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数据库" sheetId="1" r:id="rId1"/>
    <sheet name="省市列表" sheetId="2" r:id="rId2"/>
    <sheet name="发电模拟" sheetId="3" r:id="rId3"/>
  </sheets>
  <definedNames>
    <definedName name="_xlnm._FilterDatabase" localSheetId="0" hidden="1">数据库!$A$2:$AU$3227</definedName>
    <definedName name="_xlnm._FilterDatabase" localSheetId="2" hidden="1">发电模拟!$E$8:$G$8</definedName>
    <definedName name="Beijing">#REF!</definedName>
    <definedName name="bjs">#REF!</definedName>
    <definedName name="阿坝藏族羌族自治州">数据库!$C$2679:$C$2691</definedName>
    <definedName name="阿克苏地区">数据库!$C$2761:$C$2769</definedName>
    <definedName name="阿拉善盟">数据库!$C$2004:$C$2006</definedName>
    <definedName name="阿勒泰地区">数据库!$C$2747:$C$2753</definedName>
    <definedName name="阿里地区">数据库!$C$2428:$C$2434</definedName>
    <definedName name="安徽">省市列表!$B$2:$B$18</definedName>
    <definedName name="安徽11">#REF!</definedName>
    <definedName name="安徽省">#REF!</definedName>
    <definedName name="安康市">数据库!$C$2255:$C$2265</definedName>
    <definedName name="安庆市">数据库!$C$129:$C$140</definedName>
    <definedName name="安顺市">数据库!$C$3075:$C$3081</definedName>
    <definedName name="安阳市">数据库!$C$596:$C$605</definedName>
    <definedName name="鞍山市">数据库!$C$1540:$C$1547</definedName>
    <definedName name="澳门">省市列表!$B$339</definedName>
    <definedName name="巴彦淖尔市">数据库!$C$2007:$C$2014</definedName>
    <definedName name="巴音郭楞蒙古自治州">数据库!$C$2730:$C$2738</definedName>
    <definedName name="巴中市">数据库!$C$2610:$C$2614</definedName>
    <definedName name="白城市">数据库!$C$1092:$C$1097</definedName>
    <definedName name="白山市">数据库!$C$1134:$C$1140</definedName>
    <definedName name="白银市">数据库!$C$1853:$C$1858</definedName>
    <definedName name="百色市">数据库!$C$2823:$C$2835</definedName>
    <definedName name="蚌埠市">数据库!$C$141:$C$148</definedName>
    <definedName name="包头市">数据库!$C$1928:$C$1937</definedName>
    <definedName name="宝鸡市">数据库!$C$2171:$C$2183</definedName>
    <definedName name="保定市">数据库!$C$364:$C$382</definedName>
    <definedName name="保山市">数据库!$C$3028:$C$3033</definedName>
    <definedName name="北海市">数据库!$C$2848:$C$2852</definedName>
    <definedName name="北京">数据库!$B$3</definedName>
    <definedName name="北京市">数据库!$C$3:$C$20</definedName>
    <definedName name="本溪市">数据库!$C$1525:$C$1531</definedName>
    <definedName name="毕节地区">数据库!$C$3082:$C$3089</definedName>
    <definedName name="毕节市">数据库!$C$3082:$C$3089</definedName>
    <definedName name="滨州市">数据库!$C$1802:$C$1809</definedName>
    <definedName name="亳州市">数据库!$C$149:$C$153</definedName>
    <definedName name="博尔塔拉蒙古自治州">数据库!$C$2770:$C$2772</definedName>
    <definedName name="沧州市">数据库!$C$474:$C$490</definedName>
    <definedName name="昌都地区">数据库!$C$2435:$C$2445</definedName>
    <definedName name="昌吉回族自治州">数据库!$C$2701:$C$2708</definedName>
    <definedName name="常德市">数据库!$C$961:$C$970</definedName>
    <definedName name="常州市">数据库!$C$1216:$C$1223</definedName>
    <definedName name="巢湖市">数据库!$C$116:$C$120</definedName>
    <definedName name="朝阳市">数据库!$C$1493:$C$1500</definedName>
    <definedName name="潮州市">数据库!$C$2323:$C$2326</definedName>
    <definedName name="郴州市">数据库!$C$1017:$C$1028</definedName>
    <definedName name="成都市">数据库!$C$2493:$C$2512</definedName>
    <definedName name="承德市">数据库!$C$383:$C$394</definedName>
    <definedName name="池州市">数据库!$C$154:$C$158</definedName>
    <definedName name="赤峰市">数据库!$C$1942:$C$1954</definedName>
    <definedName name="崇左市">数据库!$C$2901:$C$2908</definedName>
    <definedName name="滁州市">数据库!$C$159:$C$167</definedName>
    <definedName name="楚雄彝族自治州">数据库!$C$2982:$C$2991</definedName>
    <definedName name="达州市">数据库!$C$2615:$C$2622</definedName>
    <definedName name="大理白族自治州">数据库!$C$3004:$C$3015</definedName>
    <definedName name="大连市">数据库!$C$1555:$C$1565</definedName>
    <definedName name="大庆市">数据库!$C$785:$C$794</definedName>
    <definedName name="大同市">数据库!$C$2038:$C$2049</definedName>
    <definedName name="大兴安岭地区">数据库!$C$795:$C$797</definedName>
    <definedName name="丹东市">数据库!$C$1548:$C$1554</definedName>
    <definedName name="德宏傣族景颇族自治州">数据库!$C$2970:$C$2974</definedName>
    <definedName name="德宏州">数据库!$C$2970:$C$2974</definedName>
    <definedName name="德阳市">数据库!$C$2531:$C$2537</definedName>
    <definedName name="德州市">数据库!$C$1781:$C$1792</definedName>
    <definedName name="迪庆藏族自治州">数据库!$C$2979:$C$2981</definedName>
    <definedName name="定西市">数据库!$C$1859:$C$1866</definedName>
    <definedName name="东莞市">数据库!$C$2351:$C$2355</definedName>
    <definedName name="东营市">数据库!$C$1696:$C$1701</definedName>
    <definedName name="鄂尔多斯市">数据库!$C$1984:$C$1991</definedName>
    <definedName name="鄂州市">数据库!$C$919:$C$922</definedName>
    <definedName name="恩施土家族苗族自治州">数据库!$C$934:$C$941</definedName>
    <definedName name="防城港市">数据库!$C$2884:$C$2888</definedName>
    <definedName name="佛山市">数据库!$C$2376:$C$2381</definedName>
    <definedName name="福建">省市列表!$B$19:$B$27</definedName>
    <definedName name="福州市">数据库!$C$221:$C$234</definedName>
    <definedName name="抚顺市">数据库!$C$1517:$C$1524</definedName>
    <definedName name="抚州市">数据库!$C$1467:$C$1478</definedName>
    <definedName name="阜新市">数据库!$C$1501:$C$1508</definedName>
    <definedName name="阜阳市">数据库!$C$168:$C$176</definedName>
    <definedName name="甘南藏族自治州">数据库!$C$1867:$C$1874</definedName>
    <definedName name="甘肃">省市列表!$B$188:$B$201</definedName>
    <definedName name="甘孜藏族自治州">数据库!$C$2644:$C$2661</definedName>
    <definedName name="赣州市">数据库!$C$1445:$C$1463</definedName>
    <definedName name="高雄市">数据库!$C$3139</definedName>
    <definedName name="高雄县">数据库!$C$3154</definedName>
    <definedName name="固原市">数据库!$C$1604:$C$1609</definedName>
    <definedName name="广安市">数据库!$C$2548:$C$2553</definedName>
    <definedName name="广东">省市列表!$B$235:$B$255</definedName>
    <definedName name="广西">省市列表!$B$299:$B$312</definedName>
    <definedName name="广元市">数据库!$C$2513:$C$2520</definedName>
    <definedName name="广州市">数据库!$C$2274:$C$2286</definedName>
    <definedName name="贵港市">数据库!$C$2909:$C$2914</definedName>
    <definedName name="贵阳市">数据库!$C$3045:$C$3055</definedName>
    <definedName name="贵州">省市列表!$B$329:$B$337</definedName>
    <definedName name="桂林市">数据库!$C$2805:$C$2822</definedName>
    <definedName name="果洛藏族自治州">数据库!$C$1627:$C$1632</definedName>
    <definedName name="哈尔滨市">数据库!$C$690:$C$709</definedName>
    <definedName name="哈密地区">数据库!$C$2717:$C$2719</definedName>
    <definedName name="海北藏族自治州">数据库!$C$1633:$C$1636</definedName>
    <definedName name="海东地区">数据库!$C$1637:$C$1642</definedName>
    <definedName name="海口市">数据库!$C$315:$C$319</definedName>
    <definedName name="海南">省市列表!$B$28:$B$30</definedName>
    <definedName name="海南藏族自治州">数据库!$C$1643:$C$1647</definedName>
    <definedName name="海西蒙古族藏族自治州">数据库!$C$1648:$C$1652</definedName>
    <definedName name="邯郸市">数据库!$C$418:$C$436</definedName>
    <definedName name="汉中市">数据库!$C$2243:$C$2254</definedName>
    <definedName name="杭州市">数据库!$C$1268:$C$1281</definedName>
    <definedName name="合肥">#REF!</definedName>
    <definedName name="合肥市">数据库!$C$99:$C$107</definedName>
    <definedName name="和田地区">数据库!$C$2739:$C$2746</definedName>
    <definedName name="河北">省市列表!$B$31:$B$41</definedName>
    <definedName name="河池市">数据库!$C$2872:$C$2883</definedName>
    <definedName name="河南">省市列表!$B$42:$B$58</definedName>
    <definedName name="河源市">数据库!$C$2307:$C$2313</definedName>
    <definedName name="菏泽市">数据库!$C$1810:$C$1819</definedName>
    <definedName name="贺州市">数据库!$C$2889:$C$2893</definedName>
    <definedName name="鹤壁市">数据库!$C$577:$C$582</definedName>
    <definedName name="鹤岗市">数据库!$C$760:$C$768</definedName>
    <definedName name="黑河市">数据库!$C$778:$C$784</definedName>
    <definedName name="黑龙江">省市列表!$B$59:$B$71</definedName>
    <definedName name="衡水市">数据库!$C$502:$C$513</definedName>
    <definedName name="衡阳市">数据库!$C$1004:$C$1016</definedName>
    <definedName name="红河哈尼族彝族自治州">数据库!$C$3016:$C$3027</definedName>
    <definedName name="呼和浩特市">数据库!$C$1918:$C$1927</definedName>
    <definedName name="呼伦贝尔市">数据库!$C$1964:$C$1977</definedName>
    <definedName name="葫芦岛市">数据库!$C$1586:$C$1592</definedName>
    <definedName name="湖北">省市列表!$B$72:$B$85</definedName>
    <definedName name="湖北省直辖行政单位">数据库!$C$942:$C$945</definedName>
    <definedName name="湖南">省市列表!$B$86:$B$99</definedName>
    <definedName name="湖州市">数据库!$C$1301:$C$1306</definedName>
    <definedName name="花莲县">数据库!$C$3157</definedName>
    <definedName name="怀化市">数据库!$C$1054:$C$1066</definedName>
    <definedName name="淮安市">数据库!$C$1245:$C$1253</definedName>
    <definedName name="淮北市">数据库!$C$177:$C$181</definedName>
    <definedName name="淮南市">数据库!$C$214:$C$220</definedName>
    <definedName name="黄冈市">数据库!$C$923:$C$933</definedName>
    <definedName name="黄南藏族自治州">数据库!$C$1653:$C$1656</definedName>
    <definedName name="黄山市">数据库!$C$121:$C$128</definedName>
    <definedName name="黄石市">数据库!$C$879:$C$885</definedName>
    <definedName name="惠州市">数据库!$C$2345:$C$2350</definedName>
    <definedName name="鸡西市">数据库!$C$750:$C$759</definedName>
    <definedName name="基隆市">数据库!$C$3140</definedName>
    <definedName name="吉安">数据库!#REF!</definedName>
    <definedName name="吉安市">数据库!$C$1414:$C$1427</definedName>
    <definedName name="吉林">省市列表!$B$100:$B$108</definedName>
    <definedName name="吉林市">数据库!$C$1104:$C$1113</definedName>
    <definedName name="济南市">数据库!$C$1663:$C$1673</definedName>
    <definedName name="济宁市">数据库!$C$1740:$C$1752</definedName>
    <definedName name="佳木斯市">数据库!$C$738:$C$749</definedName>
    <definedName name="嘉兴市">数据库!$C$1307:$C$1314</definedName>
    <definedName name="嘉义市">数据库!$C$3144</definedName>
    <definedName name="嘉峪关市">数据库!$C$1837</definedName>
    <definedName name="江门市">数据库!$C$2368:$C$2375</definedName>
    <definedName name="江苏">省市列表!$B$109:$B$121</definedName>
    <definedName name="江西">省市列表!$B$133:$B$143</definedName>
    <definedName name="焦作市">数据库!$C$554:$C$565</definedName>
    <definedName name="揭阳市">数据库!$C$2335:$C$2340</definedName>
    <definedName name="金昌市">数据库!$C$1875:$C$1877</definedName>
    <definedName name="金华市">数据库!$C$1315:$C$1324</definedName>
    <definedName name="锦州市">数据库!$C$1578:$C$1585</definedName>
    <definedName name="晋城市">数据库!$C$2077:$C$2083</definedName>
    <definedName name="晋中市">数据库!$C$2099:$C$2110</definedName>
    <definedName name="荆门市">数据库!$C$865:$C$870</definedName>
    <definedName name="荆州市">数据库!$C$893:$C$901</definedName>
    <definedName name="景德镇市">数据库!$C$1392:$C$1396</definedName>
    <definedName name="九江市">数据库!$C$1379:$C$1391</definedName>
    <definedName name="酒泉市">数据库!$C$1829:$C$1836</definedName>
    <definedName name="喀什地区">数据库!$C$2777:$C$2787</definedName>
    <definedName name="开封市">数据库!$C$527:$C$537</definedName>
    <definedName name="克拉玛依市">数据库!$C$2709:$C$2713</definedName>
    <definedName name="克孜勒苏柯尔克孜自治州">数据库!$C$2773:$C$2776</definedName>
    <definedName name="昆明市">数据库!$C$2915:$C$2929</definedName>
    <definedName name="拉萨市">数据库!$C$2419:$C$2427</definedName>
    <definedName name="来宾市">数据库!$C$2894:$C$2900</definedName>
    <definedName name="莱芜市">数据库!$C$1765:$C$1767</definedName>
    <definedName name="兰州市">数据库!$C$1820:$C$1828</definedName>
    <definedName name="廊坊市">数据库!$C$491:$C$501</definedName>
    <definedName name="乐山市">数据库!$C$2566:$C$2577</definedName>
    <definedName name="丽江市">数据库!$C$2949:$C$2954</definedName>
    <definedName name="丽水市">数据库!$C$1325:$C$1334</definedName>
    <definedName name="连云港市">数据库!$C$1175:$C$1182</definedName>
    <definedName name="凉山彝族自治州">数据库!$C$2662:$C$2678</definedName>
    <definedName name="辽宁">省市列表!$B$144:$B$157</definedName>
    <definedName name="辽阳市">数据库!$C$1532:$C$1539</definedName>
    <definedName name="辽源市">数据库!$C$1121:$C$1125</definedName>
    <definedName name="聊城市">数据库!$C$1793:$C$1801</definedName>
    <definedName name="林芝地区">数据库!$C$2446:$C$2452</definedName>
    <definedName name="临沧市">数据库!$C$2961:$C$2969</definedName>
    <definedName name="临汾市">数据库!$C$2111:$C$2128</definedName>
    <definedName name="临夏回族自治州﻿">数据库!$C$1878:$C$1885</definedName>
    <definedName name="临沂市">数据库!$C$1768:$C$1780</definedName>
    <definedName name="柳州市">数据库!$C$2861:$C$2871</definedName>
    <definedName name="六安市">数据库!$C$182:$C$189</definedName>
    <definedName name="六盘水市">数据库!$C$3056:$C$3059</definedName>
    <definedName name="龙岩市">数据库!$C$297:$C$304</definedName>
    <definedName name="陇南市">数据库!$C$1886:$C$1895</definedName>
    <definedName name="娄底市">数据库!$C$1067:$C$1072</definedName>
    <definedName name="泸州市">数据库!$C$2585:$C$2592</definedName>
    <definedName name="洛阳市">数据库!$C$538:$C$553</definedName>
    <definedName name="漯河市">数据库!$C$630:$C$635</definedName>
    <definedName name="吕梁市">数据库!$C$2143:$C$2156</definedName>
    <definedName name="马鞍山市">数据库!$C$190:$C$194</definedName>
    <definedName name="茂名市">数据库!$C$2402:$C$2408</definedName>
    <definedName name="眉山市">数据库!$C$2628:$C$2634</definedName>
    <definedName name="梅州市">数据库!$C$2314:$C$2322</definedName>
    <definedName name="绵阳市">数据库!$C$2521:$C$2530</definedName>
    <definedName name="苗栗县">数据库!$C$3148</definedName>
    <definedName name="牡丹江市">数据库!$C$727:$C$737</definedName>
    <definedName name="那曲地区">数据库!$C$2483:$C$2492</definedName>
    <definedName name="南昌市">数据库!$C$1369:$C$1378</definedName>
    <definedName name="南充市">数据库!$C$2538:$C$2547</definedName>
    <definedName name="南京市">数据库!$C$1149:$C$1162</definedName>
    <definedName name="南宁市">数据库!$C$2792:$C$2804</definedName>
    <definedName name="南平市">数据库!$C$241:$C$251</definedName>
    <definedName name="南通市">数据库!$C$1207:$C$1215</definedName>
    <definedName name="南投县">数据库!$C$3151</definedName>
    <definedName name="南阳市">数据库!$C$654:$C$667</definedName>
    <definedName name="内江市">数据库!$C$2560:$C$2565</definedName>
    <definedName name="内蒙古">省市列表!$B$202:$B$213</definedName>
    <definedName name="宁波市">数据库!$C$1289:$C$1300</definedName>
    <definedName name="宁德市">数据库!$C$305:$C$314</definedName>
    <definedName name="宁夏">省市列表!$B$158:$B$162</definedName>
    <definedName name="怒江傈僳族自治州">数据库!$C$2975:$C$2978</definedName>
    <definedName name="攀枝花市">数据库!$C$2604:$C$2609</definedName>
    <definedName name="盘锦市">数据库!$C$1573:$C$1577</definedName>
    <definedName name="澎湖县">数据库!$C$3158</definedName>
    <definedName name="平顶山市">数据库!$C$566:$C$576</definedName>
    <definedName name="平凉市">数据库!$C$1896:$C$1903</definedName>
    <definedName name="屏东县">数据库!$C$3155</definedName>
    <definedName name="萍乡市">数据库!$C$1439:$C$1444</definedName>
    <definedName name="莆田市">数据库!$C$235:$C$240</definedName>
    <definedName name="濮阳市">数据库!$C$606:$C$612</definedName>
    <definedName name="普洱市">数据库!$C$2955:$C$2960</definedName>
    <definedName name="七台河市">数据库!$C$816:$C$820</definedName>
    <definedName name="齐齐哈尔市">数据库!$C$710:$C$726</definedName>
    <definedName name="黔东南苗族侗族自治州">数据库!$C$3108:$C$3123</definedName>
    <definedName name="黔南布依族苗族自治州">数据库!$C$3124:$C$3135</definedName>
    <definedName name="黔西南布依族苗族自治州">数据库!$C$3090:$C$3097</definedName>
    <definedName name="钦州市">数据库!$C$2843:$C$2847</definedName>
    <definedName name="秦皇岛市">数据库!$C$410:$C$417</definedName>
    <definedName name="青岛市">数据库!$C$1674:$C$1686</definedName>
    <definedName name="青海">省市列表!$B$163:$B$170</definedName>
    <definedName name="清远市">数据库!$C$2287:$C$2295</definedName>
    <definedName name="庆阳市">数据库!$C$1904:$C$1912</definedName>
    <definedName name="曲靖市">数据库!$C$2930:$C$2939</definedName>
    <definedName name="衢州市">数据库!$C$1362:$C$1368</definedName>
    <definedName name="泉州市">数据库!$C$259:$C$271</definedName>
    <definedName name="日喀则地区">数据库!$C$2453:$C$2470</definedName>
    <definedName name="日照市">数据库!$C$1760:$C$1764</definedName>
    <definedName name="三门峡市">数据库!$C$647:$C$653</definedName>
    <definedName name="三明市">数据库!$C$284:$C$296</definedName>
    <definedName name="三亚市">数据库!$C$320</definedName>
    <definedName name="厦门市">数据库!$C$252:$C$258</definedName>
    <definedName name="山东">省市列表!$B$171:$B$187</definedName>
    <definedName name="山南地区">数据库!$C$2471:$C$2482</definedName>
    <definedName name="山西">省市列表!$B$214:$B$224</definedName>
    <definedName name="陕西">省市列表!$B$225:$B$234</definedName>
    <definedName name="汕头市">数据库!$C$2327:$C$2334</definedName>
    <definedName name="汕尾市">数据库!$C$2341:$C$2344</definedName>
    <definedName name="商洛市">数据库!$C$2266:$C$2273</definedName>
    <definedName name="商丘市">数据库!$C$613:$C$622</definedName>
    <definedName name="上海">数据库!$B$39</definedName>
    <definedName name="上海市">数据库!$C$39:$C$57</definedName>
    <definedName name="上饶市">数据库!$C$1397:$C$1409</definedName>
    <definedName name="韶关市">数据库!$C$2296:$C$2306</definedName>
    <definedName name="邵阳市">数据库!$C$1041:$C$1053</definedName>
    <definedName name="绍兴市">数据库!$C$1282:$C$1288</definedName>
    <definedName name="深圳市">数据库!$C$2356:$C$2362</definedName>
    <definedName name="沈阳">省市列表!$B$144:$B$157</definedName>
    <definedName name="沈阳市">数据库!$C$1479:$C$1492</definedName>
    <definedName name="省份">#REF!</definedName>
    <definedName name="省级直辖行政单位">数据库!$C$2788:$C$2791</definedName>
    <definedName name="省直辖县级行政单位">数据库!$C$321:$C$339</definedName>
    <definedName name="省直辖行政单位">数据库!$C$942:$C$945</definedName>
    <definedName name="十堰市">数据库!$C$846:$C$854</definedName>
    <definedName name="石家庄市">数据库!$C$340:$C$363</definedName>
    <definedName name="石嘴山市">数据库!$C$1600:$C$1603</definedName>
    <definedName name="市辖区">#REF!</definedName>
    <definedName name="双鸭山市">数据库!$C$769:$C$777</definedName>
    <definedName name="朔州市">数据库!$C$2050:$C$2056</definedName>
    <definedName name="思茅市">数据库!$C$2955:$C$2960</definedName>
    <definedName name="四川">省市列表!$B$263:$B$283</definedName>
    <definedName name="四平市">数据库!$C$1114:$C$1120</definedName>
    <definedName name="松原市">数据库!$C$1098:$C$1103</definedName>
    <definedName name="苏州市">数据库!$C$1233:$C$1244</definedName>
    <definedName name="宿迁市">数据库!$C$1254:$C$1259</definedName>
    <definedName name="宿州市">数据库!$C$195:$C$200</definedName>
    <definedName name="绥化市">数据库!$C$821:$C$831</definedName>
    <definedName name="随州市">数据库!$C$916:$C$918</definedName>
    <definedName name="遂宁市">数据库!$C$2554:$C$2559</definedName>
    <definedName name="塔城地区">数据库!$C$2754:$C$2760</definedName>
    <definedName name="台北市">数据库!$C$3138</definedName>
    <definedName name="台北县">数据库!$C$3145</definedName>
    <definedName name="台东县">数据库!$C$3156</definedName>
    <definedName name="台南市">数据库!$C$3142</definedName>
    <definedName name="台南县">数据库!$C$3153</definedName>
    <definedName name="台湾">省市列表!$B$340:$B$360</definedName>
    <definedName name="台湾省">数据库!#REF!</definedName>
    <definedName name="台湾市县">数据库!#REF!</definedName>
    <definedName name="台中市">数据库!$C$3141</definedName>
    <definedName name="台中县">数据库!$C$3149</definedName>
    <definedName name="台州市">数据库!$C$1347:$C$1356</definedName>
    <definedName name="太原市">数据库!$C$2027:$C$2037</definedName>
    <definedName name="泰安市">数据库!$C$1753:$C$1759</definedName>
    <definedName name="泰州市">数据库!$C$1193:$C$1199</definedName>
    <definedName name="唐山市">数据库!$C$395:$C$409</definedName>
    <definedName name="桃园县">数据库!$C$3147</definedName>
    <definedName name="天津">数据库!$B$21</definedName>
    <definedName name="天津市">数据库!$C$21:$C$38</definedName>
    <definedName name="天水市">数据库!$C$1845:$C$1852</definedName>
    <definedName name="铁岭市">数据库!$C$1509:$C$1516</definedName>
    <definedName name="通化市">数据库!$C$1126:$C$1133</definedName>
    <definedName name="通辽市">数据库!$C$1955:$C$1963</definedName>
    <definedName name="铜川市">数据库!$C$2211:$C$2215</definedName>
    <definedName name="铜陵市">数据库!$C$201:$C$205</definedName>
    <definedName name="铜仁市">数据库!$C$3098:$C$3107</definedName>
    <definedName name="吐鲁番地区">数据库!$C$2714:$C$2716</definedName>
    <definedName name="威海市">数据库!$C$1735:$C$1739</definedName>
    <definedName name="潍坊市">数据库!$C$1702:$C$1714</definedName>
    <definedName name="渭南市">数据库!$C$2199:$C$2210</definedName>
    <definedName name="温州市">数据库!$C$1335:$C$1346</definedName>
    <definedName name="文山壮族苗族自治州">数据库!$C$3034:$C$3041</definedName>
    <definedName name="乌海市">数据库!$C$1938:$C$1941</definedName>
    <definedName name="乌兰察布市">数据库!$C$2015:$C$2026</definedName>
    <definedName name="乌鲁木齐市">数据库!$C$2692:$C$2700</definedName>
    <definedName name="无锡市">数据库!$C$1224:$C$1232</definedName>
    <definedName name="芜湖市">数据库!$C$108:$C$115</definedName>
    <definedName name="吴忠市">数据库!$C$1614:$C$1618</definedName>
    <definedName name="梧州市">数据库!$C$2853:$C$2860</definedName>
    <definedName name="武汉市">数据库!$C$832:$C$845</definedName>
    <definedName name="武威市">数据库!$C$1913:$C$1917</definedName>
    <definedName name="西安市">数据库!$C$2157:$C$2170</definedName>
    <definedName name="西藏">省市列表!$B$256:$B$262</definedName>
    <definedName name="西宁市">数据库!$C$1619:$C$1626</definedName>
    <definedName name="西双版纳傣族自治州">数据库!$C$3042:$C$3044</definedName>
    <definedName name="锡林郭勒盟">数据库!$C$1992:$C$2003</definedName>
    <definedName name="咸宁市">数据库!$C$886:$C$892</definedName>
    <definedName name="咸阳市">数据库!$C$2184:$C$2198</definedName>
    <definedName name="香港">省市列表!$B$338</definedName>
    <definedName name="湘潭市">数据库!$C$998:$C$1003</definedName>
    <definedName name="湘西土家族苗族自治州">数据库!$C$1073:$C$1080</definedName>
    <definedName name="襄樊市">数据库!$C$855:$C$864</definedName>
    <definedName name="襄阳市">数据库!$C$855:$C$864</definedName>
    <definedName name="孝感市">数据库!$C$871:$C$878</definedName>
    <definedName name="忻州市">数据库!$C$2084:$C$2098</definedName>
    <definedName name="新疆">省市列表!$B$284:$B$298</definedName>
    <definedName name="新疆维吾尔族自治区">省市列表!$B$284:$B$298</definedName>
    <definedName name="新街">数据库!#REF!</definedName>
    <definedName name="新乡市">数据库!$C$583:$C$595</definedName>
    <definedName name="新余市">数据库!$C$1464:$C$1466</definedName>
    <definedName name="新竹市">数据库!$C$3143</definedName>
    <definedName name="信阳市">数据库!$C$636:$C$646</definedName>
    <definedName name="邢台市">数据库!$C$437:$C$455</definedName>
    <definedName name="兴安盟">数据库!$C$1978:$C$1983</definedName>
    <definedName name="徐州市">数据库!$C$1163:$C$1174</definedName>
    <definedName name="许昌市">数据库!$C$623:$C$629</definedName>
    <definedName name="宣城市">数据库!$C$206:$C$213</definedName>
    <definedName name="雅安市">数据库!$C$2635:$C$2643</definedName>
    <definedName name="烟台市">数据库!$C$1715:$C$1727</definedName>
    <definedName name="延安市">数据库!$C$2216:$C$2229</definedName>
    <definedName name="延边朝鲜族自治州">数据库!$C$1141:$C$1148</definedName>
    <definedName name="盐城市">数据库!$C$1183:$C$1192</definedName>
    <definedName name="扬州市">数据库!$C$1260:$C$1267</definedName>
    <definedName name="阳江市">数据库!$C$2397:$C$2401</definedName>
    <definedName name="阳江市区">数据库!$C$2397:$C$2401</definedName>
    <definedName name="阳泉市">数据库!$C$2057:$C$2062</definedName>
    <definedName name="伊春市">数据库!$C$798:$C$815</definedName>
    <definedName name="伊犁哈萨克自治州">数据库!$C$2720:$C$2729</definedName>
    <definedName name="宜宾市">数据库!$C$2593:$C$2603</definedName>
    <definedName name="宜昌市">数据库!$C$902:$C$915</definedName>
    <definedName name="宜春市">数据库!$C$1428:$C$1438</definedName>
    <definedName name="宜兰县">数据库!$C$3146</definedName>
    <definedName name="益阳市">数据库!$C$971:$C$977</definedName>
    <definedName name="银川市">数据库!$C$1593:$C$1599</definedName>
    <definedName name="鹰潭市">数据库!$C$1410:$C$1413</definedName>
    <definedName name="营口市">数据库!$C$1566:$C$1572</definedName>
    <definedName name="永州市">数据库!$C$1029:$C$1040</definedName>
    <definedName name="榆林市">数据库!$C$2230:$C$2242</definedName>
    <definedName name="玉林市">数据库!$C$2836:$C$2842</definedName>
    <definedName name="玉树藏族自治州">数据库!$C$1657:$C$1662</definedName>
    <definedName name="玉溪市">数据库!$C$2940:$C$2948</definedName>
    <definedName name="岳阳市">数据库!$C$978:$C$987</definedName>
    <definedName name="云浮市">数据库!$C$2391:$C$2396</definedName>
    <definedName name="云林县">数据库!$C$3152</definedName>
    <definedName name="云南">省市列表!$B$313:$B$328</definedName>
    <definedName name="运城市">数据库!$C$2129:$C$2142</definedName>
    <definedName name="枣庄市">数据库!$C$1728:$C$1734</definedName>
    <definedName name="湛江市">数据库!$C$2409:$C$2418</definedName>
    <definedName name="张家界市">数据库!$C$956:$C$960</definedName>
    <definedName name="张家口市">数据库!$C$456:$C$473</definedName>
    <definedName name="张掖市">数据库!$C$1838:$C$1844</definedName>
    <definedName name="彰化县">数据库!$C$3150</definedName>
    <definedName name="漳州市">数据库!$C$272:$C$283</definedName>
    <definedName name="长春市">数据库!$C$1081:$C$1091</definedName>
    <definedName name="长沙市">数据库!$C$946:$C$955</definedName>
    <definedName name="长治市">数据库!$C$2063:$C$2076</definedName>
    <definedName name="昭通市">数据库!$C$2992:$C$3003</definedName>
    <definedName name="肇庆市">数据库!$C$2382:$C$2390</definedName>
    <definedName name="浙江">省市列表!$B$122:$B$132</definedName>
    <definedName name="镇江市">数据库!$C$1200:$C$1206</definedName>
    <definedName name="郑州市">数据库!$C$514:$C$526</definedName>
    <definedName name="中山市">数据库!$C$2367</definedName>
    <definedName name="中卫市">数据库!$C$1610:$C$1613</definedName>
    <definedName name="重庆">数据库!$B$58</definedName>
    <definedName name="重庆市">数据库!$C$58:$C$98</definedName>
    <definedName name="重庆市辖区">数据库!$C$58:$C$73</definedName>
    <definedName name="重庆县">数据库!$C$78:$C$98</definedName>
    <definedName name="舟山市">数据库!$C$1357:$C$1361</definedName>
    <definedName name="周口市">数据库!$C$668:$C$678</definedName>
    <definedName name="珠海市">数据库!$C$2363:$C$2366</definedName>
    <definedName name="株洲市">数据库!$C$988:$C$997</definedName>
    <definedName name="驻马店市">数据库!$C$679:$C$689</definedName>
    <definedName name="资阳市">数据库!$C$2623:$C$2627</definedName>
    <definedName name="淄博市">数据库!$C$1687:$C$1695</definedName>
    <definedName name="自贡市">数据库!$C$2578:$C$2584</definedName>
    <definedName name="遵义市">数据库!$C$3060:$C$3074</definedName>
  </definedNames>
  <calcPr calcId="144525"/>
</workbook>
</file>

<file path=xl/sharedStrings.xml><?xml version="1.0" encoding="utf-8"?>
<sst xmlns="http://schemas.openxmlformats.org/spreadsheetml/2006/main" count="28221" uniqueCount="3659">
  <si>
    <t>?</t>
  </si>
  <si>
    <r>
      <t>平铺</t>
    </r>
    <r>
      <rPr>
        <sz val="10"/>
        <color rgb="FFFF0000"/>
        <rFont val="Arial"/>
        <charset val="134"/>
      </rPr>
      <t xml:space="preserve">
80%</t>
    </r>
    <r>
      <rPr>
        <sz val="10"/>
        <color rgb="FFFF0000"/>
        <rFont val="宋体"/>
        <charset val="134"/>
      </rPr>
      <t>效率</t>
    </r>
  </si>
  <si>
    <r>
      <rPr>
        <sz val="10"/>
        <rFont val="宋体"/>
        <charset val="134"/>
      </rPr>
      <t>水平总辐射量</t>
    </r>
    <r>
      <rPr>
        <sz val="10"/>
        <rFont val="Arial"/>
        <charset val="134"/>
      </rPr>
      <t>-</t>
    </r>
    <r>
      <rPr>
        <sz val="10"/>
        <rFont val="宋体"/>
        <charset val="134"/>
      </rPr>
      <t>日平均辐照</t>
    </r>
    <r>
      <rPr>
        <sz val="10"/>
        <rFont val="Arial"/>
        <charset val="134"/>
      </rPr>
      <t>(kWh/m²/</t>
    </r>
    <r>
      <rPr>
        <sz val="10"/>
        <rFont val="宋体"/>
        <charset val="134"/>
      </rPr>
      <t>天</t>
    </r>
    <r>
      <rPr>
        <sz val="10"/>
        <rFont val="Arial"/>
        <charset val="134"/>
      </rPr>
      <t>)</t>
    </r>
  </si>
  <si>
    <r>
      <rPr>
        <sz val="10"/>
        <rFont val="宋体"/>
        <charset val="134"/>
      </rPr>
      <t>倾斜面总辐射量</t>
    </r>
    <r>
      <rPr>
        <sz val="10"/>
        <rFont val="Arial"/>
        <charset val="134"/>
      </rPr>
      <t>-</t>
    </r>
    <r>
      <rPr>
        <sz val="10"/>
        <rFont val="宋体"/>
        <charset val="134"/>
      </rPr>
      <t>日平均辐照</t>
    </r>
    <r>
      <rPr>
        <sz val="10"/>
        <rFont val="Arial"/>
        <charset val="134"/>
      </rPr>
      <t>(kWh/m²/</t>
    </r>
    <r>
      <rPr>
        <sz val="10"/>
        <rFont val="宋体"/>
        <charset val="134"/>
      </rPr>
      <t>天</t>
    </r>
    <r>
      <rPr>
        <sz val="10"/>
        <rFont val="Arial"/>
        <charset val="134"/>
      </rPr>
      <t>)</t>
    </r>
  </si>
  <si>
    <t>倾斜面/水平面</t>
  </si>
  <si>
    <r>
      <rPr>
        <sz val="10"/>
        <rFont val="宋体"/>
        <charset val="134"/>
      </rPr>
      <t>省份</t>
    </r>
  </si>
  <si>
    <r>
      <rPr>
        <sz val="10"/>
        <rFont val="宋体"/>
        <charset val="134"/>
      </rPr>
      <t>城市</t>
    </r>
  </si>
  <si>
    <r>
      <rPr>
        <sz val="10"/>
        <rFont val="宋体"/>
        <charset val="134"/>
      </rPr>
      <t>县</t>
    </r>
    <r>
      <rPr>
        <sz val="10"/>
        <rFont val="Arial"/>
        <charset val="134"/>
      </rPr>
      <t>/</t>
    </r>
    <r>
      <rPr>
        <sz val="10"/>
        <rFont val="宋体"/>
        <charset val="134"/>
      </rPr>
      <t>区</t>
    </r>
  </si>
  <si>
    <r>
      <rPr>
        <sz val="10"/>
        <rFont val="宋体"/>
        <charset val="134"/>
      </rPr>
      <t>分布式国补</t>
    </r>
    <r>
      <rPr>
        <sz val="10"/>
        <rFont val="Arial"/>
        <charset val="134"/>
      </rPr>
      <t>/Kwh</t>
    </r>
  </si>
  <si>
    <r>
      <rPr>
        <sz val="10"/>
        <rFont val="宋体"/>
        <charset val="134"/>
      </rPr>
      <t>集中上网电价元</t>
    </r>
    <r>
      <rPr>
        <sz val="10"/>
        <rFont val="Arial"/>
        <charset val="134"/>
      </rPr>
      <t>/Kwh</t>
    </r>
  </si>
  <si>
    <r>
      <rPr>
        <sz val="10"/>
        <rFont val="宋体"/>
        <charset val="134"/>
      </rPr>
      <t>分布式省补</t>
    </r>
    <r>
      <rPr>
        <sz val="10"/>
        <rFont val="Arial"/>
        <charset val="134"/>
      </rPr>
      <t>/Kwh</t>
    </r>
  </si>
  <si>
    <r>
      <rPr>
        <sz val="10"/>
        <rFont val="宋体"/>
        <charset val="134"/>
      </rPr>
      <t>省补年限</t>
    </r>
  </si>
  <si>
    <r>
      <rPr>
        <sz val="10"/>
        <rFont val="宋体"/>
        <charset val="134"/>
      </rPr>
      <t>分布式市级补</t>
    </r>
    <r>
      <rPr>
        <sz val="10"/>
        <rFont val="Arial"/>
        <charset val="134"/>
      </rPr>
      <t>/Kwh</t>
    </r>
  </si>
  <si>
    <r>
      <rPr>
        <sz val="10"/>
        <rFont val="宋体"/>
        <charset val="134"/>
      </rPr>
      <t>市补年限</t>
    </r>
  </si>
  <si>
    <r>
      <rPr>
        <sz val="10"/>
        <rFont val="宋体"/>
        <charset val="134"/>
      </rPr>
      <t>分布式县</t>
    </r>
    <r>
      <rPr>
        <sz val="10"/>
        <rFont val="Arial"/>
        <charset val="134"/>
      </rPr>
      <t>/</t>
    </r>
    <r>
      <rPr>
        <sz val="10"/>
        <rFont val="宋体"/>
        <charset val="134"/>
      </rPr>
      <t>区级补</t>
    </r>
    <r>
      <rPr>
        <sz val="10"/>
        <rFont val="Arial"/>
        <charset val="134"/>
      </rPr>
      <t>/Kwh</t>
    </r>
  </si>
  <si>
    <r>
      <rPr>
        <sz val="10"/>
        <rFont val="宋体"/>
        <charset val="134"/>
      </rPr>
      <t>县区补年限</t>
    </r>
  </si>
  <si>
    <r>
      <rPr>
        <sz val="10"/>
        <rFont val="宋体"/>
        <charset val="134"/>
      </rPr>
      <t>脱硫煤电价</t>
    </r>
  </si>
  <si>
    <r>
      <rPr>
        <sz val="10"/>
        <rFont val="宋体"/>
        <charset val="134"/>
      </rPr>
      <t>海拔</t>
    </r>
    <r>
      <rPr>
        <sz val="10"/>
        <rFont val="Arial"/>
        <charset val="134"/>
      </rPr>
      <t>(</t>
    </r>
    <r>
      <rPr>
        <sz val="10"/>
        <rFont val="宋体"/>
        <charset val="134"/>
      </rPr>
      <t>米</t>
    </r>
    <r>
      <rPr>
        <sz val="10"/>
        <rFont val="Arial"/>
        <charset val="134"/>
      </rPr>
      <t>)</t>
    </r>
  </si>
  <si>
    <r>
      <rPr>
        <sz val="10"/>
        <rFont val="宋体"/>
        <charset val="134"/>
      </rPr>
      <t>经度</t>
    </r>
  </si>
  <si>
    <r>
      <rPr>
        <sz val="10"/>
        <rFont val="宋体"/>
        <charset val="134"/>
      </rPr>
      <t>纬度</t>
    </r>
  </si>
  <si>
    <r>
      <rPr>
        <sz val="10"/>
        <color rgb="FFFF0000"/>
        <rFont val="Arial"/>
        <charset val="134"/>
      </rPr>
      <t>PVTrade</t>
    </r>
    <r>
      <rPr>
        <sz val="10"/>
        <color rgb="FFFF0000"/>
        <rFont val="宋体"/>
        <charset val="134"/>
      </rPr>
      <t>瓦年发电量</t>
    </r>
  </si>
  <si>
    <r>
      <rPr>
        <sz val="10"/>
        <rFont val="宋体"/>
        <charset val="134"/>
      </rPr>
      <t>最佳安装倾角</t>
    </r>
  </si>
  <si>
    <r>
      <rPr>
        <sz val="10"/>
        <rFont val="宋体"/>
        <charset val="134"/>
      </rPr>
      <t>当地</t>
    </r>
    <r>
      <rPr>
        <sz val="10"/>
        <rFont val="Arial"/>
        <charset val="134"/>
      </rPr>
      <t>1MW</t>
    </r>
    <r>
      <rPr>
        <sz val="10"/>
        <rFont val="宋体"/>
        <charset val="134"/>
      </rPr>
      <t>占地面积约</t>
    </r>
    <r>
      <rPr>
        <sz val="10"/>
        <rFont val="Arial"/>
        <charset val="134"/>
      </rPr>
      <t>(</t>
    </r>
    <r>
      <rPr>
        <sz val="10"/>
        <rFont val="宋体"/>
        <charset val="134"/>
      </rPr>
      <t>亩</t>
    </r>
    <r>
      <rPr>
        <sz val="10"/>
        <rFont val="Arial"/>
        <charset val="134"/>
      </rPr>
      <t>)</t>
    </r>
  </si>
  <si>
    <r>
      <rPr>
        <sz val="10"/>
        <color rgb="FFFF0000"/>
        <rFont val="宋体"/>
        <charset val="134"/>
      </rPr>
      <t>每瓦年发电量</t>
    </r>
  </si>
  <si>
    <r>
      <rPr>
        <sz val="10"/>
        <rFont val="宋体"/>
        <charset val="134"/>
      </rPr>
      <t>差异</t>
    </r>
  </si>
  <si>
    <r>
      <rPr>
        <sz val="10"/>
        <color indexed="8"/>
        <rFont val="Arial"/>
        <charset val="134"/>
      </rPr>
      <t>1</t>
    </r>
    <r>
      <rPr>
        <sz val="10"/>
        <color indexed="8"/>
        <rFont val="宋体"/>
        <charset val="134"/>
      </rPr>
      <t>月</t>
    </r>
  </si>
  <si>
    <r>
      <rPr>
        <sz val="10"/>
        <color indexed="8"/>
        <rFont val="Arial"/>
        <charset val="134"/>
      </rPr>
      <t>2</t>
    </r>
    <r>
      <rPr>
        <sz val="10"/>
        <color indexed="8"/>
        <rFont val="宋体"/>
        <charset val="134"/>
      </rPr>
      <t>月</t>
    </r>
  </si>
  <si>
    <r>
      <rPr>
        <sz val="10"/>
        <color indexed="8"/>
        <rFont val="Arial"/>
        <charset val="134"/>
      </rPr>
      <t>3</t>
    </r>
    <r>
      <rPr>
        <sz val="10"/>
        <color indexed="8"/>
        <rFont val="宋体"/>
        <charset val="134"/>
      </rPr>
      <t>月</t>
    </r>
  </si>
  <si>
    <r>
      <rPr>
        <sz val="10"/>
        <color indexed="8"/>
        <rFont val="Arial"/>
        <charset val="134"/>
      </rPr>
      <t>4</t>
    </r>
    <r>
      <rPr>
        <sz val="10"/>
        <color indexed="8"/>
        <rFont val="宋体"/>
        <charset val="134"/>
      </rPr>
      <t>月</t>
    </r>
  </si>
  <si>
    <r>
      <rPr>
        <sz val="10"/>
        <color indexed="8"/>
        <rFont val="Arial"/>
        <charset val="134"/>
      </rPr>
      <t>5</t>
    </r>
    <r>
      <rPr>
        <sz val="10"/>
        <color indexed="8"/>
        <rFont val="宋体"/>
        <charset val="134"/>
      </rPr>
      <t>月</t>
    </r>
  </si>
  <si>
    <r>
      <rPr>
        <sz val="10"/>
        <color indexed="8"/>
        <rFont val="Arial"/>
        <charset val="134"/>
      </rPr>
      <t>6</t>
    </r>
    <r>
      <rPr>
        <sz val="10"/>
        <color indexed="8"/>
        <rFont val="宋体"/>
        <charset val="134"/>
      </rPr>
      <t>月</t>
    </r>
  </si>
  <si>
    <r>
      <rPr>
        <sz val="10"/>
        <color indexed="8"/>
        <rFont val="Arial"/>
        <charset val="134"/>
      </rPr>
      <t>7</t>
    </r>
    <r>
      <rPr>
        <sz val="10"/>
        <color indexed="8"/>
        <rFont val="宋体"/>
        <charset val="134"/>
      </rPr>
      <t>月</t>
    </r>
  </si>
  <si>
    <r>
      <rPr>
        <sz val="10"/>
        <color indexed="8"/>
        <rFont val="Arial"/>
        <charset val="134"/>
      </rPr>
      <t>8</t>
    </r>
    <r>
      <rPr>
        <sz val="10"/>
        <color indexed="8"/>
        <rFont val="宋体"/>
        <charset val="134"/>
      </rPr>
      <t>月</t>
    </r>
  </si>
  <si>
    <r>
      <rPr>
        <sz val="10"/>
        <color indexed="8"/>
        <rFont val="Arial"/>
        <charset val="134"/>
      </rPr>
      <t>9</t>
    </r>
    <r>
      <rPr>
        <sz val="10"/>
        <color indexed="8"/>
        <rFont val="宋体"/>
        <charset val="134"/>
      </rPr>
      <t>月</t>
    </r>
  </si>
  <si>
    <r>
      <rPr>
        <sz val="10"/>
        <color indexed="8"/>
        <rFont val="Arial"/>
        <charset val="134"/>
      </rPr>
      <t>10</t>
    </r>
    <r>
      <rPr>
        <sz val="10"/>
        <color indexed="8"/>
        <rFont val="宋体"/>
        <charset val="134"/>
      </rPr>
      <t>月</t>
    </r>
  </si>
  <si>
    <r>
      <rPr>
        <sz val="10"/>
        <color indexed="8"/>
        <rFont val="Arial"/>
        <charset val="134"/>
      </rPr>
      <t>11</t>
    </r>
    <r>
      <rPr>
        <sz val="10"/>
        <color indexed="8"/>
        <rFont val="宋体"/>
        <charset val="134"/>
      </rPr>
      <t>月</t>
    </r>
  </si>
  <si>
    <r>
      <rPr>
        <sz val="10"/>
        <color indexed="8"/>
        <rFont val="Arial"/>
        <charset val="134"/>
      </rPr>
      <t>12</t>
    </r>
    <r>
      <rPr>
        <sz val="10"/>
        <color indexed="8"/>
        <rFont val="宋体"/>
        <charset val="134"/>
      </rPr>
      <t>月</t>
    </r>
  </si>
  <si>
    <r>
      <rPr>
        <sz val="10"/>
        <rFont val="宋体"/>
        <charset val="134"/>
      </rPr>
      <t>系统效率</t>
    </r>
  </si>
  <si>
    <t>Kwh/Kw</t>
  </si>
  <si>
    <t>序号</t>
  </si>
  <si>
    <r>
      <rPr>
        <sz val="9"/>
        <rFont val="宋体"/>
        <charset val="134"/>
      </rPr>
      <t>北京</t>
    </r>
  </si>
  <si>
    <r>
      <rPr>
        <sz val="9"/>
        <rFont val="宋体"/>
        <charset val="134"/>
      </rPr>
      <t>北京市</t>
    </r>
  </si>
  <si>
    <r>
      <rPr>
        <sz val="10"/>
        <rFont val="宋体"/>
        <charset val="134"/>
      </rPr>
      <t>东城区</t>
    </r>
  </si>
  <si>
    <t>暂无</t>
  </si>
  <si>
    <r>
      <rPr>
        <sz val="10"/>
        <rFont val="宋体"/>
        <charset val="134"/>
      </rPr>
      <t>西城区</t>
    </r>
  </si>
  <si>
    <r>
      <rPr>
        <sz val="10"/>
        <rFont val="宋体"/>
        <charset val="134"/>
      </rPr>
      <t>崇文区</t>
    </r>
  </si>
  <si>
    <r>
      <rPr>
        <sz val="10"/>
        <rFont val="宋体"/>
        <charset val="134"/>
      </rPr>
      <t>宣武区</t>
    </r>
  </si>
  <si>
    <r>
      <rPr>
        <sz val="10"/>
        <rFont val="宋体"/>
        <charset val="134"/>
      </rPr>
      <t>朝阳区</t>
    </r>
  </si>
  <si>
    <r>
      <rPr>
        <sz val="10"/>
        <rFont val="宋体"/>
        <charset val="134"/>
      </rPr>
      <t>丰台区</t>
    </r>
  </si>
  <si>
    <t>石景山区</t>
  </si>
  <si>
    <r>
      <rPr>
        <sz val="10"/>
        <rFont val="宋体"/>
        <charset val="134"/>
      </rPr>
      <t>海淀区</t>
    </r>
  </si>
  <si>
    <r>
      <rPr>
        <sz val="10"/>
        <rFont val="宋体"/>
        <charset val="134"/>
      </rPr>
      <t>门头沟区</t>
    </r>
  </si>
  <si>
    <r>
      <rPr>
        <sz val="10"/>
        <rFont val="宋体"/>
        <charset val="134"/>
      </rPr>
      <t>房山区</t>
    </r>
  </si>
  <si>
    <r>
      <rPr>
        <sz val="10"/>
        <rFont val="宋体"/>
        <charset val="134"/>
      </rPr>
      <t>通州区</t>
    </r>
  </si>
  <si>
    <r>
      <rPr>
        <sz val="10"/>
        <rFont val="宋体"/>
        <charset val="134"/>
      </rPr>
      <t>顺义区</t>
    </r>
  </si>
  <si>
    <r>
      <rPr>
        <sz val="10"/>
        <rFont val="宋体"/>
        <charset val="134"/>
      </rPr>
      <t>昌平区</t>
    </r>
  </si>
  <si>
    <r>
      <rPr>
        <sz val="10"/>
        <rFont val="宋体"/>
        <charset val="134"/>
      </rPr>
      <t>大兴区</t>
    </r>
  </si>
  <si>
    <r>
      <rPr>
        <sz val="10"/>
        <rFont val="宋体"/>
        <charset val="134"/>
      </rPr>
      <t>怀柔区</t>
    </r>
  </si>
  <si>
    <r>
      <rPr>
        <sz val="10"/>
        <rFont val="宋体"/>
        <charset val="134"/>
      </rPr>
      <t>平谷区</t>
    </r>
  </si>
  <si>
    <r>
      <rPr>
        <sz val="10"/>
        <rFont val="宋体"/>
        <charset val="134"/>
      </rPr>
      <t>密云县</t>
    </r>
  </si>
  <si>
    <r>
      <rPr>
        <sz val="10"/>
        <rFont val="宋体"/>
        <charset val="134"/>
      </rPr>
      <t>延庆县</t>
    </r>
  </si>
  <si>
    <r>
      <rPr>
        <sz val="9"/>
        <rFont val="宋体"/>
        <charset val="134"/>
      </rPr>
      <t>天津</t>
    </r>
  </si>
  <si>
    <r>
      <rPr>
        <sz val="9"/>
        <rFont val="宋体"/>
        <charset val="134"/>
      </rPr>
      <t>天津市</t>
    </r>
  </si>
  <si>
    <r>
      <rPr>
        <sz val="10"/>
        <rFont val="宋体"/>
        <charset val="134"/>
      </rPr>
      <t>和平区</t>
    </r>
  </si>
  <si>
    <r>
      <rPr>
        <sz val="10"/>
        <rFont val="宋体"/>
        <charset val="134"/>
      </rPr>
      <t>河东区</t>
    </r>
  </si>
  <si>
    <r>
      <rPr>
        <sz val="10"/>
        <rFont val="宋体"/>
        <charset val="134"/>
      </rPr>
      <t>河西区</t>
    </r>
  </si>
  <si>
    <r>
      <rPr>
        <sz val="10"/>
        <rFont val="宋体"/>
        <charset val="134"/>
      </rPr>
      <t>南开区</t>
    </r>
  </si>
  <si>
    <r>
      <rPr>
        <sz val="10"/>
        <rFont val="宋体"/>
        <charset val="134"/>
      </rPr>
      <t>河北区</t>
    </r>
  </si>
  <si>
    <r>
      <rPr>
        <sz val="10"/>
        <rFont val="宋体"/>
        <charset val="134"/>
      </rPr>
      <t>红桥区</t>
    </r>
  </si>
  <si>
    <r>
      <rPr>
        <sz val="10"/>
        <rFont val="宋体"/>
        <charset val="134"/>
      </rPr>
      <t>塘沽区</t>
    </r>
  </si>
  <si>
    <r>
      <rPr>
        <sz val="10"/>
        <rFont val="宋体"/>
        <charset val="134"/>
      </rPr>
      <t>汉沽区</t>
    </r>
  </si>
  <si>
    <r>
      <rPr>
        <sz val="10"/>
        <rFont val="宋体"/>
        <charset val="134"/>
      </rPr>
      <t>大港区</t>
    </r>
  </si>
  <si>
    <r>
      <rPr>
        <sz val="10"/>
        <rFont val="宋体"/>
        <charset val="134"/>
      </rPr>
      <t>东丽区</t>
    </r>
  </si>
  <si>
    <r>
      <rPr>
        <sz val="10"/>
        <rFont val="宋体"/>
        <charset val="134"/>
      </rPr>
      <t>西青区</t>
    </r>
  </si>
  <si>
    <r>
      <rPr>
        <sz val="10"/>
        <rFont val="宋体"/>
        <charset val="134"/>
      </rPr>
      <t>津南区</t>
    </r>
  </si>
  <si>
    <r>
      <rPr>
        <sz val="10"/>
        <rFont val="宋体"/>
        <charset val="134"/>
      </rPr>
      <t>北辰区</t>
    </r>
  </si>
  <si>
    <r>
      <rPr>
        <sz val="10"/>
        <rFont val="宋体"/>
        <charset val="134"/>
      </rPr>
      <t>武清区</t>
    </r>
  </si>
  <si>
    <r>
      <rPr>
        <sz val="10"/>
        <rFont val="宋体"/>
        <charset val="134"/>
      </rPr>
      <t>宝坻区</t>
    </r>
  </si>
  <si>
    <r>
      <rPr>
        <sz val="10"/>
        <rFont val="宋体"/>
        <charset val="134"/>
      </rPr>
      <t>宁河县</t>
    </r>
  </si>
  <si>
    <r>
      <rPr>
        <sz val="10"/>
        <rFont val="宋体"/>
        <charset val="134"/>
      </rPr>
      <t>静海县</t>
    </r>
  </si>
  <si>
    <r>
      <rPr>
        <sz val="10"/>
        <rFont val="宋体"/>
        <charset val="134"/>
      </rPr>
      <t>蓟县</t>
    </r>
  </si>
  <si>
    <r>
      <rPr>
        <sz val="9"/>
        <rFont val="宋体"/>
        <charset val="134"/>
      </rPr>
      <t>上海</t>
    </r>
  </si>
  <si>
    <t>上海市</t>
  </si>
  <si>
    <r>
      <rPr>
        <sz val="10"/>
        <rFont val="宋体"/>
        <charset val="134"/>
      </rPr>
      <t>黄浦区</t>
    </r>
  </si>
  <si>
    <r>
      <rPr>
        <sz val="10"/>
        <rFont val="宋体"/>
        <charset val="134"/>
      </rPr>
      <t>工商业用户为</t>
    </r>
    <r>
      <rPr>
        <sz val="10"/>
        <rFont val="Arial"/>
        <charset val="134"/>
      </rPr>
      <t>0.25</t>
    </r>
    <r>
      <rPr>
        <sz val="10"/>
        <rFont val="宋体"/>
        <charset val="134"/>
      </rPr>
      <t>元</t>
    </r>
    <r>
      <rPr>
        <sz val="10"/>
        <rFont val="Arial"/>
        <charset val="134"/>
      </rPr>
      <t>/</t>
    </r>
    <r>
      <rPr>
        <sz val="10"/>
        <rFont val="宋体"/>
        <charset val="134"/>
      </rPr>
      <t>千瓦时</t>
    </r>
    <r>
      <rPr>
        <sz val="10"/>
        <rFont val="Arial"/>
        <charset val="134"/>
      </rPr>
      <t>,</t>
    </r>
    <r>
      <rPr>
        <sz val="10"/>
        <rFont val="宋体"/>
        <charset val="134"/>
      </rPr>
      <t>学校用户为</t>
    </r>
    <r>
      <rPr>
        <sz val="10"/>
        <rFont val="Arial"/>
        <charset val="134"/>
      </rPr>
      <t>0.55</t>
    </r>
    <r>
      <rPr>
        <sz val="10"/>
        <rFont val="宋体"/>
        <charset val="134"/>
      </rPr>
      <t>元</t>
    </r>
    <r>
      <rPr>
        <sz val="10"/>
        <rFont val="Arial"/>
        <charset val="134"/>
      </rPr>
      <t>/</t>
    </r>
    <r>
      <rPr>
        <sz val="10"/>
        <rFont val="宋体"/>
        <charset val="134"/>
      </rPr>
      <t>千瓦时</t>
    </r>
    <r>
      <rPr>
        <sz val="10"/>
        <rFont val="Arial"/>
        <charset val="134"/>
      </rPr>
      <t>;</t>
    </r>
    <r>
      <rPr>
        <sz val="10"/>
        <rFont val="宋体"/>
        <charset val="134"/>
      </rPr>
      <t>个人</t>
    </r>
    <r>
      <rPr>
        <sz val="10"/>
        <rFont val="Arial"/>
        <charset val="134"/>
      </rPr>
      <t>,</t>
    </r>
    <r>
      <rPr>
        <sz val="10"/>
        <rFont val="宋体"/>
        <charset val="134"/>
      </rPr>
      <t>养老院等享受优惠电价用户为</t>
    </r>
    <r>
      <rPr>
        <sz val="10"/>
        <rFont val="Arial"/>
        <charset val="134"/>
      </rPr>
      <t>0.4</t>
    </r>
    <r>
      <rPr>
        <sz val="10"/>
        <rFont val="宋体"/>
        <charset val="134"/>
      </rPr>
      <t>元</t>
    </r>
    <r>
      <rPr>
        <sz val="10"/>
        <rFont val="Arial"/>
        <charset val="134"/>
      </rPr>
      <t>/</t>
    </r>
    <r>
      <rPr>
        <sz val="10"/>
        <rFont val="宋体"/>
        <charset val="134"/>
      </rPr>
      <t>千瓦时</t>
    </r>
  </si>
  <si>
    <r>
      <rPr>
        <sz val="10"/>
        <rFont val="宋体"/>
        <charset val="134"/>
      </rPr>
      <t>卢湾区</t>
    </r>
  </si>
  <si>
    <r>
      <rPr>
        <sz val="10"/>
        <rFont val="宋体"/>
        <charset val="134"/>
      </rPr>
      <t>徐汇区</t>
    </r>
  </si>
  <si>
    <r>
      <rPr>
        <sz val="10"/>
        <rFont val="宋体"/>
        <charset val="134"/>
      </rPr>
      <t>长宁区</t>
    </r>
  </si>
  <si>
    <r>
      <rPr>
        <sz val="10"/>
        <rFont val="宋体"/>
        <charset val="134"/>
      </rPr>
      <t>静安区</t>
    </r>
  </si>
  <si>
    <r>
      <rPr>
        <sz val="10"/>
        <rFont val="宋体"/>
        <charset val="134"/>
      </rPr>
      <t>普陀区</t>
    </r>
  </si>
  <si>
    <r>
      <rPr>
        <sz val="10"/>
        <rFont val="宋体"/>
        <charset val="134"/>
      </rPr>
      <t>闸北区</t>
    </r>
  </si>
  <si>
    <r>
      <rPr>
        <sz val="10"/>
        <rFont val="宋体"/>
        <charset val="134"/>
      </rPr>
      <t>虹口区</t>
    </r>
  </si>
  <si>
    <r>
      <rPr>
        <sz val="10"/>
        <rFont val="宋体"/>
        <charset val="134"/>
      </rPr>
      <t>杨浦区</t>
    </r>
  </si>
  <si>
    <r>
      <rPr>
        <sz val="10"/>
        <rFont val="宋体"/>
        <charset val="134"/>
      </rPr>
      <t>闵行区</t>
    </r>
  </si>
  <si>
    <r>
      <rPr>
        <sz val="10"/>
        <rFont val="宋体"/>
        <charset val="134"/>
      </rPr>
      <t>宝山区</t>
    </r>
  </si>
  <si>
    <r>
      <rPr>
        <sz val="10"/>
        <rFont val="宋体"/>
        <charset val="134"/>
      </rPr>
      <t>嘉定区</t>
    </r>
  </si>
  <si>
    <r>
      <rPr>
        <sz val="10"/>
        <rFont val="宋体"/>
        <charset val="134"/>
      </rPr>
      <t>浦东新区</t>
    </r>
  </si>
  <si>
    <r>
      <rPr>
        <sz val="10"/>
        <rFont val="宋体"/>
        <charset val="134"/>
      </rPr>
      <t>金山区</t>
    </r>
  </si>
  <si>
    <r>
      <rPr>
        <sz val="10"/>
        <rFont val="宋体"/>
        <charset val="134"/>
      </rPr>
      <t>松江区</t>
    </r>
  </si>
  <si>
    <r>
      <rPr>
        <sz val="10"/>
        <rFont val="宋体"/>
        <charset val="134"/>
      </rPr>
      <t>青浦区</t>
    </r>
  </si>
  <si>
    <r>
      <rPr>
        <sz val="10"/>
        <rFont val="宋体"/>
        <charset val="134"/>
      </rPr>
      <t>南汇区</t>
    </r>
  </si>
  <si>
    <r>
      <rPr>
        <sz val="10"/>
        <rFont val="宋体"/>
        <charset val="134"/>
      </rPr>
      <t>奉贤区</t>
    </r>
  </si>
  <si>
    <r>
      <rPr>
        <sz val="10"/>
        <rFont val="宋体"/>
        <charset val="134"/>
      </rPr>
      <t>崇明县</t>
    </r>
  </si>
  <si>
    <r>
      <rPr>
        <sz val="9"/>
        <rFont val="宋体"/>
        <charset val="134"/>
      </rPr>
      <t>重庆</t>
    </r>
  </si>
  <si>
    <r>
      <rPr>
        <sz val="9"/>
        <rFont val="宋体"/>
        <charset val="134"/>
      </rPr>
      <t>重庆市</t>
    </r>
  </si>
  <si>
    <r>
      <rPr>
        <sz val="10"/>
        <rFont val="宋体"/>
        <charset val="134"/>
      </rPr>
      <t>万州区</t>
    </r>
  </si>
  <si>
    <r>
      <rPr>
        <sz val="10"/>
        <rFont val="宋体"/>
        <charset val="134"/>
      </rPr>
      <t>重庆市区</t>
    </r>
  </si>
  <si>
    <r>
      <rPr>
        <sz val="10"/>
        <rFont val="宋体"/>
        <charset val="134"/>
      </rPr>
      <t>涪陵区</t>
    </r>
  </si>
  <si>
    <r>
      <rPr>
        <sz val="10"/>
        <rFont val="宋体"/>
        <charset val="134"/>
      </rPr>
      <t>渝中区</t>
    </r>
  </si>
  <si>
    <r>
      <rPr>
        <sz val="10"/>
        <rFont val="宋体"/>
        <charset val="134"/>
      </rPr>
      <t>大渡口区</t>
    </r>
  </si>
  <si>
    <r>
      <rPr>
        <sz val="10"/>
        <rFont val="宋体"/>
        <charset val="134"/>
      </rPr>
      <t>江北区</t>
    </r>
  </si>
  <si>
    <r>
      <rPr>
        <sz val="10"/>
        <rFont val="宋体"/>
        <charset val="134"/>
      </rPr>
      <t>沙坪坝区</t>
    </r>
  </si>
  <si>
    <r>
      <rPr>
        <sz val="10"/>
        <rFont val="宋体"/>
        <charset val="134"/>
      </rPr>
      <t>九龙坡区</t>
    </r>
  </si>
  <si>
    <r>
      <rPr>
        <sz val="10"/>
        <rFont val="宋体"/>
        <charset val="134"/>
      </rPr>
      <t>南岸区</t>
    </r>
  </si>
  <si>
    <r>
      <rPr>
        <sz val="10"/>
        <rFont val="宋体"/>
        <charset val="134"/>
      </rPr>
      <t>北碚区</t>
    </r>
  </si>
  <si>
    <r>
      <rPr>
        <sz val="10"/>
        <rFont val="宋体"/>
        <charset val="134"/>
      </rPr>
      <t>万盛区</t>
    </r>
  </si>
  <si>
    <r>
      <rPr>
        <sz val="10"/>
        <rFont val="宋体"/>
        <charset val="134"/>
      </rPr>
      <t>双桥区</t>
    </r>
  </si>
  <si>
    <r>
      <rPr>
        <sz val="10"/>
        <rFont val="宋体"/>
        <charset val="134"/>
      </rPr>
      <t>渝北区</t>
    </r>
  </si>
  <si>
    <r>
      <rPr>
        <sz val="10"/>
        <rFont val="宋体"/>
        <charset val="134"/>
      </rPr>
      <t>巴南区</t>
    </r>
  </si>
  <si>
    <r>
      <rPr>
        <sz val="10"/>
        <rFont val="宋体"/>
        <charset val="134"/>
      </rPr>
      <t>黔江区</t>
    </r>
  </si>
  <si>
    <r>
      <rPr>
        <sz val="10"/>
        <rFont val="宋体"/>
        <charset val="134"/>
      </rPr>
      <t>长寿区</t>
    </r>
  </si>
  <si>
    <r>
      <rPr>
        <sz val="10"/>
        <rFont val="宋体"/>
        <charset val="134"/>
      </rPr>
      <t>綦江县</t>
    </r>
  </si>
  <si>
    <r>
      <rPr>
        <sz val="10"/>
        <rFont val="宋体"/>
        <charset val="134"/>
      </rPr>
      <t>潼南县</t>
    </r>
  </si>
  <si>
    <r>
      <rPr>
        <sz val="10"/>
        <rFont val="宋体"/>
        <charset val="134"/>
      </rPr>
      <t>铜梁县</t>
    </r>
  </si>
  <si>
    <r>
      <rPr>
        <sz val="10"/>
        <rFont val="宋体"/>
        <charset val="134"/>
      </rPr>
      <t>大足县</t>
    </r>
  </si>
  <si>
    <r>
      <rPr>
        <sz val="10"/>
        <rFont val="宋体"/>
        <charset val="134"/>
      </rPr>
      <t>荣昌县</t>
    </r>
  </si>
  <si>
    <r>
      <rPr>
        <sz val="10"/>
        <rFont val="宋体"/>
        <charset val="134"/>
      </rPr>
      <t>璧山县</t>
    </r>
  </si>
  <si>
    <r>
      <rPr>
        <sz val="10"/>
        <rFont val="宋体"/>
        <charset val="134"/>
      </rPr>
      <t>梁平县</t>
    </r>
  </si>
  <si>
    <r>
      <rPr>
        <sz val="10"/>
        <rFont val="宋体"/>
        <charset val="134"/>
      </rPr>
      <t>城口县</t>
    </r>
  </si>
  <si>
    <r>
      <rPr>
        <sz val="10"/>
        <rFont val="宋体"/>
        <charset val="134"/>
      </rPr>
      <t>丰都县</t>
    </r>
  </si>
  <si>
    <r>
      <rPr>
        <sz val="10"/>
        <rFont val="宋体"/>
        <charset val="134"/>
      </rPr>
      <t>垫江县</t>
    </r>
  </si>
  <si>
    <r>
      <rPr>
        <sz val="10"/>
        <rFont val="宋体"/>
        <charset val="134"/>
      </rPr>
      <t>武隆县</t>
    </r>
  </si>
  <si>
    <r>
      <rPr>
        <sz val="10"/>
        <rFont val="宋体"/>
        <charset val="134"/>
      </rPr>
      <t>忠县</t>
    </r>
  </si>
  <si>
    <r>
      <rPr>
        <sz val="10"/>
        <rFont val="宋体"/>
        <charset val="134"/>
      </rPr>
      <t>开县</t>
    </r>
  </si>
  <si>
    <r>
      <rPr>
        <sz val="10"/>
        <rFont val="宋体"/>
        <charset val="134"/>
      </rPr>
      <t>云阳县</t>
    </r>
  </si>
  <si>
    <r>
      <rPr>
        <sz val="10"/>
        <rFont val="宋体"/>
        <charset val="134"/>
      </rPr>
      <t>奉节县</t>
    </r>
  </si>
  <si>
    <r>
      <rPr>
        <sz val="10"/>
        <rFont val="宋体"/>
        <charset val="134"/>
      </rPr>
      <t>巫山县</t>
    </r>
  </si>
  <si>
    <r>
      <rPr>
        <sz val="10"/>
        <rFont val="宋体"/>
        <charset val="134"/>
      </rPr>
      <t>巫溪县</t>
    </r>
  </si>
  <si>
    <r>
      <rPr>
        <sz val="10"/>
        <rFont val="宋体"/>
        <charset val="134"/>
      </rPr>
      <t>石柱土家族自治县</t>
    </r>
  </si>
  <si>
    <r>
      <rPr>
        <sz val="10"/>
        <rFont val="宋体"/>
        <charset val="134"/>
      </rPr>
      <t>秀山土家族苗族自治县</t>
    </r>
  </si>
  <si>
    <r>
      <rPr>
        <sz val="10"/>
        <rFont val="宋体"/>
        <charset val="134"/>
      </rPr>
      <t>酉阳土家族苗族自治县</t>
    </r>
  </si>
  <si>
    <r>
      <rPr>
        <sz val="10"/>
        <rFont val="宋体"/>
        <charset val="134"/>
      </rPr>
      <t>彭水苗族土家族自治县</t>
    </r>
  </si>
  <si>
    <r>
      <rPr>
        <sz val="10"/>
        <rFont val="宋体"/>
        <charset val="134"/>
      </rPr>
      <t>永川市</t>
    </r>
  </si>
  <si>
    <r>
      <rPr>
        <sz val="10"/>
        <rFont val="宋体"/>
        <charset val="134"/>
      </rPr>
      <t>南川市</t>
    </r>
  </si>
  <si>
    <r>
      <rPr>
        <sz val="10"/>
        <rFont val="宋体"/>
        <charset val="134"/>
      </rPr>
      <t>江津市</t>
    </r>
  </si>
  <si>
    <r>
      <rPr>
        <sz val="10"/>
        <rFont val="宋体"/>
        <charset val="134"/>
      </rPr>
      <t>合川市</t>
    </r>
  </si>
  <si>
    <r>
      <rPr>
        <sz val="9"/>
        <rFont val="宋体"/>
        <charset val="134"/>
      </rPr>
      <t>安徽</t>
    </r>
  </si>
  <si>
    <r>
      <rPr>
        <sz val="9"/>
        <rFont val="宋体"/>
        <charset val="134"/>
      </rPr>
      <t>合肥市</t>
    </r>
  </si>
  <si>
    <t>合肥市辖区</t>
  </si>
  <si>
    <r>
      <rPr>
        <sz val="10"/>
        <rFont val="Arial"/>
        <charset val="134"/>
      </rPr>
      <t>2018</t>
    </r>
    <r>
      <rPr>
        <sz val="10"/>
        <rFont val="宋体"/>
        <charset val="134"/>
      </rPr>
      <t>年底前并网且全部使用合肥市推广目录中的组件</t>
    </r>
    <r>
      <rPr>
        <sz val="10"/>
        <rFont val="Arial"/>
        <charset val="134"/>
      </rPr>
      <t>,</t>
    </r>
    <r>
      <rPr>
        <sz val="10"/>
        <rFont val="宋体"/>
        <charset val="134"/>
      </rPr>
      <t>逆变器等产品</t>
    </r>
    <r>
      <rPr>
        <sz val="10"/>
        <rFont val="Arial"/>
        <charset val="134"/>
      </rPr>
      <t>,</t>
    </r>
    <r>
      <rPr>
        <sz val="10"/>
        <rFont val="宋体"/>
        <charset val="134"/>
      </rPr>
      <t>给予投资人</t>
    </r>
    <r>
      <rPr>
        <sz val="10"/>
        <rFont val="Arial"/>
        <charset val="134"/>
      </rPr>
      <t>0.25</t>
    </r>
    <r>
      <rPr>
        <sz val="10"/>
        <rFont val="宋体"/>
        <charset val="134"/>
      </rPr>
      <t>元</t>
    </r>
    <r>
      <rPr>
        <sz val="10"/>
        <rFont val="Arial"/>
        <charset val="134"/>
      </rPr>
      <t>/</t>
    </r>
    <r>
      <rPr>
        <sz val="10"/>
        <rFont val="宋体"/>
        <charset val="134"/>
      </rPr>
      <t>千瓦时补贴</t>
    </r>
    <r>
      <rPr>
        <sz val="10"/>
        <rFont val="Arial"/>
        <charset val="134"/>
      </rPr>
      <t>,</t>
    </r>
    <r>
      <rPr>
        <sz val="10"/>
        <rFont val="宋体"/>
        <charset val="134"/>
      </rPr>
      <t>补贴执行期限</t>
    </r>
    <r>
      <rPr>
        <sz val="10"/>
        <rFont val="Arial"/>
        <charset val="134"/>
      </rPr>
      <t>15</t>
    </r>
    <r>
      <rPr>
        <sz val="10"/>
        <rFont val="宋体"/>
        <charset val="134"/>
      </rPr>
      <t>年</t>
    </r>
  </si>
  <si>
    <r>
      <rPr>
        <sz val="10"/>
        <rFont val="宋体"/>
        <charset val="134"/>
      </rPr>
      <t>瑶海区</t>
    </r>
  </si>
  <si>
    <r>
      <rPr>
        <sz val="10"/>
        <rFont val="宋体"/>
        <charset val="134"/>
      </rPr>
      <t>庐阳区</t>
    </r>
  </si>
  <si>
    <r>
      <rPr>
        <sz val="10"/>
        <rFont val="宋体"/>
        <charset val="134"/>
      </rPr>
      <t>蜀山区</t>
    </r>
  </si>
  <si>
    <r>
      <rPr>
        <sz val="10"/>
        <rFont val="宋体"/>
        <charset val="134"/>
      </rPr>
      <t>包河区</t>
    </r>
  </si>
  <si>
    <r>
      <rPr>
        <sz val="10"/>
        <rFont val="宋体"/>
        <charset val="134"/>
      </rPr>
      <t>长丰县</t>
    </r>
  </si>
  <si>
    <r>
      <rPr>
        <sz val="10"/>
        <rFont val="宋体"/>
        <charset val="134"/>
      </rPr>
      <t>肥东县</t>
    </r>
  </si>
  <si>
    <r>
      <rPr>
        <sz val="10"/>
        <rFont val="宋体"/>
        <charset val="134"/>
      </rPr>
      <t>肥西县</t>
    </r>
  </si>
  <si>
    <r>
      <rPr>
        <sz val="10"/>
        <rFont val="宋体"/>
        <charset val="134"/>
      </rPr>
      <t>庐江县</t>
    </r>
  </si>
  <si>
    <r>
      <rPr>
        <sz val="9"/>
        <rFont val="宋体"/>
        <charset val="134"/>
      </rPr>
      <t>芜湖市</t>
    </r>
  </si>
  <si>
    <t>芜湖市辖区</t>
  </si>
  <si>
    <r>
      <rPr>
        <sz val="10"/>
        <rFont val="宋体"/>
        <charset val="134"/>
      </rPr>
      <t>暂无</t>
    </r>
  </si>
  <si>
    <r>
      <rPr>
        <sz val="10"/>
        <rFont val="宋体"/>
        <charset val="134"/>
      </rPr>
      <t>镜湖区</t>
    </r>
  </si>
  <si>
    <r>
      <rPr>
        <sz val="10"/>
        <rFont val="宋体"/>
        <charset val="134"/>
      </rPr>
      <t>马塘区</t>
    </r>
  </si>
  <si>
    <r>
      <rPr>
        <sz val="10"/>
        <rFont val="宋体"/>
        <charset val="134"/>
      </rPr>
      <t>新芜区</t>
    </r>
  </si>
  <si>
    <r>
      <rPr>
        <sz val="10"/>
        <rFont val="宋体"/>
        <charset val="134"/>
      </rPr>
      <t>鸠江区</t>
    </r>
  </si>
  <si>
    <r>
      <rPr>
        <sz val="10"/>
        <rFont val="宋体"/>
        <charset val="134"/>
      </rPr>
      <t>芜湖县</t>
    </r>
  </si>
  <si>
    <r>
      <rPr>
        <sz val="10"/>
        <rFont val="宋体"/>
        <charset val="134"/>
      </rPr>
      <t>繁昌县</t>
    </r>
  </si>
  <si>
    <r>
      <rPr>
        <sz val="10"/>
        <rFont val="宋体"/>
        <charset val="134"/>
      </rPr>
      <t>南陵县</t>
    </r>
  </si>
  <si>
    <r>
      <rPr>
        <sz val="9"/>
        <rFont val="宋体"/>
        <charset val="134"/>
      </rPr>
      <t>巢湖市</t>
    </r>
  </si>
  <si>
    <t>巢湖市辖区</t>
  </si>
  <si>
    <r>
      <rPr>
        <sz val="10"/>
        <rFont val="宋体"/>
        <charset val="134"/>
      </rPr>
      <t>居巢区</t>
    </r>
  </si>
  <si>
    <r>
      <rPr>
        <sz val="10"/>
        <rFont val="宋体"/>
        <charset val="134"/>
      </rPr>
      <t>无为县</t>
    </r>
  </si>
  <si>
    <r>
      <rPr>
        <sz val="10"/>
        <rFont val="宋体"/>
        <charset val="134"/>
      </rPr>
      <t>含山县</t>
    </r>
  </si>
  <si>
    <r>
      <rPr>
        <sz val="10"/>
        <rFont val="宋体"/>
        <charset val="134"/>
      </rPr>
      <t>和县</t>
    </r>
  </si>
  <si>
    <r>
      <rPr>
        <sz val="9"/>
        <rFont val="宋体"/>
        <charset val="134"/>
      </rPr>
      <t>黄山市</t>
    </r>
  </si>
  <si>
    <t>黄山市辖区</t>
  </si>
  <si>
    <r>
      <rPr>
        <sz val="10"/>
        <rFont val="宋体"/>
        <charset val="134"/>
      </rPr>
      <t>屯溪区</t>
    </r>
  </si>
  <si>
    <r>
      <rPr>
        <sz val="10"/>
        <rFont val="宋体"/>
        <charset val="134"/>
      </rPr>
      <t>黄山区</t>
    </r>
  </si>
  <si>
    <r>
      <rPr>
        <sz val="10"/>
        <rFont val="宋体"/>
        <charset val="134"/>
      </rPr>
      <t>徽州区</t>
    </r>
  </si>
  <si>
    <r>
      <rPr>
        <sz val="10"/>
        <rFont val="宋体"/>
        <charset val="134"/>
      </rPr>
      <t>歙县</t>
    </r>
  </si>
  <si>
    <r>
      <rPr>
        <sz val="10"/>
        <rFont val="宋体"/>
        <charset val="134"/>
      </rPr>
      <t>休宁县</t>
    </r>
  </si>
  <si>
    <r>
      <rPr>
        <sz val="10"/>
        <rFont val="宋体"/>
        <charset val="134"/>
      </rPr>
      <t>黟县</t>
    </r>
  </si>
  <si>
    <r>
      <rPr>
        <sz val="10"/>
        <rFont val="宋体"/>
        <charset val="134"/>
      </rPr>
      <t>祁门县</t>
    </r>
  </si>
  <si>
    <r>
      <rPr>
        <sz val="9"/>
        <rFont val="宋体"/>
        <charset val="134"/>
      </rPr>
      <t>安庆市</t>
    </r>
  </si>
  <si>
    <t>安庆市辖区</t>
  </si>
  <si>
    <r>
      <rPr>
        <sz val="10"/>
        <rFont val="宋体"/>
        <charset val="134"/>
      </rPr>
      <t>迎江区</t>
    </r>
  </si>
  <si>
    <r>
      <rPr>
        <sz val="10"/>
        <rFont val="宋体"/>
        <charset val="134"/>
      </rPr>
      <t>大观区</t>
    </r>
  </si>
  <si>
    <r>
      <rPr>
        <sz val="10"/>
        <rFont val="宋体"/>
        <charset val="134"/>
      </rPr>
      <t>郊区</t>
    </r>
  </si>
  <si>
    <r>
      <rPr>
        <sz val="10"/>
        <rFont val="宋体"/>
        <charset val="134"/>
      </rPr>
      <t>怀宁县</t>
    </r>
  </si>
  <si>
    <r>
      <rPr>
        <sz val="10"/>
        <rFont val="宋体"/>
        <charset val="134"/>
      </rPr>
      <t>枞阳县</t>
    </r>
  </si>
  <si>
    <r>
      <rPr>
        <sz val="10"/>
        <rFont val="宋体"/>
        <charset val="134"/>
      </rPr>
      <t>潜山县</t>
    </r>
  </si>
  <si>
    <r>
      <rPr>
        <sz val="10"/>
        <rFont val="宋体"/>
        <charset val="134"/>
      </rPr>
      <t>太湖县</t>
    </r>
  </si>
  <si>
    <r>
      <rPr>
        <sz val="10"/>
        <rFont val="宋体"/>
        <charset val="134"/>
      </rPr>
      <t>宿松县</t>
    </r>
  </si>
  <si>
    <r>
      <rPr>
        <sz val="10"/>
        <rFont val="宋体"/>
        <charset val="134"/>
      </rPr>
      <t>望江县</t>
    </r>
  </si>
  <si>
    <r>
      <rPr>
        <sz val="10"/>
        <rFont val="宋体"/>
        <charset val="134"/>
      </rPr>
      <t>岳西县</t>
    </r>
  </si>
  <si>
    <r>
      <rPr>
        <sz val="10"/>
        <rFont val="宋体"/>
        <charset val="134"/>
      </rPr>
      <t>桐城市</t>
    </r>
  </si>
  <si>
    <r>
      <rPr>
        <sz val="9"/>
        <rFont val="宋体"/>
        <charset val="134"/>
      </rPr>
      <t>蚌埠市</t>
    </r>
  </si>
  <si>
    <t>蚌埠市辖区</t>
  </si>
  <si>
    <r>
      <rPr>
        <sz val="10"/>
        <rFont val="宋体"/>
        <charset val="134"/>
      </rPr>
      <t>龙子湖区</t>
    </r>
  </si>
  <si>
    <r>
      <rPr>
        <sz val="10"/>
        <rFont val="宋体"/>
        <charset val="134"/>
      </rPr>
      <t>蚌山区</t>
    </r>
  </si>
  <si>
    <r>
      <rPr>
        <sz val="10"/>
        <rFont val="宋体"/>
        <charset val="134"/>
      </rPr>
      <t>禹会区</t>
    </r>
  </si>
  <si>
    <r>
      <rPr>
        <sz val="10"/>
        <rFont val="宋体"/>
        <charset val="134"/>
      </rPr>
      <t>淮上区</t>
    </r>
  </si>
  <si>
    <r>
      <rPr>
        <sz val="10"/>
        <rFont val="宋体"/>
        <charset val="134"/>
      </rPr>
      <t>怀远县</t>
    </r>
  </si>
  <si>
    <r>
      <rPr>
        <sz val="10"/>
        <rFont val="宋体"/>
        <charset val="134"/>
      </rPr>
      <t>五河县</t>
    </r>
  </si>
  <si>
    <r>
      <rPr>
        <sz val="10"/>
        <rFont val="宋体"/>
        <charset val="134"/>
      </rPr>
      <t>固镇县</t>
    </r>
  </si>
  <si>
    <r>
      <rPr>
        <sz val="9"/>
        <rFont val="宋体"/>
        <charset val="134"/>
      </rPr>
      <t>亳州市</t>
    </r>
  </si>
  <si>
    <t>亳州市辖区</t>
  </si>
  <si>
    <r>
      <rPr>
        <sz val="10"/>
        <rFont val="宋体"/>
        <charset val="134"/>
      </rPr>
      <t>分布式光伏项目按年发电量给予</t>
    </r>
    <r>
      <rPr>
        <sz val="10"/>
        <rFont val="Arial"/>
        <charset val="134"/>
      </rPr>
      <t>0.25</t>
    </r>
    <r>
      <rPr>
        <sz val="10"/>
        <rFont val="宋体"/>
        <charset val="134"/>
      </rPr>
      <t>元</t>
    </r>
    <r>
      <rPr>
        <sz val="10"/>
        <rFont val="Arial"/>
        <charset val="134"/>
      </rPr>
      <t>/</t>
    </r>
    <r>
      <rPr>
        <sz val="10"/>
        <rFont val="宋体"/>
        <charset val="134"/>
      </rPr>
      <t>千瓦时财政补贴</t>
    </r>
    <r>
      <rPr>
        <sz val="10"/>
        <rFont val="Arial"/>
        <charset val="134"/>
      </rPr>
      <t>,</t>
    </r>
    <r>
      <rPr>
        <sz val="10"/>
        <rFont val="宋体"/>
        <charset val="134"/>
      </rPr>
      <t>补贴时限为</t>
    </r>
    <r>
      <rPr>
        <sz val="10"/>
        <rFont val="Arial"/>
        <charset val="134"/>
      </rPr>
      <t>10</t>
    </r>
    <r>
      <rPr>
        <sz val="10"/>
        <rFont val="宋体"/>
        <charset val="134"/>
      </rPr>
      <t>年</t>
    </r>
  </si>
  <si>
    <r>
      <rPr>
        <sz val="10"/>
        <rFont val="宋体"/>
        <charset val="134"/>
      </rPr>
      <t>谯城区</t>
    </r>
  </si>
  <si>
    <r>
      <rPr>
        <sz val="10"/>
        <rFont val="宋体"/>
        <charset val="134"/>
      </rPr>
      <t>涡阳县</t>
    </r>
  </si>
  <si>
    <r>
      <rPr>
        <sz val="10"/>
        <rFont val="宋体"/>
        <charset val="134"/>
      </rPr>
      <t>蒙城县</t>
    </r>
  </si>
  <si>
    <r>
      <rPr>
        <sz val="10"/>
        <rFont val="宋体"/>
        <charset val="134"/>
      </rPr>
      <t>利辛县</t>
    </r>
  </si>
  <si>
    <r>
      <rPr>
        <sz val="9"/>
        <rFont val="宋体"/>
        <charset val="134"/>
      </rPr>
      <t>池州市</t>
    </r>
  </si>
  <si>
    <t>池州市辖区</t>
  </si>
  <si>
    <r>
      <rPr>
        <sz val="10"/>
        <rFont val="宋体"/>
        <charset val="134"/>
      </rPr>
      <t>贵池区</t>
    </r>
  </si>
  <si>
    <r>
      <rPr>
        <sz val="10"/>
        <rFont val="宋体"/>
        <charset val="134"/>
      </rPr>
      <t>东至县</t>
    </r>
  </si>
  <si>
    <r>
      <rPr>
        <sz val="10"/>
        <rFont val="宋体"/>
        <charset val="134"/>
      </rPr>
      <t>石台县</t>
    </r>
  </si>
  <si>
    <r>
      <rPr>
        <sz val="10"/>
        <rFont val="宋体"/>
        <charset val="134"/>
      </rPr>
      <t>青阳县</t>
    </r>
  </si>
  <si>
    <r>
      <rPr>
        <sz val="9"/>
        <rFont val="宋体"/>
        <charset val="134"/>
      </rPr>
      <t>滁州市</t>
    </r>
  </si>
  <si>
    <t>滁州市辖区</t>
  </si>
  <si>
    <r>
      <rPr>
        <sz val="10"/>
        <rFont val="宋体"/>
        <charset val="134"/>
      </rPr>
      <t>琅琊区</t>
    </r>
  </si>
  <si>
    <r>
      <rPr>
        <sz val="10"/>
        <rFont val="宋体"/>
        <charset val="134"/>
      </rPr>
      <t>南谯区</t>
    </r>
  </si>
  <si>
    <r>
      <rPr>
        <sz val="10"/>
        <rFont val="宋体"/>
        <charset val="134"/>
      </rPr>
      <t>来安县</t>
    </r>
  </si>
  <si>
    <r>
      <rPr>
        <sz val="10"/>
        <rFont val="宋体"/>
        <charset val="134"/>
      </rPr>
      <t>全椒县</t>
    </r>
  </si>
  <si>
    <r>
      <rPr>
        <sz val="10"/>
        <rFont val="宋体"/>
        <charset val="134"/>
      </rPr>
      <t>定远县</t>
    </r>
  </si>
  <si>
    <r>
      <rPr>
        <sz val="10"/>
        <rFont val="宋体"/>
        <charset val="134"/>
      </rPr>
      <t>凤阳县</t>
    </r>
  </si>
  <si>
    <r>
      <rPr>
        <sz val="10"/>
        <rFont val="宋体"/>
        <charset val="134"/>
      </rPr>
      <t>天长市</t>
    </r>
  </si>
  <si>
    <r>
      <rPr>
        <sz val="10"/>
        <rFont val="宋体"/>
        <charset val="134"/>
      </rPr>
      <t>明光市</t>
    </r>
  </si>
  <si>
    <r>
      <rPr>
        <sz val="9"/>
        <rFont val="宋体"/>
        <charset val="134"/>
      </rPr>
      <t>阜阳市</t>
    </r>
  </si>
  <si>
    <t>阜阳市辖区</t>
  </si>
  <si>
    <r>
      <rPr>
        <sz val="10"/>
        <rFont val="宋体"/>
        <charset val="134"/>
      </rPr>
      <t>颍州区</t>
    </r>
  </si>
  <si>
    <r>
      <rPr>
        <sz val="10"/>
        <rFont val="宋体"/>
        <charset val="134"/>
      </rPr>
      <t>颍东区</t>
    </r>
  </si>
  <si>
    <r>
      <rPr>
        <sz val="10"/>
        <rFont val="宋体"/>
        <charset val="134"/>
      </rPr>
      <t>颍泉区</t>
    </r>
  </si>
  <si>
    <r>
      <rPr>
        <sz val="10"/>
        <rFont val="宋体"/>
        <charset val="134"/>
      </rPr>
      <t>临泉县</t>
    </r>
  </si>
  <si>
    <r>
      <rPr>
        <sz val="10"/>
        <rFont val="宋体"/>
        <charset val="134"/>
      </rPr>
      <t>太和县</t>
    </r>
  </si>
  <si>
    <r>
      <rPr>
        <sz val="10"/>
        <rFont val="宋体"/>
        <charset val="134"/>
      </rPr>
      <t>阜南县</t>
    </r>
  </si>
  <si>
    <r>
      <rPr>
        <sz val="10"/>
        <rFont val="宋体"/>
        <charset val="134"/>
      </rPr>
      <t>颍上县</t>
    </r>
  </si>
  <si>
    <r>
      <rPr>
        <sz val="10"/>
        <rFont val="宋体"/>
        <charset val="134"/>
      </rPr>
      <t>界首市</t>
    </r>
  </si>
  <si>
    <r>
      <rPr>
        <sz val="9"/>
        <rFont val="宋体"/>
        <charset val="134"/>
      </rPr>
      <t>淮北市</t>
    </r>
  </si>
  <si>
    <t>淮北市辖区</t>
  </si>
  <si>
    <r>
      <rPr>
        <sz val="10"/>
        <rFont val="宋体"/>
        <charset val="134"/>
      </rPr>
      <t>杜集区</t>
    </r>
  </si>
  <si>
    <r>
      <rPr>
        <sz val="10"/>
        <rFont val="宋体"/>
        <charset val="134"/>
      </rPr>
      <t>相山区</t>
    </r>
  </si>
  <si>
    <r>
      <rPr>
        <sz val="10"/>
        <rFont val="宋体"/>
        <charset val="134"/>
      </rPr>
      <t>烈山区</t>
    </r>
  </si>
  <si>
    <r>
      <rPr>
        <sz val="10"/>
        <rFont val="宋体"/>
        <charset val="134"/>
      </rPr>
      <t>濉溪县</t>
    </r>
  </si>
  <si>
    <r>
      <rPr>
        <sz val="9"/>
        <rFont val="宋体"/>
        <charset val="134"/>
      </rPr>
      <t>六安市</t>
    </r>
  </si>
  <si>
    <t>六安市辖区</t>
  </si>
  <si>
    <r>
      <rPr>
        <sz val="10"/>
        <rFont val="宋体"/>
        <charset val="134"/>
      </rPr>
      <t>金安区</t>
    </r>
  </si>
  <si>
    <r>
      <rPr>
        <sz val="10"/>
        <rFont val="宋体"/>
        <charset val="134"/>
      </rPr>
      <t>裕安区</t>
    </r>
  </si>
  <si>
    <r>
      <rPr>
        <sz val="10"/>
        <rFont val="宋体"/>
        <charset val="134"/>
      </rPr>
      <t>寿县</t>
    </r>
  </si>
  <si>
    <r>
      <rPr>
        <sz val="10"/>
        <rFont val="宋体"/>
        <charset val="134"/>
      </rPr>
      <t>霍邱县</t>
    </r>
  </si>
  <si>
    <r>
      <rPr>
        <sz val="10"/>
        <rFont val="宋体"/>
        <charset val="134"/>
      </rPr>
      <t>舒城县</t>
    </r>
  </si>
  <si>
    <r>
      <rPr>
        <sz val="10"/>
        <rFont val="宋体"/>
        <charset val="134"/>
      </rPr>
      <t>金寨县</t>
    </r>
  </si>
  <si>
    <r>
      <rPr>
        <sz val="10"/>
        <rFont val="宋体"/>
        <charset val="134"/>
      </rPr>
      <t>霍山县</t>
    </r>
  </si>
  <si>
    <r>
      <rPr>
        <sz val="9"/>
        <rFont val="宋体"/>
        <charset val="134"/>
      </rPr>
      <t>马鞍山市</t>
    </r>
  </si>
  <si>
    <t>马鞍山市辖区</t>
  </si>
  <si>
    <r>
      <rPr>
        <sz val="10"/>
        <rFont val="宋体"/>
        <charset val="134"/>
      </rPr>
      <t>金家庄区</t>
    </r>
  </si>
  <si>
    <r>
      <rPr>
        <sz val="10"/>
        <rFont val="宋体"/>
        <charset val="134"/>
      </rPr>
      <t>花山区</t>
    </r>
  </si>
  <si>
    <r>
      <rPr>
        <sz val="10"/>
        <rFont val="宋体"/>
        <charset val="134"/>
      </rPr>
      <t>雨山区</t>
    </r>
  </si>
  <si>
    <r>
      <rPr>
        <sz val="10"/>
        <rFont val="宋体"/>
        <charset val="134"/>
      </rPr>
      <t>当涂县</t>
    </r>
  </si>
  <si>
    <r>
      <rPr>
        <sz val="9"/>
        <rFont val="宋体"/>
        <charset val="134"/>
      </rPr>
      <t>宿州市</t>
    </r>
  </si>
  <si>
    <t>宿州市辖区</t>
  </si>
  <si>
    <r>
      <rPr>
        <sz val="10"/>
        <rFont val="宋体"/>
        <charset val="134"/>
      </rPr>
      <t>埇桥区</t>
    </r>
  </si>
  <si>
    <r>
      <rPr>
        <sz val="10"/>
        <rFont val="宋体"/>
        <charset val="134"/>
      </rPr>
      <t>砀山县</t>
    </r>
  </si>
  <si>
    <r>
      <rPr>
        <sz val="10"/>
        <rFont val="宋体"/>
        <charset val="134"/>
      </rPr>
      <t>萧县</t>
    </r>
  </si>
  <si>
    <r>
      <rPr>
        <sz val="10"/>
        <rFont val="宋体"/>
        <charset val="134"/>
      </rPr>
      <t>灵璧县</t>
    </r>
  </si>
  <si>
    <r>
      <rPr>
        <sz val="10"/>
        <rFont val="宋体"/>
        <charset val="134"/>
      </rPr>
      <t>泗县</t>
    </r>
  </si>
  <si>
    <r>
      <rPr>
        <sz val="9"/>
        <rFont val="宋体"/>
        <charset val="134"/>
      </rPr>
      <t>铜陵市</t>
    </r>
  </si>
  <si>
    <t>铜陵市辖区</t>
  </si>
  <si>
    <r>
      <rPr>
        <sz val="10"/>
        <rFont val="宋体"/>
        <charset val="134"/>
      </rPr>
      <t>铜官山区</t>
    </r>
  </si>
  <si>
    <r>
      <rPr>
        <sz val="10"/>
        <rFont val="宋体"/>
        <charset val="134"/>
      </rPr>
      <t>狮子山区</t>
    </r>
  </si>
  <si>
    <r>
      <rPr>
        <sz val="10"/>
        <rFont val="宋体"/>
        <charset val="134"/>
      </rPr>
      <t>铜陵县</t>
    </r>
  </si>
  <si>
    <r>
      <rPr>
        <sz val="9"/>
        <rFont val="宋体"/>
        <charset val="134"/>
      </rPr>
      <t>宣城市</t>
    </r>
  </si>
  <si>
    <t>宣城市辖区</t>
  </si>
  <si>
    <r>
      <rPr>
        <sz val="10"/>
        <rFont val="宋体"/>
        <charset val="134"/>
      </rPr>
      <t>宣州区</t>
    </r>
  </si>
  <si>
    <r>
      <rPr>
        <sz val="10"/>
        <rFont val="宋体"/>
        <charset val="134"/>
      </rPr>
      <t>郎溪县</t>
    </r>
  </si>
  <si>
    <r>
      <rPr>
        <sz val="10"/>
        <rFont val="宋体"/>
        <charset val="134"/>
      </rPr>
      <t>广德县</t>
    </r>
  </si>
  <si>
    <r>
      <rPr>
        <sz val="10"/>
        <rFont val="宋体"/>
        <charset val="134"/>
      </rPr>
      <t>泾县</t>
    </r>
  </si>
  <si>
    <r>
      <rPr>
        <sz val="10"/>
        <rFont val="宋体"/>
        <charset val="134"/>
      </rPr>
      <t>绩溪县</t>
    </r>
  </si>
  <si>
    <r>
      <rPr>
        <sz val="10"/>
        <rFont val="宋体"/>
        <charset val="134"/>
      </rPr>
      <t>旌德县</t>
    </r>
  </si>
  <si>
    <r>
      <rPr>
        <sz val="10"/>
        <rFont val="宋体"/>
        <charset val="134"/>
      </rPr>
      <t>宁国市</t>
    </r>
  </si>
  <si>
    <r>
      <rPr>
        <sz val="9"/>
        <rFont val="宋体"/>
        <charset val="134"/>
      </rPr>
      <t>淮南市</t>
    </r>
  </si>
  <si>
    <t>淮南市辖区</t>
  </si>
  <si>
    <r>
      <rPr>
        <sz val="10"/>
        <rFont val="宋体"/>
        <charset val="134"/>
      </rPr>
      <t>对新建的屋顶分布式光伏发电项目</t>
    </r>
    <r>
      <rPr>
        <sz val="10"/>
        <rFont val="Arial"/>
        <charset val="134"/>
      </rPr>
      <t>,</t>
    </r>
    <r>
      <rPr>
        <sz val="10"/>
        <rFont val="宋体"/>
        <charset val="134"/>
      </rPr>
      <t>按其年发电量给予项目运营企业</t>
    </r>
    <r>
      <rPr>
        <sz val="10"/>
        <rFont val="Arial"/>
        <charset val="134"/>
      </rPr>
      <t>(</t>
    </r>
    <r>
      <rPr>
        <sz val="10"/>
        <rFont val="宋体"/>
        <charset val="134"/>
      </rPr>
      <t>居民</t>
    </r>
    <r>
      <rPr>
        <sz val="10"/>
        <rFont val="Arial"/>
        <charset val="134"/>
      </rPr>
      <t>)0.25</t>
    </r>
    <r>
      <rPr>
        <sz val="10"/>
        <rFont val="宋体"/>
        <charset val="134"/>
      </rPr>
      <t>元</t>
    </r>
    <r>
      <rPr>
        <sz val="10"/>
        <rFont val="Arial"/>
        <charset val="134"/>
      </rPr>
      <t>/</t>
    </r>
    <r>
      <rPr>
        <sz val="10"/>
        <rFont val="宋体"/>
        <charset val="134"/>
      </rPr>
      <t>千瓦时补贴</t>
    </r>
    <r>
      <rPr>
        <sz val="10"/>
        <rFont val="Arial"/>
        <charset val="134"/>
      </rPr>
      <t>,</t>
    </r>
    <r>
      <rPr>
        <sz val="10"/>
        <rFont val="宋体"/>
        <charset val="134"/>
      </rPr>
      <t>连续补贴</t>
    </r>
    <r>
      <rPr>
        <sz val="10"/>
        <rFont val="Arial"/>
        <charset val="134"/>
      </rPr>
      <t>10</t>
    </r>
    <r>
      <rPr>
        <sz val="10"/>
        <rFont val="宋体"/>
        <charset val="134"/>
      </rPr>
      <t>年</t>
    </r>
  </si>
  <si>
    <r>
      <rPr>
        <sz val="10"/>
        <rFont val="宋体"/>
        <charset val="134"/>
      </rPr>
      <t>大通区</t>
    </r>
  </si>
  <si>
    <r>
      <rPr>
        <sz val="10"/>
        <rFont val="宋体"/>
        <charset val="134"/>
      </rPr>
      <t>田家庵区</t>
    </r>
  </si>
  <si>
    <r>
      <rPr>
        <sz val="10"/>
        <rFont val="宋体"/>
        <charset val="134"/>
      </rPr>
      <t>谢家集区</t>
    </r>
  </si>
  <si>
    <r>
      <rPr>
        <sz val="10"/>
        <rFont val="宋体"/>
        <charset val="134"/>
      </rPr>
      <t>八公山区</t>
    </r>
  </si>
  <si>
    <r>
      <rPr>
        <sz val="10"/>
        <rFont val="宋体"/>
        <charset val="134"/>
      </rPr>
      <t>潘集区</t>
    </r>
  </si>
  <si>
    <r>
      <rPr>
        <sz val="10"/>
        <rFont val="宋体"/>
        <charset val="134"/>
      </rPr>
      <t>凤台县</t>
    </r>
  </si>
  <si>
    <r>
      <rPr>
        <sz val="9"/>
        <rFont val="宋体"/>
        <charset val="134"/>
      </rPr>
      <t>福建</t>
    </r>
  </si>
  <si>
    <r>
      <rPr>
        <sz val="9"/>
        <rFont val="宋体"/>
        <charset val="134"/>
      </rPr>
      <t>福州市</t>
    </r>
  </si>
  <si>
    <t>福州市辖区</t>
  </si>
  <si>
    <r>
      <rPr>
        <sz val="10"/>
        <rFont val="宋体"/>
        <charset val="134"/>
      </rPr>
      <t>鼓楼区</t>
    </r>
    <r>
      <rPr>
        <sz val="10"/>
        <rFont val="Arial"/>
        <charset val="134"/>
      </rPr>
      <t>-</t>
    </r>
    <r>
      <rPr>
        <sz val="10"/>
        <rFont val="宋体"/>
        <charset val="134"/>
      </rPr>
      <t>福州</t>
    </r>
  </si>
  <si>
    <r>
      <rPr>
        <sz val="10"/>
        <rFont val="宋体"/>
        <charset val="134"/>
      </rPr>
      <t>台江区</t>
    </r>
  </si>
  <si>
    <r>
      <rPr>
        <sz val="10"/>
        <rFont val="宋体"/>
        <charset val="134"/>
      </rPr>
      <t>仓山区</t>
    </r>
  </si>
  <si>
    <r>
      <rPr>
        <sz val="10"/>
        <rFont val="宋体"/>
        <charset val="134"/>
      </rPr>
      <t>马尾区</t>
    </r>
  </si>
  <si>
    <r>
      <rPr>
        <sz val="10"/>
        <rFont val="宋体"/>
        <charset val="134"/>
      </rPr>
      <t>晋安区</t>
    </r>
  </si>
  <si>
    <r>
      <rPr>
        <sz val="10"/>
        <rFont val="宋体"/>
        <charset val="134"/>
      </rPr>
      <t>闽侯县</t>
    </r>
  </si>
  <si>
    <r>
      <rPr>
        <sz val="10"/>
        <rFont val="宋体"/>
        <charset val="134"/>
      </rPr>
      <t>连江县</t>
    </r>
  </si>
  <si>
    <r>
      <rPr>
        <sz val="10"/>
        <rFont val="宋体"/>
        <charset val="134"/>
      </rPr>
      <t>罗源县</t>
    </r>
  </si>
  <si>
    <r>
      <rPr>
        <sz val="10"/>
        <rFont val="宋体"/>
        <charset val="134"/>
      </rPr>
      <t>闽清县</t>
    </r>
  </si>
  <si>
    <r>
      <rPr>
        <sz val="10"/>
        <rFont val="宋体"/>
        <charset val="134"/>
      </rPr>
      <t>永泰县</t>
    </r>
  </si>
  <si>
    <r>
      <rPr>
        <sz val="10"/>
        <rFont val="宋体"/>
        <charset val="134"/>
      </rPr>
      <t>平潭县</t>
    </r>
  </si>
  <si>
    <r>
      <rPr>
        <sz val="10"/>
        <rFont val="宋体"/>
        <charset val="134"/>
      </rPr>
      <t>福清市</t>
    </r>
  </si>
  <si>
    <r>
      <rPr>
        <sz val="10"/>
        <rFont val="宋体"/>
        <charset val="134"/>
      </rPr>
      <t>长乐市</t>
    </r>
  </si>
  <si>
    <r>
      <rPr>
        <sz val="9"/>
        <rFont val="宋体"/>
        <charset val="134"/>
      </rPr>
      <t>莆田市</t>
    </r>
  </si>
  <si>
    <t>莆田市辖区</t>
  </si>
  <si>
    <r>
      <rPr>
        <sz val="10"/>
        <rFont val="宋体"/>
        <charset val="134"/>
      </rPr>
      <t>城厢区</t>
    </r>
  </si>
  <si>
    <r>
      <rPr>
        <sz val="10"/>
        <rFont val="宋体"/>
        <charset val="134"/>
      </rPr>
      <t>涵江区</t>
    </r>
  </si>
  <si>
    <r>
      <rPr>
        <sz val="10"/>
        <rFont val="宋体"/>
        <charset val="134"/>
      </rPr>
      <t>荔城区</t>
    </r>
  </si>
  <si>
    <r>
      <rPr>
        <sz val="10"/>
        <rFont val="宋体"/>
        <charset val="134"/>
      </rPr>
      <t>秀屿区</t>
    </r>
  </si>
  <si>
    <r>
      <rPr>
        <sz val="10"/>
        <rFont val="宋体"/>
        <charset val="134"/>
      </rPr>
      <t>仙游县</t>
    </r>
  </si>
  <si>
    <r>
      <rPr>
        <sz val="9"/>
        <rFont val="宋体"/>
        <charset val="134"/>
      </rPr>
      <t>南平市</t>
    </r>
  </si>
  <si>
    <t>南平市辖区</t>
  </si>
  <si>
    <r>
      <rPr>
        <sz val="10"/>
        <rFont val="宋体"/>
        <charset val="134"/>
      </rPr>
      <t>延平区</t>
    </r>
  </si>
  <si>
    <r>
      <rPr>
        <sz val="10"/>
        <rFont val="宋体"/>
        <charset val="134"/>
      </rPr>
      <t>顺昌县</t>
    </r>
  </si>
  <si>
    <r>
      <rPr>
        <sz val="10"/>
        <rFont val="宋体"/>
        <charset val="134"/>
      </rPr>
      <t>浦城县</t>
    </r>
  </si>
  <si>
    <r>
      <rPr>
        <sz val="10"/>
        <rFont val="宋体"/>
        <charset val="134"/>
      </rPr>
      <t>光泽县</t>
    </r>
  </si>
  <si>
    <r>
      <rPr>
        <sz val="10"/>
        <rFont val="宋体"/>
        <charset val="134"/>
      </rPr>
      <t>松溪县</t>
    </r>
  </si>
  <si>
    <r>
      <rPr>
        <sz val="10"/>
        <rFont val="宋体"/>
        <charset val="134"/>
      </rPr>
      <t>政和县</t>
    </r>
  </si>
  <si>
    <r>
      <rPr>
        <sz val="10"/>
        <rFont val="宋体"/>
        <charset val="134"/>
      </rPr>
      <t>邵武市</t>
    </r>
  </si>
  <si>
    <r>
      <rPr>
        <sz val="10"/>
        <rFont val="宋体"/>
        <charset val="134"/>
      </rPr>
      <t>武夷山市</t>
    </r>
  </si>
  <si>
    <r>
      <rPr>
        <sz val="10"/>
        <rFont val="宋体"/>
        <charset val="134"/>
      </rPr>
      <t>建瓯市</t>
    </r>
  </si>
  <si>
    <r>
      <rPr>
        <sz val="10"/>
        <rFont val="宋体"/>
        <charset val="134"/>
      </rPr>
      <t>建阳市</t>
    </r>
  </si>
  <si>
    <r>
      <rPr>
        <sz val="9"/>
        <rFont val="宋体"/>
        <charset val="134"/>
      </rPr>
      <t>厦门市</t>
    </r>
  </si>
  <si>
    <t>厦门市辖区</t>
  </si>
  <si>
    <r>
      <rPr>
        <sz val="10"/>
        <rFont val="宋体"/>
        <charset val="134"/>
      </rPr>
      <t>思明区</t>
    </r>
  </si>
  <si>
    <r>
      <rPr>
        <sz val="10"/>
        <rFont val="宋体"/>
        <charset val="134"/>
      </rPr>
      <t>海沧区</t>
    </r>
  </si>
  <si>
    <r>
      <rPr>
        <sz val="10"/>
        <rFont val="宋体"/>
        <charset val="134"/>
      </rPr>
      <t>湖里区</t>
    </r>
  </si>
  <si>
    <r>
      <rPr>
        <sz val="10"/>
        <rFont val="宋体"/>
        <charset val="134"/>
      </rPr>
      <t>集美区</t>
    </r>
  </si>
  <si>
    <r>
      <rPr>
        <sz val="10"/>
        <rFont val="宋体"/>
        <charset val="134"/>
      </rPr>
      <t>同安区</t>
    </r>
  </si>
  <si>
    <r>
      <rPr>
        <sz val="10"/>
        <rFont val="宋体"/>
        <charset val="134"/>
      </rPr>
      <t>翔安区</t>
    </r>
  </si>
  <si>
    <r>
      <rPr>
        <sz val="9"/>
        <rFont val="宋体"/>
        <charset val="134"/>
      </rPr>
      <t>泉州市</t>
    </r>
  </si>
  <si>
    <t>泉州市辖区</t>
  </si>
  <si>
    <r>
      <rPr>
        <sz val="10"/>
        <rFont val="宋体"/>
        <charset val="134"/>
      </rPr>
      <t>鲤城区</t>
    </r>
  </si>
  <si>
    <r>
      <rPr>
        <sz val="10"/>
        <rFont val="宋体"/>
        <charset val="134"/>
      </rPr>
      <t>丰泽区</t>
    </r>
  </si>
  <si>
    <r>
      <rPr>
        <sz val="10"/>
        <rFont val="宋体"/>
        <charset val="134"/>
      </rPr>
      <t>洛江区</t>
    </r>
  </si>
  <si>
    <r>
      <rPr>
        <sz val="10"/>
        <rFont val="宋体"/>
        <charset val="134"/>
      </rPr>
      <t>泉港区</t>
    </r>
  </si>
  <si>
    <r>
      <rPr>
        <sz val="10"/>
        <rFont val="宋体"/>
        <charset val="134"/>
      </rPr>
      <t>惠安县</t>
    </r>
  </si>
  <si>
    <r>
      <rPr>
        <sz val="10"/>
        <rFont val="宋体"/>
        <charset val="134"/>
      </rPr>
      <t>安溪县</t>
    </r>
  </si>
  <si>
    <r>
      <rPr>
        <sz val="10"/>
        <rFont val="宋体"/>
        <charset val="134"/>
      </rPr>
      <t>永春县</t>
    </r>
  </si>
  <si>
    <r>
      <rPr>
        <sz val="10"/>
        <rFont val="宋体"/>
        <charset val="134"/>
      </rPr>
      <t>德化县</t>
    </r>
  </si>
  <si>
    <r>
      <rPr>
        <sz val="10"/>
        <rFont val="宋体"/>
        <charset val="134"/>
      </rPr>
      <t>金门县</t>
    </r>
  </si>
  <si>
    <r>
      <rPr>
        <sz val="10"/>
        <rFont val="宋体"/>
        <charset val="134"/>
      </rPr>
      <t>石狮市</t>
    </r>
  </si>
  <si>
    <r>
      <rPr>
        <sz val="10"/>
        <rFont val="宋体"/>
        <charset val="134"/>
      </rPr>
      <t>晋江市</t>
    </r>
  </si>
  <si>
    <r>
      <rPr>
        <sz val="10"/>
        <rFont val="宋体"/>
        <charset val="134"/>
      </rPr>
      <t>南安市</t>
    </r>
  </si>
  <si>
    <r>
      <rPr>
        <sz val="9"/>
        <rFont val="宋体"/>
        <charset val="134"/>
      </rPr>
      <t>漳州市</t>
    </r>
  </si>
  <si>
    <t>漳州市辖区</t>
  </si>
  <si>
    <r>
      <rPr>
        <sz val="10"/>
        <rFont val="宋体"/>
        <charset val="134"/>
      </rPr>
      <t>芗城区</t>
    </r>
  </si>
  <si>
    <r>
      <rPr>
        <sz val="10"/>
        <rFont val="宋体"/>
        <charset val="134"/>
      </rPr>
      <t>龙文区</t>
    </r>
  </si>
  <si>
    <r>
      <rPr>
        <sz val="10"/>
        <rFont val="宋体"/>
        <charset val="134"/>
      </rPr>
      <t>云霄县</t>
    </r>
  </si>
  <si>
    <r>
      <rPr>
        <sz val="10"/>
        <rFont val="宋体"/>
        <charset val="134"/>
      </rPr>
      <t>漳浦县</t>
    </r>
  </si>
  <si>
    <r>
      <rPr>
        <sz val="10"/>
        <rFont val="宋体"/>
        <charset val="134"/>
      </rPr>
      <t>诏安县</t>
    </r>
  </si>
  <si>
    <r>
      <rPr>
        <sz val="10"/>
        <rFont val="宋体"/>
        <charset val="134"/>
      </rPr>
      <t>长泰县</t>
    </r>
  </si>
  <si>
    <r>
      <rPr>
        <sz val="10"/>
        <rFont val="宋体"/>
        <charset val="134"/>
      </rPr>
      <t>东山县</t>
    </r>
  </si>
  <si>
    <r>
      <rPr>
        <sz val="10"/>
        <rFont val="宋体"/>
        <charset val="134"/>
      </rPr>
      <t>南靖县</t>
    </r>
  </si>
  <si>
    <r>
      <rPr>
        <sz val="10"/>
        <rFont val="宋体"/>
        <charset val="134"/>
      </rPr>
      <t>平和县</t>
    </r>
  </si>
  <si>
    <r>
      <rPr>
        <sz val="10"/>
        <rFont val="宋体"/>
        <charset val="134"/>
      </rPr>
      <t>华安县</t>
    </r>
  </si>
  <si>
    <r>
      <rPr>
        <sz val="10"/>
        <rFont val="宋体"/>
        <charset val="134"/>
      </rPr>
      <t>龙海市</t>
    </r>
  </si>
  <si>
    <r>
      <rPr>
        <sz val="9"/>
        <rFont val="宋体"/>
        <charset val="134"/>
      </rPr>
      <t>三明市</t>
    </r>
  </si>
  <si>
    <t>三明市辖区</t>
  </si>
  <si>
    <r>
      <rPr>
        <sz val="10"/>
        <rFont val="宋体"/>
        <charset val="134"/>
      </rPr>
      <t>梅列区</t>
    </r>
  </si>
  <si>
    <r>
      <rPr>
        <sz val="10"/>
        <rFont val="宋体"/>
        <charset val="134"/>
      </rPr>
      <t>三元区</t>
    </r>
  </si>
  <si>
    <r>
      <rPr>
        <sz val="10"/>
        <rFont val="宋体"/>
        <charset val="134"/>
      </rPr>
      <t>明溪县</t>
    </r>
  </si>
  <si>
    <r>
      <rPr>
        <sz val="10"/>
        <rFont val="宋体"/>
        <charset val="134"/>
      </rPr>
      <t>清流县</t>
    </r>
  </si>
  <si>
    <r>
      <rPr>
        <sz val="10"/>
        <rFont val="宋体"/>
        <charset val="134"/>
      </rPr>
      <t>宁化县</t>
    </r>
  </si>
  <si>
    <r>
      <rPr>
        <sz val="10"/>
        <rFont val="宋体"/>
        <charset val="134"/>
      </rPr>
      <t>大田县</t>
    </r>
  </si>
  <si>
    <r>
      <rPr>
        <sz val="10"/>
        <rFont val="宋体"/>
        <charset val="134"/>
      </rPr>
      <t>尤溪县</t>
    </r>
  </si>
  <si>
    <r>
      <rPr>
        <sz val="10"/>
        <rFont val="宋体"/>
        <charset val="134"/>
      </rPr>
      <t>沙县</t>
    </r>
  </si>
  <si>
    <r>
      <rPr>
        <sz val="10"/>
        <rFont val="宋体"/>
        <charset val="134"/>
      </rPr>
      <t>将乐县</t>
    </r>
  </si>
  <si>
    <r>
      <rPr>
        <sz val="10"/>
        <rFont val="宋体"/>
        <charset val="134"/>
      </rPr>
      <t>泰宁县</t>
    </r>
  </si>
  <si>
    <r>
      <rPr>
        <sz val="10"/>
        <rFont val="宋体"/>
        <charset val="134"/>
      </rPr>
      <t>建宁县</t>
    </r>
  </si>
  <si>
    <r>
      <rPr>
        <sz val="10"/>
        <rFont val="宋体"/>
        <charset val="134"/>
      </rPr>
      <t>永安市</t>
    </r>
  </si>
  <si>
    <r>
      <rPr>
        <sz val="9"/>
        <rFont val="宋体"/>
        <charset val="134"/>
      </rPr>
      <t>龙岩市</t>
    </r>
  </si>
  <si>
    <t>龙岩市辖区</t>
  </si>
  <si>
    <r>
      <rPr>
        <sz val="10"/>
        <rFont val="宋体"/>
        <charset val="134"/>
      </rPr>
      <t>新罗区</t>
    </r>
  </si>
  <si>
    <r>
      <rPr>
        <sz val="10"/>
        <rFont val="宋体"/>
        <charset val="134"/>
      </rPr>
      <t>长汀县</t>
    </r>
  </si>
  <si>
    <r>
      <rPr>
        <sz val="10"/>
        <rFont val="宋体"/>
        <charset val="134"/>
      </rPr>
      <t>永定县</t>
    </r>
  </si>
  <si>
    <r>
      <rPr>
        <sz val="10"/>
        <rFont val="宋体"/>
        <charset val="134"/>
      </rPr>
      <t>上杭县</t>
    </r>
  </si>
  <si>
    <r>
      <rPr>
        <sz val="10"/>
        <rFont val="宋体"/>
        <charset val="134"/>
      </rPr>
      <t>武平县</t>
    </r>
  </si>
  <si>
    <r>
      <rPr>
        <sz val="10"/>
        <rFont val="宋体"/>
        <charset val="134"/>
      </rPr>
      <t>连城县</t>
    </r>
  </si>
  <si>
    <r>
      <rPr>
        <sz val="10"/>
        <rFont val="宋体"/>
        <charset val="134"/>
      </rPr>
      <t>漳平市</t>
    </r>
  </si>
  <si>
    <r>
      <rPr>
        <sz val="9"/>
        <rFont val="宋体"/>
        <charset val="134"/>
      </rPr>
      <t>宁德市</t>
    </r>
  </si>
  <si>
    <t>宁德市辖区</t>
  </si>
  <si>
    <r>
      <rPr>
        <sz val="10"/>
        <rFont val="宋体"/>
        <charset val="134"/>
      </rPr>
      <t>蕉城区</t>
    </r>
  </si>
  <si>
    <r>
      <rPr>
        <sz val="10"/>
        <rFont val="宋体"/>
        <charset val="134"/>
      </rPr>
      <t>霞浦县</t>
    </r>
  </si>
  <si>
    <r>
      <rPr>
        <sz val="10"/>
        <rFont val="宋体"/>
        <charset val="134"/>
      </rPr>
      <t>古田县</t>
    </r>
  </si>
  <si>
    <r>
      <rPr>
        <sz val="10"/>
        <rFont val="宋体"/>
        <charset val="134"/>
      </rPr>
      <t>屏南县</t>
    </r>
  </si>
  <si>
    <r>
      <rPr>
        <sz val="10"/>
        <rFont val="宋体"/>
        <charset val="134"/>
      </rPr>
      <t>寿宁县</t>
    </r>
  </si>
  <si>
    <r>
      <rPr>
        <sz val="10"/>
        <rFont val="宋体"/>
        <charset val="134"/>
      </rPr>
      <t>周宁县</t>
    </r>
  </si>
  <si>
    <r>
      <rPr>
        <sz val="10"/>
        <rFont val="宋体"/>
        <charset val="134"/>
      </rPr>
      <t>柘荣县</t>
    </r>
  </si>
  <si>
    <r>
      <rPr>
        <sz val="10"/>
        <rFont val="宋体"/>
        <charset val="134"/>
      </rPr>
      <t>福安市</t>
    </r>
  </si>
  <si>
    <r>
      <rPr>
        <sz val="10"/>
        <rFont val="宋体"/>
        <charset val="134"/>
      </rPr>
      <t>福鼎市</t>
    </r>
  </si>
  <si>
    <r>
      <rPr>
        <sz val="9"/>
        <rFont val="宋体"/>
        <charset val="134"/>
      </rPr>
      <t>海南</t>
    </r>
  </si>
  <si>
    <r>
      <rPr>
        <sz val="9"/>
        <rFont val="宋体"/>
        <charset val="134"/>
      </rPr>
      <t>海口市</t>
    </r>
  </si>
  <si>
    <t>海口市辖区</t>
  </si>
  <si>
    <r>
      <rPr>
        <sz val="10"/>
        <rFont val="宋体"/>
        <charset val="134"/>
      </rPr>
      <t>秀英区</t>
    </r>
  </si>
  <si>
    <r>
      <rPr>
        <sz val="10"/>
        <rFont val="宋体"/>
        <charset val="134"/>
      </rPr>
      <t>龙华区</t>
    </r>
  </si>
  <si>
    <r>
      <rPr>
        <sz val="10"/>
        <rFont val="宋体"/>
        <charset val="134"/>
      </rPr>
      <t>琼山区</t>
    </r>
  </si>
  <si>
    <r>
      <rPr>
        <sz val="10"/>
        <rFont val="宋体"/>
        <charset val="134"/>
      </rPr>
      <t>美兰区</t>
    </r>
  </si>
  <si>
    <r>
      <rPr>
        <sz val="9"/>
        <rFont val="宋体"/>
        <charset val="134"/>
      </rPr>
      <t>三亚市</t>
    </r>
  </si>
  <si>
    <r>
      <rPr>
        <sz val="10"/>
        <rFont val="宋体"/>
        <charset val="134"/>
      </rPr>
      <t>三亚市</t>
    </r>
  </si>
  <si>
    <r>
      <rPr>
        <sz val="9"/>
        <rFont val="宋体"/>
        <charset val="134"/>
      </rPr>
      <t>省直辖县级行政单位</t>
    </r>
  </si>
  <si>
    <r>
      <rPr>
        <sz val="9"/>
        <rFont val="宋体"/>
        <charset val="134"/>
      </rPr>
      <t>琼海市</t>
    </r>
  </si>
  <si>
    <r>
      <rPr>
        <sz val="9"/>
        <rFont val="宋体"/>
        <charset val="134"/>
      </rPr>
      <t>白沙黎族自治县</t>
    </r>
  </si>
  <si>
    <r>
      <rPr>
        <sz val="9"/>
        <rFont val="宋体"/>
        <charset val="134"/>
      </rPr>
      <t>保亭黎族苗族自治县</t>
    </r>
  </si>
  <si>
    <r>
      <rPr>
        <sz val="9"/>
        <rFont val="宋体"/>
        <charset val="134"/>
      </rPr>
      <t>昌江黎族自治县</t>
    </r>
  </si>
  <si>
    <r>
      <rPr>
        <sz val="9"/>
        <rFont val="宋体"/>
        <charset val="134"/>
      </rPr>
      <t>澄迈县</t>
    </r>
  </si>
  <si>
    <r>
      <rPr>
        <sz val="9"/>
        <rFont val="宋体"/>
        <charset val="134"/>
      </rPr>
      <t>儋州市</t>
    </r>
  </si>
  <si>
    <r>
      <rPr>
        <sz val="9"/>
        <rFont val="宋体"/>
        <charset val="134"/>
      </rPr>
      <t>定安县</t>
    </r>
  </si>
  <si>
    <r>
      <rPr>
        <sz val="9"/>
        <rFont val="宋体"/>
        <charset val="134"/>
      </rPr>
      <t>东方市</t>
    </r>
  </si>
  <si>
    <r>
      <rPr>
        <sz val="9"/>
        <rFont val="宋体"/>
        <charset val="134"/>
      </rPr>
      <t>乐东黎族自治县</t>
    </r>
  </si>
  <si>
    <r>
      <rPr>
        <sz val="9"/>
        <rFont val="宋体"/>
        <charset val="134"/>
      </rPr>
      <t>临高县</t>
    </r>
  </si>
  <si>
    <r>
      <rPr>
        <sz val="9"/>
        <rFont val="宋体"/>
        <charset val="134"/>
      </rPr>
      <t>陵水黎族自治县</t>
    </r>
  </si>
  <si>
    <r>
      <rPr>
        <sz val="9"/>
        <rFont val="宋体"/>
        <charset val="134"/>
      </rPr>
      <t>琼中黎族苗族自治县</t>
    </r>
  </si>
  <si>
    <r>
      <rPr>
        <sz val="9"/>
        <rFont val="宋体"/>
        <charset val="134"/>
      </rPr>
      <t>屯昌县</t>
    </r>
  </si>
  <si>
    <r>
      <rPr>
        <sz val="9"/>
        <rFont val="宋体"/>
        <charset val="134"/>
      </rPr>
      <t>万宁市</t>
    </r>
  </si>
  <si>
    <r>
      <rPr>
        <sz val="9"/>
        <rFont val="宋体"/>
        <charset val="134"/>
      </rPr>
      <t>文昌市</t>
    </r>
  </si>
  <si>
    <r>
      <rPr>
        <sz val="9"/>
        <rFont val="宋体"/>
        <charset val="134"/>
      </rPr>
      <t>五指山市</t>
    </r>
  </si>
  <si>
    <r>
      <rPr>
        <sz val="9"/>
        <rFont val="宋体"/>
        <charset val="134"/>
      </rPr>
      <t>西沙群岛</t>
    </r>
  </si>
  <si>
    <r>
      <rPr>
        <sz val="9"/>
        <rFont val="宋体"/>
        <charset val="134"/>
      </rPr>
      <t>南沙群岛</t>
    </r>
  </si>
  <si>
    <r>
      <rPr>
        <sz val="9"/>
        <rFont val="宋体"/>
        <charset val="134"/>
      </rPr>
      <t>中沙群岛</t>
    </r>
  </si>
  <si>
    <r>
      <rPr>
        <sz val="9"/>
        <rFont val="宋体"/>
        <charset val="134"/>
      </rPr>
      <t>河北</t>
    </r>
  </si>
  <si>
    <r>
      <rPr>
        <sz val="9"/>
        <rFont val="宋体"/>
        <charset val="134"/>
      </rPr>
      <t>石家庄市</t>
    </r>
  </si>
  <si>
    <t>石家庄市辖区</t>
  </si>
  <si>
    <r>
      <rPr>
        <sz val="10"/>
        <rFont val="宋体"/>
        <charset val="134"/>
      </rPr>
      <t>分布式</t>
    </r>
    <r>
      <rPr>
        <sz val="10"/>
        <rFont val="Arial"/>
        <charset val="134"/>
      </rPr>
      <t>:2017</t>
    </r>
    <r>
      <rPr>
        <sz val="10"/>
        <rFont val="宋体"/>
        <charset val="134"/>
      </rPr>
      <t>年底以前建成投产的屋顶分布式项目自投产之日起每千瓦时补贴</t>
    </r>
    <r>
      <rPr>
        <sz val="10"/>
        <rFont val="Arial"/>
        <charset val="134"/>
      </rPr>
      <t>0.2</t>
    </r>
    <r>
      <rPr>
        <sz val="10"/>
        <rFont val="宋体"/>
        <charset val="134"/>
      </rPr>
      <t>元</t>
    </r>
    <r>
      <rPr>
        <sz val="10"/>
        <rFont val="Arial"/>
        <charset val="134"/>
      </rPr>
      <t>,</t>
    </r>
    <r>
      <rPr>
        <sz val="10"/>
        <rFont val="宋体"/>
        <charset val="134"/>
      </rPr>
      <t>连补</t>
    </r>
    <r>
      <rPr>
        <sz val="10"/>
        <rFont val="Arial"/>
        <charset val="134"/>
      </rPr>
      <t>3</t>
    </r>
    <r>
      <rPr>
        <sz val="10"/>
        <rFont val="宋体"/>
        <charset val="134"/>
      </rPr>
      <t>年</t>
    </r>
    <r>
      <rPr>
        <sz val="10"/>
        <rFont val="Arial"/>
        <charset val="134"/>
      </rPr>
      <t xml:space="preserve">; </t>
    </r>
    <r>
      <rPr>
        <sz val="10"/>
        <rFont val="宋体"/>
        <charset val="134"/>
      </rPr>
      <t>集中式</t>
    </r>
    <r>
      <rPr>
        <sz val="10"/>
        <rFont val="Arial"/>
        <charset val="134"/>
      </rPr>
      <t>:2017</t>
    </r>
    <r>
      <rPr>
        <sz val="10"/>
        <rFont val="宋体"/>
        <charset val="134"/>
      </rPr>
      <t>年底前建成投产的光伏电站按发电量给予</t>
    </r>
    <r>
      <rPr>
        <sz val="10"/>
        <rFont val="Arial"/>
        <charset val="134"/>
      </rPr>
      <t>0.1</t>
    </r>
    <r>
      <rPr>
        <sz val="10"/>
        <rFont val="宋体"/>
        <charset val="134"/>
      </rPr>
      <t>元</t>
    </r>
    <r>
      <rPr>
        <sz val="10"/>
        <rFont val="Arial"/>
        <charset val="134"/>
      </rPr>
      <t>/</t>
    </r>
    <r>
      <rPr>
        <sz val="10"/>
        <rFont val="宋体"/>
        <charset val="134"/>
      </rPr>
      <t>千瓦时补贴</t>
    </r>
    <r>
      <rPr>
        <sz val="10"/>
        <rFont val="Arial"/>
        <charset val="134"/>
      </rPr>
      <t>,</t>
    </r>
    <r>
      <rPr>
        <sz val="10"/>
        <rFont val="宋体"/>
        <charset val="134"/>
      </rPr>
      <t>自投产之日起执行</t>
    </r>
    <r>
      <rPr>
        <sz val="10"/>
        <rFont val="Arial"/>
        <charset val="134"/>
      </rPr>
      <t>3</t>
    </r>
    <r>
      <rPr>
        <sz val="10"/>
        <rFont val="宋体"/>
        <charset val="134"/>
      </rPr>
      <t>年</t>
    </r>
  </si>
  <si>
    <t>长安区</t>
  </si>
  <si>
    <t>桥东区</t>
  </si>
  <si>
    <t>桥西区</t>
  </si>
  <si>
    <t>新华区</t>
  </si>
  <si>
    <t>井陉矿区</t>
  </si>
  <si>
    <t>裕华区</t>
  </si>
  <si>
    <t>井陉县</t>
  </si>
  <si>
    <t>正定县</t>
  </si>
  <si>
    <t>栾城县</t>
  </si>
  <si>
    <t>行唐县</t>
  </si>
  <si>
    <t>灵寿县</t>
  </si>
  <si>
    <t>高邑县</t>
  </si>
  <si>
    <t>深泽县</t>
  </si>
  <si>
    <t>赞皇县</t>
  </si>
  <si>
    <t>无极县</t>
  </si>
  <si>
    <t>平山县</t>
  </si>
  <si>
    <t>元氏县</t>
  </si>
  <si>
    <t>赵县</t>
  </si>
  <si>
    <t>辛集市</t>
  </si>
  <si>
    <t>藁城市</t>
  </si>
  <si>
    <t>晋州市</t>
  </si>
  <si>
    <t>新乐市</t>
  </si>
  <si>
    <t>鹿泉市</t>
  </si>
  <si>
    <r>
      <rPr>
        <sz val="9"/>
        <rFont val="宋体"/>
        <charset val="134"/>
      </rPr>
      <t>保定市</t>
    </r>
  </si>
  <si>
    <t>保定市辖区</t>
  </si>
  <si>
    <r>
      <rPr>
        <sz val="10"/>
        <rFont val="宋体"/>
        <charset val="134"/>
      </rPr>
      <t>新市区</t>
    </r>
  </si>
  <si>
    <r>
      <rPr>
        <sz val="10"/>
        <rFont val="宋体"/>
        <charset val="134"/>
      </rPr>
      <t>北市区</t>
    </r>
  </si>
  <si>
    <r>
      <rPr>
        <sz val="10"/>
        <rFont val="宋体"/>
        <charset val="134"/>
      </rPr>
      <t>南市区</t>
    </r>
  </si>
  <si>
    <r>
      <rPr>
        <sz val="10"/>
        <rFont val="宋体"/>
        <charset val="134"/>
      </rPr>
      <t>满城县</t>
    </r>
  </si>
  <si>
    <r>
      <rPr>
        <sz val="10"/>
        <rFont val="宋体"/>
        <charset val="134"/>
      </rPr>
      <t>清苑县</t>
    </r>
  </si>
  <si>
    <r>
      <rPr>
        <sz val="10"/>
        <rFont val="宋体"/>
        <charset val="134"/>
      </rPr>
      <t>涞水县</t>
    </r>
  </si>
  <si>
    <r>
      <rPr>
        <sz val="10"/>
        <rFont val="宋体"/>
        <charset val="134"/>
      </rPr>
      <t>阜平县</t>
    </r>
  </si>
  <si>
    <r>
      <rPr>
        <sz val="10"/>
        <rFont val="宋体"/>
        <charset val="134"/>
      </rPr>
      <t>徐水县</t>
    </r>
  </si>
  <si>
    <r>
      <rPr>
        <sz val="10"/>
        <rFont val="宋体"/>
        <charset val="134"/>
      </rPr>
      <t>定兴县</t>
    </r>
  </si>
  <si>
    <r>
      <rPr>
        <sz val="10"/>
        <rFont val="宋体"/>
        <charset val="134"/>
      </rPr>
      <t>唐县</t>
    </r>
  </si>
  <si>
    <r>
      <rPr>
        <sz val="10"/>
        <rFont val="宋体"/>
        <charset val="134"/>
      </rPr>
      <t>高阳县</t>
    </r>
  </si>
  <si>
    <r>
      <rPr>
        <sz val="10"/>
        <rFont val="宋体"/>
        <charset val="134"/>
      </rPr>
      <t>容城县</t>
    </r>
  </si>
  <si>
    <r>
      <rPr>
        <sz val="10"/>
        <rFont val="宋体"/>
        <charset val="134"/>
      </rPr>
      <t>涞源县</t>
    </r>
  </si>
  <si>
    <r>
      <rPr>
        <sz val="10"/>
        <rFont val="宋体"/>
        <charset val="134"/>
      </rPr>
      <t>望都县</t>
    </r>
  </si>
  <si>
    <r>
      <rPr>
        <sz val="10"/>
        <rFont val="宋体"/>
        <charset val="134"/>
      </rPr>
      <t>安新县</t>
    </r>
  </si>
  <si>
    <r>
      <rPr>
        <sz val="10"/>
        <rFont val="宋体"/>
        <charset val="134"/>
      </rPr>
      <t>易县</t>
    </r>
  </si>
  <si>
    <r>
      <rPr>
        <sz val="10"/>
        <rFont val="宋体"/>
        <charset val="134"/>
      </rPr>
      <t>曲阳县</t>
    </r>
  </si>
  <si>
    <r>
      <rPr>
        <sz val="10"/>
        <rFont val="宋体"/>
        <charset val="134"/>
      </rPr>
      <t>蠡县</t>
    </r>
  </si>
  <si>
    <r>
      <rPr>
        <sz val="9"/>
        <rFont val="宋体"/>
        <charset val="134"/>
      </rPr>
      <t>承德市</t>
    </r>
  </si>
  <si>
    <t>承德市辖区</t>
  </si>
  <si>
    <r>
      <rPr>
        <sz val="10"/>
        <rFont val="宋体"/>
        <charset val="134"/>
      </rPr>
      <t>双滦区</t>
    </r>
  </si>
  <si>
    <r>
      <rPr>
        <sz val="10"/>
        <rFont val="宋体"/>
        <charset val="134"/>
      </rPr>
      <t>鹰手营子矿区</t>
    </r>
  </si>
  <si>
    <r>
      <rPr>
        <sz val="10"/>
        <rFont val="宋体"/>
        <charset val="134"/>
      </rPr>
      <t>承德县</t>
    </r>
  </si>
  <si>
    <r>
      <rPr>
        <sz val="10"/>
        <rFont val="宋体"/>
        <charset val="134"/>
      </rPr>
      <t>兴隆县</t>
    </r>
  </si>
  <si>
    <r>
      <rPr>
        <sz val="10"/>
        <rFont val="宋体"/>
        <charset val="134"/>
      </rPr>
      <t>平泉县</t>
    </r>
  </si>
  <si>
    <r>
      <rPr>
        <sz val="10"/>
        <rFont val="宋体"/>
        <charset val="134"/>
      </rPr>
      <t>滦平县</t>
    </r>
  </si>
  <si>
    <r>
      <rPr>
        <sz val="10"/>
        <rFont val="宋体"/>
        <charset val="134"/>
      </rPr>
      <t>隆化县</t>
    </r>
  </si>
  <si>
    <r>
      <rPr>
        <sz val="10"/>
        <rFont val="宋体"/>
        <charset val="134"/>
      </rPr>
      <t>丰宁满族自治县</t>
    </r>
  </si>
  <si>
    <r>
      <rPr>
        <sz val="10"/>
        <rFont val="宋体"/>
        <charset val="134"/>
      </rPr>
      <t>宽城满族自治县</t>
    </r>
  </si>
  <si>
    <r>
      <rPr>
        <sz val="10"/>
        <rFont val="宋体"/>
        <charset val="134"/>
      </rPr>
      <t>围场满族蒙古族自治县</t>
    </r>
  </si>
  <si>
    <r>
      <rPr>
        <sz val="9"/>
        <rFont val="宋体"/>
        <charset val="134"/>
      </rPr>
      <t>唐山市</t>
    </r>
  </si>
  <si>
    <t>唐山市辖区</t>
  </si>
  <si>
    <r>
      <rPr>
        <sz val="10"/>
        <rFont val="宋体"/>
        <charset val="134"/>
      </rPr>
      <t>路南区</t>
    </r>
  </si>
  <si>
    <r>
      <rPr>
        <sz val="10"/>
        <rFont val="宋体"/>
        <charset val="134"/>
      </rPr>
      <t>路北区</t>
    </r>
  </si>
  <si>
    <r>
      <rPr>
        <sz val="10"/>
        <rFont val="宋体"/>
        <charset val="134"/>
      </rPr>
      <t>古冶区</t>
    </r>
  </si>
  <si>
    <r>
      <rPr>
        <sz val="10"/>
        <rFont val="宋体"/>
        <charset val="134"/>
      </rPr>
      <t>开平区</t>
    </r>
  </si>
  <si>
    <r>
      <rPr>
        <sz val="10"/>
        <rFont val="宋体"/>
        <charset val="134"/>
      </rPr>
      <t>丰南区</t>
    </r>
  </si>
  <si>
    <r>
      <rPr>
        <sz val="10"/>
        <rFont val="宋体"/>
        <charset val="134"/>
      </rPr>
      <t>丰润区</t>
    </r>
  </si>
  <si>
    <r>
      <rPr>
        <sz val="10"/>
        <rFont val="宋体"/>
        <charset val="134"/>
      </rPr>
      <t>滦县</t>
    </r>
  </si>
  <si>
    <r>
      <rPr>
        <sz val="10"/>
        <rFont val="宋体"/>
        <charset val="134"/>
      </rPr>
      <t>滦南县</t>
    </r>
  </si>
  <si>
    <r>
      <rPr>
        <sz val="10"/>
        <rFont val="宋体"/>
        <charset val="134"/>
      </rPr>
      <t>乐亭县</t>
    </r>
  </si>
  <si>
    <r>
      <rPr>
        <sz val="10"/>
        <rFont val="宋体"/>
        <charset val="134"/>
      </rPr>
      <t>迁西县</t>
    </r>
  </si>
  <si>
    <r>
      <rPr>
        <sz val="10"/>
        <rFont val="宋体"/>
        <charset val="134"/>
      </rPr>
      <t>玉田县</t>
    </r>
  </si>
  <si>
    <r>
      <rPr>
        <sz val="10"/>
        <rFont val="宋体"/>
        <charset val="134"/>
      </rPr>
      <t>唐海县</t>
    </r>
  </si>
  <si>
    <r>
      <rPr>
        <sz val="10"/>
        <rFont val="宋体"/>
        <charset val="134"/>
      </rPr>
      <t>遵化市</t>
    </r>
  </si>
  <si>
    <r>
      <rPr>
        <sz val="10"/>
        <rFont val="宋体"/>
        <charset val="134"/>
      </rPr>
      <t>迁安市</t>
    </r>
  </si>
  <si>
    <r>
      <rPr>
        <sz val="9"/>
        <rFont val="宋体"/>
        <charset val="134"/>
      </rPr>
      <t>秦皇岛市</t>
    </r>
  </si>
  <si>
    <t>秦皇岛市辖区</t>
  </si>
  <si>
    <r>
      <rPr>
        <sz val="10"/>
        <rFont val="宋体"/>
        <charset val="134"/>
      </rPr>
      <t>海港区</t>
    </r>
  </si>
  <si>
    <r>
      <rPr>
        <sz val="10"/>
        <rFont val="宋体"/>
        <charset val="134"/>
      </rPr>
      <t>山海关区</t>
    </r>
  </si>
  <si>
    <r>
      <rPr>
        <sz val="10"/>
        <rFont val="宋体"/>
        <charset val="134"/>
      </rPr>
      <t>北戴河区</t>
    </r>
  </si>
  <si>
    <r>
      <rPr>
        <sz val="10"/>
        <rFont val="宋体"/>
        <charset val="134"/>
      </rPr>
      <t>青龙满族自治县</t>
    </r>
  </si>
  <si>
    <r>
      <rPr>
        <sz val="10"/>
        <rFont val="宋体"/>
        <charset val="134"/>
      </rPr>
      <t>昌黎县</t>
    </r>
  </si>
  <si>
    <r>
      <rPr>
        <sz val="10"/>
        <rFont val="宋体"/>
        <charset val="134"/>
      </rPr>
      <t>抚宁县</t>
    </r>
  </si>
  <si>
    <r>
      <rPr>
        <sz val="10"/>
        <rFont val="宋体"/>
        <charset val="134"/>
      </rPr>
      <t>卢龙县</t>
    </r>
  </si>
  <si>
    <r>
      <rPr>
        <sz val="9"/>
        <rFont val="宋体"/>
        <charset val="134"/>
      </rPr>
      <t>邯郸市</t>
    </r>
  </si>
  <si>
    <t>邯郸市辖区</t>
  </si>
  <si>
    <r>
      <rPr>
        <sz val="10"/>
        <rFont val="宋体"/>
        <charset val="134"/>
      </rPr>
      <t>邯山区</t>
    </r>
  </si>
  <si>
    <r>
      <rPr>
        <sz val="10"/>
        <rFont val="宋体"/>
        <charset val="134"/>
      </rPr>
      <t>丛台区</t>
    </r>
  </si>
  <si>
    <r>
      <rPr>
        <sz val="10"/>
        <rFont val="宋体"/>
        <charset val="134"/>
      </rPr>
      <t>复兴区</t>
    </r>
  </si>
  <si>
    <r>
      <rPr>
        <sz val="10"/>
        <rFont val="宋体"/>
        <charset val="134"/>
      </rPr>
      <t>峰峰矿区</t>
    </r>
  </si>
  <si>
    <r>
      <rPr>
        <sz val="10"/>
        <rFont val="宋体"/>
        <charset val="134"/>
      </rPr>
      <t>邯郸县</t>
    </r>
  </si>
  <si>
    <r>
      <rPr>
        <sz val="10"/>
        <rFont val="宋体"/>
        <charset val="134"/>
      </rPr>
      <t>临漳县</t>
    </r>
  </si>
  <si>
    <r>
      <rPr>
        <sz val="10"/>
        <rFont val="宋体"/>
        <charset val="134"/>
      </rPr>
      <t>成安县</t>
    </r>
  </si>
  <si>
    <r>
      <rPr>
        <sz val="10"/>
        <rFont val="宋体"/>
        <charset val="134"/>
      </rPr>
      <t>大名县</t>
    </r>
  </si>
  <si>
    <r>
      <rPr>
        <sz val="10"/>
        <rFont val="宋体"/>
        <charset val="134"/>
      </rPr>
      <t>涉县</t>
    </r>
  </si>
  <si>
    <r>
      <rPr>
        <sz val="10"/>
        <rFont val="宋体"/>
        <charset val="134"/>
      </rPr>
      <t>磁县</t>
    </r>
  </si>
  <si>
    <r>
      <rPr>
        <sz val="10"/>
        <rFont val="宋体"/>
        <charset val="134"/>
      </rPr>
      <t>肥乡县</t>
    </r>
  </si>
  <si>
    <r>
      <rPr>
        <sz val="10"/>
        <rFont val="宋体"/>
        <charset val="134"/>
      </rPr>
      <t>永年县</t>
    </r>
  </si>
  <si>
    <r>
      <rPr>
        <sz val="10"/>
        <rFont val="宋体"/>
        <charset val="134"/>
      </rPr>
      <t>邱县</t>
    </r>
  </si>
  <si>
    <r>
      <rPr>
        <sz val="10"/>
        <rFont val="宋体"/>
        <charset val="134"/>
      </rPr>
      <t>鸡泽县</t>
    </r>
  </si>
  <si>
    <r>
      <rPr>
        <sz val="10"/>
        <rFont val="宋体"/>
        <charset val="134"/>
      </rPr>
      <t>广平县</t>
    </r>
  </si>
  <si>
    <r>
      <rPr>
        <sz val="10"/>
        <rFont val="宋体"/>
        <charset val="134"/>
      </rPr>
      <t>馆陶县</t>
    </r>
  </si>
  <si>
    <r>
      <rPr>
        <sz val="10"/>
        <rFont val="宋体"/>
        <charset val="134"/>
      </rPr>
      <t>魏县</t>
    </r>
  </si>
  <si>
    <r>
      <rPr>
        <sz val="10"/>
        <rFont val="宋体"/>
        <charset val="134"/>
      </rPr>
      <t>曲周县</t>
    </r>
  </si>
  <si>
    <r>
      <rPr>
        <sz val="9"/>
        <rFont val="宋体"/>
        <charset val="134"/>
      </rPr>
      <t>邢台市</t>
    </r>
  </si>
  <si>
    <t>邢台市辖区</t>
  </si>
  <si>
    <r>
      <rPr>
        <sz val="10"/>
        <rFont val="宋体"/>
        <charset val="134"/>
      </rPr>
      <t>桥东区</t>
    </r>
  </si>
  <si>
    <r>
      <rPr>
        <sz val="10"/>
        <rFont val="宋体"/>
        <charset val="134"/>
      </rPr>
      <t>桥西区</t>
    </r>
  </si>
  <si>
    <r>
      <rPr>
        <sz val="10"/>
        <rFont val="宋体"/>
        <charset val="134"/>
      </rPr>
      <t>邢台县</t>
    </r>
  </si>
  <si>
    <r>
      <rPr>
        <sz val="10"/>
        <rFont val="宋体"/>
        <charset val="134"/>
      </rPr>
      <t>临城县</t>
    </r>
  </si>
  <si>
    <r>
      <rPr>
        <sz val="10"/>
        <rFont val="宋体"/>
        <charset val="134"/>
      </rPr>
      <t>内丘县</t>
    </r>
  </si>
  <si>
    <r>
      <rPr>
        <sz val="10"/>
        <rFont val="宋体"/>
        <charset val="134"/>
      </rPr>
      <t>柏乡县</t>
    </r>
  </si>
  <si>
    <r>
      <rPr>
        <sz val="10"/>
        <rFont val="宋体"/>
        <charset val="134"/>
      </rPr>
      <t>隆尧县</t>
    </r>
  </si>
  <si>
    <r>
      <rPr>
        <sz val="10"/>
        <rFont val="宋体"/>
        <charset val="134"/>
      </rPr>
      <t>任县</t>
    </r>
  </si>
  <si>
    <r>
      <rPr>
        <sz val="10"/>
        <rFont val="宋体"/>
        <charset val="134"/>
      </rPr>
      <t>南和县</t>
    </r>
  </si>
  <si>
    <r>
      <rPr>
        <sz val="10"/>
        <rFont val="宋体"/>
        <charset val="134"/>
      </rPr>
      <t>宁晋县</t>
    </r>
  </si>
  <si>
    <r>
      <rPr>
        <sz val="10"/>
        <rFont val="宋体"/>
        <charset val="134"/>
      </rPr>
      <t>巨鹿县</t>
    </r>
  </si>
  <si>
    <r>
      <rPr>
        <sz val="10"/>
        <rFont val="宋体"/>
        <charset val="134"/>
      </rPr>
      <t>新河县</t>
    </r>
  </si>
  <si>
    <r>
      <rPr>
        <sz val="10"/>
        <rFont val="宋体"/>
        <charset val="134"/>
      </rPr>
      <t>广宗县</t>
    </r>
  </si>
  <si>
    <r>
      <rPr>
        <sz val="10"/>
        <rFont val="宋体"/>
        <charset val="134"/>
      </rPr>
      <t>平乡县</t>
    </r>
  </si>
  <si>
    <r>
      <rPr>
        <sz val="10"/>
        <rFont val="宋体"/>
        <charset val="134"/>
      </rPr>
      <t>威县</t>
    </r>
  </si>
  <si>
    <r>
      <rPr>
        <sz val="10"/>
        <rFont val="宋体"/>
        <charset val="134"/>
      </rPr>
      <t>清河县</t>
    </r>
  </si>
  <si>
    <r>
      <rPr>
        <sz val="10"/>
        <rFont val="宋体"/>
        <charset val="134"/>
      </rPr>
      <t>临西县</t>
    </r>
  </si>
  <si>
    <r>
      <rPr>
        <sz val="10"/>
        <rFont val="宋体"/>
        <charset val="134"/>
      </rPr>
      <t>南宫市</t>
    </r>
  </si>
  <si>
    <r>
      <rPr>
        <sz val="9"/>
        <rFont val="宋体"/>
        <charset val="134"/>
      </rPr>
      <t>张家口市</t>
    </r>
  </si>
  <si>
    <t>张家口市辖区</t>
  </si>
  <si>
    <r>
      <rPr>
        <sz val="10"/>
        <rFont val="宋体"/>
        <charset val="134"/>
      </rPr>
      <t>宣化区</t>
    </r>
  </si>
  <si>
    <r>
      <rPr>
        <sz val="10"/>
        <rFont val="宋体"/>
        <charset val="134"/>
      </rPr>
      <t>下花园区</t>
    </r>
  </si>
  <si>
    <r>
      <rPr>
        <sz val="10"/>
        <rFont val="宋体"/>
        <charset val="134"/>
      </rPr>
      <t>宣化县</t>
    </r>
  </si>
  <si>
    <r>
      <rPr>
        <sz val="10"/>
        <rFont val="宋体"/>
        <charset val="134"/>
      </rPr>
      <t>张北县</t>
    </r>
  </si>
  <si>
    <r>
      <rPr>
        <sz val="10"/>
        <rFont val="宋体"/>
        <charset val="134"/>
      </rPr>
      <t>康保县</t>
    </r>
  </si>
  <si>
    <r>
      <rPr>
        <sz val="10"/>
        <rFont val="宋体"/>
        <charset val="134"/>
      </rPr>
      <t>沽源县</t>
    </r>
  </si>
  <si>
    <r>
      <rPr>
        <sz val="10"/>
        <rFont val="宋体"/>
        <charset val="134"/>
      </rPr>
      <t>尚义县</t>
    </r>
  </si>
  <si>
    <r>
      <rPr>
        <sz val="10"/>
        <rFont val="宋体"/>
        <charset val="134"/>
      </rPr>
      <t>蔚县</t>
    </r>
  </si>
  <si>
    <r>
      <rPr>
        <sz val="10"/>
        <rFont val="宋体"/>
        <charset val="134"/>
      </rPr>
      <t>阳原县</t>
    </r>
  </si>
  <si>
    <r>
      <rPr>
        <sz val="10"/>
        <rFont val="宋体"/>
        <charset val="134"/>
      </rPr>
      <t>怀安县</t>
    </r>
  </si>
  <si>
    <r>
      <rPr>
        <sz val="10"/>
        <rFont val="宋体"/>
        <charset val="134"/>
      </rPr>
      <t>万全县</t>
    </r>
  </si>
  <si>
    <r>
      <rPr>
        <sz val="10"/>
        <rFont val="宋体"/>
        <charset val="134"/>
      </rPr>
      <t>怀来县</t>
    </r>
  </si>
  <si>
    <r>
      <rPr>
        <sz val="10"/>
        <rFont val="宋体"/>
        <charset val="134"/>
      </rPr>
      <t>涿鹿县</t>
    </r>
  </si>
  <si>
    <r>
      <rPr>
        <sz val="10"/>
        <rFont val="宋体"/>
        <charset val="134"/>
      </rPr>
      <t>赤城县</t>
    </r>
  </si>
  <si>
    <r>
      <rPr>
        <sz val="10"/>
        <rFont val="宋体"/>
        <charset val="134"/>
      </rPr>
      <t>崇礼县</t>
    </r>
  </si>
  <si>
    <r>
      <rPr>
        <sz val="9"/>
        <rFont val="宋体"/>
        <charset val="134"/>
      </rPr>
      <t>沧州市</t>
    </r>
  </si>
  <si>
    <t>沧州市辖区</t>
  </si>
  <si>
    <r>
      <rPr>
        <sz val="10"/>
        <rFont val="宋体"/>
        <charset val="134"/>
      </rPr>
      <t>新华区</t>
    </r>
  </si>
  <si>
    <r>
      <rPr>
        <sz val="10"/>
        <rFont val="宋体"/>
        <charset val="134"/>
      </rPr>
      <t>运河区</t>
    </r>
  </si>
  <si>
    <r>
      <rPr>
        <sz val="10"/>
        <rFont val="宋体"/>
        <charset val="134"/>
      </rPr>
      <t>沧县</t>
    </r>
  </si>
  <si>
    <r>
      <rPr>
        <sz val="10"/>
        <rFont val="宋体"/>
        <charset val="134"/>
      </rPr>
      <t>青县</t>
    </r>
  </si>
  <si>
    <r>
      <rPr>
        <sz val="10"/>
        <rFont val="宋体"/>
        <charset val="134"/>
      </rPr>
      <t>东光县</t>
    </r>
  </si>
  <si>
    <r>
      <rPr>
        <sz val="10"/>
        <rFont val="宋体"/>
        <charset val="134"/>
      </rPr>
      <t>海兴县</t>
    </r>
  </si>
  <si>
    <r>
      <rPr>
        <sz val="10"/>
        <rFont val="宋体"/>
        <charset val="134"/>
      </rPr>
      <t>盐山县</t>
    </r>
  </si>
  <si>
    <r>
      <rPr>
        <sz val="10"/>
        <rFont val="宋体"/>
        <charset val="134"/>
      </rPr>
      <t>肃宁县</t>
    </r>
  </si>
  <si>
    <r>
      <rPr>
        <sz val="10"/>
        <rFont val="宋体"/>
        <charset val="134"/>
      </rPr>
      <t>南皮县</t>
    </r>
  </si>
  <si>
    <r>
      <rPr>
        <sz val="10"/>
        <rFont val="宋体"/>
        <charset val="134"/>
      </rPr>
      <t>吴桥县</t>
    </r>
  </si>
  <si>
    <r>
      <rPr>
        <sz val="10"/>
        <rFont val="宋体"/>
        <charset val="134"/>
      </rPr>
      <t>献县</t>
    </r>
  </si>
  <si>
    <r>
      <rPr>
        <sz val="10"/>
        <rFont val="宋体"/>
        <charset val="134"/>
      </rPr>
      <t>孟村回族自治县</t>
    </r>
  </si>
  <si>
    <r>
      <rPr>
        <sz val="10"/>
        <rFont val="宋体"/>
        <charset val="134"/>
      </rPr>
      <t>泊头市</t>
    </r>
  </si>
  <si>
    <r>
      <rPr>
        <sz val="10"/>
        <rFont val="宋体"/>
        <charset val="134"/>
      </rPr>
      <t>任丘市</t>
    </r>
  </si>
  <si>
    <r>
      <rPr>
        <sz val="10"/>
        <rFont val="宋体"/>
        <charset val="134"/>
      </rPr>
      <t>黄骅市</t>
    </r>
  </si>
  <si>
    <r>
      <rPr>
        <sz val="10"/>
        <rFont val="宋体"/>
        <charset val="134"/>
      </rPr>
      <t>河间市</t>
    </r>
  </si>
  <si>
    <r>
      <rPr>
        <sz val="9"/>
        <rFont val="宋体"/>
        <charset val="134"/>
      </rPr>
      <t>廊坊市</t>
    </r>
  </si>
  <si>
    <t>廊坊市辖区</t>
  </si>
  <si>
    <r>
      <rPr>
        <sz val="10"/>
        <rFont val="宋体"/>
        <charset val="134"/>
      </rPr>
      <t>安次区</t>
    </r>
  </si>
  <si>
    <r>
      <rPr>
        <sz val="10"/>
        <rFont val="宋体"/>
        <charset val="134"/>
      </rPr>
      <t>广阳区</t>
    </r>
  </si>
  <si>
    <r>
      <rPr>
        <sz val="10"/>
        <rFont val="宋体"/>
        <charset val="134"/>
      </rPr>
      <t>固安县</t>
    </r>
  </si>
  <si>
    <r>
      <rPr>
        <sz val="10"/>
        <rFont val="宋体"/>
        <charset val="134"/>
      </rPr>
      <t>永清县</t>
    </r>
  </si>
  <si>
    <r>
      <rPr>
        <sz val="10"/>
        <rFont val="宋体"/>
        <charset val="134"/>
      </rPr>
      <t>香河县</t>
    </r>
  </si>
  <si>
    <r>
      <rPr>
        <sz val="10"/>
        <rFont val="宋体"/>
        <charset val="134"/>
      </rPr>
      <t>大城县</t>
    </r>
  </si>
  <si>
    <r>
      <rPr>
        <sz val="10"/>
        <rFont val="宋体"/>
        <charset val="134"/>
      </rPr>
      <t>文安县</t>
    </r>
  </si>
  <si>
    <r>
      <rPr>
        <sz val="10"/>
        <rFont val="宋体"/>
        <charset val="134"/>
      </rPr>
      <t>大厂回族自治县</t>
    </r>
  </si>
  <si>
    <r>
      <rPr>
        <sz val="10"/>
        <rFont val="宋体"/>
        <charset val="134"/>
      </rPr>
      <t>霸州市</t>
    </r>
  </si>
  <si>
    <r>
      <rPr>
        <sz val="10"/>
        <rFont val="宋体"/>
        <charset val="134"/>
      </rPr>
      <t>三河市</t>
    </r>
  </si>
  <si>
    <r>
      <rPr>
        <sz val="9"/>
        <rFont val="宋体"/>
        <charset val="134"/>
      </rPr>
      <t>衡水市</t>
    </r>
  </si>
  <si>
    <t>衡水市辖区</t>
  </si>
  <si>
    <r>
      <rPr>
        <sz val="10"/>
        <rFont val="宋体"/>
        <charset val="134"/>
      </rPr>
      <t>桃城区</t>
    </r>
  </si>
  <si>
    <r>
      <rPr>
        <sz val="10"/>
        <rFont val="宋体"/>
        <charset val="134"/>
      </rPr>
      <t>武强县</t>
    </r>
  </si>
  <si>
    <r>
      <rPr>
        <sz val="10"/>
        <rFont val="宋体"/>
        <charset val="134"/>
      </rPr>
      <t>饶阳县</t>
    </r>
  </si>
  <si>
    <r>
      <rPr>
        <sz val="10"/>
        <rFont val="宋体"/>
        <charset val="134"/>
      </rPr>
      <t>安平县</t>
    </r>
  </si>
  <si>
    <r>
      <rPr>
        <sz val="10"/>
        <rFont val="宋体"/>
        <charset val="134"/>
      </rPr>
      <t>故城县</t>
    </r>
  </si>
  <si>
    <r>
      <rPr>
        <sz val="10"/>
        <rFont val="宋体"/>
        <charset val="134"/>
      </rPr>
      <t>景县</t>
    </r>
  </si>
  <si>
    <r>
      <rPr>
        <sz val="10"/>
        <rFont val="宋体"/>
        <charset val="134"/>
      </rPr>
      <t>阜城县</t>
    </r>
  </si>
  <si>
    <r>
      <rPr>
        <sz val="10"/>
        <rFont val="宋体"/>
        <charset val="134"/>
      </rPr>
      <t>冀州市</t>
    </r>
  </si>
  <si>
    <r>
      <rPr>
        <sz val="10"/>
        <rFont val="宋体"/>
        <charset val="134"/>
      </rPr>
      <t>深州市</t>
    </r>
  </si>
  <si>
    <r>
      <rPr>
        <sz val="10"/>
        <rFont val="宋体"/>
        <charset val="134"/>
      </rPr>
      <t>枣强县</t>
    </r>
  </si>
  <si>
    <r>
      <rPr>
        <sz val="10"/>
        <rFont val="宋体"/>
        <charset val="134"/>
      </rPr>
      <t>武邑县</t>
    </r>
  </si>
  <si>
    <r>
      <rPr>
        <sz val="9"/>
        <rFont val="宋体"/>
        <charset val="134"/>
      </rPr>
      <t>河南</t>
    </r>
  </si>
  <si>
    <r>
      <rPr>
        <sz val="9"/>
        <rFont val="宋体"/>
        <charset val="134"/>
      </rPr>
      <t>郑州市</t>
    </r>
  </si>
  <si>
    <t>郑州市辖区</t>
  </si>
  <si>
    <r>
      <rPr>
        <sz val="10"/>
        <rFont val="宋体"/>
        <charset val="134"/>
      </rPr>
      <t>中原区</t>
    </r>
  </si>
  <si>
    <r>
      <rPr>
        <sz val="10"/>
        <rFont val="宋体"/>
        <charset val="134"/>
      </rPr>
      <t>二七区</t>
    </r>
  </si>
  <si>
    <r>
      <rPr>
        <sz val="10"/>
        <rFont val="宋体"/>
        <charset val="134"/>
      </rPr>
      <t>管城回族区</t>
    </r>
  </si>
  <si>
    <r>
      <rPr>
        <sz val="10"/>
        <rFont val="宋体"/>
        <charset val="134"/>
      </rPr>
      <t>金水区</t>
    </r>
  </si>
  <si>
    <r>
      <rPr>
        <sz val="10"/>
        <rFont val="宋体"/>
        <charset val="134"/>
      </rPr>
      <t>上街区</t>
    </r>
  </si>
  <si>
    <r>
      <rPr>
        <sz val="10"/>
        <rFont val="宋体"/>
        <charset val="134"/>
      </rPr>
      <t>惠济区</t>
    </r>
  </si>
  <si>
    <r>
      <rPr>
        <sz val="10"/>
        <rFont val="宋体"/>
        <charset val="134"/>
      </rPr>
      <t>中牟县</t>
    </r>
  </si>
  <si>
    <r>
      <rPr>
        <sz val="10"/>
        <rFont val="宋体"/>
        <charset val="134"/>
      </rPr>
      <t>巩义市</t>
    </r>
  </si>
  <si>
    <r>
      <rPr>
        <sz val="10"/>
        <rFont val="宋体"/>
        <charset val="134"/>
      </rPr>
      <t>荥阳市</t>
    </r>
  </si>
  <si>
    <r>
      <rPr>
        <sz val="10"/>
        <rFont val="宋体"/>
        <charset val="134"/>
      </rPr>
      <t>新密市</t>
    </r>
  </si>
  <si>
    <r>
      <rPr>
        <sz val="10"/>
        <rFont val="宋体"/>
        <charset val="134"/>
      </rPr>
      <t>新郑市</t>
    </r>
  </si>
  <si>
    <r>
      <rPr>
        <sz val="10"/>
        <rFont val="宋体"/>
        <charset val="134"/>
      </rPr>
      <t>登封市</t>
    </r>
  </si>
  <si>
    <r>
      <rPr>
        <sz val="9"/>
        <rFont val="宋体"/>
        <charset val="134"/>
      </rPr>
      <t>开封市</t>
    </r>
  </si>
  <si>
    <t>开封市辖区</t>
  </si>
  <si>
    <r>
      <rPr>
        <sz val="10"/>
        <rFont val="宋体"/>
        <charset val="134"/>
      </rPr>
      <t>龙亭区</t>
    </r>
  </si>
  <si>
    <r>
      <rPr>
        <sz val="10"/>
        <rFont val="宋体"/>
        <charset val="134"/>
      </rPr>
      <t>顺河回族区</t>
    </r>
  </si>
  <si>
    <r>
      <rPr>
        <sz val="10"/>
        <rFont val="宋体"/>
        <charset val="134"/>
      </rPr>
      <t>鼓楼区</t>
    </r>
    <r>
      <rPr>
        <sz val="10"/>
        <rFont val="Arial"/>
        <charset val="134"/>
      </rPr>
      <t>-</t>
    </r>
    <r>
      <rPr>
        <sz val="10"/>
        <rFont val="宋体"/>
        <charset val="134"/>
      </rPr>
      <t>开封</t>
    </r>
  </si>
  <si>
    <r>
      <rPr>
        <sz val="10"/>
        <rFont val="宋体"/>
        <charset val="134"/>
      </rPr>
      <t>南关区</t>
    </r>
  </si>
  <si>
    <r>
      <rPr>
        <sz val="10"/>
        <rFont val="宋体"/>
        <charset val="134"/>
      </rPr>
      <t>杞县</t>
    </r>
  </si>
  <si>
    <r>
      <rPr>
        <sz val="10"/>
        <rFont val="宋体"/>
        <charset val="134"/>
      </rPr>
      <t>通许县</t>
    </r>
  </si>
  <si>
    <r>
      <rPr>
        <sz val="10"/>
        <rFont val="宋体"/>
        <charset val="134"/>
      </rPr>
      <t>尉氏县</t>
    </r>
  </si>
  <si>
    <r>
      <rPr>
        <sz val="10"/>
        <rFont val="宋体"/>
        <charset val="134"/>
      </rPr>
      <t>开封县</t>
    </r>
  </si>
  <si>
    <r>
      <rPr>
        <sz val="10"/>
        <rFont val="宋体"/>
        <charset val="134"/>
      </rPr>
      <t>兰考县</t>
    </r>
  </si>
  <si>
    <r>
      <rPr>
        <sz val="9"/>
        <rFont val="宋体"/>
        <charset val="134"/>
      </rPr>
      <t>洛阳市</t>
    </r>
  </si>
  <si>
    <t>洛阳市辖区</t>
  </si>
  <si>
    <r>
      <rPr>
        <sz val="10"/>
        <rFont val="宋体"/>
        <charset val="134"/>
      </rPr>
      <t>老城区</t>
    </r>
  </si>
  <si>
    <r>
      <rPr>
        <sz val="10"/>
        <rFont val="宋体"/>
        <charset val="134"/>
      </rPr>
      <t>西工区</t>
    </r>
  </si>
  <si>
    <r>
      <rPr>
        <sz val="10"/>
        <rFont val="宋体"/>
        <charset val="134"/>
      </rPr>
      <t>廛河回族区</t>
    </r>
  </si>
  <si>
    <r>
      <rPr>
        <sz val="10"/>
        <rFont val="宋体"/>
        <charset val="134"/>
      </rPr>
      <t>涧西区</t>
    </r>
  </si>
  <si>
    <r>
      <rPr>
        <sz val="10"/>
        <rFont val="宋体"/>
        <charset val="134"/>
      </rPr>
      <t>吉利区</t>
    </r>
  </si>
  <si>
    <r>
      <rPr>
        <sz val="10"/>
        <rFont val="宋体"/>
        <charset val="134"/>
      </rPr>
      <t>洛龙区</t>
    </r>
  </si>
  <si>
    <r>
      <rPr>
        <sz val="10"/>
        <rFont val="宋体"/>
        <charset val="134"/>
      </rPr>
      <t>孟津县</t>
    </r>
  </si>
  <si>
    <r>
      <rPr>
        <sz val="10"/>
        <rFont val="宋体"/>
        <charset val="134"/>
      </rPr>
      <t>新安县</t>
    </r>
  </si>
  <si>
    <r>
      <rPr>
        <sz val="10"/>
        <rFont val="宋体"/>
        <charset val="134"/>
      </rPr>
      <t>栾川县</t>
    </r>
  </si>
  <si>
    <r>
      <rPr>
        <sz val="10"/>
        <rFont val="宋体"/>
        <charset val="134"/>
      </rPr>
      <t>嵩县</t>
    </r>
  </si>
  <si>
    <r>
      <rPr>
        <sz val="10"/>
        <rFont val="宋体"/>
        <charset val="134"/>
      </rPr>
      <t>汝阳县</t>
    </r>
  </si>
  <si>
    <r>
      <rPr>
        <sz val="10"/>
        <rFont val="宋体"/>
        <charset val="134"/>
      </rPr>
      <t>宜阳县</t>
    </r>
  </si>
  <si>
    <r>
      <rPr>
        <sz val="10"/>
        <rFont val="宋体"/>
        <charset val="134"/>
      </rPr>
      <t>洛宁县</t>
    </r>
  </si>
  <si>
    <r>
      <rPr>
        <sz val="10"/>
        <rFont val="宋体"/>
        <charset val="134"/>
      </rPr>
      <t>伊川县</t>
    </r>
  </si>
  <si>
    <r>
      <rPr>
        <sz val="10"/>
        <rFont val="宋体"/>
        <charset val="134"/>
      </rPr>
      <t>偃师市</t>
    </r>
  </si>
  <si>
    <r>
      <rPr>
        <sz val="9"/>
        <rFont val="宋体"/>
        <charset val="134"/>
      </rPr>
      <t>焦作市</t>
    </r>
  </si>
  <si>
    <t>焦作市辖区</t>
  </si>
  <si>
    <r>
      <rPr>
        <sz val="10"/>
        <rFont val="宋体"/>
        <charset val="134"/>
      </rPr>
      <t>解放区</t>
    </r>
  </si>
  <si>
    <r>
      <rPr>
        <sz val="10"/>
        <rFont val="宋体"/>
        <charset val="134"/>
      </rPr>
      <t>中站区</t>
    </r>
  </si>
  <si>
    <r>
      <rPr>
        <sz val="10"/>
        <rFont val="宋体"/>
        <charset val="134"/>
      </rPr>
      <t>马村区</t>
    </r>
  </si>
  <si>
    <r>
      <rPr>
        <sz val="10"/>
        <rFont val="宋体"/>
        <charset val="134"/>
      </rPr>
      <t>山阳区</t>
    </r>
  </si>
  <si>
    <r>
      <rPr>
        <sz val="10"/>
        <rFont val="宋体"/>
        <charset val="134"/>
      </rPr>
      <t>修武县</t>
    </r>
  </si>
  <si>
    <r>
      <rPr>
        <sz val="10"/>
        <rFont val="宋体"/>
        <charset val="134"/>
      </rPr>
      <t>博爱县</t>
    </r>
  </si>
  <si>
    <r>
      <rPr>
        <sz val="10"/>
        <rFont val="宋体"/>
        <charset val="134"/>
      </rPr>
      <t>武陟县</t>
    </r>
  </si>
  <si>
    <r>
      <rPr>
        <sz val="10"/>
        <rFont val="宋体"/>
        <charset val="134"/>
      </rPr>
      <t>温县</t>
    </r>
  </si>
  <si>
    <r>
      <rPr>
        <sz val="10"/>
        <rFont val="宋体"/>
        <charset val="134"/>
      </rPr>
      <t>济源市</t>
    </r>
  </si>
  <si>
    <r>
      <rPr>
        <sz val="10"/>
        <rFont val="宋体"/>
        <charset val="134"/>
      </rPr>
      <t>沁阳市</t>
    </r>
  </si>
  <si>
    <r>
      <rPr>
        <sz val="10"/>
        <rFont val="宋体"/>
        <charset val="134"/>
      </rPr>
      <t>孟州市</t>
    </r>
  </si>
  <si>
    <r>
      <rPr>
        <sz val="9"/>
        <rFont val="宋体"/>
        <charset val="134"/>
      </rPr>
      <t>平顶山市</t>
    </r>
  </si>
  <si>
    <t>平顶山市辖区</t>
  </si>
  <si>
    <r>
      <rPr>
        <sz val="10"/>
        <rFont val="宋体"/>
        <charset val="134"/>
      </rPr>
      <t>卫东区</t>
    </r>
  </si>
  <si>
    <r>
      <rPr>
        <sz val="10"/>
        <rFont val="宋体"/>
        <charset val="134"/>
      </rPr>
      <t>石龙区</t>
    </r>
  </si>
  <si>
    <r>
      <rPr>
        <sz val="10"/>
        <rFont val="宋体"/>
        <charset val="134"/>
      </rPr>
      <t>湛河区</t>
    </r>
  </si>
  <si>
    <r>
      <rPr>
        <sz val="10"/>
        <rFont val="宋体"/>
        <charset val="134"/>
      </rPr>
      <t>宝丰县</t>
    </r>
  </si>
  <si>
    <r>
      <rPr>
        <sz val="10"/>
        <rFont val="宋体"/>
        <charset val="134"/>
      </rPr>
      <t>叶县</t>
    </r>
  </si>
  <si>
    <r>
      <rPr>
        <sz val="10"/>
        <rFont val="宋体"/>
        <charset val="134"/>
      </rPr>
      <t>鲁山县</t>
    </r>
  </si>
  <si>
    <r>
      <rPr>
        <sz val="10"/>
        <rFont val="宋体"/>
        <charset val="134"/>
      </rPr>
      <t>郏县</t>
    </r>
  </si>
  <si>
    <r>
      <rPr>
        <sz val="10"/>
        <rFont val="宋体"/>
        <charset val="134"/>
      </rPr>
      <t>舞钢市</t>
    </r>
  </si>
  <si>
    <r>
      <rPr>
        <sz val="10"/>
        <rFont val="宋体"/>
        <charset val="134"/>
      </rPr>
      <t>汝州市</t>
    </r>
  </si>
  <si>
    <r>
      <rPr>
        <sz val="9"/>
        <rFont val="宋体"/>
        <charset val="134"/>
      </rPr>
      <t>鹤壁市</t>
    </r>
  </si>
  <si>
    <t>鹤壁市辖区</t>
  </si>
  <si>
    <r>
      <rPr>
        <sz val="10"/>
        <rFont val="宋体"/>
        <charset val="134"/>
      </rPr>
      <t>鹤山区</t>
    </r>
  </si>
  <si>
    <r>
      <rPr>
        <sz val="10"/>
        <rFont val="宋体"/>
        <charset val="134"/>
      </rPr>
      <t>山城区</t>
    </r>
  </si>
  <si>
    <r>
      <rPr>
        <sz val="10"/>
        <rFont val="宋体"/>
        <charset val="134"/>
      </rPr>
      <t>淇滨区</t>
    </r>
  </si>
  <si>
    <r>
      <rPr>
        <sz val="10"/>
        <rFont val="宋体"/>
        <charset val="134"/>
      </rPr>
      <t>浚县</t>
    </r>
  </si>
  <si>
    <r>
      <rPr>
        <sz val="10"/>
        <rFont val="宋体"/>
        <charset val="134"/>
      </rPr>
      <t>淇县</t>
    </r>
  </si>
  <si>
    <r>
      <rPr>
        <sz val="9"/>
        <rFont val="宋体"/>
        <charset val="134"/>
      </rPr>
      <t>新乡市</t>
    </r>
  </si>
  <si>
    <t>新乡市辖区</t>
  </si>
  <si>
    <r>
      <rPr>
        <sz val="10"/>
        <rFont val="宋体"/>
        <charset val="134"/>
      </rPr>
      <t>红旗区</t>
    </r>
  </si>
  <si>
    <r>
      <rPr>
        <sz val="10"/>
        <rFont val="宋体"/>
        <charset val="134"/>
      </rPr>
      <t>卫滨区</t>
    </r>
  </si>
  <si>
    <r>
      <rPr>
        <sz val="10"/>
        <rFont val="宋体"/>
        <charset val="134"/>
      </rPr>
      <t>凤泉区</t>
    </r>
  </si>
  <si>
    <r>
      <rPr>
        <sz val="10"/>
        <rFont val="宋体"/>
        <charset val="134"/>
      </rPr>
      <t>牧野区</t>
    </r>
  </si>
  <si>
    <r>
      <rPr>
        <sz val="10"/>
        <rFont val="宋体"/>
        <charset val="134"/>
      </rPr>
      <t>新乡县</t>
    </r>
  </si>
  <si>
    <r>
      <rPr>
        <sz val="10"/>
        <rFont val="宋体"/>
        <charset val="134"/>
      </rPr>
      <t>获嘉县</t>
    </r>
  </si>
  <si>
    <r>
      <rPr>
        <sz val="10"/>
        <rFont val="宋体"/>
        <charset val="134"/>
      </rPr>
      <t>原阳县</t>
    </r>
  </si>
  <si>
    <r>
      <rPr>
        <sz val="10"/>
        <rFont val="宋体"/>
        <charset val="134"/>
      </rPr>
      <t>延津县</t>
    </r>
  </si>
  <si>
    <r>
      <rPr>
        <sz val="10"/>
        <rFont val="宋体"/>
        <charset val="134"/>
      </rPr>
      <t>封丘县</t>
    </r>
  </si>
  <si>
    <r>
      <rPr>
        <sz val="10"/>
        <rFont val="宋体"/>
        <charset val="134"/>
      </rPr>
      <t>长垣县</t>
    </r>
  </si>
  <si>
    <r>
      <rPr>
        <sz val="10"/>
        <rFont val="宋体"/>
        <charset val="134"/>
      </rPr>
      <t>卫辉市</t>
    </r>
  </si>
  <si>
    <r>
      <rPr>
        <sz val="10"/>
        <rFont val="宋体"/>
        <charset val="134"/>
      </rPr>
      <t>辉县市</t>
    </r>
  </si>
  <si>
    <r>
      <rPr>
        <sz val="9"/>
        <rFont val="宋体"/>
        <charset val="134"/>
      </rPr>
      <t>安阳市</t>
    </r>
  </si>
  <si>
    <t>安阳市辖区</t>
  </si>
  <si>
    <r>
      <rPr>
        <sz val="10"/>
        <rFont val="宋体"/>
        <charset val="134"/>
      </rPr>
      <t>文峰区</t>
    </r>
  </si>
  <si>
    <r>
      <rPr>
        <sz val="10"/>
        <rFont val="宋体"/>
        <charset val="134"/>
      </rPr>
      <t>北关区</t>
    </r>
  </si>
  <si>
    <r>
      <rPr>
        <sz val="10"/>
        <rFont val="宋体"/>
        <charset val="134"/>
      </rPr>
      <t>殷都区</t>
    </r>
  </si>
  <si>
    <r>
      <rPr>
        <sz val="10"/>
        <rFont val="宋体"/>
        <charset val="134"/>
      </rPr>
      <t>龙安区</t>
    </r>
  </si>
  <si>
    <r>
      <rPr>
        <sz val="10"/>
        <rFont val="宋体"/>
        <charset val="134"/>
      </rPr>
      <t>安阳县</t>
    </r>
  </si>
  <si>
    <r>
      <rPr>
        <sz val="10"/>
        <rFont val="宋体"/>
        <charset val="134"/>
      </rPr>
      <t>汤阴县</t>
    </r>
  </si>
  <si>
    <r>
      <rPr>
        <sz val="10"/>
        <rFont val="宋体"/>
        <charset val="134"/>
      </rPr>
      <t>滑县</t>
    </r>
  </si>
  <si>
    <r>
      <rPr>
        <sz val="10"/>
        <rFont val="宋体"/>
        <charset val="134"/>
      </rPr>
      <t>内黄县</t>
    </r>
  </si>
  <si>
    <r>
      <rPr>
        <sz val="10"/>
        <rFont val="宋体"/>
        <charset val="134"/>
      </rPr>
      <t>林州市</t>
    </r>
  </si>
  <si>
    <r>
      <rPr>
        <sz val="9"/>
        <rFont val="宋体"/>
        <charset val="134"/>
      </rPr>
      <t>濮阳市</t>
    </r>
  </si>
  <si>
    <t>濮阳市辖区</t>
  </si>
  <si>
    <r>
      <rPr>
        <sz val="10"/>
        <rFont val="宋体"/>
        <charset val="134"/>
      </rPr>
      <t>华龙区</t>
    </r>
  </si>
  <si>
    <r>
      <rPr>
        <sz val="10"/>
        <rFont val="宋体"/>
        <charset val="134"/>
      </rPr>
      <t>清丰县</t>
    </r>
  </si>
  <si>
    <r>
      <rPr>
        <sz val="10"/>
        <rFont val="宋体"/>
        <charset val="134"/>
      </rPr>
      <t>南乐县</t>
    </r>
  </si>
  <si>
    <r>
      <rPr>
        <sz val="10"/>
        <rFont val="宋体"/>
        <charset val="134"/>
      </rPr>
      <t>范县</t>
    </r>
  </si>
  <si>
    <r>
      <rPr>
        <sz val="10"/>
        <rFont val="宋体"/>
        <charset val="134"/>
      </rPr>
      <t>台前县</t>
    </r>
  </si>
  <si>
    <r>
      <rPr>
        <sz val="10"/>
        <rFont val="宋体"/>
        <charset val="134"/>
      </rPr>
      <t>濮阳县</t>
    </r>
  </si>
  <si>
    <r>
      <rPr>
        <sz val="9"/>
        <rFont val="宋体"/>
        <charset val="134"/>
      </rPr>
      <t>商丘市</t>
    </r>
  </si>
  <si>
    <t>商丘市辖区</t>
  </si>
  <si>
    <r>
      <rPr>
        <sz val="10"/>
        <rFont val="宋体"/>
        <charset val="134"/>
      </rPr>
      <t>梁园区</t>
    </r>
  </si>
  <si>
    <r>
      <rPr>
        <sz val="10"/>
        <rFont val="宋体"/>
        <charset val="134"/>
      </rPr>
      <t>睢阳区</t>
    </r>
  </si>
  <si>
    <r>
      <rPr>
        <sz val="10"/>
        <rFont val="宋体"/>
        <charset val="134"/>
      </rPr>
      <t>民权县</t>
    </r>
  </si>
  <si>
    <r>
      <rPr>
        <sz val="10"/>
        <rFont val="宋体"/>
        <charset val="134"/>
      </rPr>
      <t>睢县</t>
    </r>
  </si>
  <si>
    <r>
      <rPr>
        <sz val="10"/>
        <rFont val="宋体"/>
        <charset val="134"/>
      </rPr>
      <t>宁陵县</t>
    </r>
  </si>
  <si>
    <r>
      <rPr>
        <sz val="10"/>
        <rFont val="宋体"/>
        <charset val="134"/>
      </rPr>
      <t>柘城县</t>
    </r>
  </si>
  <si>
    <r>
      <rPr>
        <sz val="10"/>
        <rFont val="宋体"/>
        <charset val="134"/>
      </rPr>
      <t>虞城县</t>
    </r>
  </si>
  <si>
    <r>
      <rPr>
        <sz val="10"/>
        <rFont val="宋体"/>
        <charset val="134"/>
      </rPr>
      <t>夏邑县</t>
    </r>
  </si>
  <si>
    <r>
      <rPr>
        <sz val="10"/>
        <rFont val="宋体"/>
        <charset val="134"/>
      </rPr>
      <t>永城市</t>
    </r>
  </si>
  <si>
    <r>
      <rPr>
        <sz val="9"/>
        <rFont val="宋体"/>
        <charset val="134"/>
      </rPr>
      <t>许昌市</t>
    </r>
  </si>
  <si>
    <t>许昌市辖区</t>
  </si>
  <si>
    <r>
      <rPr>
        <sz val="10"/>
        <rFont val="宋体"/>
        <charset val="134"/>
      </rPr>
      <t>魏都区</t>
    </r>
  </si>
  <si>
    <r>
      <rPr>
        <sz val="10"/>
        <rFont val="宋体"/>
        <charset val="134"/>
      </rPr>
      <t>许昌县</t>
    </r>
  </si>
  <si>
    <r>
      <rPr>
        <sz val="10"/>
        <rFont val="宋体"/>
        <charset val="134"/>
      </rPr>
      <t>鄢陵县</t>
    </r>
  </si>
  <si>
    <r>
      <rPr>
        <sz val="10"/>
        <rFont val="宋体"/>
        <charset val="134"/>
      </rPr>
      <t>襄城县</t>
    </r>
  </si>
  <si>
    <r>
      <rPr>
        <sz val="10"/>
        <rFont val="宋体"/>
        <charset val="134"/>
      </rPr>
      <t>禹州市</t>
    </r>
  </si>
  <si>
    <r>
      <rPr>
        <sz val="10"/>
        <rFont val="宋体"/>
        <charset val="134"/>
      </rPr>
      <t>长葛市</t>
    </r>
  </si>
  <si>
    <r>
      <rPr>
        <sz val="9"/>
        <rFont val="宋体"/>
        <charset val="134"/>
      </rPr>
      <t>漯河市</t>
    </r>
  </si>
  <si>
    <t>漯河市辖区</t>
  </si>
  <si>
    <r>
      <rPr>
        <sz val="10"/>
        <rFont val="宋体"/>
        <charset val="134"/>
      </rPr>
      <t>源汇区</t>
    </r>
  </si>
  <si>
    <r>
      <rPr>
        <sz val="10"/>
        <rFont val="宋体"/>
        <charset val="134"/>
      </rPr>
      <t>郾城区</t>
    </r>
  </si>
  <si>
    <r>
      <rPr>
        <sz val="10"/>
        <rFont val="宋体"/>
        <charset val="134"/>
      </rPr>
      <t>召陵区</t>
    </r>
  </si>
  <si>
    <r>
      <rPr>
        <sz val="10"/>
        <rFont val="宋体"/>
        <charset val="134"/>
      </rPr>
      <t>舞阳县</t>
    </r>
  </si>
  <si>
    <r>
      <rPr>
        <sz val="10"/>
        <rFont val="宋体"/>
        <charset val="134"/>
      </rPr>
      <t>临颍县</t>
    </r>
  </si>
  <si>
    <r>
      <rPr>
        <sz val="9"/>
        <rFont val="宋体"/>
        <charset val="134"/>
      </rPr>
      <t>信阳市</t>
    </r>
  </si>
  <si>
    <t>信阳市辖区</t>
  </si>
  <si>
    <r>
      <rPr>
        <sz val="10"/>
        <rFont val="宋体"/>
        <charset val="134"/>
      </rPr>
      <t>浉河区</t>
    </r>
  </si>
  <si>
    <r>
      <rPr>
        <sz val="10"/>
        <rFont val="宋体"/>
        <charset val="134"/>
      </rPr>
      <t>平桥区</t>
    </r>
  </si>
  <si>
    <r>
      <rPr>
        <sz val="10"/>
        <rFont val="宋体"/>
        <charset val="134"/>
      </rPr>
      <t>罗山县</t>
    </r>
  </si>
  <si>
    <r>
      <rPr>
        <sz val="10"/>
        <rFont val="宋体"/>
        <charset val="134"/>
      </rPr>
      <t>光山县</t>
    </r>
  </si>
  <si>
    <r>
      <rPr>
        <sz val="10"/>
        <rFont val="宋体"/>
        <charset val="134"/>
      </rPr>
      <t>新县</t>
    </r>
  </si>
  <si>
    <r>
      <rPr>
        <sz val="10"/>
        <rFont val="宋体"/>
        <charset val="134"/>
      </rPr>
      <t>商城县</t>
    </r>
  </si>
  <si>
    <r>
      <rPr>
        <sz val="10"/>
        <rFont val="宋体"/>
        <charset val="134"/>
      </rPr>
      <t>固始县</t>
    </r>
  </si>
  <si>
    <r>
      <rPr>
        <sz val="10"/>
        <rFont val="宋体"/>
        <charset val="134"/>
      </rPr>
      <t>潢川县</t>
    </r>
  </si>
  <si>
    <r>
      <rPr>
        <sz val="10"/>
        <rFont val="宋体"/>
        <charset val="134"/>
      </rPr>
      <t>淮滨县</t>
    </r>
  </si>
  <si>
    <r>
      <rPr>
        <sz val="10"/>
        <rFont val="宋体"/>
        <charset val="134"/>
      </rPr>
      <t>息县</t>
    </r>
  </si>
  <si>
    <r>
      <rPr>
        <sz val="9"/>
        <rFont val="宋体"/>
        <charset val="134"/>
      </rPr>
      <t>三门峡市</t>
    </r>
  </si>
  <si>
    <t>三门峡市辖区</t>
  </si>
  <si>
    <r>
      <rPr>
        <sz val="10"/>
        <rFont val="宋体"/>
        <charset val="134"/>
      </rPr>
      <t>湖滨区</t>
    </r>
  </si>
  <si>
    <r>
      <rPr>
        <sz val="10"/>
        <rFont val="宋体"/>
        <charset val="134"/>
      </rPr>
      <t>渑池县</t>
    </r>
  </si>
  <si>
    <r>
      <rPr>
        <sz val="10"/>
        <rFont val="宋体"/>
        <charset val="134"/>
      </rPr>
      <t>陕县</t>
    </r>
  </si>
  <si>
    <r>
      <rPr>
        <sz val="10"/>
        <rFont val="宋体"/>
        <charset val="134"/>
      </rPr>
      <t>卢氏县</t>
    </r>
  </si>
  <si>
    <r>
      <rPr>
        <sz val="10"/>
        <rFont val="宋体"/>
        <charset val="134"/>
      </rPr>
      <t>义马市</t>
    </r>
  </si>
  <si>
    <r>
      <rPr>
        <sz val="10"/>
        <rFont val="宋体"/>
        <charset val="134"/>
      </rPr>
      <t>灵宝市</t>
    </r>
  </si>
  <si>
    <r>
      <rPr>
        <sz val="9"/>
        <rFont val="宋体"/>
        <charset val="134"/>
      </rPr>
      <t>南阳市</t>
    </r>
  </si>
  <si>
    <t>南阳市辖区</t>
  </si>
  <si>
    <r>
      <rPr>
        <sz val="10"/>
        <rFont val="宋体"/>
        <charset val="134"/>
      </rPr>
      <t>宛城区</t>
    </r>
  </si>
  <si>
    <r>
      <rPr>
        <sz val="10"/>
        <rFont val="宋体"/>
        <charset val="134"/>
      </rPr>
      <t>卧龙区</t>
    </r>
  </si>
  <si>
    <r>
      <rPr>
        <sz val="10"/>
        <rFont val="宋体"/>
        <charset val="134"/>
      </rPr>
      <t>南召县</t>
    </r>
  </si>
  <si>
    <r>
      <rPr>
        <sz val="10"/>
        <rFont val="宋体"/>
        <charset val="134"/>
      </rPr>
      <t>方城县</t>
    </r>
  </si>
  <si>
    <r>
      <rPr>
        <sz val="10"/>
        <rFont val="宋体"/>
        <charset val="134"/>
      </rPr>
      <t>西峡县</t>
    </r>
  </si>
  <si>
    <r>
      <rPr>
        <sz val="10"/>
        <rFont val="宋体"/>
        <charset val="134"/>
      </rPr>
      <t>镇平县</t>
    </r>
  </si>
  <si>
    <r>
      <rPr>
        <sz val="10"/>
        <rFont val="宋体"/>
        <charset val="134"/>
      </rPr>
      <t>内乡县</t>
    </r>
  </si>
  <si>
    <r>
      <rPr>
        <sz val="10"/>
        <rFont val="宋体"/>
        <charset val="134"/>
      </rPr>
      <t>淅川县</t>
    </r>
  </si>
  <si>
    <r>
      <rPr>
        <sz val="10"/>
        <rFont val="宋体"/>
        <charset val="134"/>
      </rPr>
      <t>社旗县</t>
    </r>
  </si>
  <si>
    <r>
      <rPr>
        <sz val="10"/>
        <rFont val="宋体"/>
        <charset val="134"/>
      </rPr>
      <t>唐河县</t>
    </r>
  </si>
  <si>
    <r>
      <rPr>
        <sz val="10"/>
        <rFont val="宋体"/>
        <charset val="134"/>
      </rPr>
      <t>新野县</t>
    </r>
  </si>
  <si>
    <r>
      <rPr>
        <sz val="10"/>
        <rFont val="宋体"/>
        <charset val="134"/>
      </rPr>
      <t>桐柏县</t>
    </r>
  </si>
  <si>
    <r>
      <rPr>
        <sz val="10"/>
        <rFont val="宋体"/>
        <charset val="134"/>
      </rPr>
      <t>邓州市</t>
    </r>
  </si>
  <si>
    <r>
      <rPr>
        <sz val="9"/>
        <rFont val="宋体"/>
        <charset val="134"/>
      </rPr>
      <t>周口市</t>
    </r>
  </si>
  <si>
    <t>周口市辖区</t>
  </si>
  <si>
    <r>
      <rPr>
        <sz val="10"/>
        <rFont val="宋体"/>
        <charset val="134"/>
      </rPr>
      <t>川汇区</t>
    </r>
  </si>
  <si>
    <r>
      <rPr>
        <sz val="10"/>
        <rFont val="宋体"/>
        <charset val="134"/>
      </rPr>
      <t>扶沟县</t>
    </r>
  </si>
  <si>
    <r>
      <rPr>
        <sz val="10"/>
        <rFont val="宋体"/>
        <charset val="134"/>
      </rPr>
      <t>西华县</t>
    </r>
  </si>
  <si>
    <r>
      <rPr>
        <sz val="10"/>
        <rFont val="宋体"/>
        <charset val="134"/>
      </rPr>
      <t>商水县</t>
    </r>
  </si>
  <si>
    <r>
      <rPr>
        <sz val="10"/>
        <rFont val="宋体"/>
        <charset val="134"/>
      </rPr>
      <t>沈丘县</t>
    </r>
  </si>
  <si>
    <r>
      <rPr>
        <sz val="10"/>
        <rFont val="宋体"/>
        <charset val="134"/>
      </rPr>
      <t>郸城县</t>
    </r>
  </si>
  <si>
    <r>
      <rPr>
        <sz val="10"/>
        <rFont val="宋体"/>
        <charset val="134"/>
      </rPr>
      <t>淮阳县</t>
    </r>
  </si>
  <si>
    <r>
      <rPr>
        <sz val="10"/>
        <rFont val="宋体"/>
        <charset val="134"/>
      </rPr>
      <t>太康县</t>
    </r>
  </si>
  <si>
    <r>
      <rPr>
        <sz val="10"/>
        <rFont val="宋体"/>
        <charset val="134"/>
      </rPr>
      <t>鹿邑县</t>
    </r>
  </si>
  <si>
    <r>
      <rPr>
        <sz val="10"/>
        <rFont val="宋体"/>
        <charset val="134"/>
      </rPr>
      <t>项城市</t>
    </r>
  </si>
  <si>
    <r>
      <rPr>
        <sz val="9"/>
        <rFont val="宋体"/>
        <charset val="134"/>
      </rPr>
      <t>驻马店市</t>
    </r>
  </si>
  <si>
    <t>驻马店市辖区</t>
  </si>
  <si>
    <r>
      <rPr>
        <sz val="10"/>
        <rFont val="宋体"/>
        <charset val="134"/>
      </rPr>
      <t>驿城区</t>
    </r>
  </si>
  <si>
    <r>
      <rPr>
        <sz val="10"/>
        <rFont val="宋体"/>
        <charset val="134"/>
      </rPr>
      <t>西平县</t>
    </r>
  </si>
  <si>
    <r>
      <rPr>
        <sz val="10"/>
        <rFont val="宋体"/>
        <charset val="134"/>
      </rPr>
      <t>上蔡县</t>
    </r>
  </si>
  <si>
    <r>
      <rPr>
        <sz val="10"/>
        <rFont val="宋体"/>
        <charset val="134"/>
      </rPr>
      <t>平舆县</t>
    </r>
  </si>
  <si>
    <r>
      <rPr>
        <sz val="10"/>
        <rFont val="宋体"/>
        <charset val="134"/>
      </rPr>
      <t>正阳县</t>
    </r>
  </si>
  <si>
    <r>
      <rPr>
        <sz val="10"/>
        <rFont val="宋体"/>
        <charset val="134"/>
      </rPr>
      <t>确山县</t>
    </r>
  </si>
  <si>
    <r>
      <rPr>
        <sz val="10"/>
        <rFont val="宋体"/>
        <charset val="134"/>
      </rPr>
      <t>泌阳县</t>
    </r>
  </si>
  <si>
    <r>
      <rPr>
        <sz val="10"/>
        <rFont val="宋体"/>
        <charset val="134"/>
      </rPr>
      <t>汝南县</t>
    </r>
  </si>
  <si>
    <r>
      <rPr>
        <sz val="10"/>
        <rFont val="宋体"/>
        <charset val="134"/>
      </rPr>
      <t>遂平县</t>
    </r>
  </si>
  <si>
    <r>
      <rPr>
        <sz val="10"/>
        <rFont val="宋体"/>
        <charset val="134"/>
      </rPr>
      <t>新蔡县</t>
    </r>
  </si>
  <si>
    <r>
      <rPr>
        <sz val="9"/>
        <rFont val="宋体"/>
        <charset val="134"/>
      </rPr>
      <t>黑龙江</t>
    </r>
  </si>
  <si>
    <r>
      <rPr>
        <sz val="9"/>
        <rFont val="宋体"/>
        <charset val="134"/>
      </rPr>
      <t>哈尔滨市</t>
    </r>
  </si>
  <si>
    <t>哈尔滨市辖区</t>
  </si>
  <si>
    <r>
      <rPr>
        <sz val="10"/>
        <rFont val="宋体"/>
        <charset val="134"/>
      </rPr>
      <t>道里区</t>
    </r>
  </si>
  <si>
    <r>
      <rPr>
        <sz val="10"/>
        <rFont val="宋体"/>
        <charset val="134"/>
      </rPr>
      <t>南岗区</t>
    </r>
  </si>
  <si>
    <r>
      <rPr>
        <sz val="10"/>
        <rFont val="宋体"/>
        <charset val="134"/>
      </rPr>
      <t>道外区</t>
    </r>
  </si>
  <si>
    <r>
      <rPr>
        <sz val="10"/>
        <rFont val="宋体"/>
        <charset val="134"/>
      </rPr>
      <t>香坊区</t>
    </r>
  </si>
  <si>
    <r>
      <rPr>
        <sz val="10"/>
        <rFont val="宋体"/>
        <charset val="134"/>
      </rPr>
      <t>动力区</t>
    </r>
  </si>
  <si>
    <r>
      <rPr>
        <sz val="10"/>
        <rFont val="宋体"/>
        <charset val="134"/>
      </rPr>
      <t>平房区</t>
    </r>
  </si>
  <si>
    <r>
      <rPr>
        <sz val="10"/>
        <rFont val="宋体"/>
        <charset val="134"/>
      </rPr>
      <t>松北区</t>
    </r>
  </si>
  <si>
    <r>
      <rPr>
        <sz val="10"/>
        <rFont val="宋体"/>
        <charset val="134"/>
      </rPr>
      <t>呼兰区</t>
    </r>
  </si>
  <si>
    <r>
      <rPr>
        <sz val="10"/>
        <rFont val="宋体"/>
        <charset val="134"/>
      </rPr>
      <t>依兰县</t>
    </r>
  </si>
  <si>
    <r>
      <rPr>
        <sz val="10"/>
        <rFont val="宋体"/>
        <charset val="134"/>
      </rPr>
      <t>方正县</t>
    </r>
  </si>
  <si>
    <r>
      <rPr>
        <sz val="10"/>
        <rFont val="宋体"/>
        <charset val="134"/>
      </rPr>
      <t>宾县</t>
    </r>
  </si>
  <si>
    <r>
      <rPr>
        <sz val="10"/>
        <rFont val="宋体"/>
        <charset val="134"/>
      </rPr>
      <t>巴彦县</t>
    </r>
  </si>
  <si>
    <r>
      <rPr>
        <sz val="10"/>
        <rFont val="宋体"/>
        <charset val="134"/>
      </rPr>
      <t>木兰县</t>
    </r>
  </si>
  <si>
    <r>
      <rPr>
        <sz val="10"/>
        <rFont val="宋体"/>
        <charset val="134"/>
      </rPr>
      <t>通河县</t>
    </r>
  </si>
  <si>
    <r>
      <rPr>
        <sz val="10"/>
        <rFont val="宋体"/>
        <charset val="134"/>
      </rPr>
      <t>延寿县</t>
    </r>
  </si>
  <si>
    <r>
      <rPr>
        <sz val="10"/>
        <rFont val="宋体"/>
        <charset val="134"/>
      </rPr>
      <t>阿城市</t>
    </r>
  </si>
  <si>
    <r>
      <rPr>
        <sz val="10"/>
        <rFont val="宋体"/>
        <charset val="134"/>
      </rPr>
      <t>双城市</t>
    </r>
  </si>
  <si>
    <r>
      <rPr>
        <sz val="10"/>
        <rFont val="宋体"/>
        <charset val="134"/>
      </rPr>
      <t>五常市</t>
    </r>
  </si>
  <si>
    <r>
      <rPr>
        <sz val="10"/>
        <rFont val="宋体"/>
        <charset val="134"/>
      </rPr>
      <t>尚志市</t>
    </r>
  </si>
  <si>
    <r>
      <rPr>
        <sz val="9"/>
        <rFont val="宋体"/>
        <charset val="134"/>
      </rPr>
      <t>齐齐哈尔市</t>
    </r>
  </si>
  <si>
    <t>齐齐哈尔市辖区</t>
  </si>
  <si>
    <r>
      <rPr>
        <sz val="10"/>
        <rFont val="宋体"/>
        <charset val="134"/>
      </rPr>
      <t>龙沙区</t>
    </r>
  </si>
  <si>
    <r>
      <rPr>
        <sz val="10"/>
        <rFont val="宋体"/>
        <charset val="134"/>
      </rPr>
      <t>建华区</t>
    </r>
  </si>
  <si>
    <r>
      <rPr>
        <sz val="10"/>
        <rFont val="宋体"/>
        <charset val="134"/>
      </rPr>
      <t>铁锋区</t>
    </r>
  </si>
  <si>
    <r>
      <rPr>
        <sz val="10"/>
        <rFont val="宋体"/>
        <charset val="134"/>
      </rPr>
      <t>昂昂溪区</t>
    </r>
  </si>
  <si>
    <r>
      <rPr>
        <sz val="10"/>
        <rFont val="宋体"/>
        <charset val="134"/>
      </rPr>
      <t>富拉尔基区</t>
    </r>
  </si>
  <si>
    <r>
      <rPr>
        <sz val="10"/>
        <rFont val="宋体"/>
        <charset val="134"/>
      </rPr>
      <t>碾子山区</t>
    </r>
  </si>
  <si>
    <r>
      <rPr>
        <sz val="10"/>
        <rFont val="宋体"/>
        <charset val="134"/>
      </rPr>
      <t>梅里斯达斡尔族区</t>
    </r>
  </si>
  <si>
    <r>
      <rPr>
        <sz val="10"/>
        <rFont val="宋体"/>
        <charset val="134"/>
      </rPr>
      <t>龙江县</t>
    </r>
  </si>
  <si>
    <r>
      <rPr>
        <sz val="9"/>
        <color indexed="10"/>
        <rFont val="宋体"/>
        <charset val="134"/>
      </rPr>
      <t>黑龙江</t>
    </r>
  </si>
  <si>
    <r>
      <rPr>
        <sz val="9"/>
        <color indexed="10"/>
        <rFont val="宋体"/>
        <charset val="134"/>
      </rPr>
      <t>齐齐哈尔市</t>
    </r>
  </si>
  <si>
    <r>
      <rPr>
        <sz val="10"/>
        <color indexed="10"/>
        <rFont val="宋体"/>
        <charset val="134"/>
      </rPr>
      <t>依安县</t>
    </r>
  </si>
  <si>
    <r>
      <rPr>
        <sz val="10"/>
        <color indexed="10"/>
        <rFont val="宋体"/>
        <charset val="134"/>
      </rPr>
      <t>暂无</t>
    </r>
  </si>
  <si>
    <r>
      <rPr>
        <sz val="10"/>
        <rFont val="宋体"/>
        <charset val="134"/>
      </rPr>
      <t>泰来县</t>
    </r>
  </si>
  <si>
    <r>
      <rPr>
        <sz val="10"/>
        <rFont val="宋体"/>
        <charset val="134"/>
      </rPr>
      <t>甘南县</t>
    </r>
  </si>
  <si>
    <r>
      <rPr>
        <sz val="10"/>
        <rFont val="宋体"/>
        <charset val="134"/>
      </rPr>
      <t>富裕县</t>
    </r>
  </si>
  <si>
    <r>
      <rPr>
        <sz val="10"/>
        <rFont val="宋体"/>
        <charset val="134"/>
      </rPr>
      <t>克山县</t>
    </r>
  </si>
  <si>
    <r>
      <rPr>
        <sz val="10"/>
        <rFont val="宋体"/>
        <charset val="134"/>
      </rPr>
      <t>克东县</t>
    </r>
  </si>
  <si>
    <r>
      <rPr>
        <sz val="10"/>
        <rFont val="宋体"/>
        <charset val="134"/>
      </rPr>
      <t>拜泉县</t>
    </r>
  </si>
  <si>
    <r>
      <rPr>
        <sz val="10"/>
        <rFont val="宋体"/>
        <charset val="134"/>
      </rPr>
      <t>讷河市</t>
    </r>
  </si>
  <si>
    <r>
      <rPr>
        <sz val="9"/>
        <rFont val="宋体"/>
        <charset val="134"/>
      </rPr>
      <t>牡丹江市</t>
    </r>
  </si>
  <si>
    <t>牡丹江市辖区</t>
  </si>
  <si>
    <r>
      <rPr>
        <sz val="10"/>
        <rFont val="宋体"/>
        <charset val="134"/>
      </rPr>
      <t>东安区</t>
    </r>
  </si>
  <si>
    <r>
      <rPr>
        <sz val="10"/>
        <rFont val="宋体"/>
        <charset val="134"/>
      </rPr>
      <t>阳明区</t>
    </r>
  </si>
  <si>
    <r>
      <rPr>
        <sz val="10"/>
        <rFont val="宋体"/>
        <charset val="134"/>
      </rPr>
      <t>爱民区</t>
    </r>
  </si>
  <si>
    <r>
      <rPr>
        <sz val="10"/>
        <rFont val="宋体"/>
        <charset val="134"/>
      </rPr>
      <t>西安区</t>
    </r>
  </si>
  <si>
    <r>
      <rPr>
        <sz val="10"/>
        <rFont val="宋体"/>
        <charset val="134"/>
      </rPr>
      <t>东宁县</t>
    </r>
  </si>
  <si>
    <r>
      <rPr>
        <sz val="10"/>
        <rFont val="宋体"/>
        <charset val="134"/>
      </rPr>
      <t>林口县</t>
    </r>
  </si>
  <si>
    <r>
      <rPr>
        <sz val="10"/>
        <rFont val="宋体"/>
        <charset val="134"/>
      </rPr>
      <t>绥芬河市</t>
    </r>
  </si>
  <si>
    <r>
      <rPr>
        <sz val="10"/>
        <rFont val="宋体"/>
        <charset val="134"/>
      </rPr>
      <t>海林市</t>
    </r>
  </si>
  <si>
    <r>
      <rPr>
        <sz val="10"/>
        <rFont val="宋体"/>
        <charset val="134"/>
      </rPr>
      <t>宁安市</t>
    </r>
  </si>
  <si>
    <r>
      <rPr>
        <sz val="10"/>
        <rFont val="宋体"/>
        <charset val="134"/>
      </rPr>
      <t>穆棱市</t>
    </r>
  </si>
  <si>
    <r>
      <rPr>
        <sz val="9"/>
        <rFont val="宋体"/>
        <charset val="134"/>
      </rPr>
      <t>佳木斯市</t>
    </r>
  </si>
  <si>
    <t>佳木斯市辖区</t>
  </si>
  <si>
    <r>
      <rPr>
        <sz val="10"/>
        <rFont val="宋体"/>
        <charset val="134"/>
      </rPr>
      <t>永红区</t>
    </r>
  </si>
  <si>
    <r>
      <rPr>
        <sz val="10"/>
        <rFont val="宋体"/>
        <charset val="134"/>
      </rPr>
      <t>向阳区</t>
    </r>
  </si>
  <si>
    <r>
      <rPr>
        <sz val="10"/>
        <rFont val="宋体"/>
        <charset val="134"/>
      </rPr>
      <t>前进区</t>
    </r>
  </si>
  <si>
    <r>
      <rPr>
        <sz val="10"/>
        <rFont val="宋体"/>
        <charset val="134"/>
      </rPr>
      <t>东风区</t>
    </r>
  </si>
  <si>
    <r>
      <rPr>
        <sz val="10"/>
        <rFont val="宋体"/>
        <charset val="134"/>
      </rPr>
      <t>桦南县</t>
    </r>
  </si>
  <si>
    <r>
      <rPr>
        <sz val="10"/>
        <rFont val="宋体"/>
        <charset val="134"/>
      </rPr>
      <t>桦川县</t>
    </r>
  </si>
  <si>
    <r>
      <rPr>
        <sz val="10"/>
        <rFont val="宋体"/>
        <charset val="134"/>
      </rPr>
      <t>汤原县</t>
    </r>
  </si>
  <si>
    <r>
      <rPr>
        <sz val="10"/>
        <rFont val="宋体"/>
        <charset val="134"/>
      </rPr>
      <t>抚远县</t>
    </r>
  </si>
  <si>
    <r>
      <rPr>
        <sz val="10"/>
        <rFont val="宋体"/>
        <charset val="134"/>
      </rPr>
      <t>同江市</t>
    </r>
  </si>
  <si>
    <r>
      <rPr>
        <sz val="10"/>
        <rFont val="宋体"/>
        <charset val="134"/>
      </rPr>
      <t>富锦市</t>
    </r>
  </si>
  <si>
    <r>
      <rPr>
        <sz val="9"/>
        <rFont val="宋体"/>
        <charset val="134"/>
      </rPr>
      <t>鸡西市</t>
    </r>
  </si>
  <si>
    <t>鸡西市辖区</t>
  </si>
  <si>
    <r>
      <rPr>
        <sz val="10"/>
        <rFont val="宋体"/>
        <charset val="134"/>
      </rPr>
      <t>鸡冠区</t>
    </r>
  </si>
  <si>
    <r>
      <rPr>
        <sz val="10"/>
        <rFont val="宋体"/>
        <charset val="134"/>
      </rPr>
      <t>恒山区</t>
    </r>
  </si>
  <si>
    <r>
      <rPr>
        <sz val="10"/>
        <rFont val="宋体"/>
        <charset val="134"/>
      </rPr>
      <t>滴道区</t>
    </r>
  </si>
  <si>
    <r>
      <rPr>
        <sz val="10"/>
        <rFont val="宋体"/>
        <charset val="134"/>
      </rPr>
      <t>梨树区</t>
    </r>
  </si>
  <si>
    <r>
      <rPr>
        <sz val="10"/>
        <rFont val="宋体"/>
        <charset val="134"/>
      </rPr>
      <t>城子河区</t>
    </r>
  </si>
  <si>
    <r>
      <rPr>
        <sz val="10"/>
        <rFont val="宋体"/>
        <charset val="134"/>
      </rPr>
      <t>麻山区</t>
    </r>
  </si>
  <si>
    <r>
      <rPr>
        <sz val="10"/>
        <rFont val="宋体"/>
        <charset val="134"/>
      </rPr>
      <t>鸡东县</t>
    </r>
  </si>
  <si>
    <r>
      <rPr>
        <sz val="10"/>
        <rFont val="宋体"/>
        <charset val="134"/>
      </rPr>
      <t>虎林市</t>
    </r>
  </si>
  <si>
    <r>
      <rPr>
        <sz val="10"/>
        <rFont val="宋体"/>
        <charset val="134"/>
      </rPr>
      <t>密山市</t>
    </r>
  </si>
  <si>
    <r>
      <rPr>
        <sz val="9"/>
        <rFont val="宋体"/>
        <charset val="134"/>
      </rPr>
      <t>鹤岗市</t>
    </r>
  </si>
  <si>
    <t>鹤岗市辖区</t>
  </si>
  <si>
    <r>
      <rPr>
        <sz val="10"/>
        <rFont val="宋体"/>
        <charset val="134"/>
      </rPr>
      <t>工农区</t>
    </r>
  </si>
  <si>
    <r>
      <rPr>
        <sz val="10"/>
        <rFont val="宋体"/>
        <charset val="134"/>
      </rPr>
      <t>南山区</t>
    </r>
  </si>
  <si>
    <r>
      <rPr>
        <sz val="10"/>
        <rFont val="宋体"/>
        <charset val="134"/>
      </rPr>
      <t>兴安区</t>
    </r>
  </si>
  <si>
    <r>
      <rPr>
        <sz val="10"/>
        <rFont val="宋体"/>
        <charset val="134"/>
      </rPr>
      <t>东山区</t>
    </r>
  </si>
  <si>
    <r>
      <rPr>
        <sz val="10"/>
        <rFont val="宋体"/>
        <charset val="134"/>
      </rPr>
      <t>兴山区</t>
    </r>
  </si>
  <si>
    <r>
      <rPr>
        <sz val="10"/>
        <rFont val="宋体"/>
        <charset val="134"/>
      </rPr>
      <t>萝北县</t>
    </r>
  </si>
  <si>
    <r>
      <rPr>
        <sz val="10"/>
        <rFont val="宋体"/>
        <charset val="134"/>
      </rPr>
      <t>绥滨县</t>
    </r>
  </si>
  <si>
    <r>
      <rPr>
        <sz val="9"/>
        <rFont val="宋体"/>
        <charset val="134"/>
      </rPr>
      <t>双鸭山市</t>
    </r>
  </si>
  <si>
    <t>双鸭山市辖区</t>
  </si>
  <si>
    <r>
      <rPr>
        <sz val="10"/>
        <rFont val="宋体"/>
        <charset val="134"/>
      </rPr>
      <t>尖山区</t>
    </r>
  </si>
  <si>
    <r>
      <rPr>
        <sz val="10"/>
        <rFont val="宋体"/>
        <charset val="134"/>
      </rPr>
      <t>岭东区</t>
    </r>
  </si>
  <si>
    <r>
      <rPr>
        <sz val="10"/>
        <rFont val="宋体"/>
        <charset val="134"/>
      </rPr>
      <t>四方台区</t>
    </r>
  </si>
  <si>
    <r>
      <rPr>
        <sz val="10"/>
        <rFont val="宋体"/>
        <charset val="134"/>
      </rPr>
      <t>集贤县</t>
    </r>
  </si>
  <si>
    <r>
      <rPr>
        <sz val="10"/>
        <rFont val="宋体"/>
        <charset val="134"/>
      </rPr>
      <t>友谊县</t>
    </r>
  </si>
  <si>
    <r>
      <rPr>
        <sz val="10"/>
        <rFont val="宋体"/>
        <charset val="134"/>
      </rPr>
      <t>宝清县</t>
    </r>
  </si>
  <si>
    <r>
      <rPr>
        <sz val="10"/>
        <rFont val="宋体"/>
        <charset val="134"/>
      </rPr>
      <t>饶河县</t>
    </r>
  </si>
  <si>
    <r>
      <rPr>
        <sz val="9"/>
        <rFont val="宋体"/>
        <charset val="134"/>
      </rPr>
      <t>黑河市</t>
    </r>
  </si>
  <si>
    <t>黑河市辖区</t>
  </si>
  <si>
    <r>
      <rPr>
        <sz val="10"/>
        <rFont val="宋体"/>
        <charset val="134"/>
      </rPr>
      <t>爱辉区</t>
    </r>
  </si>
  <si>
    <r>
      <rPr>
        <sz val="10"/>
        <rFont val="宋体"/>
        <charset val="134"/>
      </rPr>
      <t>嫩江县</t>
    </r>
  </si>
  <si>
    <r>
      <rPr>
        <sz val="10"/>
        <rFont val="宋体"/>
        <charset val="134"/>
      </rPr>
      <t>逊克县</t>
    </r>
  </si>
  <si>
    <r>
      <rPr>
        <sz val="10"/>
        <rFont val="宋体"/>
        <charset val="134"/>
      </rPr>
      <t>孙吴县</t>
    </r>
  </si>
  <si>
    <r>
      <rPr>
        <sz val="10"/>
        <rFont val="宋体"/>
        <charset val="134"/>
      </rPr>
      <t>北安市</t>
    </r>
  </si>
  <si>
    <r>
      <rPr>
        <sz val="10"/>
        <rFont val="宋体"/>
        <charset val="134"/>
      </rPr>
      <t>五大连池市</t>
    </r>
  </si>
  <si>
    <r>
      <rPr>
        <sz val="9"/>
        <rFont val="宋体"/>
        <charset val="134"/>
      </rPr>
      <t>大庆市</t>
    </r>
  </si>
  <si>
    <t>大庆市辖区</t>
  </si>
  <si>
    <r>
      <rPr>
        <sz val="10"/>
        <rFont val="宋体"/>
        <charset val="134"/>
      </rPr>
      <t>萨尔图区</t>
    </r>
  </si>
  <si>
    <r>
      <rPr>
        <sz val="10"/>
        <rFont val="宋体"/>
        <charset val="134"/>
      </rPr>
      <t>龙凤区</t>
    </r>
  </si>
  <si>
    <r>
      <rPr>
        <sz val="10"/>
        <rFont val="宋体"/>
        <charset val="134"/>
      </rPr>
      <t>让胡路区</t>
    </r>
  </si>
  <si>
    <r>
      <rPr>
        <sz val="10"/>
        <rFont val="宋体"/>
        <charset val="134"/>
      </rPr>
      <t>红岗区</t>
    </r>
  </si>
  <si>
    <r>
      <rPr>
        <sz val="10"/>
        <rFont val="宋体"/>
        <charset val="134"/>
      </rPr>
      <t>大同区</t>
    </r>
  </si>
  <si>
    <r>
      <rPr>
        <sz val="10"/>
        <rFont val="宋体"/>
        <charset val="134"/>
      </rPr>
      <t>肇州县</t>
    </r>
  </si>
  <si>
    <r>
      <rPr>
        <sz val="10"/>
        <rFont val="宋体"/>
        <charset val="134"/>
      </rPr>
      <t>肇源县</t>
    </r>
  </si>
  <si>
    <r>
      <rPr>
        <sz val="10"/>
        <rFont val="宋体"/>
        <charset val="134"/>
      </rPr>
      <t>林甸县</t>
    </r>
  </si>
  <si>
    <r>
      <rPr>
        <sz val="10"/>
        <rFont val="宋体"/>
        <charset val="134"/>
      </rPr>
      <t>杜尔伯特蒙古族自治县</t>
    </r>
  </si>
  <si>
    <r>
      <rPr>
        <sz val="9"/>
        <rFont val="宋体"/>
        <charset val="134"/>
      </rPr>
      <t>大兴安岭地区</t>
    </r>
  </si>
  <si>
    <r>
      <rPr>
        <sz val="10"/>
        <rFont val="宋体"/>
        <charset val="134"/>
      </rPr>
      <t>呼玛县</t>
    </r>
  </si>
  <si>
    <r>
      <rPr>
        <sz val="10"/>
        <rFont val="宋体"/>
        <charset val="134"/>
      </rPr>
      <t>塔河县</t>
    </r>
  </si>
  <si>
    <r>
      <rPr>
        <sz val="10"/>
        <rFont val="宋体"/>
        <charset val="134"/>
      </rPr>
      <t>漠河县</t>
    </r>
  </si>
  <si>
    <r>
      <rPr>
        <sz val="9"/>
        <rFont val="宋体"/>
        <charset val="134"/>
      </rPr>
      <t>伊春市</t>
    </r>
  </si>
  <si>
    <t>伊春市辖区</t>
  </si>
  <si>
    <r>
      <rPr>
        <sz val="10"/>
        <rFont val="宋体"/>
        <charset val="134"/>
      </rPr>
      <t>伊春区</t>
    </r>
  </si>
  <si>
    <r>
      <rPr>
        <sz val="10"/>
        <rFont val="宋体"/>
        <charset val="134"/>
      </rPr>
      <t>南岔区</t>
    </r>
  </si>
  <si>
    <r>
      <rPr>
        <sz val="10"/>
        <rFont val="宋体"/>
        <charset val="134"/>
      </rPr>
      <t>友好区</t>
    </r>
  </si>
  <si>
    <r>
      <rPr>
        <sz val="10"/>
        <rFont val="宋体"/>
        <charset val="134"/>
      </rPr>
      <t>西林区</t>
    </r>
  </si>
  <si>
    <r>
      <rPr>
        <sz val="10"/>
        <rFont val="宋体"/>
        <charset val="134"/>
      </rPr>
      <t>翠峦区</t>
    </r>
  </si>
  <si>
    <r>
      <rPr>
        <sz val="10"/>
        <rFont val="宋体"/>
        <charset val="134"/>
      </rPr>
      <t>新青区</t>
    </r>
  </si>
  <si>
    <r>
      <rPr>
        <sz val="10"/>
        <rFont val="宋体"/>
        <charset val="134"/>
      </rPr>
      <t>美溪区</t>
    </r>
  </si>
  <si>
    <r>
      <rPr>
        <sz val="10"/>
        <rFont val="宋体"/>
        <charset val="134"/>
      </rPr>
      <t>金山屯区</t>
    </r>
  </si>
  <si>
    <r>
      <rPr>
        <sz val="10"/>
        <rFont val="宋体"/>
        <charset val="134"/>
      </rPr>
      <t>五营区</t>
    </r>
  </si>
  <si>
    <r>
      <rPr>
        <sz val="10"/>
        <rFont val="宋体"/>
        <charset val="134"/>
      </rPr>
      <t>乌马河区</t>
    </r>
  </si>
  <si>
    <r>
      <rPr>
        <sz val="10"/>
        <rFont val="宋体"/>
        <charset val="134"/>
      </rPr>
      <t>汤旺河区</t>
    </r>
  </si>
  <si>
    <r>
      <rPr>
        <sz val="10"/>
        <rFont val="宋体"/>
        <charset val="134"/>
      </rPr>
      <t>带岭区</t>
    </r>
  </si>
  <si>
    <r>
      <rPr>
        <sz val="10"/>
        <rFont val="宋体"/>
        <charset val="134"/>
      </rPr>
      <t>乌伊岭区</t>
    </r>
  </si>
  <si>
    <r>
      <rPr>
        <sz val="10"/>
        <rFont val="宋体"/>
        <charset val="134"/>
      </rPr>
      <t>红星区</t>
    </r>
  </si>
  <si>
    <r>
      <rPr>
        <sz val="10"/>
        <rFont val="宋体"/>
        <charset val="134"/>
      </rPr>
      <t>上甘岭区</t>
    </r>
  </si>
  <si>
    <r>
      <rPr>
        <sz val="10"/>
        <rFont val="宋体"/>
        <charset val="134"/>
      </rPr>
      <t>嘉荫县</t>
    </r>
  </si>
  <si>
    <r>
      <rPr>
        <sz val="10"/>
        <rFont val="宋体"/>
        <charset val="134"/>
      </rPr>
      <t>铁力市</t>
    </r>
  </si>
  <si>
    <r>
      <rPr>
        <sz val="9"/>
        <rFont val="宋体"/>
        <charset val="134"/>
      </rPr>
      <t>七台河市</t>
    </r>
  </si>
  <si>
    <t>七台河市辖区</t>
  </si>
  <si>
    <r>
      <rPr>
        <sz val="10"/>
        <rFont val="宋体"/>
        <charset val="134"/>
      </rPr>
      <t>新兴区</t>
    </r>
  </si>
  <si>
    <r>
      <rPr>
        <sz val="10"/>
        <rFont val="宋体"/>
        <charset val="134"/>
      </rPr>
      <t>桃山区</t>
    </r>
  </si>
  <si>
    <r>
      <rPr>
        <sz val="10"/>
        <rFont val="宋体"/>
        <charset val="134"/>
      </rPr>
      <t>茄子河区</t>
    </r>
  </si>
  <si>
    <r>
      <rPr>
        <sz val="10"/>
        <rFont val="宋体"/>
        <charset val="134"/>
      </rPr>
      <t>勃利县</t>
    </r>
  </si>
  <si>
    <r>
      <rPr>
        <sz val="9"/>
        <rFont val="宋体"/>
        <charset val="134"/>
      </rPr>
      <t>绥化市</t>
    </r>
  </si>
  <si>
    <t>绥化市辖区</t>
  </si>
  <si>
    <r>
      <rPr>
        <sz val="10"/>
        <rFont val="宋体"/>
        <charset val="134"/>
      </rPr>
      <t>北林区</t>
    </r>
  </si>
  <si>
    <r>
      <rPr>
        <sz val="10"/>
        <rFont val="宋体"/>
        <charset val="134"/>
      </rPr>
      <t>望奎县</t>
    </r>
  </si>
  <si>
    <r>
      <rPr>
        <sz val="10"/>
        <rFont val="宋体"/>
        <charset val="134"/>
      </rPr>
      <t>兰西县</t>
    </r>
  </si>
  <si>
    <r>
      <rPr>
        <sz val="10"/>
        <rFont val="宋体"/>
        <charset val="134"/>
      </rPr>
      <t>青冈县</t>
    </r>
  </si>
  <si>
    <r>
      <rPr>
        <sz val="10"/>
        <rFont val="宋体"/>
        <charset val="134"/>
      </rPr>
      <t>庆安县</t>
    </r>
  </si>
  <si>
    <r>
      <rPr>
        <sz val="10"/>
        <rFont val="宋体"/>
        <charset val="134"/>
      </rPr>
      <t>明水县</t>
    </r>
  </si>
  <si>
    <r>
      <rPr>
        <sz val="10"/>
        <rFont val="宋体"/>
        <charset val="134"/>
      </rPr>
      <t>绥棱县</t>
    </r>
  </si>
  <si>
    <r>
      <rPr>
        <sz val="10"/>
        <rFont val="宋体"/>
        <charset val="134"/>
      </rPr>
      <t>安达市</t>
    </r>
  </si>
  <si>
    <r>
      <rPr>
        <sz val="10"/>
        <rFont val="宋体"/>
        <charset val="134"/>
      </rPr>
      <t>肇东市</t>
    </r>
  </si>
  <si>
    <r>
      <rPr>
        <sz val="10"/>
        <rFont val="宋体"/>
        <charset val="134"/>
      </rPr>
      <t>海伦市</t>
    </r>
  </si>
  <si>
    <r>
      <rPr>
        <sz val="9"/>
        <rFont val="宋体"/>
        <charset val="134"/>
      </rPr>
      <t>湖北</t>
    </r>
  </si>
  <si>
    <r>
      <rPr>
        <sz val="9"/>
        <rFont val="宋体"/>
        <charset val="134"/>
      </rPr>
      <t>武汉市</t>
    </r>
  </si>
  <si>
    <t>武汉市辖区</t>
  </si>
  <si>
    <r>
      <rPr>
        <sz val="10"/>
        <rFont val="宋体"/>
        <charset val="134"/>
      </rPr>
      <t>江岸区</t>
    </r>
  </si>
  <si>
    <r>
      <rPr>
        <sz val="10"/>
        <rFont val="宋体"/>
        <charset val="134"/>
      </rPr>
      <t>江汉区</t>
    </r>
  </si>
  <si>
    <r>
      <rPr>
        <sz val="10"/>
        <rFont val="宋体"/>
        <charset val="134"/>
      </rPr>
      <t>乔口区</t>
    </r>
  </si>
  <si>
    <r>
      <rPr>
        <sz val="10"/>
        <rFont val="宋体"/>
        <charset val="134"/>
      </rPr>
      <t>汉阳区</t>
    </r>
  </si>
  <si>
    <r>
      <rPr>
        <sz val="10"/>
        <rFont val="宋体"/>
        <charset val="134"/>
      </rPr>
      <t>武昌区</t>
    </r>
  </si>
  <si>
    <r>
      <rPr>
        <sz val="10"/>
        <rFont val="宋体"/>
        <charset val="134"/>
      </rPr>
      <t>青山区</t>
    </r>
  </si>
  <si>
    <r>
      <rPr>
        <sz val="10"/>
        <rFont val="宋体"/>
        <charset val="134"/>
      </rPr>
      <t>洪山区</t>
    </r>
  </si>
  <si>
    <r>
      <rPr>
        <sz val="10"/>
        <rFont val="宋体"/>
        <charset val="134"/>
      </rPr>
      <t>东西湖区</t>
    </r>
  </si>
  <si>
    <r>
      <rPr>
        <sz val="10"/>
        <rFont val="宋体"/>
        <charset val="134"/>
      </rPr>
      <t>汉南区</t>
    </r>
  </si>
  <si>
    <r>
      <rPr>
        <sz val="10"/>
        <rFont val="宋体"/>
        <charset val="134"/>
      </rPr>
      <t>蔡甸区</t>
    </r>
  </si>
  <si>
    <r>
      <rPr>
        <sz val="10"/>
        <rFont val="宋体"/>
        <charset val="134"/>
      </rPr>
      <t>江夏区</t>
    </r>
  </si>
  <si>
    <r>
      <rPr>
        <sz val="10"/>
        <rFont val="宋体"/>
        <charset val="134"/>
      </rPr>
      <t>黄陂区</t>
    </r>
  </si>
  <si>
    <r>
      <rPr>
        <sz val="10"/>
        <rFont val="宋体"/>
        <charset val="134"/>
      </rPr>
      <t>新洲区</t>
    </r>
  </si>
  <si>
    <r>
      <rPr>
        <sz val="9"/>
        <rFont val="宋体"/>
        <charset val="134"/>
      </rPr>
      <t>十堰市</t>
    </r>
  </si>
  <si>
    <t>十堰市辖区</t>
  </si>
  <si>
    <r>
      <rPr>
        <sz val="10"/>
        <rFont val="宋体"/>
        <charset val="134"/>
      </rPr>
      <t>茅箭区</t>
    </r>
  </si>
  <si>
    <r>
      <rPr>
        <sz val="10"/>
        <rFont val="宋体"/>
        <charset val="134"/>
      </rPr>
      <t>张湾区</t>
    </r>
  </si>
  <si>
    <r>
      <rPr>
        <sz val="10"/>
        <rFont val="宋体"/>
        <charset val="134"/>
      </rPr>
      <t>郧县</t>
    </r>
  </si>
  <si>
    <r>
      <rPr>
        <sz val="10"/>
        <rFont val="宋体"/>
        <charset val="134"/>
      </rPr>
      <t>郧西县</t>
    </r>
  </si>
  <si>
    <r>
      <rPr>
        <sz val="10"/>
        <rFont val="宋体"/>
        <charset val="134"/>
      </rPr>
      <t>竹山县</t>
    </r>
  </si>
  <si>
    <r>
      <rPr>
        <sz val="10"/>
        <rFont val="宋体"/>
        <charset val="134"/>
      </rPr>
      <t>竹溪县</t>
    </r>
  </si>
  <si>
    <r>
      <rPr>
        <sz val="10"/>
        <rFont val="宋体"/>
        <charset val="134"/>
      </rPr>
      <t>房县</t>
    </r>
  </si>
  <si>
    <r>
      <rPr>
        <sz val="10"/>
        <rFont val="宋体"/>
        <charset val="134"/>
      </rPr>
      <t>丹江口市</t>
    </r>
  </si>
  <si>
    <r>
      <rPr>
        <sz val="9"/>
        <rFont val="宋体"/>
        <charset val="134"/>
      </rPr>
      <t>襄樊市</t>
    </r>
  </si>
  <si>
    <t>襄樊市辖区</t>
  </si>
  <si>
    <r>
      <rPr>
        <sz val="10"/>
        <rFont val="宋体"/>
        <charset val="134"/>
      </rPr>
      <t>襄城区</t>
    </r>
  </si>
  <si>
    <r>
      <rPr>
        <sz val="10"/>
        <rFont val="宋体"/>
        <charset val="134"/>
      </rPr>
      <t>樊城区</t>
    </r>
  </si>
  <si>
    <r>
      <rPr>
        <sz val="10"/>
        <rFont val="宋体"/>
        <charset val="134"/>
      </rPr>
      <t>襄阳区</t>
    </r>
  </si>
  <si>
    <r>
      <rPr>
        <sz val="10"/>
        <rFont val="宋体"/>
        <charset val="134"/>
      </rPr>
      <t>南漳县</t>
    </r>
  </si>
  <si>
    <r>
      <rPr>
        <sz val="10"/>
        <rFont val="宋体"/>
        <charset val="134"/>
      </rPr>
      <t>谷城县</t>
    </r>
  </si>
  <si>
    <r>
      <rPr>
        <sz val="10"/>
        <rFont val="宋体"/>
        <charset val="134"/>
      </rPr>
      <t>保康县</t>
    </r>
  </si>
  <si>
    <r>
      <rPr>
        <sz val="10"/>
        <rFont val="宋体"/>
        <charset val="134"/>
      </rPr>
      <t>老河口市</t>
    </r>
  </si>
  <si>
    <r>
      <rPr>
        <sz val="10"/>
        <rFont val="宋体"/>
        <charset val="134"/>
      </rPr>
      <t>枣阳市</t>
    </r>
  </si>
  <si>
    <r>
      <rPr>
        <sz val="10"/>
        <rFont val="宋体"/>
        <charset val="134"/>
      </rPr>
      <t>宜城市</t>
    </r>
  </si>
  <si>
    <r>
      <rPr>
        <sz val="9"/>
        <rFont val="宋体"/>
        <charset val="134"/>
      </rPr>
      <t>荆门市</t>
    </r>
  </si>
  <si>
    <t>荆门市辖区</t>
  </si>
  <si>
    <r>
      <rPr>
        <sz val="10"/>
        <rFont val="Arial"/>
        <charset val="134"/>
      </rPr>
      <t>0.25</t>
    </r>
    <r>
      <rPr>
        <sz val="10"/>
        <rFont val="宋体"/>
        <charset val="134"/>
      </rPr>
      <t>元</t>
    </r>
    <r>
      <rPr>
        <sz val="10"/>
        <rFont val="Arial"/>
        <charset val="134"/>
      </rPr>
      <t>/kwh</t>
    </r>
  </si>
  <si>
    <r>
      <rPr>
        <sz val="10"/>
        <rFont val="宋体"/>
        <charset val="134"/>
      </rPr>
      <t>东宝区</t>
    </r>
  </si>
  <si>
    <r>
      <rPr>
        <sz val="10"/>
        <rFont val="宋体"/>
        <charset val="134"/>
      </rPr>
      <t>掇刀区</t>
    </r>
  </si>
  <si>
    <r>
      <rPr>
        <sz val="10"/>
        <rFont val="宋体"/>
        <charset val="134"/>
      </rPr>
      <t>京山县</t>
    </r>
  </si>
  <si>
    <r>
      <rPr>
        <sz val="10"/>
        <rFont val="宋体"/>
        <charset val="134"/>
      </rPr>
      <t>沙洋县</t>
    </r>
  </si>
  <si>
    <r>
      <rPr>
        <sz val="10"/>
        <rFont val="宋体"/>
        <charset val="134"/>
      </rPr>
      <t>钟祥市</t>
    </r>
  </si>
  <si>
    <r>
      <rPr>
        <sz val="9"/>
        <rFont val="宋体"/>
        <charset val="134"/>
      </rPr>
      <t>孝感市</t>
    </r>
  </si>
  <si>
    <t>孝感市辖区</t>
  </si>
  <si>
    <r>
      <rPr>
        <sz val="10"/>
        <rFont val="宋体"/>
        <charset val="134"/>
      </rPr>
      <t>孝南区</t>
    </r>
  </si>
  <si>
    <r>
      <rPr>
        <sz val="10"/>
        <rFont val="宋体"/>
        <charset val="134"/>
      </rPr>
      <t>孝昌县</t>
    </r>
  </si>
  <si>
    <r>
      <rPr>
        <sz val="10"/>
        <rFont val="宋体"/>
        <charset val="134"/>
      </rPr>
      <t>大悟县</t>
    </r>
  </si>
  <si>
    <r>
      <rPr>
        <sz val="10"/>
        <rFont val="宋体"/>
        <charset val="134"/>
      </rPr>
      <t>云梦县</t>
    </r>
  </si>
  <si>
    <r>
      <rPr>
        <sz val="10"/>
        <rFont val="宋体"/>
        <charset val="134"/>
      </rPr>
      <t>应城市</t>
    </r>
  </si>
  <si>
    <r>
      <rPr>
        <sz val="10"/>
        <rFont val="宋体"/>
        <charset val="134"/>
      </rPr>
      <t>安陆市</t>
    </r>
  </si>
  <si>
    <r>
      <rPr>
        <sz val="10"/>
        <rFont val="宋体"/>
        <charset val="134"/>
      </rPr>
      <t>汉川市</t>
    </r>
  </si>
  <si>
    <r>
      <rPr>
        <sz val="9"/>
        <rFont val="宋体"/>
        <charset val="134"/>
      </rPr>
      <t>黄石市</t>
    </r>
  </si>
  <si>
    <t>黄石市辖区</t>
  </si>
  <si>
    <r>
      <rPr>
        <sz val="10"/>
        <rFont val="宋体"/>
        <charset val="134"/>
      </rPr>
      <t>分布式</t>
    </r>
    <r>
      <rPr>
        <sz val="10"/>
        <rFont val="Arial"/>
        <charset val="134"/>
      </rPr>
      <t>:</t>
    </r>
    <r>
      <rPr>
        <sz val="10"/>
        <rFont val="宋体"/>
        <charset val="134"/>
      </rPr>
      <t>我市在国家每度电补贴</t>
    </r>
    <r>
      <rPr>
        <sz val="10"/>
        <rFont val="Arial"/>
        <charset val="134"/>
      </rPr>
      <t>0.42</t>
    </r>
    <r>
      <rPr>
        <sz val="10"/>
        <rFont val="宋体"/>
        <charset val="134"/>
      </rPr>
      <t>元的基础上</t>
    </r>
    <r>
      <rPr>
        <sz val="10"/>
        <rFont val="Arial"/>
        <charset val="134"/>
      </rPr>
      <t>,</t>
    </r>
    <r>
      <rPr>
        <sz val="10"/>
        <rFont val="宋体"/>
        <charset val="134"/>
      </rPr>
      <t>再补贴</t>
    </r>
    <r>
      <rPr>
        <sz val="10"/>
        <rFont val="Arial"/>
        <charset val="134"/>
      </rPr>
      <t>0.1</t>
    </r>
    <r>
      <rPr>
        <sz val="10"/>
        <rFont val="宋体"/>
        <charset val="134"/>
      </rPr>
      <t>元</t>
    </r>
    <r>
      <rPr>
        <sz val="10"/>
        <rFont val="Arial"/>
        <charset val="134"/>
      </rPr>
      <t xml:space="preserve">; </t>
    </r>
    <r>
      <rPr>
        <sz val="10"/>
        <rFont val="宋体"/>
        <charset val="134"/>
      </rPr>
      <t>集中式</t>
    </r>
    <r>
      <rPr>
        <sz val="10"/>
        <rFont val="Arial"/>
        <charset val="134"/>
      </rPr>
      <t>:</t>
    </r>
    <r>
      <rPr>
        <sz val="10"/>
        <rFont val="宋体"/>
        <charset val="134"/>
      </rPr>
      <t>按照过国家有关规定在物价主管部门批复的上网电价的基础上</t>
    </r>
    <r>
      <rPr>
        <sz val="10"/>
        <rFont val="Arial"/>
        <charset val="134"/>
      </rPr>
      <t>,</t>
    </r>
    <r>
      <rPr>
        <sz val="10"/>
        <rFont val="宋体"/>
        <charset val="134"/>
      </rPr>
      <t>再补贴</t>
    </r>
    <r>
      <rPr>
        <sz val="10"/>
        <rFont val="Arial"/>
        <charset val="134"/>
      </rPr>
      <t>0.1</t>
    </r>
    <r>
      <rPr>
        <sz val="10"/>
        <rFont val="宋体"/>
        <charset val="134"/>
      </rPr>
      <t>元</t>
    </r>
    <r>
      <rPr>
        <sz val="10"/>
        <rFont val="Arial"/>
        <charset val="134"/>
      </rPr>
      <t>/kwh,</t>
    </r>
    <r>
      <rPr>
        <sz val="10"/>
        <rFont val="宋体"/>
        <charset val="134"/>
      </rPr>
      <t>补贴时间为</t>
    </r>
    <r>
      <rPr>
        <sz val="10"/>
        <rFont val="Arial"/>
        <charset val="134"/>
      </rPr>
      <t>10</t>
    </r>
    <r>
      <rPr>
        <sz val="10"/>
        <rFont val="宋体"/>
        <charset val="134"/>
      </rPr>
      <t>年</t>
    </r>
    <r>
      <rPr>
        <sz val="10"/>
        <rFont val="Arial"/>
        <charset val="134"/>
      </rPr>
      <t>.</t>
    </r>
  </si>
  <si>
    <r>
      <rPr>
        <sz val="10"/>
        <rFont val="宋体"/>
        <charset val="134"/>
      </rPr>
      <t>黄石港区</t>
    </r>
  </si>
  <si>
    <r>
      <rPr>
        <sz val="10"/>
        <rFont val="宋体"/>
        <charset val="134"/>
      </rPr>
      <t>西塞山区</t>
    </r>
  </si>
  <si>
    <r>
      <rPr>
        <sz val="10"/>
        <rFont val="宋体"/>
        <charset val="134"/>
      </rPr>
      <t>下陆区</t>
    </r>
  </si>
  <si>
    <r>
      <rPr>
        <sz val="10"/>
        <rFont val="宋体"/>
        <charset val="134"/>
      </rPr>
      <t>铁山区</t>
    </r>
  </si>
  <si>
    <r>
      <rPr>
        <sz val="10"/>
        <rFont val="宋体"/>
        <charset val="134"/>
      </rPr>
      <t>阳新县</t>
    </r>
  </si>
  <si>
    <r>
      <rPr>
        <sz val="10"/>
        <rFont val="宋体"/>
        <charset val="134"/>
      </rPr>
      <t>大冶市</t>
    </r>
  </si>
  <si>
    <r>
      <rPr>
        <sz val="9"/>
        <rFont val="宋体"/>
        <charset val="134"/>
      </rPr>
      <t>咸宁市</t>
    </r>
  </si>
  <si>
    <t>咸宁市辖区</t>
  </si>
  <si>
    <r>
      <rPr>
        <sz val="10"/>
        <rFont val="宋体"/>
        <charset val="134"/>
      </rPr>
      <t>咸安区</t>
    </r>
  </si>
  <si>
    <r>
      <rPr>
        <sz val="10"/>
        <rFont val="宋体"/>
        <charset val="134"/>
      </rPr>
      <t>嘉鱼县</t>
    </r>
  </si>
  <si>
    <r>
      <rPr>
        <sz val="10"/>
        <rFont val="宋体"/>
        <charset val="134"/>
      </rPr>
      <t>通城县</t>
    </r>
  </si>
  <si>
    <r>
      <rPr>
        <sz val="10"/>
        <rFont val="宋体"/>
        <charset val="134"/>
      </rPr>
      <t>崇阳县</t>
    </r>
  </si>
  <si>
    <r>
      <rPr>
        <sz val="10"/>
        <rFont val="宋体"/>
        <charset val="134"/>
      </rPr>
      <t>通山县</t>
    </r>
  </si>
  <si>
    <r>
      <rPr>
        <sz val="10"/>
        <rFont val="宋体"/>
        <charset val="134"/>
      </rPr>
      <t>赤壁市</t>
    </r>
  </si>
  <si>
    <r>
      <rPr>
        <sz val="9"/>
        <rFont val="宋体"/>
        <charset val="134"/>
      </rPr>
      <t>荆州市</t>
    </r>
  </si>
  <si>
    <t>荆州市辖区</t>
  </si>
  <si>
    <r>
      <rPr>
        <sz val="10"/>
        <rFont val="宋体"/>
        <charset val="134"/>
      </rPr>
      <t>沙市区</t>
    </r>
  </si>
  <si>
    <r>
      <rPr>
        <sz val="10"/>
        <rFont val="宋体"/>
        <charset val="134"/>
      </rPr>
      <t>荆州区</t>
    </r>
  </si>
  <si>
    <r>
      <rPr>
        <sz val="10"/>
        <rFont val="宋体"/>
        <charset val="134"/>
      </rPr>
      <t>公安县</t>
    </r>
  </si>
  <si>
    <r>
      <rPr>
        <sz val="10"/>
        <rFont val="宋体"/>
        <charset val="134"/>
      </rPr>
      <t>监利县</t>
    </r>
  </si>
  <si>
    <r>
      <rPr>
        <sz val="10"/>
        <rFont val="宋体"/>
        <charset val="134"/>
      </rPr>
      <t>江陵县</t>
    </r>
  </si>
  <si>
    <r>
      <rPr>
        <sz val="10"/>
        <rFont val="宋体"/>
        <charset val="134"/>
      </rPr>
      <t>石首市</t>
    </r>
  </si>
  <si>
    <r>
      <rPr>
        <sz val="10"/>
        <rFont val="宋体"/>
        <charset val="134"/>
      </rPr>
      <t>洪湖市</t>
    </r>
  </si>
  <si>
    <r>
      <rPr>
        <sz val="10"/>
        <rFont val="宋体"/>
        <charset val="134"/>
      </rPr>
      <t>松滋市</t>
    </r>
  </si>
  <si>
    <r>
      <rPr>
        <sz val="9"/>
        <rFont val="宋体"/>
        <charset val="134"/>
      </rPr>
      <t>宜昌市</t>
    </r>
  </si>
  <si>
    <t>宜昌市辖区</t>
  </si>
  <si>
    <r>
      <rPr>
        <sz val="10"/>
        <rFont val="宋体"/>
        <charset val="134"/>
      </rPr>
      <t>分布式</t>
    </r>
    <r>
      <rPr>
        <sz val="10"/>
        <rFont val="Arial"/>
        <charset val="134"/>
      </rPr>
      <t>:</t>
    </r>
    <r>
      <rPr>
        <sz val="10"/>
        <rFont val="宋体"/>
        <charset val="134"/>
      </rPr>
      <t>针对分布式光伏项目</t>
    </r>
    <r>
      <rPr>
        <sz val="10"/>
        <rFont val="Arial"/>
        <charset val="134"/>
      </rPr>
      <t>,</t>
    </r>
    <r>
      <rPr>
        <sz val="10"/>
        <rFont val="宋体"/>
        <charset val="134"/>
      </rPr>
      <t>宜昌市每千瓦时另行补贴</t>
    </r>
    <r>
      <rPr>
        <sz val="10"/>
        <rFont val="Arial"/>
        <charset val="134"/>
      </rPr>
      <t>0.25</t>
    </r>
    <r>
      <rPr>
        <sz val="10"/>
        <rFont val="宋体"/>
        <charset val="134"/>
      </rPr>
      <t>元</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</si>
  <si>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西陵区</t>
    </r>
  </si>
  <si>
    <r>
      <rPr>
        <sz val="10"/>
        <rFont val="宋体"/>
        <charset val="134"/>
      </rPr>
      <t>伍家岗区</t>
    </r>
  </si>
  <si>
    <r>
      <rPr>
        <sz val="10"/>
        <rFont val="宋体"/>
        <charset val="134"/>
      </rPr>
      <t>点军区</t>
    </r>
  </si>
  <si>
    <r>
      <rPr>
        <sz val="10"/>
        <rFont val="宋体"/>
        <charset val="134"/>
      </rPr>
      <t>猇亭区</t>
    </r>
  </si>
  <si>
    <r>
      <rPr>
        <sz val="10"/>
        <rFont val="宋体"/>
        <charset val="134"/>
      </rPr>
      <t>夷陵区</t>
    </r>
  </si>
  <si>
    <r>
      <rPr>
        <sz val="10"/>
        <rFont val="宋体"/>
        <charset val="134"/>
      </rPr>
      <t>远安县</t>
    </r>
  </si>
  <si>
    <r>
      <rPr>
        <sz val="10"/>
        <rFont val="宋体"/>
        <charset val="134"/>
      </rPr>
      <t>兴山县</t>
    </r>
  </si>
  <si>
    <r>
      <rPr>
        <sz val="10"/>
        <rFont val="宋体"/>
        <charset val="134"/>
      </rPr>
      <t>秭归县</t>
    </r>
  </si>
  <si>
    <r>
      <rPr>
        <sz val="10"/>
        <rFont val="宋体"/>
        <charset val="134"/>
      </rPr>
      <t>长阳土家族自治县</t>
    </r>
  </si>
  <si>
    <r>
      <rPr>
        <sz val="10"/>
        <rFont val="宋体"/>
        <charset val="134"/>
      </rPr>
      <t>五峰土家族自治县</t>
    </r>
  </si>
  <si>
    <r>
      <rPr>
        <sz val="10"/>
        <rFont val="宋体"/>
        <charset val="134"/>
      </rPr>
      <t>宜都市</t>
    </r>
  </si>
  <si>
    <r>
      <rPr>
        <sz val="10"/>
        <rFont val="宋体"/>
        <charset val="134"/>
      </rPr>
      <t>当阳市</t>
    </r>
  </si>
  <si>
    <r>
      <rPr>
        <sz val="10"/>
        <rFont val="宋体"/>
        <charset val="134"/>
      </rPr>
      <t>枝江市</t>
    </r>
  </si>
  <si>
    <r>
      <rPr>
        <sz val="9"/>
        <rFont val="宋体"/>
        <charset val="134"/>
      </rPr>
      <t>随州市</t>
    </r>
  </si>
  <si>
    <t>随州市辖区</t>
  </si>
  <si>
    <r>
      <rPr>
        <sz val="10"/>
        <rFont val="宋体"/>
        <charset val="134"/>
      </rPr>
      <t>曾都区</t>
    </r>
  </si>
  <si>
    <r>
      <rPr>
        <sz val="10"/>
        <rFont val="宋体"/>
        <charset val="134"/>
      </rPr>
      <t>广水市</t>
    </r>
  </si>
  <si>
    <r>
      <rPr>
        <sz val="9"/>
        <rFont val="宋体"/>
        <charset val="134"/>
      </rPr>
      <t>鄂州市</t>
    </r>
  </si>
  <si>
    <r>
      <rPr>
        <sz val="10"/>
        <rFont val="宋体"/>
        <charset val="134"/>
      </rPr>
      <t>鄂州市</t>
    </r>
  </si>
  <si>
    <r>
      <rPr>
        <sz val="10"/>
        <rFont val="宋体"/>
        <charset val="134"/>
      </rPr>
      <t>梁子湖区</t>
    </r>
  </si>
  <si>
    <r>
      <rPr>
        <sz val="10"/>
        <rFont val="宋体"/>
        <charset val="134"/>
      </rPr>
      <t>华容区</t>
    </r>
  </si>
  <si>
    <r>
      <rPr>
        <sz val="10"/>
        <rFont val="宋体"/>
        <charset val="134"/>
      </rPr>
      <t>鄂城区</t>
    </r>
  </si>
  <si>
    <r>
      <rPr>
        <sz val="9"/>
        <rFont val="宋体"/>
        <charset val="134"/>
      </rPr>
      <t>黄冈市</t>
    </r>
  </si>
  <si>
    <t>黄冈市辖区</t>
  </si>
  <si>
    <r>
      <rPr>
        <sz val="10"/>
        <rFont val="宋体"/>
        <charset val="134"/>
      </rPr>
      <t>黄州区</t>
    </r>
  </si>
  <si>
    <r>
      <rPr>
        <sz val="10"/>
        <rFont val="宋体"/>
        <charset val="134"/>
      </rPr>
      <t>团风县</t>
    </r>
  </si>
  <si>
    <r>
      <rPr>
        <sz val="10"/>
        <rFont val="宋体"/>
        <charset val="134"/>
      </rPr>
      <t>红安县</t>
    </r>
  </si>
  <si>
    <r>
      <rPr>
        <sz val="10"/>
        <rFont val="宋体"/>
        <charset val="134"/>
      </rPr>
      <t>罗田县</t>
    </r>
  </si>
  <si>
    <r>
      <rPr>
        <sz val="10"/>
        <rFont val="宋体"/>
        <charset val="134"/>
      </rPr>
      <t>英山县</t>
    </r>
  </si>
  <si>
    <r>
      <rPr>
        <sz val="10"/>
        <rFont val="宋体"/>
        <charset val="134"/>
      </rPr>
      <t>浠水县</t>
    </r>
  </si>
  <si>
    <r>
      <rPr>
        <sz val="10"/>
        <rFont val="宋体"/>
        <charset val="134"/>
      </rPr>
      <t>蕲春县</t>
    </r>
  </si>
  <si>
    <r>
      <rPr>
        <sz val="10"/>
        <rFont val="宋体"/>
        <charset val="134"/>
      </rPr>
      <t>黄梅县</t>
    </r>
  </si>
  <si>
    <r>
      <rPr>
        <sz val="10"/>
        <rFont val="宋体"/>
        <charset val="134"/>
      </rPr>
      <t>麻城市</t>
    </r>
  </si>
  <si>
    <r>
      <rPr>
        <sz val="10"/>
        <rFont val="宋体"/>
        <charset val="134"/>
      </rPr>
      <t>武穴市</t>
    </r>
  </si>
  <si>
    <r>
      <rPr>
        <sz val="9"/>
        <rFont val="宋体"/>
        <charset val="134"/>
      </rPr>
      <t>恩施土家族苗族自治州</t>
    </r>
  </si>
  <si>
    <r>
      <rPr>
        <sz val="10"/>
        <rFont val="宋体"/>
        <charset val="134"/>
      </rPr>
      <t>恩施市</t>
    </r>
  </si>
  <si>
    <r>
      <rPr>
        <sz val="10"/>
        <rFont val="宋体"/>
        <charset val="134"/>
      </rPr>
      <t>利川市</t>
    </r>
  </si>
  <si>
    <r>
      <rPr>
        <sz val="10"/>
        <rFont val="宋体"/>
        <charset val="134"/>
      </rPr>
      <t>建始县</t>
    </r>
  </si>
  <si>
    <r>
      <rPr>
        <sz val="10"/>
        <rFont val="宋体"/>
        <charset val="134"/>
      </rPr>
      <t>巴东县</t>
    </r>
  </si>
  <si>
    <r>
      <rPr>
        <sz val="10"/>
        <rFont val="宋体"/>
        <charset val="134"/>
      </rPr>
      <t>宣恩县</t>
    </r>
  </si>
  <si>
    <r>
      <rPr>
        <sz val="10"/>
        <rFont val="宋体"/>
        <charset val="134"/>
      </rPr>
      <t>咸丰县</t>
    </r>
  </si>
  <si>
    <r>
      <rPr>
        <sz val="10"/>
        <rFont val="宋体"/>
        <charset val="134"/>
      </rPr>
      <t>来凤县</t>
    </r>
  </si>
  <si>
    <r>
      <rPr>
        <sz val="10"/>
        <rFont val="宋体"/>
        <charset val="134"/>
      </rPr>
      <t>鹤峰县</t>
    </r>
  </si>
  <si>
    <r>
      <rPr>
        <sz val="9"/>
        <rFont val="宋体"/>
        <charset val="134"/>
      </rPr>
      <t>省直辖行政单位</t>
    </r>
  </si>
  <si>
    <r>
      <rPr>
        <sz val="9"/>
        <rFont val="宋体"/>
        <charset val="134"/>
      </rPr>
      <t>仙桃市</t>
    </r>
  </si>
  <si>
    <r>
      <rPr>
        <sz val="9"/>
        <rFont val="宋体"/>
        <charset val="134"/>
      </rPr>
      <t>潜江市</t>
    </r>
  </si>
  <si>
    <r>
      <rPr>
        <sz val="9"/>
        <rFont val="宋体"/>
        <charset val="134"/>
      </rPr>
      <t>天门市</t>
    </r>
  </si>
  <si>
    <r>
      <rPr>
        <sz val="9"/>
        <rFont val="宋体"/>
        <charset val="134"/>
      </rPr>
      <t>神农架林区</t>
    </r>
  </si>
  <si>
    <r>
      <rPr>
        <sz val="9"/>
        <rFont val="宋体"/>
        <charset val="134"/>
      </rPr>
      <t>湖南</t>
    </r>
  </si>
  <si>
    <r>
      <rPr>
        <sz val="9"/>
        <rFont val="宋体"/>
        <charset val="134"/>
      </rPr>
      <t>长沙市</t>
    </r>
  </si>
  <si>
    <t>长沙市辖区</t>
  </si>
  <si>
    <r>
      <rPr>
        <sz val="10"/>
        <rFont val="宋体"/>
        <charset val="134"/>
      </rPr>
      <t>分布式</t>
    </r>
    <r>
      <rPr>
        <sz val="10"/>
        <rFont val="Arial"/>
        <charset val="134"/>
      </rPr>
      <t>:</t>
    </r>
    <r>
      <rPr>
        <sz val="10"/>
        <rFont val="宋体"/>
        <charset val="134"/>
      </rPr>
      <t>暂无</t>
    </r>
    <r>
      <rPr>
        <sz val="10"/>
        <rFont val="Arial"/>
        <charset val="134"/>
      </rPr>
      <t>;</t>
    </r>
    <r>
      <rPr>
        <sz val="10"/>
        <rFont val="宋体"/>
        <charset val="134"/>
      </rPr>
      <t>集中式</t>
    </r>
    <r>
      <rPr>
        <sz val="10"/>
        <rFont val="Arial"/>
        <charset val="134"/>
      </rPr>
      <t>: 2014</t>
    </r>
    <r>
      <rPr>
        <sz val="10"/>
        <rFont val="宋体"/>
        <charset val="134"/>
      </rPr>
      <t>年投产的光伏电站</t>
    </r>
    <r>
      <rPr>
        <sz val="10"/>
        <rFont val="Arial"/>
        <charset val="134"/>
      </rPr>
      <t>(</t>
    </r>
    <r>
      <rPr>
        <sz val="10"/>
        <rFont val="宋体"/>
        <charset val="134"/>
      </rPr>
      <t>含自发自用和上网电站</t>
    </r>
    <r>
      <rPr>
        <sz val="10"/>
        <rFont val="Arial"/>
        <charset val="134"/>
      </rPr>
      <t>)</t>
    </r>
    <r>
      <rPr>
        <sz val="10"/>
        <rFont val="宋体"/>
        <charset val="134"/>
      </rPr>
      <t>省级补贴</t>
    </r>
    <r>
      <rPr>
        <sz val="10"/>
        <rFont val="Arial"/>
        <charset val="134"/>
      </rPr>
      <t>0.2</t>
    </r>
    <r>
      <rPr>
        <sz val="10"/>
        <rFont val="宋体"/>
        <charset val="134"/>
      </rPr>
      <t>元</t>
    </r>
    <r>
      <rPr>
        <sz val="10"/>
        <rFont val="Arial"/>
        <charset val="134"/>
      </rPr>
      <t>/</t>
    </r>
    <r>
      <rPr>
        <sz val="10"/>
        <rFont val="宋体"/>
        <charset val="134"/>
      </rPr>
      <t>度</t>
    </r>
    <r>
      <rPr>
        <sz val="10"/>
        <rFont val="Arial"/>
        <charset val="134"/>
      </rPr>
      <t>,</t>
    </r>
    <r>
      <rPr>
        <sz val="10"/>
        <rFont val="宋体"/>
        <charset val="134"/>
      </rPr>
      <t>补贴</t>
    </r>
    <r>
      <rPr>
        <sz val="10"/>
        <rFont val="Arial"/>
        <charset val="134"/>
      </rPr>
      <t>10</t>
    </r>
    <r>
      <rPr>
        <sz val="10"/>
        <rFont val="宋体"/>
        <charset val="134"/>
      </rPr>
      <t>年</t>
    </r>
    <r>
      <rPr>
        <sz val="10"/>
        <rFont val="Arial"/>
        <charset val="134"/>
      </rPr>
      <t>. 2015-2017</t>
    </r>
    <r>
      <rPr>
        <sz val="10"/>
        <rFont val="宋体"/>
        <charset val="134"/>
      </rPr>
      <t>年投产的项目根据成本变化适时调整。</t>
    </r>
  </si>
  <si>
    <r>
      <rPr>
        <sz val="10"/>
        <rFont val="宋体"/>
        <charset val="134"/>
      </rPr>
      <t>分布式</t>
    </r>
    <r>
      <rPr>
        <sz val="10"/>
        <rFont val="Arial"/>
        <charset val="134"/>
      </rPr>
      <t>:</t>
    </r>
    <r>
      <rPr>
        <sz val="10"/>
        <rFont val="宋体"/>
        <charset val="134"/>
      </rPr>
      <t>在长注册企业投资新建并于</t>
    </r>
    <r>
      <rPr>
        <sz val="10"/>
        <rFont val="Arial"/>
        <charset val="134"/>
      </rPr>
      <t>2014</t>
    </r>
    <r>
      <rPr>
        <sz val="10"/>
        <rFont val="宋体"/>
        <charset val="134"/>
      </rPr>
      <t>年至</t>
    </r>
    <r>
      <rPr>
        <sz val="10"/>
        <rFont val="Arial"/>
        <charset val="134"/>
      </rPr>
      <t>2020</t>
    </r>
    <r>
      <rPr>
        <sz val="10"/>
        <rFont val="宋体"/>
        <charset val="134"/>
      </rPr>
      <t>年期间建成并网发电的</t>
    </r>
    <r>
      <rPr>
        <sz val="10"/>
        <rFont val="Arial"/>
        <charset val="134"/>
      </rPr>
      <t>,</t>
    </r>
    <r>
      <rPr>
        <sz val="10"/>
        <rFont val="宋体"/>
        <charset val="134"/>
      </rPr>
      <t>长沙市给予</t>
    </r>
    <r>
      <rPr>
        <sz val="10"/>
        <rFont val="Arial"/>
        <charset val="134"/>
      </rPr>
      <t>0.1</t>
    </r>
    <r>
      <rPr>
        <sz val="10"/>
        <rFont val="宋体"/>
        <charset val="134"/>
      </rPr>
      <t>元</t>
    </r>
    <r>
      <rPr>
        <sz val="10"/>
        <rFont val="Arial"/>
        <charset val="134"/>
      </rPr>
      <t>/</t>
    </r>
    <r>
      <rPr>
        <sz val="10"/>
        <rFont val="宋体"/>
        <charset val="134"/>
      </rPr>
      <t>千瓦时补贴</t>
    </r>
    <r>
      <rPr>
        <sz val="10"/>
        <rFont val="Arial"/>
        <charset val="134"/>
      </rPr>
      <t>,</t>
    </r>
    <r>
      <rPr>
        <sz val="10"/>
        <rFont val="宋体"/>
        <charset val="134"/>
      </rPr>
      <t>补贴期为</t>
    </r>
    <r>
      <rPr>
        <sz val="10"/>
        <rFont val="Arial"/>
        <charset val="134"/>
      </rPr>
      <t>5</t>
    </r>
    <r>
      <rPr>
        <sz val="10"/>
        <rFont val="宋体"/>
        <charset val="134"/>
      </rPr>
      <t>年</t>
    </r>
    <r>
      <rPr>
        <sz val="10"/>
        <rFont val="Arial"/>
        <charset val="134"/>
      </rPr>
      <t>;</t>
    </r>
    <r>
      <rPr>
        <sz val="10"/>
        <rFont val="宋体"/>
        <charset val="134"/>
      </rPr>
      <t>集中式</t>
    </r>
    <r>
      <rPr>
        <sz val="10"/>
        <rFont val="Arial"/>
        <charset val="134"/>
      </rPr>
      <t xml:space="preserve">: </t>
    </r>
    <r>
      <rPr>
        <sz val="10"/>
        <rFont val="宋体"/>
        <charset val="134"/>
      </rPr>
      <t>暂无</t>
    </r>
  </si>
  <si>
    <r>
      <rPr>
        <sz val="10"/>
        <rFont val="宋体"/>
        <charset val="134"/>
      </rPr>
      <t>芙蓉区</t>
    </r>
  </si>
  <si>
    <r>
      <rPr>
        <sz val="10"/>
        <rFont val="宋体"/>
        <charset val="134"/>
      </rPr>
      <t>天心区</t>
    </r>
  </si>
  <si>
    <r>
      <rPr>
        <sz val="10"/>
        <rFont val="宋体"/>
        <charset val="134"/>
      </rPr>
      <t>岳麓区</t>
    </r>
  </si>
  <si>
    <r>
      <rPr>
        <sz val="10"/>
        <rFont val="宋体"/>
        <charset val="134"/>
      </rPr>
      <t>开福区</t>
    </r>
  </si>
  <si>
    <r>
      <rPr>
        <sz val="10"/>
        <rFont val="宋体"/>
        <charset val="134"/>
      </rPr>
      <t>雨花区</t>
    </r>
  </si>
  <si>
    <r>
      <rPr>
        <sz val="10"/>
        <rFont val="宋体"/>
        <charset val="134"/>
      </rPr>
      <t>长沙县</t>
    </r>
  </si>
  <si>
    <r>
      <rPr>
        <sz val="10"/>
        <rFont val="宋体"/>
        <charset val="134"/>
      </rPr>
      <t>望城县</t>
    </r>
  </si>
  <si>
    <r>
      <rPr>
        <sz val="10"/>
        <rFont val="宋体"/>
        <charset val="134"/>
      </rPr>
      <t>宁乡县</t>
    </r>
  </si>
  <si>
    <r>
      <rPr>
        <sz val="10"/>
        <rFont val="宋体"/>
        <charset val="134"/>
      </rPr>
      <t>浏阳市</t>
    </r>
  </si>
  <si>
    <r>
      <rPr>
        <sz val="9"/>
        <rFont val="宋体"/>
        <charset val="134"/>
      </rPr>
      <t>张家界市</t>
    </r>
  </si>
  <si>
    <t>张家界市辖区</t>
  </si>
  <si>
    <r>
      <rPr>
        <sz val="10"/>
        <rFont val="宋体"/>
        <charset val="134"/>
      </rPr>
      <t>永定区</t>
    </r>
  </si>
  <si>
    <r>
      <rPr>
        <sz val="10"/>
        <rFont val="宋体"/>
        <charset val="134"/>
      </rPr>
      <t>武陵源区</t>
    </r>
  </si>
  <si>
    <r>
      <rPr>
        <sz val="10"/>
        <rFont val="宋体"/>
        <charset val="134"/>
      </rPr>
      <t>慈利县</t>
    </r>
  </si>
  <si>
    <r>
      <rPr>
        <sz val="10"/>
        <rFont val="宋体"/>
        <charset val="134"/>
      </rPr>
      <t>桑植县</t>
    </r>
  </si>
  <si>
    <r>
      <rPr>
        <sz val="9"/>
        <rFont val="宋体"/>
        <charset val="134"/>
      </rPr>
      <t>常德市</t>
    </r>
  </si>
  <si>
    <t>常德市辖区</t>
  </si>
  <si>
    <r>
      <rPr>
        <sz val="10"/>
        <rFont val="宋体"/>
        <charset val="134"/>
      </rPr>
      <t>武陵区</t>
    </r>
  </si>
  <si>
    <r>
      <rPr>
        <sz val="10"/>
        <rFont val="宋体"/>
        <charset val="134"/>
      </rPr>
      <t>鼎城区</t>
    </r>
  </si>
  <si>
    <r>
      <rPr>
        <sz val="10"/>
        <rFont val="宋体"/>
        <charset val="134"/>
      </rPr>
      <t>安乡县</t>
    </r>
  </si>
  <si>
    <r>
      <rPr>
        <sz val="10"/>
        <rFont val="宋体"/>
        <charset val="134"/>
      </rPr>
      <t>汉寿县</t>
    </r>
  </si>
  <si>
    <r>
      <rPr>
        <sz val="10"/>
        <rFont val="宋体"/>
        <charset val="134"/>
      </rPr>
      <t>澧县</t>
    </r>
  </si>
  <si>
    <r>
      <rPr>
        <sz val="10"/>
        <rFont val="宋体"/>
        <charset val="134"/>
      </rPr>
      <t>临澧县</t>
    </r>
  </si>
  <si>
    <r>
      <rPr>
        <sz val="10"/>
        <rFont val="宋体"/>
        <charset val="134"/>
      </rPr>
      <t>桃源县</t>
    </r>
  </si>
  <si>
    <r>
      <rPr>
        <sz val="10"/>
        <rFont val="宋体"/>
        <charset val="134"/>
      </rPr>
      <t>石门县</t>
    </r>
  </si>
  <si>
    <r>
      <rPr>
        <sz val="10"/>
        <rFont val="宋体"/>
        <charset val="134"/>
      </rPr>
      <t>津市市</t>
    </r>
  </si>
  <si>
    <r>
      <rPr>
        <sz val="9"/>
        <rFont val="宋体"/>
        <charset val="134"/>
      </rPr>
      <t>益阳市</t>
    </r>
  </si>
  <si>
    <t>益阳市辖区</t>
  </si>
  <si>
    <r>
      <rPr>
        <sz val="10"/>
        <rFont val="宋体"/>
        <charset val="134"/>
      </rPr>
      <t>资阳区</t>
    </r>
  </si>
  <si>
    <r>
      <rPr>
        <sz val="10"/>
        <rFont val="宋体"/>
        <charset val="134"/>
      </rPr>
      <t>赫山区</t>
    </r>
  </si>
  <si>
    <r>
      <rPr>
        <sz val="10"/>
        <rFont val="宋体"/>
        <charset val="134"/>
      </rPr>
      <t>南县</t>
    </r>
  </si>
  <si>
    <r>
      <rPr>
        <sz val="10"/>
        <rFont val="宋体"/>
        <charset val="134"/>
      </rPr>
      <t>桃江县</t>
    </r>
  </si>
  <si>
    <r>
      <rPr>
        <sz val="10"/>
        <rFont val="宋体"/>
        <charset val="134"/>
      </rPr>
      <t>安化县</t>
    </r>
  </si>
  <si>
    <r>
      <rPr>
        <sz val="10"/>
        <rFont val="宋体"/>
        <charset val="134"/>
      </rPr>
      <t>沅江市</t>
    </r>
  </si>
  <si>
    <r>
      <rPr>
        <sz val="9"/>
        <rFont val="宋体"/>
        <charset val="134"/>
      </rPr>
      <t>岳阳市</t>
    </r>
  </si>
  <si>
    <t>岳阳市辖区</t>
  </si>
  <si>
    <r>
      <rPr>
        <sz val="10"/>
        <rFont val="宋体"/>
        <charset val="134"/>
      </rPr>
      <t>岳阳楼区</t>
    </r>
  </si>
  <si>
    <r>
      <rPr>
        <sz val="10"/>
        <rFont val="宋体"/>
        <charset val="134"/>
      </rPr>
      <t>云溪区</t>
    </r>
  </si>
  <si>
    <r>
      <rPr>
        <sz val="10"/>
        <rFont val="宋体"/>
        <charset val="134"/>
      </rPr>
      <t>君山区</t>
    </r>
  </si>
  <si>
    <r>
      <rPr>
        <sz val="10"/>
        <rFont val="宋体"/>
        <charset val="134"/>
      </rPr>
      <t>岳阳县</t>
    </r>
  </si>
  <si>
    <r>
      <rPr>
        <sz val="10"/>
        <rFont val="宋体"/>
        <charset val="134"/>
      </rPr>
      <t>华容县</t>
    </r>
  </si>
  <si>
    <r>
      <rPr>
        <sz val="10"/>
        <rFont val="宋体"/>
        <charset val="134"/>
      </rPr>
      <t>湘阴县</t>
    </r>
  </si>
  <si>
    <r>
      <rPr>
        <sz val="10"/>
        <rFont val="宋体"/>
        <charset val="134"/>
      </rPr>
      <t>平江县</t>
    </r>
  </si>
  <si>
    <r>
      <rPr>
        <sz val="10"/>
        <rFont val="宋体"/>
        <charset val="134"/>
      </rPr>
      <t>汨罗市</t>
    </r>
  </si>
  <si>
    <r>
      <rPr>
        <sz val="10"/>
        <rFont val="宋体"/>
        <charset val="134"/>
      </rPr>
      <t>临湘市</t>
    </r>
  </si>
  <si>
    <r>
      <rPr>
        <sz val="9"/>
        <rFont val="宋体"/>
        <charset val="134"/>
      </rPr>
      <t>株洲市</t>
    </r>
  </si>
  <si>
    <t>株洲市辖区</t>
  </si>
  <si>
    <r>
      <rPr>
        <sz val="10"/>
        <rFont val="宋体"/>
        <charset val="134"/>
      </rPr>
      <t>荷塘区</t>
    </r>
  </si>
  <si>
    <r>
      <rPr>
        <sz val="10"/>
        <rFont val="宋体"/>
        <charset val="134"/>
      </rPr>
      <t>芦淞区</t>
    </r>
  </si>
  <si>
    <r>
      <rPr>
        <sz val="10"/>
        <rFont val="宋体"/>
        <charset val="134"/>
      </rPr>
      <t>石峰区</t>
    </r>
  </si>
  <si>
    <r>
      <rPr>
        <sz val="10"/>
        <rFont val="宋体"/>
        <charset val="134"/>
      </rPr>
      <t>天元区</t>
    </r>
  </si>
  <si>
    <r>
      <rPr>
        <sz val="10"/>
        <rFont val="宋体"/>
        <charset val="134"/>
      </rPr>
      <t>株洲县</t>
    </r>
  </si>
  <si>
    <r>
      <rPr>
        <sz val="10"/>
        <rFont val="宋体"/>
        <charset val="134"/>
      </rPr>
      <t>攸县</t>
    </r>
  </si>
  <si>
    <r>
      <rPr>
        <sz val="10"/>
        <rFont val="宋体"/>
        <charset val="134"/>
      </rPr>
      <t>茶陵县</t>
    </r>
  </si>
  <si>
    <r>
      <rPr>
        <sz val="10"/>
        <rFont val="宋体"/>
        <charset val="134"/>
      </rPr>
      <t>炎陵县</t>
    </r>
  </si>
  <si>
    <r>
      <rPr>
        <sz val="10"/>
        <rFont val="宋体"/>
        <charset val="134"/>
      </rPr>
      <t>醴陵市</t>
    </r>
  </si>
  <si>
    <r>
      <rPr>
        <sz val="9"/>
        <rFont val="宋体"/>
        <charset val="134"/>
      </rPr>
      <t>湘潭市</t>
    </r>
  </si>
  <si>
    <t>湘潭市辖区</t>
  </si>
  <si>
    <r>
      <rPr>
        <sz val="10"/>
        <rFont val="宋体"/>
        <charset val="134"/>
      </rPr>
      <t>雨湖区</t>
    </r>
  </si>
  <si>
    <r>
      <rPr>
        <sz val="10"/>
        <rFont val="宋体"/>
        <charset val="134"/>
      </rPr>
      <t>岳塘区</t>
    </r>
  </si>
  <si>
    <r>
      <rPr>
        <sz val="10"/>
        <rFont val="宋体"/>
        <charset val="134"/>
      </rPr>
      <t>湘潭县</t>
    </r>
  </si>
  <si>
    <r>
      <rPr>
        <sz val="10"/>
        <rFont val="宋体"/>
        <charset val="134"/>
      </rPr>
      <t>湘乡市</t>
    </r>
  </si>
  <si>
    <r>
      <rPr>
        <sz val="10"/>
        <rFont val="宋体"/>
        <charset val="134"/>
      </rPr>
      <t>韶山市</t>
    </r>
  </si>
  <si>
    <r>
      <rPr>
        <sz val="9"/>
        <rFont val="宋体"/>
        <charset val="134"/>
      </rPr>
      <t>衡阳市</t>
    </r>
  </si>
  <si>
    <t>衡阳市辖区</t>
  </si>
  <si>
    <r>
      <rPr>
        <sz val="10"/>
        <rFont val="宋体"/>
        <charset val="134"/>
      </rPr>
      <t>珠晖区</t>
    </r>
  </si>
  <si>
    <r>
      <rPr>
        <sz val="10"/>
        <rFont val="宋体"/>
        <charset val="134"/>
      </rPr>
      <t>雁峰区</t>
    </r>
  </si>
  <si>
    <r>
      <rPr>
        <sz val="10"/>
        <rFont val="宋体"/>
        <charset val="134"/>
      </rPr>
      <t>石鼓区</t>
    </r>
  </si>
  <si>
    <r>
      <rPr>
        <sz val="10"/>
        <rFont val="宋体"/>
        <charset val="134"/>
      </rPr>
      <t>蒸湘区</t>
    </r>
  </si>
  <si>
    <r>
      <rPr>
        <sz val="10"/>
        <rFont val="宋体"/>
        <charset val="134"/>
      </rPr>
      <t>南岳区</t>
    </r>
  </si>
  <si>
    <r>
      <rPr>
        <sz val="10"/>
        <rFont val="宋体"/>
        <charset val="134"/>
      </rPr>
      <t>衡阳县</t>
    </r>
  </si>
  <si>
    <r>
      <rPr>
        <sz val="10"/>
        <rFont val="宋体"/>
        <charset val="134"/>
      </rPr>
      <t>衡南县</t>
    </r>
  </si>
  <si>
    <r>
      <rPr>
        <sz val="10"/>
        <rFont val="宋体"/>
        <charset val="134"/>
      </rPr>
      <t>衡山县</t>
    </r>
  </si>
  <si>
    <r>
      <rPr>
        <sz val="10"/>
        <rFont val="宋体"/>
        <charset val="134"/>
      </rPr>
      <t>衡东县</t>
    </r>
  </si>
  <si>
    <r>
      <rPr>
        <sz val="10"/>
        <rFont val="宋体"/>
        <charset val="134"/>
      </rPr>
      <t>祁东县</t>
    </r>
  </si>
  <si>
    <r>
      <rPr>
        <sz val="10"/>
        <rFont val="宋体"/>
        <charset val="134"/>
      </rPr>
      <t>耒阳市</t>
    </r>
  </si>
  <si>
    <r>
      <rPr>
        <sz val="10"/>
        <rFont val="宋体"/>
        <charset val="134"/>
      </rPr>
      <t>常宁市</t>
    </r>
  </si>
  <si>
    <r>
      <rPr>
        <sz val="9"/>
        <rFont val="宋体"/>
        <charset val="134"/>
      </rPr>
      <t>郴州市</t>
    </r>
  </si>
  <si>
    <t>郴州市辖区</t>
  </si>
  <si>
    <r>
      <rPr>
        <sz val="10"/>
        <rFont val="宋体"/>
        <charset val="134"/>
      </rPr>
      <t>北湖区</t>
    </r>
  </si>
  <si>
    <r>
      <rPr>
        <sz val="10"/>
        <rFont val="宋体"/>
        <charset val="134"/>
      </rPr>
      <t>苏仙区</t>
    </r>
  </si>
  <si>
    <r>
      <rPr>
        <sz val="10"/>
        <rFont val="宋体"/>
        <charset val="134"/>
      </rPr>
      <t>桂阳县</t>
    </r>
  </si>
  <si>
    <r>
      <rPr>
        <sz val="10"/>
        <rFont val="宋体"/>
        <charset val="134"/>
      </rPr>
      <t>宜章县</t>
    </r>
  </si>
  <si>
    <r>
      <rPr>
        <sz val="10"/>
        <rFont val="宋体"/>
        <charset val="134"/>
      </rPr>
      <t>永兴县</t>
    </r>
  </si>
  <si>
    <r>
      <rPr>
        <sz val="10"/>
        <rFont val="宋体"/>
        <charset val="134"/>
      </rPr>
      <t>嘉禾县</t>
    </r>
  </si>
  <si>
    <r>
      <rPr>
        <sz val="10"/>
        <rFont val="宋体"/>
        <charset val="134"/>
      </rPr>
      <t>临武县</t>
    </r>
  </si>
  <si>
    <r>
      <rPr>
        <sz val="10"/>
        <rFont val="宋体"/>
        <charset val="134"/>
      </rPr>
      <t>汝城县</t>
    </r>
  </si>
  <si>
    <r>
      <rPr>
        <sz val="10"/>
        <rFont val="宋体"/>
        <charset val="134"/>
      </rPr>
      <t>桂东县</t>
    </r>
  </si>
  <si>
    <r>
      <rPr>
        <sz val="10"/>
        <rFont val="宋体"/>
        <charset val="134"/>
      </rPr>
      <t>安仁县</t>
    </r>
  </si>
  <si>
    <r>
      <rPr>
        <sz val="10"/>
        <rFont val="宋体"/>
        <charset val="134"/>
      </rPr>
      <t>资兴市</t>
    </r>
  </si>
  <si>
    <r>
      <rPr>
        <sz val="9"/>
        <rFont val="宋体"/>
        <charset val="134"/>
      </rPr>
      <t>永州市</t>
    </r>
  </si>
  <si>
    <t>永州市辖区</t>
  </si>
  <si>
    <r>
      <rPr>
        <sz val="10"/>
        <rFont val="宋体"/>
        <charset val="134"/>
      </rPr>
      <t>芝山区</t>
    </r>
  </si>
  <si>
    <r>
      <rPr>
        <sz val="10"/>
        <rFont val="宋体"/>
        <charset val="134"/>
      </rPr>
      <t>冷水滩区</t>
    </r>
  </si>
  <si>
    <r>
      <rPr>
        <sz val="10"/>
        <rFont val="宋体"/>
        <charset val="134"/>
      </rPr>
      <t>祁阳县</t>
    </r>
  </si>
  <si>
    <r>
      <rPr>
        <sz val="10"/>
        <rFont val="宋体"/>
        <charset val="134"/>
      </rPr>
      <t>东安县</t>
    </r>
  </si>
  <si>
    <r>
      <rPr>
        <sz val="10"/>
        <rFont val="宋体"/>
        <charset val="134"/>
      </rPr>
      <t>双牌县</t>
    </r>
  </si>
  <si>
    <r>
      <rPr>
        <sz val="10"/>
        <rFont val="宋体"/>
        <charset val="134"/>
      </rPr>
      <t>道县</t>
    </r>
  </si>
  <si>
    <r>
      <rPr>
        <sz val="10"/>
        <rFont val="宋体"/>
        <charset val="134"/>
      </rPr>
      <t>江永县</t>
    </r>
  </si>
  <si>
    <r>
      <rPr>
        <sz val="10"/>
        <rFont val="宋体"/>
        <charset val="134"/>
      </rPr>
      <t>宁远县</t>
    </r>
  </si>
  <si>
    <r>
      <rPr>
        <sz val="10"/>
        <rFont val="宋体"/>
        <charset val="134"/>
      </rPr>
      <t>蓝山县</t>
    </r>
  </si>
  <si>
    <r>
      <rPr>
        <sz val="10"/>
        <rFont val="宋体"/>
        <charset val="134"/>
      </rPr>
      <t>新田县</t>
    </r>
  </si>
  <si>
    <r>
      <rPr>
        <sz val="10"/>
        <rFont val="宋体"/>
        <charset val="134"/>
      </rPr>
      <t>江华瑶族自治县</t>
    </r>
  </si>
  <si>
    <r>
      <rPr>
        <sz val="9"/>
        <rFont val="宋体"/>
        <charset val="134"/>
      </rPr>
      <t>邵阳市</t>
    </r>
  </si>
  <si>
    <t>邵阳市辖区</t>
  </si>
  <si>
    <r>
      <rPr>
        <sz val="10"/>
        <rFont val="宋体"/>
        <charset val="134"/>
      </rPr>
      <t>双清区</t>
    </r>
  </si>
  <si>
    <r>
      <rPr>
        <sz val="10"/>
        <rFont val="宋体"/>
        <charset val="134"/>
      </rPr>
      <t>大祥区</t>
    </r>
  </si>
  <si>
    <r>
      <rPr>
        <sz val="10"/>
        <rFont val="宋体"/>
        <charset val="134"/>
      </rPr>
      <t>北塔区</t>
    </r>
  </si>
  <si>
    <r>
      <rPr>
        <sz val="10"/>
        <rFont val="宋体"/>
        <charset val="134"/>
      </rPr>
      <t>邵东县</t>
    </r>
  </si>
  <si>
    <r>
      <rPr>
        <sz val="10"/>
        <rFont val="宋体"/>
        <charset val="134"/>
      </rPr>
      <t>新邵县</t>
    </r>
  </si>
  <si>
    <r>
      <rPr>
        <sz val="10"/>
        <rFont val="宋体"/>
        <charset val="134"/>
      </rPr>
      <t>邵阳县</t>
    </r>
  </si>
  <si>
    <r>
      <rPr>
        <sz val="10"/>
        <rFont val="宋体"/>
        <charset val="134"/>
      </rPr>
      <t>隆回县</t>
    </r>
  </si>
  <si>
    <r>
      <rPr>
        <sz val="10"/>
        <rFont val="宋体"/>
        <charset val="134"/>
      </rPr>
      <t>洞口县</t>
    </r>
  </si>
  <si>
    <r>
      <rPr>
        <sz val="10"/>
        <rFont val="宋体"/>
        <charset val="134"/>
      </rPr>
      <t>绥宁县</t>
    </r>
  </si>
  <si>
    <r>
      <rPr>
        <sz val="10"/>
        <rFont val="宋体"/>
        <charset val="134"/>
      </rPr>
      <t>新宁县</t>
    </r>
  </si>
  <si>
    <r>
      <rPr>
        <sz val="10"/>
        <rFont val="宋体"/>
        <charset val="134"/>
      </rPr>
      <t>城步苗族自治县</t>
    </r>
  </si>
  <si>
    <r>
      <rPr>
        <sz val="10"/>
        <rFont val="宋体"/>
        <charset val="134"/>
      </rPr>
      <t>武冈市</t>
    </r>
  </si>
  <si>
    <r>
      <rPr>
        <sz val="9"/>
        <rFont val="宋体"/>
        <charset val="134"/>
      </rPr>
      <t>怀化市</t>
    </r>
  </si>
  <si>
    <t>怀化市辖区</t>
  </si>
  <si>
    <r>
      <rPr>
        <sz val="10"/>
        <rFont val="宋体"/>
        <charset val="134"/>
      </rPr>
      <t>鹤城区</t>
    </r>
  </si>
  <si>
    <r>
      <rPr>
        <sz val="10"/>
        <rFont val="宋体"/>
        <charset val="134"/>
      </rPr>
      <t>中方县</t>
    </r>
  </si>
  <si>
    <r>
      <rPr>
        <sz val="10"/>
        <rFont val="宋体"/>
        <charset val="134"/>
      </rPr>
      <t>沅陵县</t>
    </r>
  </si>
  <si>
    <r>
      <rPr>
        <sz val="10"/>
        <rFont val="宋体"/>
        <charset val="134"/>
      </rPr>
      <t>辰溪县</t>
    </r>
  </si>
  <si>
    <r>
      <rPr>
        <sz val="10"/>
        <rFont val="宋体"/>
        <charset val="134"/>
      </rPr>
      <t>溆浦县</t>
    </r>
  </si>
  <si>
    <r>
      <rPr>
        <sz val="10"/>
        <rFont val="宋体"/>
        <charset val="134"/>
      </rPr>
      <t>会同县</t>
    </r>
  </si>
  <si>
    <r>
      <rPr>
        <sz val="10"/>
        <rFont val="宋体"/>
        <charset val="134"/>
      </rPr>
      <t>麻阳苗族自治县</t>
    </r>
  </si>
  <si>
    <r>
      <rPr>
        <sz val="10"/>
        <rFont val="宋体"/>
        <charset val="134"/>
      </rPr>
      <t>新晃侗族自治县</t>
    </r>
  </si>
  <si>
    <r>
      <rPr>
        <sz val="10"/>
        <rFont val="宋体"/>
        <charset val="134"/>
      </rPr>
      <t>芷江侗族自治县</t>
    </r>
  </si>
  <si>
    <r>
      <rPr>
        <sz val="10"/>
        <rFont val="宋体"/>
        <charset val="134"/>
      </rPr>
      <t>靖州苗族侗族自治县</t>
    </r>
  </si>
  <si>
    <r>
      <rPr>
        <sz val="10"/>
        <rFont val="宋体"/>
        <charset val="134"/>
      </rPr>
      <t>通道侗族自治县</t>
    </r>
  </si>
  <si>
    <r>
      <rPr>
        <sz val="10"/>
        <rFont val="宋体"/>
        <charset val="134"/>
      </rPr>
      <t>洪江市</t>
    </r>
  </si>
  <si>
    <r>
      <rPr>
        <sz val="9"/>
        <rFont val="宋体"/>
        <charset val="134"/>
      </rPr>
      <t>娄底市</t>
    </r>
  </si>
  <si>
    <t>娄底市辖区</t>
  </si>
  <si>
    <r>
      <rPr>
        <sz val="10"/>
        <rFont val="宋体"/>
        <charset val="134"/>
      </rPr>
      <t>娄星区</t>
    </r>
  </si>
  <si>
    <r>
      <rPr>
        <sz val="10"/>
        <rFont val="宋体"/>
        <charset val="134"/>
      </rPr>
      <t>双峰县</t>
    </r>
  </si>
  <si>
    <r>
      <rPr>
        <sz val="10"/>
        <rFont val="宋体"/>
        <charset val="134"/>
      </rPr>
      <t>新化县</t>
    </r>
  </si>
  <si>
    <r>
      <rPr>
        <sz val="10"/>
        <rFont val="宋体"/>
        <charset val="134"/>
      </rPr>
      <t>冷水江市</t>
    </r>
  </si>
  <si>
    <r>
      <rPr>
        <sz val="10"/>
        <rFont val="宋体"/>
        <charset val="134"/>
      </rPr>
      <t>涟源市</t>
    </r>
  </si>
  <si>
    <r>
      <rPr>
        <sz val="9"/>
        <rFont val="宋体"/>
        <charset val="134"/>
      </rPr>
      <t>湘西土家族苗族自治州</t>
    </r>
  </si>
  <si>
    <r>
      <rPr>
        <sz val="10"/>
        <rFont val="宋体"/>
        <charset val="134"/>
      </rPr>
      <t>吉首市</t>
    </r>
  </si>
  <si>
    <r>
      <rPr>
        <sz val="10"/>
        <rFont val="宋体"/>
        <charset val="134"/>
      </rPr>
      <t>泸溪县</t>
    </r>
  </si>
  <si>
    <r>
      <rPr>
        <sz val="10"/>
        <rFont val="宋体"/>
        <charset val="134"/>
      </rPr>
      <t>凤凰县</t>
    </r>
  </si>
  <si>
    <r>
      <rPr>
        <sz val="10"/>
        <rFont val="宋体"/>
        <charset val="134"/>
      </rPr>
      <t>花垣县</t>
    </r>
  </si>
  <si>
    <r>
      <rPr>
        <sz val="10"/>
        <rFont val="宋体"/>
        <charset val="134"/>
      </rPr>
      <t>保靖县</t>
    </r>
  </si>
  <si>
    <r>
      <rPr>
        <sz val="10"/>
        <rFont val="宋体"/>
        <charset val="134"/>
      </rPr>
      <t>古丈县</t>
    </r>
  </si>
  <si>
    <r>
      <rPr>
        <sz val="10"/>
        <rFont val="宋体"/>
        <charset val="134"/>
      </rPr>
      <t>永顺县</t>
    </r>
  </si>
  <si>
    <r>
      <rPr>
        <sz val="10"/>
        <rFont val="宋体"/>
        <charset val="134"/>
      </rPr>
      <t>龙山县</t>
    </r>
  </si>
  <si>
    <r>
      <rPr>
        <sz val="9"/>
        <rFont val="宋体"/>
        <charset val="134"/>
      </rPr>
      <t>吉林</t>
    </r>
  </si>
  <si>
    <r>
      <rPr>
        <sz val="9"/>
        <rFont val="宋体"/>
        <charset val="134"/>
      </rPr>
      <t>长春市</t>
    </r>
  </si>
  <si>
    <t>长春市辖区</t>
  </si>
  <si>
    <r>
      <rPr>
        <sz val="10"/>
        <rFont val="宋体"/>
        <charset val="134"/>
      </rPr>
      <t>分布式</t>
    </r>
    <r>
      <rPr>
        <sz val="10"/>
        <rFont val="Arial"/>
        <charset val="134"/>
      </rPr>
      <t>:</t>
    </r>
    <r>
      <rPr>
        <sz val="10"/>
        <rFont val="宋体"/>
        <charset val="134"/>
      </rPr>
      <t>光伏发电项目所发电量</t>
    </r>
    <r>
      <rPr>
        <sz val="10"/>
        <rFont val="Arial"/>
        <charset val="134"/>
      </rPr>
      <t>,</t>
    </r>
    <r>
      <rPr>
        <sz val="10"/>
        <rFont val="宋体"/>
        <charset val="134"/>
      </rPr>
      <t>实行按照电量补贴的政策</t>
    </r>
    <r>
      <rPr>
        <sz val="10"/>
        <rFont val="Arial"/>
        <charset val="134"/>
      </rPr>
      <t>,</t>
    </r>
    <r>
      <rPr>
        <sz val="10"/>
        <rFont val="宋体"/>
        <charset val="134"/>
      </rPr>
      <t>补贴标准在国家规定的基础上</t>
    </r>
    <r>
      <rPr>
        <sz val="10"/>
        <rFont val="Arial"/>
        <charset val="134"/>
      </rPr>
      <t>,</t>
    </r>
    <r>
      <rPr>
        <sz val="10"/>
        <rFont val="宋体"/>
        <charset val="134"/>
      </rPr>
      <t>省再补贴</t>
    </r>
    <r>
      <rPr>
        <sz val="10"/>
        <rFont val="Arial"/>
        <charset val="134"/>
      </rPr>
      <t>0.15</t>
    </r>
    <r>
      <rPr>
        <sz val="10"/>
        <rFont val="宋体"/>
        <charset val="134"/>
      </rPr>
      <t>元</t>
    </r>
    <r>
      <rPr>
        <sz val="10"/>
        <rFont val="Arial"/>
        <charset val="134"/>
      </rPr>
      <t xml:space="preserve">/kwh; </t>
    </r>
    <r>
      <rPr>
        <sz val="10"/>
        <rFont val="宋体"/>
        <charset val="134"/>
      </rPr>
      <t>集中式</t>
    </r>
    <r>
      <rPr>
        <sz val="10"/>
        <rFont val="Arial"/>
        <charset val="134"/>
      </rPr>
      <t xml:space="preserve">: </t>
    </r>
    <r>
      <rPr>
        <sz val="10"/>
        <rFont val="宋体"/>
        <charset val="134"/>
      </rPr>
      <t>光伏发电项目所发电量</t>
    </r>
    <r>
      <rPr>
        <sz val="10"/>
        <rFont val="Arial"/>
        <charset val="134"/>
      </rPr>
      <t>,</t>
    </r>
    <r>
      <rPr>
        <sz val="10"/>
        <rFont val="宋体"/>
        <charset val="134"/>
      </rPr>
      <t>实行按照电量补贴的政策</t>
    </r>
    <r>
      <rPr>
        <sz val="10"/>
        <rFont val="Arial"/>
        <charset val="134"/>
      </rPr>
      <t>,</t>
    </r>
    <r>
      <rPr>
        <sz val="10"/>
        <rFont val="宋体"/>
        <charset val="134"/>
      </rPr>
      <t>补贴标准在国家规定的基础上</t>
    </r>
    <r>
      <rPr>
        <sz val="10"/>
        <rFont val="Arial"/>
        <charset val="134"/>
      </rPr>
      <t>,</t>
    </r>
    <r>
      <rPr>
        <sz val="10"/>
        <rFont val="宋体"/>
        <charset val="134"/>
      </rPr>
      <t>省再补贴</t>
    </r>
    <r>
      <rPr>
        <sz val="10"/>
        <rFont val="Arial"/>
        <charset val="134"/>
      </rPr>
      <t>0.15</t>
    </r>
    <r>
      <rPr>
        <sz val="10"/>
        <rFont val="宋体"/>
        <charset val="134"/>
      </rPr>
      <t>元</t>
    </r>
    <r>
      <rPr>
        <sz val="10"/>
        <rFont val="Arial"/>
        <charset val="134"/>
      </rPr>
      <t>/kwh.</t>
    </r>
  </si>
  <si>
    <r>
      <rPr>
        <sz val="10"/>
        <rFont val="宋体"/>
        <charset val="134"/>
      </rPr>
      <t>宽城区</t>
    </r>
  </si>
  <si>
    <r>
      <rPr>
        <sz val="10"/>
        <rFont val="宋体"/>
        <charset val="134"/>
      </rPr>
      <t>朝阳区</t>
    </r>
    <r>
      <rPr>
        <sz val="10"/>
        <rFont val="Arial"/>
        <charset val="134"/>
      </rPr>
      <t>-</t>
    </r>
    <r>
      <rPr>
        <sz val="10"/>
        <rFont val="宋体"/>
        <charset val="134"/>
      </rPr>
      <t>长春</t>
    </r>
  </si>
  <si>
    <r>
      <rPr>
        <sz val="10"/>
        <rFont val="宋体"/>
        <charset val="134"/>
      </rPr>
      <t>二道区</t>
    </r>
  </si>
  <si>
    <r>
      <rPr>
        <sz val="10"/>
        <rFont val="宋体"/>
        <charset val="134"/>
      </rPr>
      <t>绿园区</t>
    </r>
  </si>
  <si>
    <r>
      <rPr>
        <sz val="10"/>
        <rFont val="宋体"/>
        <charset val="134"/>
      </rPr>
      <t>双阳区</t>
    </r>
  </si>
  <si>
    <r>
      <rPr>
        <sz val="10"/>
        <rFont val="宋体"/>
        <charset val="134"/>
      </rPr>
      <t>农安县</t>
    </r>
  </si>
  <si>
    <r>
      <rPr>
        <sz val="10"/>
        <rFont val="宋体"/>
        <charset val="134"/>
      </rPr>
      <t>九台市</t>
    </r>
  </si>
  <si>
    <r>
      <rPr>
        <sz val="10"/>
        <rFont val="宋体"/>
        <charset val="134"/>
      </rPr>
      <t>榆树市</t>
    </r>
  </si>
  <si>
    <r>
      <rPr>
        <sz val="10"/>
        <rFont val="宋体"/>
        <charset val="134"/>
      </rPr>
      <t>德惠市</t>
    </r>
  </si>
  <si>
    <r>
      <rPr>
        <sz val="9"/>
        <rFont val="宋体"/>
        <charset val="134"/>
      </rPr>
      <t>白城市</t>
    </r>
  </si>
  <si>
    <t>白城市辖区</t>
  </si>
  <si>
    <r>
      <rPr>
        <sz val="10"/>
        <rFont val="宋体"/>
        <charset val="134"/>
      </rPr>
      <t>洮北区</t>
    </r>
  </si>
  <si>
    <r>
      <rPr>
        <sz val="10"/>
        <rFont val="宋体"/>
        <charset val="134"/>
      </rPr>
      <t>镇赉县</t>
    </r>
  </si>
  <si>
    <r>
      <rPr>
        <sz val="10"/>
        <rFont val="宋体"/>
        <charset val="134"/>
      </rPr>
      <t>通榆县</t>
    </r>
  </si>
  <si>
    <r>
      <rPr>
        <sz val="10"/>
        <rFont val="宋体"/>
        <charset val="134"/>
      </rPr>
      <t>洮南市</t>
    </r>
  </si>
  <si>
    <r>
      <rPr>
        <sz val="10"/>
        <rFont val="宋体"/>
        <charset val="134"/>
      </rPr>
      <t>大安市</t>
    </r>
  </si>
  <si>
    <r>
      <rPr>
        <sz val="9"/>
        <rFont val="宋体"/>
        <charset val="134"/>
      </rPr>
      <t>松原市</t>
    </r>
  </si>
  <si>
    <t>松原市辖区</t>
  </si>
  <si>
    <r>
      <rPr>
        <sz val="10"/>
        <rFont val="宋体"/>
        <charset val="134"/>
      </rPr>
      <t>宁江区</t>
    </r>
  </si>
  <si>
    <r>
      <rPr>
        <sz val="10"/>
        <rFont val="宋体"/>
        <charset val="134"/>
      </rPr>
      <t>前郭尔罗斯蒙古族自治县</t>
    </r>
  </si>
  <si>
    <r>
      <rPr>
        <sz val="10"/>
        <rFont val="宋体"/>
        <charset val="134"/>
      </rPr>
      <t>长岭县</t>
    </r>
  </si>
  <si>
    <r>
      <rPr>
        <sz val="10"/>
        <rFont val="宋体"/>
        <charset val="134"/>
      </rPr>
      <t>乾安县</t>
    </r>
  </si>
  <si>
    <r>
      <rPr>
        <sz val="10"/>
        <rFont val="宋体"/>
        <charset val="134"/>
      </rPr>
      <t>扶余县</t>
    </r>
  </si>
  <si>
    <r>
      <rPr>
        <sz val="9"/>
        <rFont val="宋体"/>
        <charset val="134"/>
      </rPr>
      <t>吉林市</t>
    </r>
  </si>
  <si>
    <t>吉林市辖区</t>
  </si>
  <si>
    <r>
      <rPr>
        <sz val="10"/>
        <rFont val="宋体"/>
        <charset val="134"/>
      </rPr>
      <t>昌邑区</t>
    </r>
  </si>
  <si>
    <r>
      <rPr>
        <sz val="10"/>
        <rFont val="宋体"/>
        <charset val="134"/>
      </rPr>
      <t>龙潭区</t>
    </r>
  </si>
  <si>
    <r>
      <rPr>
        <sz val="10"/>
        <rFont val="宋体"/>
        <charset val="134"/>
      </rPr>
      <t>船营区</t>
    </r>
  </si>
  <si>
    <r>
      <rPr>
        <sz val="10"/>
        <rFont val="宋体"/>
        <charset val="134"/>
      </rPr>
      <t>丰满区</t>
    </r>
  </si>
  <si>
    <r>
      <rPr>
        <sz val="10"/>
        <rFont val="宋体"/>
        <charset val="134"/>
      </rPr>
      <t>永吉县</t>
    </r>
  </si>
  <si>
    <r>
      <rPr>
        <sz val="10"/>
        <rFont val="宋体"/>
        <charset val="134"/>
      </rPr>
      <t>蛟河市</t>
    </r>
  </si>
  <si>
    <r>
      <rPr>
        <sz val="10"/>
        <rFont val="宋体"/>
        <charset val="134"/>
      </rPr>
      <t>桦甸市</t>
    </r>
  </si>
  <si>
    <r>
      <rPr>
        <sz val="10"/>
        <rFont val="宋体"/>
        <charset val="134"/>
      </rPr>
      <t>舒兰市</t>
    </r>
  </si>
  <si>
    <r>
      <rPr>
        <sz val="10"/>
        <rFont val="宋体"/>
        <charset val="134"/>
      </rPr>
      <t>磐石市</t>
    </r>
  </si>
  <si>
    <r>
      <rPr>
        <sz val="9"/>
        <rFont val="宋体"/>
        <charset val="134"/>
      </rPr>
      <t>四平市</t>
    </r>
  </si>
  <si>
    <t>四平市辖区</t>
  </si>
  <si>
    <r>
      <rPr>
        <sz val="10"/>
        <rFont val="宋体"/>
        <charset val="134"/>
      </rPr>
      <t>铁西区</t>
    </r>
  </si>
  <si>
    <r>
      <rPr>
        <sz val="10"/>
        <rFont val="宋体"/>
        <charset val="134"/>
      </rPr>
      <t>铁东区</t>
    </r>
  </si>
  <si>
    <r>
      <rPr>
        <sz val="10"/>
        <rFont val="宋体"/>
        <charset val="134"/>
      </rPr>
      <t>梨树县</t>
    </r>
  </si>
  <si>
    <r>
      <rPr>
        <sz val="10"/>
        <rFont val="宋体"/>
        <charset val="134"/>
      </rPr>
      <t>伊通满族自治县</t>
    </r>
  </si>
  <si>
    <r>
      <rPr>
        <sz val="10"/>
        <rFont val="宋体"/>
        <charset val="134"/>
      </rPr>
      <t>公主岭市</t>
    </r>
  </si>
  <si>
    <r>
      <rPr>
        <sz val="10"/>
        <rFont val="宋体"/>
        <charset val="134"/>
      </rPr>
      <t>双辽市</t>
    </r>
  </si>
  <si>
    <r>
      <rPr>
        <sz val="9"/>
        <rFont val="宋体"/>
        <charset val="134"/>
      </rPr>
      <t>辽源市</t>
    </r>
  </si>
  <si>
    <t>辽源市辖区</t>
  </si>
  <si>
    <r>
      <rPr>
        <sz val="10"/>
        <rFont val="宋体"/>
        <charset val="134"/>
      </rPr>
      <t>龙山区</t>
    </r>
  </si>
  <si>
    <r>
      <rPr>
        <sz val="10"/>
        <rFont val="宋体"/>
        <charset val="134"/>
      </rPr>
      <t>东丰县</t>
    </r>
  </si>
  <si>
    <r>
      <rPr>
        <sz val="10"/>
        <rFont val="宋体"/>
        <charset val="134"/>
      </rPr>
      <t>东辽县</t>
    </r>
  </si>
  <si>
    <r>
      <rPr>
        <sz val="9"/>
        <rFont val="宋体"/>
        <charset val="134"/>
      </rPr>
      <t>通化市</t>
    </r>
  </si>
  <si>
    <t>通化市辖区</t>
  </si>
  <si>
    <r>
      <rPr>
        <sz val="10"/>
        <rFont val="宋体"/>
        <charset val="134"/>
      </rPr>
      <t>东昌区</t>
    </r>
  </si>
  <si>
    <r>
      <rPr>
        <sz val="10"/>
        <rFont val="宋体"/>
        <charset val="134"/>
      </rPr>
      <t>二道江区</t>
    </r>
  </si>
  <si>
    <r>
      <rPr>
        <sz val="10"/>
        <rFont val="宋体"/>
        <charset val="134"/>
      </rPr>
      <t>通化县</t>
    </r>
  </si>
  <si>
    <r>
      <rPr>
        <sz val="10"/>
        <rFont val="宋体"/>
        <charset val="134"/>
      </rPr>
      <t>辉南县</t>
    </r>
  </si>
  <si>
    <r>
      <rPr>
        <sz val="10"/>
        <rFont val="宋体"/>
        <charset val="134"/>
      </rPr>
      <t>柳河县</t>
    </r>
  </si>
  <si>
    <r>
      <rPr>
        <sz val="10"/>
        <rFont val="宋体"/>
        <charset val="134"/>
      </rPr>
      <t>梅河口市</t>
    </r>
  </si>
  <si>
    <r>
      <rPr>
        <sz val="10"/>
        <rFont val="宋体"/>
        <charset val="134"/>
      </rPr>
      <t>集安市</t>
    </r>
  </si>
  <si>
    <r>
      <rPr>
        <sz val="9"/>
        <rFont val="宋体"/>
        <charset val="134"/>
      </rPr>
      <t>白山市</t>
    </r>
  </si>
  <si>
    <t>白山市辖区</t>
  </si>
  <si>
    <r>
      <rPr>
        <sz val="10"/>
        <rFont val="宋体"/>
        <charset val="134"/>
      </rPr>
      <t>八道江区</t>
    </r>
  </si>
  <si>
    <r>
      <rPr>
        <sz val="10"/>
        <rFont val="宋体"/>
        <charset val="134"/>
      </rPr>
      <t>抚松县</t>
    </r>
  </si>
  <si>
    <r>
      <rPr>
        <sz val="10"/>
        <rFont val="宋体"/>
        <charset val="134"/>
      </rPr>
      <t>靖宇县</t>
    </r>
  </si>
  <si>
    <r>
      <rPr>
        <sz val="10"/>
        <rFont val="宋体"/>
        <charset val="134"/>
      </rPr>
      <t>长白朝鲜族自治县</t>
    </r>
  </si>
  <si>
    <r>
      <rPr>
        <sz val="10"/>
        <rFont val="宋体"/>
        <charset val="134"/>
      </rPr>
      <t>江源县</t>
    </r>
  </si>
  <si>
    <r>
      <rPr>
        <sz val="10"/>
        <rFont val="宋体"/>
        <charset val="134"/>
      </rPr>
      <t>临江市</t>
    </r>
  </si>
  <si>
    <r>
      <rPr>
        <sz val="9"/>
        <rFont val="宋体"/>
        <charset val="134"/>
      </rPr>
      <t>延边朝鲜族自治州</t>
    </r>
  </si>
  <si>
    <r>
      <rPr>
        <sz val="10"/>
        <rFont val="宋体"/>
        <charset val="134"/>
      </rPr>
      <t>延吉市</t>
    </r>
  </si>
  <si>
    <r>
      <rPr>
        <sz val="10"/>
        <rFont val="宋体"/>
        <charset val="134"/>
      </rPr>
      <t>图们市</t>
    </r>
  </si>
  <si>
    <r>
      <rPr>
        <sz val="10"/>
        <rFont val="宋体"/>
        <charset val="134"/>
      </rPr>
      <t>敦化市</t>
    </r>
  </si>
  <si>
    <r>
      <rPr>
        <sz val="10"/>
        <rFont val="宋体"/>
        <charset val="134"/>
      </rPr>
      <t>珲春市</t>
    </r>
  </si>
  <si>
    <r>
      <rPr>
        <sz val="10"/>
        <rFont val="宋体"/>
        <charset val="134"/>
      </rPr>
      <t>龙井市</t>
    </r>
  </si>
  <si>
    <r>
      <rPr>
        <sz val="10"/>
        <rFont val="宋体"/>
        <charset val="134"/>
      </rPr>
      <t>和龙市</t>
    </r>
  </si>
  <si>
    <r>
      <rPr>
        <sz val="10"/>
        <rFont val="宋体"/>
        <charset val="134"/>
      </rPr>
      <t>汪清县</t>
    </r>
  </si>
  <si>
    <r>
      <rPr>
        <sz val="10"/>
        <rFont val="宋体"/>
        <charset val="134"/>
      </rPr>
      <t>安图县</t>
    </r>
  </si>
  <si>
    <r>
      <rPr>
        <sz val="9"/>
        <rFont val="宋体"/>
        <charset val="134"/>
      </rPr>
      <t>江苏</t>
    </r>
  </si>
  <si>
    <r>
      <rPr>
        <sz val="9"/>
        <rFont val="宋体"/>
        <charset val="134"/>
      </rPr>
      <t>南京市</t>
    </r>
  </si>
  <si>
    <t>南京市辖区</t>
  </si>
  <si>
    <r>
      <rPr>
        <sz val="10"/>
        <rFont val="宋体"/>
        <charset val="134"/>
      </rPr>
      <t>玄武区</t>
    </r>
  </si>
  <si>
    <r>
      <rPr>
        <sz val="10"/>
        <rFont val="宋体"/>
        <charset val="134"/>
      </rPr>
      <t>白下区</t>
    </r>
  </si>
  <si>
    <r>
      <rPr>
        <sz val="10"/>
        <rFont val="宋体"/>
        <charset val="134"/>
      </rPr>
      <t>秦淮区</t>
    </r>
  </si>
  <si>
    <r>
      <rPr>
        <sz val="10"/>
        <rFont val="宋体"/>
        <charset val="134"/>
      </rPr>
      <t>建邺区</t>
    </r>
  </si>
  <si>
    <r>
      <rPr>
        <sz val="10"/>
        <rFont val="宋体"/>
        <charset val="134"/>
      </rPr>
      <t>鼓楼区</t>
    </r>
    <r>
      <rPr>
        <sz val="10"/>
        <rFont val="Arial"/>
        <charset val="134"/>
      </rPr>
      <t>-</t>
    </r>
    <r>
      <rPr>
        <sz val="10"/>
        <rFont val="宋体"/>
        <charset val="134"/>
      </rPr>
      <t>南京</t>
    </r>
  </si>
  <si>
    <r>
      <rPr>
        <sz val="10"/>
        <rFont val="宋体"/>
        <charset val="134"/>
      </rPr>
      <t>下关区</t>
    </r>
  </si>
  <si>
    <r>
      <rPr>
        <sz val="10"/>
        <rFont val="宋体"/>
        <charset val="134"/>
      </rPr>
      <t>浦口区</t>
    </r>
  </si>
  <si>
    <r>
      <rPr>
        <sz val="10"/>
        <rFont val="宋体"/>
        <charset val="134"/>
      </rPr>
      <t>栖霞区</t>
    </r>
  </si>
  <si>
    <r>
      <rPr>
        <sz val="10"/>
        <rFont val="宋体"/>
        <charset val="134"/>
      </rPr>
      <t>雨花台区</t>
    </r>
  </si>
  <si>
    <r>
      <rPr>
        <sz val="10"/>
        <rFont val="宋体"/>
        <charset val="134"/>
      </rPr>
      <t>江宁区</t>
    </r>
  </si>
  <si>
    <r>
      <rPr>
        <sz val="10"/>
        <rFont val="宋体"/>
        <charset val="134"/>
      </rPr>
      <t>六合区</t>
    </r>
  </si>
  <si>
    <r>
      <rPr>
        <sz val="10"/>
        <rFont val="宋体"/>
        <charset val="134"/>
      </rPr>
      <t>溧水县</t>
    </r>
  </si>
  <si>
    <r>
      <rPr>
        <sz val="10"/>
        <rFont val="宋体"/>
        <charset val="134"/>
      </rPr>
      <t>高淳县</t>
    </r>
  </si>
  <si>
    <r>
      <rPr>
        <sz val="9"/>
        <rFont val="宋体"/>
        <charset val="134"/>
      </rPr>
      <t>徐州市</t>
    </r>
  </si>
  <si>
    <t>徐州市辖区</t>
  </si>
  <si>
    <r>
      <rPr>
        <sz val="10"/>
        <rFont val="宋体"/>
        <charset val="134"/>
      </rPr>
      <t>鼓楼区</t>
    </r>
    <r>
      <rPr>
        <sz val="10"/>
        <rFont val="Arial"/>
        <charset val="134"/>
      </rPr>
      <t>-</t>
    </r>
    <r>
      <rPr>
        <sz val="10"/>
        <rFont val="宋体"/>
        <charset val="134"/>
      </rPr>
      <t>徐州</t>
    </r>
  </si>
  <si>
    <r>
      <rPr>
        <sz val="10"/>
        <rFont val="宋体"/>
        <charset val="134"/>
      </rPr>
      <t>云龙区</t>
    </r>
  </si>
  <si>
    <r>
      <rPr>
        <sz val="10"/>
        <rFont val="宋体"/>
        <charset val="134"/>
      </rPr>
      <t>九里区</t>
    </r>
  </si>
  <si>
    <r>
      <rPr>
        <sz val="10"/>
        <rFont val="宋体"/>
        <charset val="134"/>
      </rPr>
      <t>贾汪区</t>
    </r>
  </si>
  <si>
    <r>
      <rPr>
        <sz val="10"/>
        <rFont val="宋体"/>
        <charset val="134"/>
      </rPr>
      <t>泉山区</t>
    </r>
  </si>
  <si>
    <r>
      <rPr>
        <sz val="10"/>
        <rFont val="宋体"/>
        <charset val="134"/>
      </rPr>
      <t>丰县</t>
    </r>
  </si>
  <si>
    <r>
      <rPr>
        <sz val="10"/>
        <rFont val="宋体"/>
        <charset val="134"/>
      </rPr>
      <t>沛县</t>
    </r>
  </si>
  <si>
    <r>
      <rPr>
        <sz val="10"/>
        <rFont val="宋体"/>
        <charset val="134"/>
      </rPr>
      <t>铜山县</t>
    </r>
  </si>
  <si>
    <r>
      <rPr>
        <sz val="10"/>
        <rFont val="宋体"/>
        <charset val="134"/>
      </rPr>
      <t>睢宁县</t>
    </r>
  </si>
  <si>
    <r>
      <rPr>
        <sz val="10"/>
        <rFont val="宋体"/>
        <charset val="134"/>
      </rPr>
      <t>新沂市</t>
    </r>
  </si>
  <si>
    <r>
      <rPr>
        <sz val="10"/>
        <rFont val="宋体"/>
        <charset val="134"/>
      </rPr>
      <t>邳州市</t>
    </r>
  </si>
  <si>
    <r>
      <rPr>
        <sz val="9"/>
        <rFont val="宋体"/>
        <charset val="134"/>
      </rPr>
      <t>连云港市</t>
    </r>
  </si>
  <si>
    <t>连云港市辖区</t>
  </si>
  <si>
    <r>
      <rPr>
        <sz val="10"/>
        <rFont val="宋体"/>
        <charset val="134"/>
      </rPr>
      <t>连云区</t>
    </r>
  </si>
  <si>
    <r>
      <rPr>
        <sz val="10"/>
        <rFont val="宋体"/>
        <charset val="134"/>
      </rPr>
      <t>新浦区</t>
    </r>
  </si>
  <si>
    <r>
      <rPr>
        <sz val="10"/>
        <rFont val="宋体"/>
        <charset val="134"/>
      </rPr>
      <t>海州区</t>
    </r>
  </si>
  <si>
    <r>
      <rPr>
        <sz val="10"/>
        <rFont val="宋体"/>
        <charset val="134"/>
      </rPr>
      <t>赣榆县</t>
    </r>
  </si>
  <si>
    <r>
      <rPr>
        <sz val="10"/>
        <rFont val="宋体"/>
        <charset val="134"/>
      </rPr>
      <t>东海县</t>
    </r>
  </si>
  <si>
    <r>
      <rPr>
        <sz val="10"/>
        <rFont val="宋体"/>
        <charset val="134"/>
      </rPr>
      <t>灌云县</t>
    </r>
  </si>
  <si>
    <r>
      <rPr>
        <sz val="10"/>
        <rFont val="宋体"/>
        <charset val="134"/>
      </rPr>
      <t>灌南县</t>
    </r>
  </si>
  <si>
    <r>
      <rPr>
        <sz val="9"/>
        <rFont val="宋体"/>
        <charset val="134"/>
      </rPr>
      <t>盐城市</t>
    </r>
  </si>
  <si>
    <t>盐城市辖区</t>
  </si>
  <si>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30</t>
    </r>
    <r>
      <rPr>
        <sz val="10"/>
        <rFont val="宋体"/>
        <charset val="134"/>
      </rPr>
      <t>万元</t>
    </r>
    <r>
      <rPr>
        <sz val="10"/>
        <rFont val="Arial"/>
        <charset val="134"/>
      </rPr>
      <t>.</t>
    </r>
  </si>
  <si>
    <r>
      <rPr>
        <sz val="10"/>
        <rFont val="宋体"/>
        <charset val="134"/>
      </rPr>
      <t>亭湖区</t>
    </r>
  </si>
  <si>
    <r>
      <rPr>
        <sz val="10"/>
        <rFont val="宋体"/>
        <charset val="134"/>
      </rPr>
      <t>盐都区</t>
    </r>
  </si>
  <si>
    <r>
      <rPr>
        <sz val="10"/>
        <rFont val="宋体"/>
        <charset val="134"/>
      </rPr>
      <t>响水县</t>
    </r>
  </si>
  <si>
    <r>
      <rPr>
        <sz val="10"/>
        <rFont val="宋体"/>
        <charset val="134"/>
      </rPr>
      <t>滨海县</t>
    </r>
  </si>
  <si>
    <r>
      <rPr>
        <sz val="10"/>
        <rFont val="宋体"/>
        <charset val="134"/>
      </rPr>
      <t>阜宁县</t>
    </r>
  </si>
  <si>
    <r>
      <rPr>
        <sz val="10"/>
        <rFont val="宋体"/>
        <charset val="134"/>
      </rPr>
      <t>射阳县</t>
    </r>
  </si>
  <si>
    <r>
      <rPr>
        <sz val="10"/>
        <rFont val="宋体"/>
        <charset val="134"/>
      </rPr>
      <t>建湖县</t>
    </r>
  </si>
  <si>
    <r>
      <rPr>
        <sz val="10"/>
        <rFont val="宋体"/>
        <charset val="134"/>
      </rPr>
      <t>东台市</t>
    </r>
  </si>
  <si>
    <r>
      <rPr>
        <sz val="10"/>
        <rFont val="宋体"/>
        <charset val="134"/>
      </rPr>
      <t>大丰市</t>
    </r>
  </si>
  <si>
    <r>
      <rPr>
        <sz val="9"/>
        <rFont val="宋体"/>
        <charset val="134"/>
      </rPr>
      <t>泰州市</t>
    </r>
  </si>
  <si>
    <t>泰州市辖区</t>
  </si>
  <si>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31万元.</t>
    </r>
  </si>
  <si>
    <r>
      <rPr>
        <sz val="10"/>
        <rFont val="宋体"/>
        <charset val="134"/>
      </rPr>
      <t>海陵区</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</si>
  <si>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32万元.</t>
    </r>
  </si>
  <si>
    <r>
      <rPr>
        <sz val="10"/>
        <rFont val="宋体"/>
        <charset val="134"/>
      </rPr>
      <t>高港区</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</si>
  <si>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33万元.</t>
    </r>
  </si>
  <si>
    <r>
      <rPr>
        <sz val="10"/>
        <rFont val="宋体"/>
        <charset val="134"/>
      </rPr>
      <t>兴化市</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</si>
  <si>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34万元.</t>
    </r>
  </si>
  <si>
    <r>
      <rPr>
        <sz val="10"/>
        <rFont val="宋体"/>
        <charset val="134"/>
      </rPr>
      <t>靖江市</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</si>
  <si>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35万元.</t>
    </r>
  </si>
  <si>
    <r>
      <rPr>
        <sz val="10"/>
        <rFont val="宋体"/>
        <charset val="134"/>
      </rPr>
      <t>泰兴市</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</si>
  <si>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36万元.</t>
    </r>
  </si>
  <si>
    <r>
      <rPr>
        <sz val="10"/>
        <rFont val="宋体"/>
        <charset val="134"/>
      </rPr>
      <t>姜堰市</t>
    </r>
  </si>
  <si>
    <r>
      <rPr>
        <sz val="10"/>
        <rFont val="宋体"/>
        <charset val="134"/>
      </rPr>
      <t>分布式</t>
    </r>
    <r>
      <rPr>
        <sz val="10"/>
        <rFont val="Arial"/>
        <charset val="134"/>
      </rPr>
      <t>:</t>
    </r>
    <r>
      <rPr>
        <sz val="10"/>
        <rFont val="宋体"/>
        <charset val="134"/>
      </rPr>
      <t>每年认定</t>
    </r>
    <r>
      <rPr>
        <sz val="10"/>
        <rFont val="Arial"/>
        <charset val="134"/>
      </rPr>
      <t>20</t>
    </r>
    <r>
      <rPr>
        <sz val="10"/>
        <rFont val="宋体"/>
        <charset val="134"/>
      </rPr>
      <t>个工商业分布式项目</t>
    </r>
    <r>
      <rPr>
        <sz val="10"/>
        <rFont val="Arial"/>
        <charset val="134"/>
      </rPr>
      <t>,</t>
    </r>
    <r>
      <rPr>
        <sz val="10"/>
        <rFont val="宋体"/>
        <charset val="134"/>
      </rPr>
      <t>按其实际发电量给予</t>
    </r>
    <r>
      <rPr>
        <sz val="10"/>
        <rFont val="Arial"/>
        <charset val="134"/>
      </rPr>
      <t>0.1</t>
    </r>
    <r>
      <rPr>
        <sz val="10"/>
        <rFont val="宋体"/>
        <charset val="134"/>
      </rPr>
      <t>元</t>
    </r>
    <r>
      <rPr>
        <sz val="10"/>
        <rFont val="Arial"/>
        <charset val="134"/>
      </rPr>
      <t>/</t>
    </r>
    <r>
      <rPr>
        <sz val="10"/>
        <rFont val="宋体"/>
        <charset val="134"/>
      </rPr>
      <t>千瓦时的市级补贴</t>
    </r>
    <r>
      <rPr>
        <sz val="10"/>
        <rFont val="Arial"/>
        <charset val="134"/>
      </rPr>
      <t>,</t>
    </r>
    <r>
      <rPr>
        <sz val="10"/>
        <rFont val="宋体"/>
        <charset val="134"/>
      </rPr>
      <t>单个项目年度发电补贴最高不超过</t>
    </r>
    <r>
      <rPr>
        <sz val="10"/>
        <rFont val="Arial"/>
        <charset val="134"/>
      </rPr>
      <t>37万元.</t>
    </r>
  </si>
  <si>
    <r>
      <rPr>
        <sz val="9"/>
        <rFont val="宋体"/>
        <charset val="134"/>
      </rPr>
      <t>镇江市</t>
    </r>
  </si>
  <si>
    <t>镇江市辖区</t>
  </si>
  <si>
    <r>
      <rPr>
        <sz val="10"/>
        <rFont val="宋体"/>
        <charset val="134"/>
      </rPr>
      <t>京口区</t>
    </r>
  </si>
  <si>
    <r>
      <rPr>
        <sz val="10"/>
        <rFont val="宋体"/>
        <charset val="134"/>
      </rPr>
      <t>润州区</t>
    </r>
  </si>
  <si>
    <r>
      <rPr>
        <sz val="10"/>
        <rFont val="宋体"/>
        <charset val="134"/>
      </rPr>
      <t>丹徒区</t>
    </r>
  </si>
  <si>
    <r>
      <rPr>
        <sz val="10"/>
        <rFont val="宋体"/>
        <charset val="134"/>
      </rPr>
      <t>丹阳市</t>
    </r>
  </si>
  <si>
    <r>
      <rPr>
        <sz val="10"/>
        <rFont val="宋体"/>
        <charset val="134"/>
      </rPr>
      <t>扬中市</t>
    </r>
  </si>
  <si>
    <r>
      <rPr>
        <sz val="10"/>
        <rFont val="宋体"/>
        <charset val="134"/>
      </rPr>
      <t>句容市</t>
    </r>
  </si>
  <si>
    <r>
      <rPr>
        <sz val="9"/>
        <rFont val="宋体"/>
        <charset val="134"/>
      </rPr>
      <t>南通市</t>
    </r>
  </si>
  <si>
    <t>南通市辖区</t>
  </si>
  <si>
    <r>
      <rPr>
        <sz val="10"/>
        <rFont val="宋体"/>
        <charset val="134"/>
      </rPr>
      <t>崇川区</t>
    </r>
  </si>
  <si>
    <r>
      <rPr>
        <sz val="10"/>
        <rFont val="宋体"/>
        <charset val="134"/>
      </rPr>
      <t>港闸区</t>
    </r>
  </si>
  <si>
    <r>
      <rPr>
        <sz val="10"/>
        <rFont val="宋体"/>
        <charset val="134"/>
      </rPr>
      <t>海安县</t>
    </r>
  </si>
  <si>
    <r>
      <rPr>
        <sz val="10"/>
        <rFont val="宋体"/>
        <charset val="134"/>
      </rPr>
      <t>如东县</t>
    </r>
  </si>
  <si>
    <r>
      <rPr>
        <sz val="10"/>
        <rFont val="宋体"/>
        <charset val="134"/>
      </rPr>
      <t>启东市</t>
    </r>
  </si>
  <si>
    <r>
      <rPr>
        <sz val="10"/>
        <rFont val="宋体"/>
        <charset val="134"/>
      </rPr>
      <t>如皋市</t>
    </r>
  </si>
  <si>
    <r>
      <rPr>
        <sz val="10"/>
        <rFont val="宋体"/>
        <charset val="134"/>
      </rPr>
      <t>通州市</t>
    </r>
  </si>
  <si>
    <r>
      <rPr>
        <sz val="10"/>
        <rFont val="宋体"/>
        <charset val="134"/>
      </rPr>
      <t>海门市</t>
    </r>
  </si>
  <si>
    <r>
      <rPr>
        <sz val="9"/>
        <rFont val="宋体"/>
        <charset val="134"/>
      </rPr>
      <t>常州市</t>
    </r>
  </si>
  <si>
    <t>常州市辖区</t>
  </si>
  <si>
    <r>
      <rPr>
        <sz val="10"/>
        <rFont val="宋体"/>
        <charset val="134"/>
      </rPr>
      <t>天宁区</t>
    </r>
  </si>
  <si>
    <r>
      <rPr>
        <sz val="10"/>
        <rFont val="宋体"/>
        <charset val="134"/>
      </rPr>
      <t>钟楼区</t>
    </r>
  </si>
  <si>
    <r>
      <rPr>
        <sz val="10"/>
        <rFont val="宋体"/>
        <charset val="134"/>
      </rPr>
      <t>戚墅堰区</t>
    </r>
  </si>
  <si>
    <r>
      <rPr>
        <sz val="10"/>
        <rFont val="宋体"/>
        <charset val="134"/>
      </rPr>
      <t>新北区</t>
    </r>
  </si>
  <si>
    <r>
      <rPr>
        <sz val="10"/>
        <rFont val="宋体"/>
        <charset val="134"/>
      </rPr>
      <t>武进区</t>
    </r>
  </si>
  <si>
    <r>
      <rPr>
        <sz val="10"/>
        <rFont val="宋体"/>
        <charset val="134"/>
      </rPr>
      <t>溧阳市</t>
    </r>
  </si>
  <si>
    <r>
      <rPr>
        <sz val="10"/>
        <rFont val="宋体"/>
        <charset val="134"/>
      </rPr>
      <t>金坛市</t>
    </r>
  </si>
  <si>
    <r>
      <rPr>
        <sz val="9"/>
        <rFont val="宋体"/>
        <charset val="134"/>
      </rPr>
      <t>无锡市</t>
    </r>
  </si>
  <si>
    <t>无锡市辖区</t>
  </si>
  <si>
    <r>
      <rPr>
        <sz val="10"/>
        <rFont val="宋体"/>
        <charset val="134"/>
      </rPr>
      <t>崇安区</t>
    </r>
  </si>
  <si>
    <r>
      <rPr>
        <sz val="10"/>
        <rFont val="宋体"/>
        <charset val="134"/>
      </rPr>
      <t>南长区</t>
    </r>
  </si>
  <si>
    <r>
      <rPr>
        <sz val="10"/>
        <rFont val="宋体"/>
        <charset val="134"/>
      </rPr>
      <t>北塘区</t>
    </r>
  </si>
  <si>
    <r>
      <rPr>
        <sz val="10"/>
        <rFont val="宋体"/>
        <charset val="134"/>
      </rPr>
      <t>锡山区</t>
    </r>
  </si>
  <si>
    <r>
      <rPr>
        <sz val="10"/>
        <rFont val="宋体"/>
        <charset val="134"/>
      </rPr>
      <t>惠山区</t>
    </r>
  </si>
  <si>
    <r>
      <rPr>
        <sz val="10"/>
        <rFont val="宋体"/>
        <charset val="134"/>
      </rPr>
      <t>滨湖区</t>
    </r>
  </si>
  <si>
    <r>
      <rPr>
        <sz val="10"/>
        <rFont val="宋体"/>
        <charset val="134"/>
      </rPr>
      <t>江阴市</t>
    </r>
  </si>
  <si>
    <r>
      <rPr>
        <sz val="10"/>
        <rFont val="宋体"/>
        <charset val="134"/>
      </rPr>
      <t>宜兴市</t>
    </r>
  </si>
  <si>
    <r>
      <rPr>
        <sz val="9"/>
        <rFont val="宋体"/>
        <charset val="134"/>
      </rPr>
      <t>苏州市</t>
    </r>
  </si>
  <si>
    <t>苏州市辖区</t>
  </si>
  <si>
    <r>
      <rPr>
        <sz val="10"/>
        <rFont val="宋体"/>
        <charset val="134"/>
      </rPr>
      <t>沧浪区</t>
    </r>
  </si>
  <si>
    <r>
      <rPr>
        <sz val="10"/>
        <rFont val="宋体"/>
        <charset val="134"/>
      </rPr>
      <t>平江区</t>
    </r>
  </si>
  <si>
    <r>
      <rPr>
        <sz val="10"/>
        <rFont val="宋体"/>
        <charset val="134"/>
      </rPr>
      <t>金阊区</t>
    </r>
  </si>
  <si>
    <r>
      <rPr>
        <sz val="10"/>
        <rFont val="宋体"/>
        <charset val="134"/>
      </rPr>
      <t>虎丘区</t>
    </r>
  </si>
  <si>
    <r>
      <rPr>
        <sz val="10"/>
        <rFont val="宋体"/>
        <charset val="134"/>
      </rPr>
      <t>吴中区</t>
    </r>
  </si>
  <si>
    <r>
      <rPr>
        <sz val="10"/>
        <rFont val="宋体"/>
        <charset val="134"/>
      </rPr>
      <t>相城区</t>
    </r>
  </si>
  <si>
    <r>
      <rPr>
        <sz val="10"/>
        <rFont val="宋体"/>
        <charset val="134"/>
      </rPr>
      <t>常熟市</t>
    </r>
  </si>
  <si>
    <r>
      <rPr>
        <sz val="10"/>
        <rFont val="宋体"/>
        <charset val="134"/>
      </rPr>
      <t>张家港市</t>
    </r>
  </si>
  <si>
    <r>
      <rPr>
        <sz val="10"/>
        <rFont val="宋体"/>
        <charset val="134"/>
      </rPr>
      <t>昆山市</t>
    </r>
  </si>
  <si>
    <r>
      <rPr>
        <sz val="10"/>
        <rFont val="宋体"/>
        <charset val="134"/>
      </rPr>
      <t>吴江市</t>
    </r>
  </si>
  <si>
    <r>
      <rPr>
        <sz val="10"/>
        <rFont val="宋体"/>
        <charset val="134"/>
      </rPr>
      <t>太仓市</t>
    </r>
  </si>
  <si>
    <r>
      <rPr>
        <sz val="9"/>
        <rFont val="宋体"/>
        <charset val="134"/>
      </rPr>
      <t>淮安市</t>
    </r>
  </si>
  <si>
    <t>淮安市辖区</t>
  </si>
  <si>
    <r>
      <rPr>
        <sz val="10"/>
        <rFont val="宋体"/>
        <charset val="134"/>
      </rPr>
      <t>清河区</t>
    </r>
  </si>
  <si>
    <r>
      <rPr>
        <sz val="10"/>
        <rFont val="宋体"/>
        <charset val="134"/>
      </rPr>
      <t>楚州区</t>
    </r>
  </si>
  <si>
    <r>
      <rPr>
        <sz val="10"/>
        <rFont val="宋体"/>
        <charset val="134"/>
      </rPr>
      <t>淮阴区</t>
    </r>
  </si>
  <si>
    <r>
      <rPr>
        <sz val="10"/>
        <rFont val="宋体"/>
        <charset val="134"/>
      </rPr>
      <t>清浦区</t>
    </r>
  </si>
  <si>
    <r>
      <rPr>
        <sz val="10"/>
        <rFont val="宋体"/>
        <charset val="134"/>
      </rPr>
      <t>涟水县</t>
    </r>
  </si>
  <si>
    <r>
      <rPr>
        <sz val="10"/>
        <rFont val="宋体"/>
        <charset val="134"/>
      </rPr>
      <t>洪泽县</t>
    </r>
  </si>
  <si>
    <r>
      <rPr>
        <sz val="10"/>
        <rFont val="宋体"/>
        <charset val="134"/>
      </rPr>
      <t>盱眙县</t>
    </r>
  </si>
  <si>
    <r>
      <rPr>
        <sz val="10"/>
        <rFont val="宋体"/>
        <charset val="134"/>
      </rPr>
      <t>金湖县</t>
    </r>
  </si>
  <si>
    <r>
      <rPr>
        <sz val="9"/>
        <rFont val="宋体"/>
        <charset val="134"/>
      </rPr>
      <t>宿迁市</t>
    </r>
  </si>
  <si>
    <t>宿迁市辖区</t>
  </si>
  <si>
    <r>
      <rPr>
        <sz val="10"/>
        <rFont val="宋体"/>
        <charset val="134"/>
      </rPr>
      <t>宿城区</t>
    </r>
  </si>
  <si>
    <r>
      <rPr>
        <sz val="10"/>
        <rFont val="宋体"/>
        <charset val="134"/>
      </rPr>
      <t>宿豫区</t>
    </r>
  </si>
  <si>
    <r>
      <rPr>
        <sz val="10"/>
        <rFont val="宋体"/>
        <charset val="134"/>
      </rPr>
      <t>沭阳县</t>
    </r>
  </si>
  <si>
    <r>
      <rPr>
        <sz val="10"/>
        <rFont val="宋体"/>
        <charset val="134"/>
      </rPr>
      <t>泗阳县</t>
    </r>
  </si>
  <si>
    <r>
      <rPr>
        <sz val="10"/>
        <rFont val="宋体"/>
        <charset val="134"/>
      </rPr>
      <t>泗洪县</t>
    </r>
  </si>
  <si>
    <r>
      <rPr>
        <sz val="9"/>
        <rFont val="宋体"/>
        <charset val="134"/>
      </rPr>
      <t>扬州市</t>
    </r>
  </si>
  <si>
    <t>扬州市辖区</t>
  </si>
  <si>
    <r>
      <rPr>
        <sz val="10"/>
        <rFont val="宋体"/>
        <charset val="134"/>
      </rPr>
      <t>广陵区</t>
    </r>
  </si>
  <si>
    <r>
      <rPr>
        <sz val="10"/>
        <rFont val="宋体"/>
        <charset val="134"/>
      </rPr>
      <t>邗江区</t>
    </r>
  </si>
  <si>
    <r>
      <rPr>
        <sz val="10"/>
        <rFont val="宋体"/>
        <charset val="134"/>
      </rPr>
      <t>维扬区</t>
    </r>
  </si>
  <si>
    <r>
      <rPr>
        <sz val="10"/>
        <rFont val="宋体"/>
        <charset val="134"/>
      </rPr>
      <t>宝应县</t>
    </r>
  </si>
  <si>
    <r>
      <rPr>
        <sz val="10"/>
        <rFont val="宋体"/>
        <charset val="134"/>
      </rPr>
      <t>仪征市</t>
    </r>
  </si>
  <si>
    <r>
      <rPr>
        <sz val="10"/>
        <rFont val="宋体"/>
        <charset val="134"/>
      </rPr>
      <t>高邮市</t>
    </r>
  </si>
  <si>
    <r>
      <rPr>
        <sz val="10"/>
        <rFont val="宋体"/>
        <charset val="134"/>
      </rPr>
      <t>江都市</t>
    </r>
  </si>
  <si>
    <r>
      <rPr>
        <sz val="9"/>
        <rFont val="宋体"/>
        <charset val="134"/>
      </rPr>
      <t>浙江</t>
    </r>
  </si>
  <si>
    <r>
      <rPr>
        <sz val="9"/>
        <rFont val="宋体"/>
        <charset val="134"/>
      </rPr>
      <t>杭州市</t>
    </r>
  </si>
  <si>
    <t>杭州市辖区</t>
  </si>
  <si>
    <r>
      <rPr>
        <sz val="10"/>
        <rFont val="宋体"/>
        <charset val="134"/>
      </rPr>
      <t>上城区</t>
    </r>
  </si>
  <si>
    <r>
      <rPr>
        <sz val="10"/>
        <rFont val="宋体"/>
        <charset val="134"/>
      </rPr>
      <t>下城区</t>
    </r>
  </si>
  <si>
    <r>
      <rPr>
        <sz val="10"/>
        <rFont val="宋体"/>
        <charset val="134"/>
      </rPr>
      <t>江干区</t>
    </r>
  </si>
  <si>
    <r>
      <rPr>
        <sz val="10"/>
        <rFont val="宋体"/>
        <charset val="134"/>
      </rPr>
      <t>拱墅区</t>
    </r>
  </si>
  <si>
    <t>西湖区</t>
  </si>
  <si>
    <r>
      <rPr>
        <sz val="10"/>
        <rFont val="宋体"/>
        <charset val="134"/>
      </rPr>
      <t>滨江区</t>
    </r>
  </si>
  <si>
    <r>
      <rPr>
        <sz val="10"/>
        <rFont val="宋体"/>
        <charset val="134"/>
      </rPr>
      <t>萧山区</t>
    </r>
  </si>
  <si>
    <r>
      <rPr>
        <sz val="10"/>
        <rFont val="宋体"/>
        <charset val="134"/>
      </rPr>
      <t>分布式</t>
    </r>
    <r>
      <rPr>
        <sz val="10"/>
        <rFont val="Arial"/>
        <charset val="134"/>
      </rPr>
      <t xml:space="preserve">: </t>
    </r>
    <r>
      <rPr>
        <sz val="10"/>
        <rFont val="宋体"/>
        <charset val="134"/>
      </rPr>
      <t>装机容量大于</t>
    </r>
    <r>
      <rPr>
        <sz val="10"/>
        <rFont val="Arial"/>
        <charset val="134"/>
      </rPr>
      <t>20kw,</t>
    </r>
    <r>
      <rPr>
        <sz val="10"/>
        <rFont val="宋体"/>
        <charset val="134"/>
      </rPr>
      <t>补贴</t>
    </r>
    <r>
      <rPr>
        <sz val="10"/>
        <rFont val="Arial"/>
        <charset val="134"/>
      </rPr>
      <t>0.2</t>
    </r>
    <r>
      <rPr>
        <sz val="10"/>
        <rFont val="宋体"/>
        <charset val="134"/>
      </rPr>
      <t>元</t>
    </r>
    <r>
      <rPr>
        <sz val="10"/>
        <rFont val="Arial"/>
        <charset val="134"/>
      </rPr>
      <t>/kwh,</t>
    </r>
    <r>
      <rPr>
        <sz val="10"/>
        <rFont val="宋体"/>
        <charset val="134"/>
      </rPr>
      <t>屋顶业主使用的发电量按国电价格予以</t>
    </r>
    <r>
      <rPr>
        <sz val="10"/>
        <rFont val="Arial"/>
        <charset val="134"/>
      </rPr>
      <t>15%</t>
    </r>
    <r>
      <rPr>
        <sz val="10"/>
        <rFont val="宋体"/>
        <charset val="134"/>
      </rPr>
      <t>优惠</t>
    </r>
    <r>
      <rPr>
        <sz val="10"/>
        <rFont val="Arial"/>
        <charset val="134"/>
      </rPr>
      <t xml:space="preserve">; </t>
    </r>
    <r>
      <rPr>
        <sz val="10"/>
        <rFont val="宋体"/>
        <charset val="134"/>
      </rPr>
      <t>集中式</t>
    </r>
    <r>
      <rPr>
        <sz val="10"/>
        <rFont val="Arial"/>
        <charset val="134"/>
      </rPr>
      <t xml:space="preserve">: </t>
    </r>
    <r>
      <rPr>
        <sz val="10"/>
        <rFont val="宋体"/>
        <charset val="134"/>
      </rPr>
      <t>装机容量大于</t>
    </r>
    <r>
      <rPr>
        <sz val="10"/>
        <rFont val="Arial"/>
        <charset val="134"/>
      </rPr>
      <t>20kw,</t>
    </r>
    <r>
      <rPr>
        <sz val="10"/>
        <rFont val="宋体"/>
        <charset val="134"/>
      </rPr>
      <t>补贴</t>
    </r>
    <r>
      <rPr>
        <sz val="10"/>
        <rFont val="Arial"/>
        <charset val="134"/>
      </rPr>
      <t>0.2</t>
    </r>
    <r>
      <rPr>
        <sz val="10"/>
        <rFont val="宋体"/>
        <charset val="134"/>
      </rPr>
      <t>元</t>
    </r>
    <r>
      <rPr>
        <sz val="10"/>
        <rFont val="Arial"/>
        <charset val="134"/>
      </rPr>
      <t>/kwh;</t>
    </r>
  </si>
  <si>
    <r>
      <rPr>
        <sz val="10"/>
        <rFont val="宋体"/>
        <charset val="134"/>
      </rPr>
      <t>余杭区</t>
    </r>
  </si>
  <si>
    <r>
      <rPr>
        <sz val="10"/>
        <rFont val="宋体"/>
        <charset val="134"/>
      </rPr>
      <t>桐庐县</t>
    </r>
  </si>
  <si>
    <r>
      <rPr>
        <sz val="10"/>
        <rFont val="宋体"/>
        <charset val="134"/>
      </rPr>
      <t>淳安县</t>
    </r>
  </si>
  <si>
    <r>
      <rPr>
        <sz val="10"/>
        <rFont val="宋体"/>
        <charset val="134"/>
      </rPr>
      <t>建德市</t>
    </r>
  </si>
  <si>
    <r>
      <rPr>
        <sz val="10"/>
        <rFont val="宋体"/>
        <charset val="134"/>
      </rPr>
      <t>分布式</t>
    </r>
    <r>
      <rPr>
        <sz val="10"/>
        <rFont val="Arial"/>
        <charset val="134"/>
      </rPr>
      <t>:</t>
    </r>
    <r>
      <rPr>
        <sz val="10"/>
        <rFont val="宋体"/>
        <charset val="134"/>
      </rPr>
      <t>居民初装补助</t>
    </r>
    <r>
      <rPr>
        <sz val="10"/>
        <rFont val="Arial"/>
        <charset val="134"/>
      </rPr>
      <t>:</t>
    </r>
    <r>
      <rPr>
        <sz val="10"/>
        <rFont val="宋体"/>
        <charset val="134"/>
      </rPr>
      <t>对居民住宅给予</t>
    </r>
    <r>
      <rPr>
        <sz val="10"/>
        <rFont val="Arial"/>
        <charset val="134"/>
      </rPr>
      <t>1</t>
    </r>
    <r>
      <rPr>
        <sz val="10"/>
        <rFont val="宋体"/>
        <charset val="134"/>
      </rPr>
      <t>元</t>
    </r>
    <r>
      <rPr>
        <sz val="10"/>
        <rFont val="Arial"/>
        <charset val="134"/>
      </rPr>
      <t>/</t>
    </r>
    <r>
      <rPr>
        <sz val="10"/>
        <rFont val="宋体"/>
        <charset val="134"/>
      </rPr>
      <t>峰瓦的一次性补助</t>
    </r>
    <r>
      <rPr>
        <sz val="10"/>
        <rFont val="Arial"/>
        <charset val="134"/>
      </rPr>
      <t>,</t>
    </r>
    <r>
      <rPr>
        <sz val="10"/>
        <rFont val="宋体"/>
        <charset val="134"/>
      </rPr>
      <t>不再享受发电补贴</t>
    </r>
    <r>
      <rPr>
        <sz val="10"/>
        <rFont val="Arial"/>
        <charset val="134"/>
      </rPr>
      <t xml:space="preserve">; </t>
    </r>
    <r>
      <rPr>
        <sz val="10"/>
        <rFont val="宋体"/>
        <charset val="134"/>
      </rPr>
      <t>集中式</t>
    </r>
    <r>
      <rPr>
        <sz val="10"/>
        <rFont val="Arial"/>
        <charset val="134"/>
      </rPr>
      <t>:</t>
    </r>
    <r>
      <rPr>
        <sz val="10"/>
        <rFont val="宋体"/>
        <charset val="134"/>
      </rPr>
      <t>三年内</t>
    </r>
    <r>
      <rPr>
        <sz val="10"/>
        <rFont val="Arial"/>
        <charset val="134"/>
      </rPr>
      <t>,</t>
    </r>
    <r>
      <rPr>
        <sz val="10"/>
        <rFont val="宋体"/>
        <charset val="134"/>
      </rPr>
      <t>企业自用的给予</t>
    </r>
    <r>
      <rPr>
        <sz val="10"/>
        <rFont val="Arial"/>
        <charset val="134"/>
      </rPr>
      <t>0.2</t>
    </r>
    <r>
      <rPr>
        <sz val="10"/>
        <rFont val="宋体"/>
        <charset val="134"/>
      </rPr>
      <t>元</t>
    </r>
    <r>
      <rPr>
        <sz val="10"/>
        <rFont val="Arial"/>
        <charset val="134"/>
      </rPr>
      <t>/kWh,</t>
    </r>
    <r>
      <rPr>
        <sz val="10"/>
        <rFont val="宋体"/>
        <charset val="134"/>
      </rPr>
      <t>上大网的给予</t>
    </r>
    <r>
      <rPr>
        <sz val="10"/>
        <rFont val="Arial"/>
        <charset val="134"/>
      </rPr>
      <t>0.1</t>
    </r>
    <r>
      <rPr>
        <sz val="10"/>
        <rFont val="宋体"/>
        <charset val="134"/>
      </rPr>
      <t>元</t>
    </r>
    <r>
      <rPr>
        <sz val="10"/>
        <rFont val="Arial"/>
        <charset val="134"/>
      </rPr>
      <t>/kWh.</t>
    </r>
  </si>
  <si>
    <r>
      <rPr>
        <sz val="10"/>
        <rFont val="宋体"/>
        <charset val="134"/>
      </rPr>
      <t>富阳市</t>
    </r>
  </si>
  <si>
    <r>
      <rPr>
        <sz val="10"/>
        <rFont val="宋体"/>
        <charset val="134"/>
      </rPr>
      <t>分布式</t>
    </r>
    <r>
      <rPr>
        <sz val="10"/>
        <rFont val="Arial"/>
        <charset val="134"/>
      </rPr>
      <t>:</t>
    </r>
    <r>
      <rPr>
        <sz val="10"/>
        <rFont val="宋体"/>
        <charset val="134"/>
      </rPr>
      <t>对居民住宅的光伏发电项目按装机容量给予</t>
    </r>
    <r>
      <rPr>
        <sz val="10"/>
        <rFont val="Arial"/>
        <charset val="134"/>
      </rPr>
      <t>1</t>
    </r>
    <r>
      <rPr>
        <sz val="10"/>
        <rFont val="宋体"/>
        <charset val="134"/>
      </rPr>
      <t>元</t>
    </r>
    <r>
      <rPr>
        <sz val="10"/>
        <rFont val="Arial"/>
        <charset val="134"/>
      </rPr>
      <t>/</t>
    </r>
    <r>
      <rPr>
        <sz val="10"/>
        <rFont val="宋体"/>
        <charset val="134"/>
      </rPr>
      <t>峰瓦的一次性补助</t>
    </r>
    <r>
      <rPr>
        <sz val="10"/>
        <rFont val="Arial"/>
        <charset val="134"/>
      </rPr>
      <t>,</t>
    </r>
    <r>
      <rPr>
        <sz val="10"/>
        <rFont val="宋体"/>
        <charset val="134"/>
      </rPr>
      <t>不再享受发电补贴</t>
    </r>
    <r>
      <rPr>
        <sz val="10"/>
        <rFont val="Arial"/>
        <charset val="134"/>
      </rPr>
      <t xml:space="preserve">: </t>
    </r>
    <r>
      <rPr>
        <sz val="10"/>
        <rFont val="宋体"/>
        <charset val="134"/>
      </rPr>
      <t>集中式</t>
    </r>
    <r>
      <rPr>
        <sz val="10"/>
        <rFont val="Arial"/>
        <charset val="134"/>
      </rPr>
      <t xml:space="preserve">: </t>
    </r>
    <r>
      <rPr>
        <sz val="10"/>
        <rFont val="宋体"/>
        <charset val="134"/>
      </rPr>
      <t>在建成投产后</t>
    </r>
    <r>
      <rPr>
        <sz val="10"/>
        <rFont val="Arial"/>
        <charset val="134"/>
      </rPr>
      <t>,</t>
    </r>
    <r>
      <rPr>
        <sz val="10"/>
        <rFont val="宋体"/>
        <charset val="134"/>
      </rPr>
      <t>前两年按</t>
    </r>
    <r>
      <rPr>
        <sz val="10"/>
        <rFont val="Arial"/>
        <charset val="134"/>
      </rPr>
      <t>0.3</t>
    </r>
    <r>
      <rPr>
        <sz val="10"/>
        <rFont val="宋体"/>
        <charset val="134"/>
      </rPr>
      <t>元</t>
    </r>
    <r>
      <rPr>
        <sz val="10"/>
        <rFont val="Arial"/>
        <charset val="134"/>
      </rPr>
      <t>/kWh</t>
    </r>
    <r>
      <rPr>
        <sz val="10"/>
        <rFont val="宋体"/>
        <charset val="134"/>
      </rPr>
      <t>标准对项目投资主体给予补贴</t>
    </r>
    <r>
      <rPr>
        <sz val="10"/>
        <rFont val="Arial"/>
        <charset val="134"/>
      </rPr>
      <t>,</t>
    </r>
    <r>
      <rPr>
        <sz val="10"/>
        <rFont val="宋体"/>
        <charset val="134"/>
      </rPr>
      <t>第三至五年按</t>
    </r>
    <r>
      <rPr>
        <sz val="10"/>
        <rFont val="Arial"/>
        <charset val="134"/>
      </rPr>
      <t>0.2</t>
    </r>
    <r>
      <rPr>
        <sz val="10"/>
        <rFont val="宋体"/>
        <charset val="134"/>
      </rPr>
      <t>元</t>
    </r>
    <r>
      <rPr>
        <sz val="10"/>
        <rFont val="Arial"/>
        <charset val="134"/>
      </rPr>
      <t>/kWh</t>
    </r>
    <r>
      <rPr>
        <sz val="10"/>
        <rFont val="宋体"/>
        <charset val="134"/>
      </rPr>
      <t>标准给予补贴</t>
    </r>
    <r>
      <rPr>
        <sz val="10"/>
        <rFont val="Arial"/>
        <charset val="134"/>
      </rPr>
      <t>.</t>
    </r>
  </si>
  <si>
    <r>
      <rPr>
        <sz val="10"/>
        <rFont val="宋体"/>
        <charset val="134"/>
      </rPr>
      <t>临安市</t>
    </r>
  </si>
  <si>
    <r>
      <rPr>
        <sz val="9"/>
        <rFont val="宋体"/>
        <charset val="134"/>
      </rPr>
      <t>绍兴市</t>
    </r>
  </si>
  <si>
    <t>绍兴市辖区</t>
  </si>
  <si>
    <t>居民分布式:在国家和省分别补贴0.42元/千瓦时和0.1元/千瓦时基础上,我市自发电之日起按其实际发电量给予0.15元/千瓦时的补贴,对80%及以上采用我市生产光伏组件等关键设备的项目,按其实际发电量给予0.2元/千瓦时的补贴,补贴期限为自发电之日起五年</t>
  </si>
  <si>
    <r>
      <rPr>
        <sz val="10"/>
        <rFont val="宋体"/>
        <charset val="134"/>
      </rPr>
      <t>越城区</t>
    </r>
  </si>
  <si>
    <r>
      <rPr>
        <sz val="10"/>
        <rFont val="宋体"/>
        <charset val="134"/>
      </rPr>
      <t>绍兴县</t>
    </r>
  </si>
  <si>
    <r>
      <rPr>
        <sz val="10"/>
        <rFont val="宋体"/>
        <charset val="134"/>
      </rPr>
      <t>新昌县</t>
    </r>
  </si>
  <si>
    <r>
      <rPr>
        <sz val="10"/>
        <rFont val="宋体"/>
        <charset val="134"/>
      </rPr>
      <t>诸暨市</t>
    </r>
  </si>
  <si>
    <r>
      <rPr>
        <sz val="10"/>
        <rFont val="宋体"/>
        <charset val="134"/>
      </rPr>
      <t>上虞市</t>
    </r>
  </si>
  <si>
    <r>
      <rPr>
        <sz val="10"/>
        <rFont val="宋体"/>
        <charset val="134"/>
      </rPr>
      <t>嵊州市</t>
    </r>
  </si>
  <si>
    <r>
      <rPr>
        <sz val="9"/>
        <rFont val="宋体"/>
        <charset val="134"/>
      </rPr>
      <t>宁波市</t>
    </r>
  </si>
  <si>
    <t>宁波市辖区</t>
  </si>
  <si>
    <t>居民分布式:2020年12月31日前,在宁波大市范围内经备案认可的新建家庭屋顶光伏项目,在国家、省补贴政策基础上,市级财政再补贴0.15元/千瓦时,补贴时限为并网发电之日起3年。既有并网发电项目自政策执行之日起补助3年。</t>
  </si>
  <si>
    <r>
      <rPr>
        <sz val="10"/>
        <rFont val="宋体"/>
        <charset val="134"/>
      </rPr>
      <t>海曙区</t>
    </r>
  </si>
  <si>
    <r>
      <rPr>
        <sz val="10"/>
        <rFont val="宋体"/>
        <charset val="134"/>
      </rPr>
      <t>江东区</t>
    </r>
  </si>
  <si>
    <r>
      <rPr>
        <sz val="10"/>
        <rFont val="宋体"/>
        <charset val="134"/>
      </rPr>
      <t>江北区</t>
    </r>
    <r>
      <rPr>
        <sz val="10"/>
        <rFont val="Arial"/>
        <charset val="134"/>
      </rPr>
      <t>-</t>
    </r>
    <r>
      <rPr>
        <sz val="10"/>
        <rFont val="宋体"/>
        <charset val="134"/>
      </rPr>
      <t>宁波市</t>
    </r>
  </si>
  <si>
    <r>
      <rPr>
        <sz val="10"/>
        <rFont val="宋体"/>
        <charset val="134"/>
      </rPr>
      <t>北仑区</t>
    </r>
  </si>
  <si>
    <r>
      <rPr>
        <sz val="10"/>
        <rFont val="宋体"/>
        <charset val="134"/>
      </rPr>
      <t>镇海区</t>
    </r>
  </si>
  <si>
    <r>
      <rPr>
        <sz val="10"/>
        <rFont val="宋体"/>
        <charset val="134"/>
      </rPr>
      <t>鄞州区</t>
    </r>
  </si>
  <si>
    <r>
      <rPr>
        <sz val="10"/>
        <rFont val="宋体"/>
        <charset val="134"/>
      </rPr>
      <t>象山县</t>
    </r>
  </si>
  <si>
    <r>
      <rPr>
        <sz val="10"/>
        <rFont val="宋体"/>
        <charset val="134"/>
      </rPr>
      <t>宁海县</t>
    </r>
  </si>
  <si>
    <r>
      <rPr>
        <sz val="10"/>
        <rFont val="宋体"/>
        <charset val="134"/>
      </rPr>
      <t>余姚市</t>
    </r>
  </si>
  <si>
    <r>
      <rPr>
        <sz val="10"/>
        <rFont val="宋体"/>
        <charset val="134"/>
      </rPr>
      <t>慈溪市</t>
    </r>
  </si>
  <si>
    <r>
      <rPr>
        <sz val="10"/>
        <rFont val="宋体"/>
        <charset val="134"/>
      </rPr>
      <t>奉化市</t>
    </r>
  </si>
  <si>
    <r>
      <rPr>
        <sz val="9"/>
        <rFont val="宋体"/>
        <charset val="134"/>
      </rPr>
      <t>湖州市</t>
    </r>
  </si>
  <si>
    <t>湖州市辖区</t>
  </si>
  <si>
    <r>
      <rPr>
        <sz val="10"/>
        <rFont val="宋体"/>
        <charset val="134"/>
      </rPr>
      <t>吴兴区</t>
    </r>
  </si>
  <si>
    <r>
      <rPr>
        <sz val="10"/>
        <rFont val="宋体"/>
        <charset val="134"/>
      </rPr>
      <t>南浔区</t>
    </r>
  </si>
  <si>
    <r>
      <rPr>
        <sz val="10"/>
        <rFont val="宋体"/>
        <charset val="134"/>
      </rPr>
      <t>德清县</t>
    </r>
  </si>
  <si>
    <r>
      <rPr>
        <sz val="10"/>
        <rFont val="宋体"/>
        <charset val="134"/>
      </rPr>
      <t>长兴县</t>
    </r>
  </si>
  <si>
    <r>
      <rPr>
        <sz val="10"/>
        <rFont val="宋体"/>
        <charset val="134"/>
      </rPr>
      <t>安吉县</t>
    </r>
  </si>
  <si>
    <r>
      <rPr>
        <sz val="9"/>
        <rFont val="宋体"/>
        <charset val="134"/>
      </rPr>
      <t>嘉兴市</t>
    </r>
  </si>
  <si>
    <t>嘉兴市辖区</t>
  </si>
  <si>
    <r>
      <rPr>
        <sz val="10"/>
        <rFont val="宋体"/>
        <charset val="134"/>
      </rPr>
      <t>分布式</t>
    </r>
    <r>
      <rPr>
        <sz val="10"/>
        <rFont val="Arial"/>
        <charset val="134"/>
      </rPr>
      <t>:</t>
    </r>
    <r>
      <rPr>
        <sz val="10"/>
        <rFont val="宋体"/>
        <charset val="134"/>
      </rPr>
      <t>在</t>
    </r>
    <r>
      <rPr>
        <sz val="10"/>
        <rFont val="Arial"/>
        <charset val="134"/>
      </rPr>
      <t>2016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日至</t>
    </r>
    <r>
      <rPr>
        <sz val="10"/>
        <rFont val="Arial"/>
        <charset val="134"/>
      </rPr>
      <t>2017</t>
    </r>
    <r>
      <rPr>
        <sz val="10"/>
        <rFont val="宋体"/>
        <charset val="134"/>
      </rPr>
      <t>年</t>
    </r>
    <r>
      <rPr>
        <sz val="10"/>
        <rFont val="Arial"/>
        <charset val="134"/>
      </rPr>
      <t>12</t>
    </r>
    <r>
      <rPr>
        <sz val="10"/>
        <rFont val="宋体"/>
        <charset val="134"/>
      </rPr>
      <t>月</t>
    </r>
    <r>
      <rPr>
        <sz val="10"/>
        <rFont val="Arial"/>
        <charset val="134"/>
      </rPr>
      <t>31</t>
    </r>
    <r>
      <rPr>
        <sz val="10"/>
        <rFont val="宋体"/>
        <charset val="134"/>
      </rPr>
      <t>日期间对房屋业主自投自建的家庭屋顶光伏电站按发电量每千瓦时补贴</t>
    </r>
    <r>
      <rPr>
        <sz val="10"/>
        <rFont val="Arial"/>
        <charset val="134"/>
      </rPr>
      <t>0.15</t>
    </r>
    <r>
      <rPr>
        <sz val="10"/>
        <rFont val="宋体"/>
        <charset val="134"/>
      </rPr>
      <t>元，其它投资者建设每千瓦时补贴</t>
    </r>
    <r>
      <rPr>
        <sz val="10"/>
        <rFont val="Arial"/>
        <charset val="134"/>
      </rPr>
      <t>0.1</t>
    </r>
    <r>
      <rPr>
        <sz val="10"/>
        <rFont val="宋体"/>
        <charset val="134"/>
      </rPr>
      <t>元，以上政策自并网之日起连续补贴</t>
    </r>
    <r>
      <rPr>
        <sz val="10"/>
        <rFont val="Arial"/>
        <charset val="134"/>
      </rPr>
      <t>3</t>
    </r>
    <r>
      <rPr>
        <sz val="10"/>
        <rFont val="宋体"/>
        <charset val="134"/>
      </rPr>
      <t>年。</t>
    </r>
    <r>
      <rPr>
        <sz val="10"/>
        <rFont val="Arial"/>
        <charset val="134"/>
      </rPr>
      <t>(</t>
    </r>
    <r>
      <rPr>
        <sz val="10"/>
        <rFont val="宋体"/>
        <charset val="134"/>
      </rPr>
      <t>每户不大于</t>
    </r>
    <r>
      <rPr>
        <sz val="10"/>
        <rFont val="Arial"/>
        <charset val="134"/>
      </rPr>
      <t>3</t>
    </r>
    <r>
      <rPr>
        <sz val="10"/>
        <rFont val="宋体"/>
        <charset val="134"/>
      </rPr>
      <t>千瓦</t>
    </r>
    <r>
      <rPr>
        <sz val="10"/>
        <rFont val="Arial"/>
        <charset val="134"/>
      </rPr>
      <t>)</t>
    </r>
  </si>
  <si>
    <r>
      <rPr>
        <sz val="10"/>
        <rFont val="宋体"/>
        <charset val="134"/>
      </rPr>
      <t>秀城区</t>
    </r>
  </si>
  <si>
    <r>
      <rPr>
        <sz val="10"/>
        <rFont val="宋体"/>
        <charset val="134"/>
      </rPr>
      <t>秀洲区</t>
    </r>
  </si>
  <si>
    <r>
      <rPr>
        <sz val="10"/>
        <rFont val="宋体"/>
        <charset val="134"/>
      </rPr>
      <t>嘉善县</t>
    </r>
  </si>
  <si>
    <r>
      <rPr>
        <sz val="10"/>
        <rFont val="宋体"/>
        <charset val="134"/>
      </rPr>
      <t>海盐县</t>
    </r>
  </si>
  <si>
    <r>
      <rPr>
        <sz val="10"/>
        <rFont val="宋体"/>
        <charset val="134"/>
      </rPr>
      <t>海宁市</t>
    </r>
  </si>
  <si>
    <r>
      <rPr>
        <sz val="10"/>
        <rFont val="宋体"/>
        <charset val="134"/>
      </rPr>
      <t>平湖市</t>
    </r>
  </si>
  <si>
    <r>
      <rPr>
        <sz val="10"/>
        <rFont val="宋体"/>
        <charset val="134"/>
      </rPr>
      <t>桐乡市</t>
    </r>
  </si>
  <si>
    <r>
      <rPr>
        <sz val="9"/>
        <rFont val="宋体"/>
        <charset val="134"/>
      </rPr>
      <t>金华市</t>
    </r>
  </si>
  <si>
    <t>金华市辖区</t>
  </si>
  <si>
    <r>
      <rPr>
        <sz val="10"/>
        <rFont val="宋体"/>
        <charset val="134"/>
      </rPr>
      <t>婺城区</t>
    </r>
  </si>
  <si>
    <r>
      <rPr>
        <sz val="10"/>
        <rFont val="宋体"/>
        <charset val="134"/>
      </rPr>
      <t>金东区</t>
    </r>
  </si>
  <si>
    <r>
      <rPr>
        <sz val="10"/>
        <rFont val="宋体"/>
        <charset val="134"/>
      </rPr>
      <t>武义县</t>
    </r>
  </si>
  <si>
    <r>
      <rPr>
        <sz val="10"/>
        <rFont val="宋体"/>
        <charset val="134"/>
      </rPr>
      <t>浦江县</t>
    </r>
  </si>
  <si>
    <r>
      <rPr>
        <sz val="10"/>
        <rFont val="宋体"/>
        <charset val="134"/>
      </rPr>
      <t>磐安县</t>
    </r>
  </si>
  <si>
    <r>
      <rPr>
        <sz val="10"/>
        <rFont val="宋体"/>
        <charset val="134"/>
      </rPr>
      <t>分布式</t>
    </r>
    <r>
      <rPr>
        <sz val="10"/>
        <rFont val="Arial"/>
        <charset val="134"/>
      </rPr>
      <t xml:space="preserve">: </t>
    </r>
    <r>
      <rPr>
        <sz val="10"/>
        <rFont val="宋体"/>
        <charset val="134"/>
      </rPr>
      <t>按照装机容量给予一次性补贴</t>
    </r>
    <r>
      <rPr>
        <sz val="10"/>
        <rFont val="Arial"/>
        <charset val="134"/>
      </rPr>
      <t>3</t>
    </r>
    <r>
      <rPr>
        <sz val="10"/>
        <rFont val="宋体"/>
        <charset val="134"/>
      </rPr>
      <t>元</t>
    </r>
    <r>
      <rPr>
        <sz val="10"/>
        <rFont val="Arial"/>
        <charset val="134"/>
      </rPr>
      <t>/</t>
    </r>
    <r>
      <rPr>
        <sz val="10"/>
        <rFont val="宋体"/>
        <charset val="134"/>
      </rPr>
      <t>瓦</t>
    </r>
    <r>
      <rPr>
        <sz val="10"/>
        <rFont val="Arial"/>
        <charset val="134"/>
      </rPr>
      <t>,</t>
    </r>
    <r>
      <rPr>
        <sz val="10"/>
        <rFont val="宋体"/>
        <charset val="134"/>
      </rPr>
      <t>补贴最高不超过</t>
    </r>
    <r>
      <rPr>
        <sz val="10"/>
        <rFont val="Arial"/>
        <charset val="134"/>
      </rPr>
      <t>9000</t>
    </r>
    <r>
      <rPr>
        <sz val="10"/>
        <rFont val="宋体"/>
        <charset val="134"/>
      </rPr>
      <t>元</t>
    </r>
    <r>
      <rPr>
        <sz val="10"/>
        <rFont val="Arial"/>
        <charset val="134"/>
      </rPr>
      <t xml:space="preserve">; </t>
    </r>
    <r>
      <rPr>
        <sz val="10"/>
        <rFont val="宋体"/>
        <charset val="134"/>
      </rPr>
      <t>集中式</t>
    </r>
    <r>
      <rPr>
        <sz val="10"/>
        <rFont val="Arial"/>
        <charset val="134"/>
      </rPr>
      <t xml:space="preserve">: </t>
    </r>
    <r>
      <rPr>
        <sz val="10"/>
        <rFont val="宋体"/>
        <charset val="134"/>
      </rPr>
      <t>每度电补贴</t>
    </r>
    <r>
      <rPr>
        <sz val="10"/>
        <rFont val="Arial"/>
        <charset val="134"/>
      </rPr>
      <t>0.2</t>
    </r>
    <r>
      <rPr>
        <sz val="10"/>
        <rFont val="宋体"/>
        <charset val="134"/>
      </rPr>
      <t>元</t>
    </r>
    <r>
      <rPr>
        <sz val="10"/>
        <rFont val="Arial"/>
        <charset val="134"/>
      </rPr>
      <t xml:space="preserve">, </t>
    </r>
    <r>
      <rPr>
        <sz val="10"/>
        <rFont val="宋体"/>
        <charset val="134"/>
      </rPr>
      <t>连续补贴</t>
    </r>
    <r>
      <rPr>
        <sz val="10"/>
        <rFont val="Arial"/>
        <charset val="134"/>
      </rPr>
      <t>3</t>
    </r>
    <r>
      <rPr>
        <sz val="10"/>
        <rFont val="宋体"/>
        <charset val="134"/>
      </rPr>
      <t>年</t>
    </r>
    <r>
      <rPr>
        <sz val="10"/>
        <rFont val="Arial"/>
        <charset val="134"/>
      </rPr>
      <t>.</t>
    </r>
  </si>
  <si>
    <r>
      <rPr>
        <sz val="10"/>
        <rFont val="宋体"/>
        <charset val="134"/>
      </rPr>
      <t>兰溪市</t>
    </r>
  </si>
  <si>
    <r>
      <rPr>
        <sz val="10"/>
        <rFont val="宋体"/>
        <charset val="134"/>
      </rPr>
      <t>义乌市</t>
    </r>
  </si>
  <si>
    <r>
      <rPr>
        <sz val="10"/>
        <rFont val="宋体"/>
        <charset val="134"/>
      </rPr>
      <t>东阳市</t>
    </r>
  </si>
  <si>
    <r>
      <rPr>
        <sz val="10"/>
        <rFont val="宋体"/>
        <charset val="134"/>
      </rPr>
      <t>永康市</t>
    </r>
  </si>
  <si>
    <r>
      <rPr>
        <sz val="10"/>
        <rFont val="宋体"/>
        <charset val="134"/>
      </rPr>
      <t>分布式</t>
    </r>
    <r>
      <rPr>
        <sz val="10"/>
        <rFont val="Arial"/>
        <charset val="134"/>
      </rPr>
      <t>: 0.3</t>
    </r>
    <r>
      <rPr>
        <sz val="10"/>
        <rFont val="宋体"/>
        <charset val="134"/>
      </rPr>
      <t>元</t>
    </r>
    <r>
      <rPr>
        <sz val="10"/>
        <rFont val="Arial"/>
        <charset val="134"/>
      </rPr>
      <t>/</t>
    </r>
    <r>
      <rPr>
        <sz val="10"/>
        <rFont val="宋体"/>
        <charset val="134"/>
      </rPr>
      <t>千瓦时</t>
    </r>
    <r>
      <rPr>
        <sz val="10"/>
        <rFont val="Arial"/>
        <charset val="134"/>
      </rPr>
      <t xml:space="preserve">, </t>
    </r>
    <r>
      <rPr>
        <sz val="10"/>
        <rFont val="宋体"/>
        <charset val="134"/>
      </rPr>
      <t>连补五年。集中式</t>
    </r>
    <r>
      <rPr>
        <sz val="10"/>
        <rFont val="Arial"/>
        <charset val="134"/>
      </rPr>
      <t>: 2016</t>
    </r>
    <r>
      <rPr>
        <sz val="10"/>
        <rFont val="宋体"/>
        <charset val="134"/>
      </rPr>
      <t>年底之前并网补贴</t>
    </r>
    <r>
      <rPr>
        <sz val="10"/>
        <rFont val="Arial"/>
        <charset val="134"/>
      </rPr>
      <t>0.2</t>
    </r>
    <r>
      <rPr>
        <sz val="10"/>
        <rFont val="宋体"/>
        <charset val="134"/>
      </rPr>
      <t>元</t>
    </r>
    <r>
      <rPr>
        <sz val="10"/>
        <rFont val="Arial"/>
        <charset val="134"/>
      </rPr>
      <t>/</t>
    </r>
    <r>
      <rPr>
        <sz val="10"/>
        <rFont val="宋体"/>
        <charset val="134"/>
      </rPr>
      <t>千瓦时</t>
    </r>
    <r>
      <rPr>
        <sz val="10"/>
        <rFont val="Arial"/>
        <charset val="134"/>
      </rPr>
      <t>;2018</t>
    </r>
    <r>
      <rPr>
        <sz val="10"/>
        <rFont val="宋体"/>
        <charset val="134"/>
      </rPr>
      <t>年底之前并网补贴</t>
    </r>
    <r>
      <rPr>
        <sz val="10"/>
        <rFont val="Arial"/>
        <charset val="134"/>
      </rPr>
      <t>0.15</t>
    </r>
    <r>
      <rPr>
        <sz val="10"/>
        <rFont val="宋体"/>
        <charset val="134"/>
      </rPr>
      <t>元</t>
    </r>
    <r>
      <rPr>
        <sz val="10"/>
        <rFont val="Arial"/>
        <charset val="134"/>
      </rPr>
      <t>/</t>
    </r>
    <r>
      <rPr>
        <sz val="10"/>
        <rFont val="宋体"/>
        <charset val="134"/>
      </rPr>
      <t>千瓦时</t>
    </r>
    <r>
      <rPr>
        <sz val="10"/>
        <rFont val="Arial"/>
        <charset val="134"/>
      </rPr>
      <t>;2020</t>
    </r>
    <r>
      <rPr>
        <sz val="10"/>
        <rFont val="宋体"/>
        <charset val="134"/>
      </rPr>
      <t>年底之前并网补贴</t>
    </r>
    <r>
      <rPr>
        <sz val="10"/>
        <rFont val="Arial"/>
        <charset val="134"/>
      </rPr>
      <t>0.1</t>
    </r>
    <r>
      <rPr>
        <sz val="10"/>
        <rFont val="宋体"/>
        <charset val="134"/>
      </rPr>
      <t>元</t>
    </r>
    <r>
      <rPr>
        <sz val="10"/>
        <rFont val="Arial"/>
        <charset val="134"/>
      </rPr>
      <t>/</t>
    </r>
    <r>
      <rPr>
        <sz val="10"/>
        <rFont val="宋体"/>
        <charset val="134"/>
      </rPr>
      <t>千瓦时</t>
    </r>
  </si>
  <si>
    <r>
      <rPr>
        <sz val="9"/>
        <rFont val="宋体"/>
        <charset val="134"/>
      </rPr>
      <t>丽水市</t>
    </r>
  </si>
  <si>
    <t>丽水市辖区</t>
  </si>
  <si>
    <r>
      <rPr>
        <sz val="10"/>
        <rFont val="宋体"/>
        <charset val="134"/>
      </rPr>
      <t>莲都区</t>
    </r>
  </si>
  <si>
    <r>
      <rPr>
        <sz val="10"/>
        <rFont val="宋体"/>
        <charset val="134"/>
      </rPr>
      <t>青田县</t>
    </r>
  </si>
  <si>
    <r>
      <rPr>
        <sz val="10"/>
        <rFont val="宋体"/>
        <charset val="134"/>
      </rPr>
      <t>缙云县</t>
    </r>
  </si>
  <si>
    <r>
      <rPr>
        <sz val="10"/>
        <rFont val="宋体"/>
        <charset val="134"/>
      </rPr>
      <t>遂昌县</t>
    </r>
  </si>
  <si>
    <r>
      <rPr>
        <sz val="10"/>
        <rFont val="宋体"/>
        <charset val="134"/>
      </rPr>
      <t>松阳县</t>
    </r>
  </si>
  <si>
    <r>
      <rPr>
        <sz val="10"/>
        <rFont val="宋体"/>
        <charset val="134"/>
      </rPr>
      <t>云和县</t>
    </r>
  </si>
  <si>
    <r>
      <rPr>
        <sz val="10"/>
        <rFont val="宋体"/>
        <charset val="134"/>
      </rPr>
      <t>庆元县</t>
    </r>
  </si>
  <si>
    <r>
      <rPr>
        <sz val="10"/>
        <rFont val="宋体"/>
        <charset val="134"/>
      </rPr>
      <t>景宁畲族自治县</t>
    </r>
  </si>
  <si>
    <r>
      <rPr>
        <sz val="10"/>
        <rFont val="宋体"/>
        <charset val="134"/>
      </rPr>
      <t>龙泉市</t>
    </r>
  </si>
  <si>
    <r>
      <rPr>
        <sz val="9"/>
        <rFont val="宋体"/>
        <charset val="134"/>
      </rPr>
      <t>温州市</t>
    </r>
  </si>
  <si>
    <t>温州市辖区</t>
  </si>
  <si>
    <r>
      <rPr>
        <sz val="10"/>
        <rFont val="宋体"/>
        <charset val="134"/>
      </rPr>
      <t>无</t>
    </r>
  </si>
  <si>
    <r>
      <rPr>
        <sz val="10"/>
        <rFont val="宋体"/>
        <charset val="134"/>
      </rPr>
      <t>鹿城区</t>
    </r>
  </si>
  <si>
    <r>
      <rPr>
        <sz val="10"/>
        <rFont val="宋体"/>
        <charset val="134"/>
      </rPr>
      <t>龙湾区</t>
    </r>
  </si>
  <si>
    <r>
      <rPr>
        <sz val="10"/>
        <rFont val="宋体"/>
        <charset val="134"/>
      </rPr>
      <t>瓯海区</t>
    </r>
  </si>
  <si>
    <r>
      <rPr>
        <sz val="10"/>
        <rFont val="宋体"/>
        <charset val="134"/>
      </rPr>
      <t>洞头县</t>
    </r>
  </si>
  <si>
    <r>
      <rPr>
        <sz val="10"/>
        <rFont val="宋体"/>
        <charset val="134"/>
      </rPr>
      <t>永嘉县</t>
    </r>
  </si>
  <si>
    <r>
      <rPr>
        <sz val="10"/>
        <rFont val="宋体"/>
        <charset val="134"/>
      </rPr>
      <t>平阳县</t>
    </r>
  </si>
  <si>
    <r>
      <rPr>
        <sz val="10"/>
        <rFont val="宋体"/>
        <charset val="134"/>
      </rPr>
      <t>苍南县</t>
    </r>
  </si>
  <si>
    <r>
      <rPr>
        <sz val="10"/>
        <rFont val="宋体"/>
        <charset val="134"/>
      </rPr>
      <t>文成县</t>
    </r>
  </si>
  <si>
    <r>
      <rPr>
        <sz val="10"/>
        <rFont val="宋体"/>
        <charset val="134"/>
      </rPr>
      <t>泰顺县</t>
    </r>
  </si>
  <si>
    <r>
      <rPr>
        <sz val="10"/>
        <rFont val="宋体"/>
        <charset val="134"/>
      </rPr>
      <t>分布式</t>
    </r>
    <r>
      <rPr>
        <sz val="10"/>
        <rFont val="Arial"/>
        <charset val="134"/>
      </rPr>
      <t>:</t>
    </r>
    <r>
      <rPr>
        <sz val="10"/>
        <rFont val="宋体"/>
        <charset val="134"/>
      </rPr>
      <t>每度电</t>
    </r>
    <r>
      <rPr>
        <sz val="10"/>
        <rFont val="Arial"/>
        <charset val="134"/>
      </rPr>
      <t>0.3</t>
    </r>
    <r>
      <rPr>
        <sz val="10"/>
        <rFont val="宋体"/>
        <charset val="134"/>
      </rPr>
      <t>元补贴</t>
    </r>
    <r>
      <rPr>
        <sz val="10"/>
        <rFont val="Arial"/>
        <charset val="134"/>
      </rPr>
      <t>,</t>
    </r>
    <r>
      <rPr>
        <sz val="10"/>
        <rFont val="宋体"/>
        <charset val="134"/>
      </rPr>
      <t>连续补贴</t>
    </r>
    <r>
      <rPr>
        <sz val="10"/>
        <rFont val="Arial"/>
        <charset val="134"/>
      </rPr>
      <t>5</t>
    </r>
    <r>
      <rPr>
        <sz val="10"/>
        <rFont val="宋体"/>
        <charset val="134"/>
      </rPr>
      <t>年</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</si>
  <si>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瑞安市</t>
    </r>
  </si>
  <si>
    <r>
      <rPr>
        <sz val="10"/>
        <rFont val="宋体"/>
        <charset val="134"/>
      </rPr>
      <t>分布式</t>
    </r>
    <r>
      <rPr>
        <sz val="10"/>
        <rFont val="Arial"/>
        <charset val="134"/>
      </rPr>
      <t>:</t>
    </r>
    <r>
      <rPr>
        <sz val="10"/>
        <rFont val="宋体"/>
        <charset val="134"/>
      </rPr>
      <t>对分布式光伏发电</t>
    </r>
    <r>
      <rPr>
        <sz val="10"/>
        <rFont val="Arial"/>
        <charset val="134"/>
      </rPr>
      <t>0.05</t>
    </r>
    <r>
      <rPr>
        <sz val="10"/>
        <rFont val="宋体"/>
        <charset val="134"/>
      </rPr>
      <t>元</t>
    </r>
    <r>
      <rPr>
        <sz val="10"/>
        <rFont val="Arial"/>
        <charset val="134"/>
      </rPr>
      <t>/kWh,</t>
    </r>
    <r>
      <rPr>
        <sz val="10"/>
        <rFont val="宋体"/>
        <charset val="134"/>
      </rPr>
      <t>自发电之日起一补五年</t>
    </r>
    <r>
      <rPr>
        <sz val="10"/>
        <rFont val="Arial"/>
        <charset val="134"/>
      </rPr>
      <t>;</t>
    </r>
    <r>
      <rPr>
        <sz val="10"/>
        <rFont val="宋体"/>
        <charset val="134"/>
      </rPr>
      <t>政府</t>
    </r>
    <r>
      <rPr>
        <sz val="10"/>
        <rFont val="Arial"/>
        <charset val="134"/>
      </rPr>
      <t>,</t>
    </r>
    <r>
      <rPr>
        <sz val="10"/>
        <rFont val="宋体"/>
        <charset val="134"/>
      </rPr>
      <t>国有企业无偿提供屋顶租赁</t>
    </r>
    <r>
      <rPr>
        <sz val="10"/>
        <rFont val="Arial"/>
        <charset val="134"/>
      </rPr>
      <t>,</t>
    </r>
    <r>
      <rPr>
        <sz val="10"/>
        <rFont val="宋体"/>
        <charset val="134"/>
      </rPr>
      <t>租期在</t>
    </r>
    <r>
      <rPr>
        <sz val="10"/>
        <rFont val="Arial"/>
        <charset val="134"/>
      </rPr>
      <t>25</t>
    </r>
    <r>
      <rPr>
        <sz val="10"/>
        <rFont val="宋体"/>
        <charset val="134"/>
      </rPr>
      <t>年以上</t>
    </r>
    <r>
      <rPr>
        <sz val="10"/>
        <rFont val="Arial"/>
        <charset val="134"/>
      </rPr>
      <t xml:space="preserve">; </t>
    </r>
    <r>
      <rPr>
        <sz val="10"/>
        <rFont val="宋体"/>
        <charset val="134"/>
      </rPr>
      <t>集中式</t>
    </r>
    <r>
      <rPr>
        <sz val="10"/>
        <rFont val="Arial"/>
        <charset val="134"/>
      </rPr>
      <t>: 0.3</t>
    </r>
    <r>
      <rPr>
        <sz val="10"/>
        <rFont val="宋体"/>
        <charset val="134"/>
      </rPr>
      <t>元</t>
    </r>
    <r>
      <rPr>
        <sz val="10"/>
        <rFont val="Arial"/>
        <charset val="134"/>
      </rPr>
      <t xml:space="preserve">/kWh, </t>
    </r>
    <r>
      <rPr>
        <sz val="10"/>
        <rFont val="宋体"/>
        <charset val="134"/>
      </rPr>
      <t>补五年。</t>
    </r>
  </si>
  <si>
    <r>
      <rPr>
        <sz val="10"/>
        <rFont val="宋体"/>
        <charset val="134"/>
      </rPr>
      <t>乐清市</t>
    </r>
  </si>
  <si>
    <r>
      <rPr>
        <sz val="10"/>
        <rFont val="宋体"/>
        <charset val="134"/>
      </rPr>
      <t>分布式</t>
    </r>
    <r>
      <rPr>
        <sz val="10"/>
        <rFont val="Arial"/>
        <charset val="134"/>
      </rPr>
      <t>:0.3</t>
    </r>
    <r>
      <rPr>
        <sz val="10"/>
        <rFont val="宋体"/>
        <charset val="134"/>
      </rPr>
      <t>元</t>
    </r>
    <r>
      <rPr>
        <sz val="10"/>
        <rFont val="Arial"/>
        <charset val="134"/>
      </rPr>
      <t>/kwh,</t>
    </r>
    <r>
      <rPr>
        <sz val="10"/>
        <rFont val="宋体"/>
        <charset val="134"/>
      </rPr>
      <t>自竣工验收之日起连续补贴</t>
    </r>
    <r>
      <rPr>
        <sz val="10"/>
        <rFont val="Arial"/>
        <charset val="134"/>
      </rPr>
      <t>5</t>
    </r>
    <r>
      <rPr>
        <sz val="10"/>
        <rFont val="宋体"/>
        <charset val="134"/>
      </rPr>
      <t>年</t>
    </r>
    <r>
      <rPr>
        <sz val="10"/>
        <rFont val="Arial"/>
        <charset val="134"/>
      </rPr>
      <t xml:space="preserve">; </t>
    </r>
    <r>
      <rPr>
        <sz val="10"/>
        <rFont val="宋体"/>
        <charset val="134"/>
      </rPr>
      <t>集中式</t>
    </r>
    <r>
      <rPr>
        <sz val="10"/>
        <rFont val="Arial"/>
        <charset val="134"/>
      </rPr>
      <t xml:space="preserve">: </t>
    </r>
    <r>
      <rPr>
        <sz val="10"/>
        <rFont val="宋体"/>
        <charset val="134"/>
      </rPr>
      <t>新建项目</t>
    </r>
    <r>
      <rPr>
        <sz val="10"/>
        <rFont val="Arial"/>
        <charset val="134"/>
      </rPr>
      <t>0.3</t>
    </r>
    <r>
      <rPr>
        <sz val="10"/>
        <rFont val="宋体"/>
        <charset val="134"/>
      </rPr>
      <t>元</t>
    </r>
    <r>
      <rPr>
        <sz val="10"/>
        <rFont val="Arial"/>
        <charset val="134"/>
      </rPr>
      <t>/kWh(</t>
    </r>
    <r>
      <rPr>
        <sz val="10"/>
        <rFont val="宋体"/>
        <charset val="134"/>
      </rPr>
      <t>含税</t>
    </r>
    <r>
      <rPr>
        <sz val="10"/>
        <rFont val="Arial"/>
        <charset val="134"/>
      </rPr>
      <t>)</t>
    </r>
    <r>
      <rPr>
        <sz val="10"/>
        <rFont val="宋体"/>
        <charset val="134"/>
      </rPr>
      <t>的补贴</t>
    </r>
    <r>
      <rPr>
        <sz val="10"/>
        <rFont val="Arial"/>
        <charset val="134"/>
      </rPr>
      <t>,</t>
    </r>
    <r>
      <rPr>
        <sz val="10"/>
        <rFont val="宋体"/>
        <charset val="134"/>
      </rPr>
      <t>自发电之日起连续补贴五年</t>
    </r>
    <r>
      <rPr>
        <sz val="10"/>
        <rFont val="Arial"/>
        <charset val="134"/>
      </rPr>
      <t>;</t>
    </r>
    <r>
      <rPr>
        <sz val="10"/>
        <rFont val="宋体"/>
        <charset val="134"/>
      </rPr>
      <t>企业</t>
    </r>
    <r>
      <rPr>
        <sz val="10"/>
        <rFont val="Arial"/>
        <charset val="134"/>
      </rPr>
      <t>(</t>
    </r>
    <r>
      <rPr>
        <sz val="10"/>
        <rFont val="宋体"/>
        <charset val="134"/>
      </rPr>
      <t>居民</t>
    </r>
    <r>
      <rPr>
        <sz val="10"/>
        <rFont val="Arial"/>
        <charset val="134"/>
      </rPr>
      <t>)</t>
    </r>
    <r>
      <rPr>
        <sz val="10"/>
        <rFont val="宋体"/>
        <charset val="134"/>
      </rPr>
      <t>自建模式项目</t>
    </r>
    <r>
      <rPr>
        <sz val="10"/>
        <rFont val="Arial"/>
        <charset val="134"/>
      </rPr>
      <t>,</t>
    </r>
    <r>
      <rPr>
        <sz val="10"/>
        <rFont val="宋体"/>
        <charset val="134"/>
      </rPr>
      <t>建成后由项目业主享受该项补贴。</t>
    </r>
  </si>
  <si>
    <r>
      <rPr>
        <sz val="9"/>
        <rFont val="宋体"/>
        <charset val="134"/>
      </rPr>
      <t>台州市</t>
    </r>
  </si>
  <si>
    <t>台州市辖区</t>
  </si>
  <si>
    <r>
      <rPr>
        <sz val="10"/>
        <rFont val="宋体"/>
        <charset val="134"/>
      </rPr>
      <t>椒江区</t>
    </r>
  </si>
  <si>
    <r>
      <rPr>
        <sz val="10"/>
        <rFont val="宋体"/>
        <charset val="134"/>
      </rPr>
      <t>黄岩区</t>
    </r>
  </si>
  <si>
    <r>
      <rPr>
        <sz val="10"/>
        <rFont val="宋体"/>
        <charset val="134"/>
      </rPr>
      <t>路桥区</t>
    </r>
  </si>
  <si>
    <r>
      <rPr>
        <sz val="10"/>
        <rFont val="宋体"/>
        <charset val="134"/>
      </rPr>
      <t>玉环县</t>
    </r>
  </si>
  <si>
    <r>
      <rPr>
        <sz val="10"/>
        <rFont val="宋体"/>
        <charset val="134"/>
      </rPr>
      <t>三门县</t>
    </r>
  </si>
  <si>
    <r>
      <rPr>
        <sz val="10"/>
        <rFont val="宋体"/>
        <charset val="134"/>
      </rPr>
      <t>天台县</t>
    </r>
  </si>
  <si>
    <r>
      <rPr>
        <sz val="10"/>
        <rFont val="宋体"/>
        <charset val="134"/>
      </rPr>
      <t>仙居县</t>
    </r>
  </si>
  <si>
    <r>
      <rPr>
        <sz val="10"/>
        <rFont val="宋体"/>
        <charset val="134"/>
      </rPr>
      <t>温岭市</t>
    </r>
  </si>
  <si>
    <r>
      <rPr>
        <sz val="10"/>
        <rFont val="宋体"/>
        <charset val="134"/>
      </rPr>
      <t>临海市</t>
    </r>
  </si>
  <si>
    <r>
      <rPr>
        <sz val="9"/>
        <rFont val="宋体"/>
        <charset val="134"/>
      </rPr>
      <t>舟山市</t>
    </r>
  </si>
  <si>
    <t>舟山市辖区</t>
  </si>
  <si>
    <r>
      <rPr>
        <sz val="10"/>
        <rFont val="宋体"/>
        <charset val="134"/>
      </rPr>
      <t>定海区</t>
    </r>
  </si>
  <si>
    <r>
      <rPr>
        <sz val="10"/>
        <rFont val="宋体"/>
        <charset val="134"/>
      </rPr>
      <t>岱山县</t>
    </r>
  </si>
  <si>
    <r>
      <rPr>
        <sz val="10"/>
        <rFont val="宋体"/>
        <charset val="134"/>
      </rPr>
      <t>嵊泗县</t>
    </r>
  </si>
  <si>
    <r>
      <rPr>
        <sz val="9"/>
        <rFont val="宋体"/>
        <charset val="134"/>
      </rPr>
      <t>衢州市</t>
    </r>
  </si>
  <si>
    <t>衢州市辖区</t>
  </si>
  <si>
    <r>
      <rPr>
        <sz val="10"/>
        <rFont val="宋体"/>
        <charset val="134"/>
      </rPr>
      <t>分布式</t>
    </r>
    <r>
      <rPr>
        <sz val="10"/>
        <rFont val="Arial"/>
        <charset val="134"/>
      </rPr>
      <t xml:space="preserve">: </t>
    </r>
    <r>
      <rPr>
        <sz val="10"/>
        <rFont val="宋体"/>
        <charset val="134"/>
      </rPr>
      <t>对衢州绿色产业集聚区内的屋顶光伏发电集中连片试点项目给予</t>
    </r>
    <r>
      <rPr>
        <sz val="10"/>
        <rFont val="Arial"/>
        <charset val="134"/>
      </rPr>
      <t>0.3</t>
    </r>
    <r>
      <rPr>
        <sz val="10"/>
        <rFont val="宋体"/>
        <charset val="134"/>
      </rPr>
      <t>元</t>
    </r>
    <r>
      <rPr>
        <sz val="10"/>
        <rFont val="Arial"/>
        <charset val="134"/>
      </rPr>
      <t>/</t>
    </r>
    <r>
      <rPr>
        <sz val="10"/>
        <rFont val="宋体"/>
        <charset val="134"/>
      </rPr>
      <t>千瓦时的上网电价补贴</t>
    </r>
    <r>
      <rPr>
        <sz val="10"/>
        <rFont val="Arial"/>
        <charset val="134"/>
      </rPr>
      <t>,</t>
    </r>
    <r>
      <rPr>
        <sz val="10"/>
        <rFont val="宋体"/>
        <charset val="134"/>
      </rPr>
      <t>暂定五年</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</si>
  <si>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柯城区</t>
    </r>
  </si>
  <si>
    <r>
      <rPr>
        <sz val="10"/>
        <rFont val="宋体"/>
        <charset val="134"/>
      </rPr>
      <t>衢江区</t>
    </r>
  </si>
  <si>
    <r>
      <rPr>
        <sz val="10"/>
        <rFont val="宋体"/>
        <charset val="134"/>
      </rPr>
      <t>常山县</t>
    </r>
  </si>
  <si>
    <r>
      <rPr>
        <sz val="10"/>
        <rFont val="宋体"/>
        <charset val="134"/>
      </rPr>
      <t>开化县</t>
    </r>
  </si>
  <si>
    <r>
      <rPr>
        <sz val="10"/>
        <rFont val="宋体"/>
        <charset val="134"/>
      </rPr>
      <t>分布式</t>
    </r>
    <r>
      <rPr>
        <sz val="10"/>
        <rFont val="Arial"/>
        <charset val="134"/>
      </rPr>
      <t>:</t>
    </r>
    <r>
      <rPr>
        <sz val="10"/>
        <rFont val="宋体"/>
        <charset val="134"/>
      </rPr>
      <t>对采购本地光伏产品建设</t>
    </r>
    <r>
      <rPr>
        <sz val="10"/>
        <rFont val="Arial"/>
        <charset val="134"/>
      </rPr>
      <t>1</t>
    </r>
    <r>
      <rPr>
        <sz val="10"/>
        <rFont val="宋体"/>
        <charset val="134"/>
      </rPr>
      <t>兆瓦及以上的县内分布式光伏发电项目</t>
    </r>
    <r>
      <rPr>
        <sz val="10"/>
        <rFont val="Arial"/>
        <charset val="134"/>
      </rPr>
      <t>,</t>
    </r>
    <r>
      <rPr>
        <sz val="10"/>
        <rFont val="宋体"/>
        <charset val="134"/>
      </rPr>
      <t>建成投产后</t>
    </r>
    <r>
      <rPr>
        <sz val="10"/>
        <rFont val="Arial"/>
        <charset val="134"/>
      </rPr>
      <t>,</t>
    </r>
    <r>
      <rPr>
        <sz val="10"/>
        <rFont val="宋体"/>
        <charset val="134"/>
      </rPr>
      <t>在省级电价补贴的基础上</t>
    </r>
    <r>
      <rPr>
        <sz val="10"/>
        <rFont val="Arial"/>
        <charset val="134"/>
      </rPr>
      <t>,</t>
    </r>
    <r>
      <rPr>
        <sz val="10"/>
        <rFont val="宋体"/>
        <charset val="134"/>
      </rPr>
      <t>先财政再给予</t>
    </r>
    <r>
      <rPr>
        <sz val="10"/>
        <rFont val="Arial"/>
        <charset val="134"/>
      </rPr>
      <t>0.1</t>
    </r>
    <r>
      <rPr>
        <sz val="10"/>
        <rFont val="宋体"/>
        <charset val="134"/>
      </rPr>
      <t>元</t>
    </r>
    <r>
      <rPr>
        <sz val="10"/>
        <rFont val="Arial"/>
        <charset val="134"/>
      </rPr>
      <t>/kws</t>
    </r>
    <r>
      <rPr>
        <sz val="10"/>
        <rFont val="宋体"/>
        <charset val="134"/>
      </rPr>
      <t>的上网电价补贴</t>
    </r>
    <r>
      <rPr>
        <sz val="10"/>
        <rFont val="Arial"/>
        <charset val="134"/>
      </rPr>
      <t xml:space="preserve">; </t>
    </r>
    <r>
      <rPr>
        <sz val="10"/>
        <rFont val="宋体"/>
        <charset val="134"/>
      </rPr>
      <t>集中式</t>
    </r>
    <r>
      <rPr>
        <sz val="10"/>
        <rFont val="Arial"/>
        <charset val="134"/>
      </rPr>
      <t>:</t>
    </r>
    <r>
      <rPr>
        <sz val="10"/>
        <rFont val="宋体"/>
        <charset val="134"/>
      </rPr>
      <t>暂无</t>
    </r>
  </si>
  <si>
    <r>
      <rPr>
        <sz val="10"/>
        <rFont val="宋体"/>
        <charset val="134"/>
      </rPr>
      <t>龙游县</t>
    </r>
  </si>
  <si>
    <r>
      <rPr>
        <sz val="10"/>
        <rFont val="宋体"/>
        <charset val="134"/>
      </rPr>
      <t>分布式</t>
    </r>
    <r>
      <rPr>
        <sz val="10"/>
        <rFont val="Arial"/>
        <charset val="134"/>
      </rPr>
      <t>: 1</t>
    </r>
    <r>
      <rPr>
        <sz val="10"/>
        <rFont val="宋体"/>
        <charset val="134"/>
      </rPr>
      <t>兆瓦以上的按装机容量给予每瓦</t>
    </r>
    <r>
      <rPr>
        <sz val="10"/>
        <rFont val="Arial"/>
        <charset val="134"/>
      </rPr>
      <t>0.3</t>
    </r>
    <r>
      <rPr>
        <sz val="10"/>
        <rFont val="宋体"/>
        <charset val="134"/>
      </rPr>
      <t>元的一次性奖励</t>
    </r>
    <r>
      <rPr>
        <sz val="10"/>
        <rFont val="Arial"/>
        <charset val="134"/>
      </rPr>
      <t>,5</t>
    </r>
    <r>
      <rPr>
        <sz val="10"/>
        <rFont val="宋体"/>
        <charset val="134"/>
      </rPr>
      <t>年内</t>
    </r>
    <r>
      <rPr>
        <sz val="10"/>
        <rFont val="Arial"/>
        <charset val="134"/>
      </rPr>
      <t>,</t>
    </r>
    <r>
      <rPr>
        <sz val="10"/>
        <rFont val="宋体"/>
        <charset val="134"/>
      </rPr>
      <t>对县域内建设的光伏发电项目</t>
    </r>
    <r>
      <rPr>
        <sz val="10"/>
        <rFont val="Arial"/>
        <charset val="134"/>
      </rPr>
      <t>,0.3</t>
    </r>
    <r>
      <rPr>
        <sz val="10"/>
        <rFont val="宋体"/>
        <charset val="134"/>
      </rPr>
      <t>元</t>
    </r>
    <r>
      <rPr>
        <sz val="10"/>
        <rFont val="Arial"/>
        <charset val="134"/>
      </rPr>
      <t xml:space="preserve">/kWh; </t>
    </r>
    <r>
      <rPr>
        <sz val="10"/>
        <rFont val="宋体"/>
        <charset val="134"/>
      </rPr>
      <t>集中式</t>
    </r>
    <r>
      <rPr>
        <sz val="10"/>
        <rFont val="Arial"/>
        <charset val="134"/>
      </rPr>
      <t>:</t>
    </r>
    <r>
      <rPr>
        <sz val="10"/>
        <rFont val="宋体"/>
        <charset val="134"/>
      </rPr>
      <t>暂无</t>
    </r>
  </si>
  <si>
    <r>
      <rPr>
        <sz val="10"/>
        <rFont val="宋体"/>
        <charset val="134"/>
      </rPr>
      <t>江山市</t>
    </r>
  </si>
  <si>
    <r>
      <rPr>
        <sz val="10"/>
        <rFont val="宋体"/>
        <charset val="134"/>
      </rPr>
      <t>分布式</t>
    </r>
    <r>
      <rPr>
        <sz val="10"/>
        <rFont val="Arial"/>
        <charset val="134"/>
      </rPr>
      <t>:</t>
    </r>
    <r>
      <rPr>
        <sz val="10"/>
        <rFont val="宋体"/>
        <charset val="134"/>
      </rPr>
      <t>按装机容量给予每瓦</t>
    </r>
    <r>
      <rPr>
        <sz val="10"/>
        <rFont val="Arial"/>
        <charset val="134"/>
      </rPr>
      <t>0.3</t>
    </r>
    <r>
      <rPr>
        <sz val="10"/>
        <rFont val="宋体"/>
        <charset val="134"/>
      </rPr>
      <t>元的一次性补助</t>
    </r>
    <r>
      <rPr>
        <sz val="10"/>
        <rFont val="Arial"/>
        <charset val="134"/>
      </rPr>
      <t>,</t>
    </r>
    <r>
      <rPr>
        <sz val="10"/>
        <rFont val="宋体"/>
        <charset val="134"/>
      </rPr>
      <t>对自发自用电量</t>
    </r>
    <r>
      <rPr>
        <sz val="10"/>
        <rFont val="Arial"/>
        <charset val="134"/>
      </rPr>
      <t>,0.15</t>
    </r>
    <r>
      <rPr>
        <sz val="10"/>
        <rFont val="宋体"/>
        <charset val="134"/>
      </rPr>
      <t>元</t>
    </r>
    <r>
      <rPr>
        <sz val="10"/>
        <rFont val="Arial"/>
        <charset val="134"/>
      </rPr>
      <t>/kWh</t>
    </r>
    <r>
      <rPr>
        <sz val="10"/>
        <rFont val="宋体"/>
        <charset val="134"/>
      </rPr>
      <t>补助。</t>
    </r>
    <r>
      <rPr>
        <sz val="10"/>
        <rFont val="Arial"/>
        <charset val="134"/>
      </rPr>
      <t xml:space="preserve"> </t>
    </r>
    <r>
      <rPr>
        <sz val="10"/>
        <rFont val="宋体"/>
        <charset val="134"/>
      </rPr>
      <t>企业建设屋顶光伏发电项目租用周边企业屋顶建设的</t>
    </r>
    <r>
      <rPr>
        <sz val="10"/>
        <rFont val="Arial"/>
        <charset val="134"/>
      </rPr>
      <t>,</t>
    </r>
    <r>
      <rPr>
        <sz val="10"/>
        <rFont val="宋体"/>
        <charset val="134"/>
      </rPr>
      <t>按实际使用面积给予一次性</t>
    </r>
    <r>
      <rPr>
        <sz val="10"/>
        <rFont val="Arial"/>
        <charset val="134"/>
      </rPr>
      <t>10</t>
    </r>
    <r>
      <rPr>
        <sz val="10"/>
        <rFont val="宋体"/>
        <charset val="134"/>
      </rPr>
      <t>元</t>
    </r>
    <r>
      <rPr>
        <sz val="10"/>
        <rFont val="Arial"/>
        <charset val="134"/>
      </rPr>
      <t>/</t>
    </r>
    <r>
      <rPr>
        <sz val="10"/>
        <rFont val="宋体"/>
        <charset val="134"/>
      </rPr>
      <t>平方米的补助。</t>
    </r>
    <r>
      <rPr>
        <sz val="10"/>
        <rFont val="Arial"/>
        <charset val="134"/>
      </rPr>
      <t xml:space="preserve"> </t>
    </r>
    <r>
      <rPr>
        <sz val="10"/>
        <rFont val="宋体"/>
        <charset val="134"/>
      </rPr>
      <t>光伏发电项目自投入运营起开始享受本政策，期限定为</t>
    </r>
    <r>
      <rPr>
        <sz val="10"/>
        <rFont val="Arial"/>
        <charset val="134"/>
      </rPr>
      <t>3</t>
    </r>
    <r>
      <rPr>
        <sz val="10"/>
        <rFont val="宋体"/>
        <charset val="134"/>
      </rPr>
      <t>年</t>
    </r>
    <r>
      <rPr>
        <sz val="10"/>
        <rFont val="Arial"/>
        <charset val="134"/>
      </rPr>
      <t xml:space="preserve">; </t>
    </r>
    <r>
      <rPr>
        <sz val="10"/>
        <rFont val="宋体"/>
        <charset val="134"/>
      </rPr>
      <t>集中式</t>
    </r>
    <r>
      <rPr>
        <sz val="10"/>
        <rFont val="Arial"/>
        <charset val="134"/>
      </rPr>
      <t>:</t>
    </r>
    <r>
      <rPr>
        <sz val="10"/>
        <rFont val="宋体"/>
        <charset val="134"/>
      </rPr>
      <t>按装机容量给予每瓦</t>
    </r>
    <r>
      <rPr>
        <sz val="10"/>
        <rFont val="Arial"/>
        <charset val="134"/>
      </rPr>
      <t>0.3</t>
    </r>
    <r>
      <rPr>
        <sz val="10"/>
        <rFont val="宋体"/>
        <charset val="134"/>
      </rPr>
      <t>元的一次性补助；上网电价再给予</t>
    </r>
    <r>
      <rPr>
        <sz val="10"/>
        <rFont val="Arial"/>
        <charset val="134"/>
      </rPr>
      <t>0.2</t>
    </r>
    <r>
      <rPr>
        <sz val="10"/>
        <rFont val="宋体"/>
        <charset val="134"/>
      </rPr>
      <t>元</t>
    </r>
    <r>
      <rPr>
        <sz val="10"/>
        <rFont val="Arial"/>
        <charset val="134"/>
      </rPr>
      <t>/kWh</t>
    </r>
    <r>
      <rPr>
        <sz val="10"/>
        <rFont val="宋体"/>
        <charset val="134"/>
      </rPr>
      <t>补助。</t>
    </r>
  </si>
  <si>
    <r>
      <rPr>
        <sz val="9"/>
        <rFont val="宋体"/>
        <charset val="134"/>
      </rPr>
      <t>江西</t>
    </r>
  </si>
  <si>
    <r>
      <rPr>
        <sz val="9"/>
        <rFont val="宋体"/>
        <charset val="134"/>
      </rPr>
      <t>南昌市</t>
    </r>
  </si>
  <si>
    <t>南昌市辖区</t>
  </si>
  <si>
    <r>
      <rPr>
        <sz val="10"/>
        <rFont val="宋体"/>
        <charset val="134"/>
      </rPr>
      <t>分布式</t>
    </r>
    <r>
      <rPr>
        <sz val="10"/>
        <rFont val="Arial"/>
        <charset val="134"/>
      </rPr>
      <t>:</t>
    </r>
    <r>
      <rPr>
        <sz val="10"/>
        <rFont val="宋体"/>
        <charset val="134"/>
      </rPr>
      <t>按发电量每度电给予</t>
    </r>
    <r>
      <rPr>
        <sz val="10"/>
        <rFont val="Arial"/>
        <charset val="134"/>
      </rPr>
      <t>0.2</t>
    </r>
    <r>
      <rPr>
        <sz val="10"/>
        <rFont val="宋体"/>
        <charset val="134"/>
      </rPr>
      <t>元补贴</t>
    </r>
    <r>
      <rPr>
        <sz val="10"/>
        <rFont val="Arial"/>
        <charset val="134"/>
      </rPr>
      <t>,</t>
    </r>
    <r>
      <rPr>
        <sz val="10"/>
        <rFont val="宋体"/>
        <charset val="134"/>
      </rPr>
      <t>补贴期为</t>
    </r>
    <r>
      <rPr>
        <sz val="10"/>
        <rFont val="Arial"/>
        <charset val="134"/>
      </rPr>
      <t>20</t>
    </r>
    <r>
      <rPr>
        <sz val="10"/>
        <rFont val="宋体"/>
        <charset val="134"/>
      </rPr>
      <t>年</t>
    </r>
    <r>
      <rPr>
        <sz val="10"/>
        <rFont val="Arial"/>
        <charset val="134"/>
      </rPr>
      <t>;</t>
    </r>
    <r>
      <rPr>
        <sz val="10"/>
        <rFont val="宋体"/>
        <charset val="134"/>
      </rPr>
      <t>集中式</t>
    </r>
    <r>
      <rPr>
        <sz val="10"/>
        <rFont val="Arial"/>
        <charset val="134"/>
      </rPr>
      <t>:</t>
    </r>
    <r>
      <rPr>
        <sz val="10"/>
        <rFont val="宋体"/>
        <charset val="134"/>
      </rPr>
      <t>按发电量每度电给予</t>
    </r>
    <r>
      <rPr>
        <sz val="10"/>
        <rFont val="Arial"/>
        <charset val="134"/>
      </rPr>
      <t>0.2</t>
    </r>
    <r>
      <rPr>
        <sz val="10"/>
        <rFont val="宋体"/>
        <charset val="134"/>
      </rPr>
      <t>元补贴</t>
    </r>
    <r>
      <rPr>
        <sz val="10"/>
        <rFont val="Arial"/>
        <charset val="134"/>
      </rPr>
      <t>,</t>
    </r>
    <r>
      <rPr>
        <sz val="10"/>
        <rFont val="宋体"/>
        <charset val="134"/>
      </rPr>
      <t>补贴期为</t>
    </r>
    <r>
      <rPr>
        <sz val="10"/>
        <rFont val="Arial"/>
        <charset val="134"/>
      </rPr>
      <t>20</t>
    </r>
    <r>
      <rPr>
        <sz val="10"/>
        <rFont val="宋体"/>
        <charset val="134"/>
      </rPr>
      <t>年</t>
    </r>
    <r>
      <rPr>
        <sz val="10"/>
        <rFont val="Arial"/>
        <charset val="134"/>
      </rPr>
      <t>.</t>
    </r>
  </si>
  <si>
    <r>
      <rPr>
        <sz val="10"/>
        <rFont val="宋体"/>
        <charset val="134"/>
      </rPr>
      <t>分布式</t>
    </r>
    <r>
      <rPr>
        <sz val="10"/>
        <rFont val="Arial"/>
        <charset val="134"/>
      </rPr>
      <t>:</t>
    </r>
    <r>
      <rPr>
        <sz val="10"/>
        <rFont val="宋体"/>
        <charset val="134"/>
      </rPr>
      <t>建成投产并通过验收的光伏发电项目按发电量每度电给予</t>
    </r>
    <r>
      <rPr>
        <sz val="10"/>
        <rFont val="Arial"/>
        <charset val="134"/>
      </rPr>
      <t>0.15</t>
    </r>
    <r>
      <rPr>
        <sz val="10"/>
        <rFont val="宋体"/>
        <charset val="134"/>
      </rPr>
      <t>元补贴</t>
    </r>
    <r>
      <rPr>
        <sz val="10"/>
        <rFont val="Arial"/>
        <charset val="134"/>
      </rPr>
      <t>,</t>
    </r>
    <r>
      <rPr>
        <sz val="10"/>
        <rFont val="宋体"/>
        <charset val="134"/>
      </rPr>
      <t>补贴期暂定</t>
    </r>
    <r>
      <rPr>
        <sz val="10"/>
        <rFont val="Arial"/>
        <charset val="134"/>
      </rPr>
      <t>5</t>
    </r>
    <r>
      <rPr>
        <sz val="10"/>
        <rFont val="宋体"/>
        <charset val="134"/>
      </rPr>
      <t>年</t>
    </r>
    <r>
      <rPr>
        <sz val="10"/>
        <rFont val="Arial"/>
        <charset val="134"/>
      </rPr>
      <t xml:space="preserve">; </t>
    </r>
    <r>
      <rPr>
        <sz val="10"/>
        <rFont val="宋体"/>
        <charset val="134"/>
      </rPr>
      <t>集中式</t>
    </r>
    <r>
      <rPr>
        <sz val="10"/>
        <rFont val="Arial"/>
        <charset val="134"/>
      </rPr>
      <t>:</t>
    </r>
    <r>
      <rPr>
        <sz val="10"/>
        <rFont val="宋体"/>
        <charset val="134"/>
      </rPr>
      <t>建成投产并通过验收的光伏发电项目按发电量每度电给予</t>
    </r>
    <r>
      <rPr>
        <sz val="10"/>
        <rFont val="Arial"/>
        <charset val="134"/>
      </rPr>
      <t>0.15</t>
    </r>
    <r>
      <rPr>
        <sz val="10"/>
        <rFont val="宋体"/>
        <charset val="134"/>
      </rPr>
      <t>元补贴</t>
    </r>
    <r>
      <rPr>
        <sz val="10"/>
        <rFont val="Arial"/>
        <charset val="134"/>
      </rPr>
      <t>,</t>
    </r>
    <r>
      <rPr>
        <sz val="10"/>
        <rFont val="宋体"/>
        <charset val="134"/>
      </rPr>
      <t>补贴期暂定</t>
    </r>
    <r>
      <rPr>
        <sz val="10"/>
        <rFont val="Arial"/>
        <charset val="134"/>
      </rPr>
      <t>5</t>
    </r>
    <r>
      <rPr>
        <sz val="10"/>
        <rFont val="宋体"/>
        <charset val="134"/>
      </rPr>
      <t>年</t>
    </r>
    <r>
      <rPr>
        <sz val="10"/>
        <rFont val="Arial"/>
        <charset val="134"/>
      </rPr>
      <t>.</t>
    </r>
  </si>
  <si>
    <r>
      <rPr>
        <sz val="10"/>
        <rFont val="宋体"/>
        <charset val="134"/>
      </rPr>
      <t>东湖区</t>
    </r>
  </si>
  <si>
    <t>西湖区-南昌</t>
  </si>
  <si>
    <r>
      <rPr>
        <sz val="10"/>
        <rFont val="宋体"/>
        <charset val="134"/>
      </rPr>
      <t>青云谱区</t>
    </r>
  </si>
  <si>
    <r>
      <rPr>
        <sz val="10"/>
        <rFont val="宋体"/>
        <charset val="134"/>
      </rPr>
      <t>湾里区</t>
    </r>
  </si>
  <si>
    <r>
      <rPr>
        <sz val="10"/>
        <rFont val="宋体"/>
        <charset val="134"/>
      </rPr>
      <t>青山湖区</t>
    </r>
  </si>
  <si>
    <r>
      <rPr>
        <sz val="10"/>
        <rFont val="宋体"/>
        <charset val="134"/>
      </rPr>
      <t>南昌县</t>
    </r>
  </si>
  <si>
    <r>
      <rPr>
        <sz val="10"/>
        <rFont val="宋体"/>
        <charset val="134"/>
      </rPr>
      <t>新建县</t>
    </r>
  </si>
  <si>
    <r>
      <rPr>
        <sz val="10"/>
        <rFont val="宋体"/>
        <charset val="134"/>
      </rPr>
      <t>安义县</t>
    </r>
  </si>
  <si>
    <r>
      <rPr>
        <sz val="10"/>
        <rFont val="宋体"/>
        <charset val="134"/>
      </rPr>
      <t>进贤县</t>
    </r>
  </si>
  <si>
    <r>
      <rPr>
        <sz val="9"/>
        <rFont val="宋体"/>
        <charset val="134"/>
      </rPr>
      <t>九江市</t>
    </r>
  </si>
  <si>
    <t>九江市辖区</t>
  </si>
  <si>
    <r>
      <rPr>
        <sz val="10"/>
        <rFont val="宋体"/>
        <charset val="134"/>
      </rPr>
      <t>庐山区</t>
    </r>
  </si>
  <si>
    <r>
      <rPr>
        <sz val="10"/>
        <rFont val="宋体"/>
        <charset val="134"/>
      </rPr>
      <t>浔阳区</t>
    </r>
  </si>
  <si>
    <r>
      <rPr>
        <sz val="10"/>
        <rFont val="宋体"/>
        <charset val="134"/>
      </rPr>
      <t>九江县</t>
    </r>
  </si>
  <si>
    <r>
      <rPr>
        <sz val="10"/>
        <rFont val="宋体"/>
        <charset val="134"/>
      </rPr>
      <t>武宁县</t>
    </r>
  </si>
  <si>
    <r>
      <rPr>
        <sz val="10"/>
        <rFont val="宋体"/>
        <charset val="134"/>
      </rPr>
      <t>修水县</t>
    </r>
  </si>
  <si>
    <r>
      <rPr>
        <sz val="10"/>
        <rFont val="宋体"/>
        <charset val="134"/>
      </rPr>
      <t>永修县</t>
    </r>
  </si>
  <si>
    <r>
      <rPr>
        <sz val="10"/>
        <rFont val="宋体"/>
        <charset val="134"/>
      </rPr>
      <t>德安县</t>
    </r>
  </si>
  <si>
    <r>
      <rPr>
        <sz val="10"/>
        <rFont val="宋体"/>
        <charset val="134"/>
      </rPr>
      <t>星子县</t>
    </r>
  </si>
  <si>
    <r>
      <rPr>
        <sz val="10"/>
        <rFont val="宋体"/>
        <charset val="134"/>
      </rPr>
      <t>都昌县</t>
    </r>
  </si>
  <si>
    <r>
      <rPr>
        <sz val="10"/>
        <rFont val="宋体"/>
        <charset val="134"/>
      </rPr>
      <t>湖口县</t>
    </r>
  </si>
  <si>
    <r>
      <rPr>
        <sz val="10"/>
        <rFont val="宋体"/>
        <charset val="134"/>
      </rPr>
      <t>彭泽县</t>
    </r>
  </si>
  <si>
    <r>
      <rPr>
        <sz val="10"/>
        <rFont val="宋体"/>
        <charset val="134"/>
      </rPr>
      <t>瑞昌市</t>
    </r>
  </si>
  <si>
    <r>
      <rPr>
        <sz val="9"/>
        <rFont val="宋体"/>
        <charset val="134"/>
      </rPr>
      <t>景德镇市</t>
    </r>
  </si>
  <si>
    <t>景德镇市辖区</t>
  </si>
  <si>
    <r>
      <rPr>
        <sz val="10"/>
        <rFont val="宋体"/>
        <charset val="134"/>
      </rPr>
      <t>昌江区</t>
    </r>
  </si>
  <si>
    <r>
      <rPr>
        <sz val="10"/>
        <rFont val="宋体"/>
        <charset val="134"/>
      </rPr>
      <t>珠山区</t>
    </r>
  </si>
  <si>
    <r>
      <rPr>
        <sz val="10"/>
        <rFont val="宋体"/>
        <charset val="134"/>
      </rPr>
      <t>浮梁县</t>
    </r>
  </si>
  <si>
    <r>
      <rPr>
        <sz val="10"/>
        <rFont val="宋体"/>
        <charset val="134"/>
      </rPr>
      <t>乐平市</t>
    </r>
  </si>
  <si>
    <r>
      <rPr>
        <sz val="9"/>
        <rFont val="宋体"/>
        <charset val="134"/>
      </rPr>
      <t>上饶市</t>
    </r>
  </si>
  <si>
    <t>上饶市辖区</t>
  </si>
  <si>
    <r>
      <rPr>
        <sz val="10"/>
        <rFont val="宋体"/>
        <charset val="134"/>
      </rPr>
      <t>信州区</t>
    </r>
  </si>
  <si>
    <r>
      <rPr>
        <sz val="10"/>
        <rFont val="宋体"/>
        <charset val="134"/>
      </rPr>
      <t>上饶县</t>
    </r>
  </si>
  <si>
    <r>
      <rPr>
        <sz val="10"/>
        <rFont val="宋体"/>
        <charset val="134"/>
      </rPr>
      <t>广丰县</t>
    </r>
  </si>
  <si>
    <r>
      <rPr>
        <sz val="10"/>
        <rFont val="宋体"/>
        <charset val="134"/>
      </rPr>
      <t>玉山县</t>
    </r>
  </si>
  <si>
    <r>
      <rPr>
        <sz val="10"/>
        <rFont val="宋体"/>
        <charset val="134"/>
      </rPr>
      <t>铅山县</t>
    </r>
  </si>
  <si>
    <r>
      <rPr>
        <sz val="10"/>
        <rFont val="宋体"/>
        <charset val="134"/>
      </rPr>
      <t>横峰县</t>
    </r>
  </si>
  <si>
    <r>
      <rPr>
        <sz val="10"/>
        <rFont val="宋体"/>
        <charset val="134"/>
      </rPr>
      <t>弋阳县</t>
    </r>
  </si>
  <si>
    <r>
      <rPr>
        <sz val="10"/>
        <rFont val="宋体"/>
        <charset val="134"/>
      </rPr>
      <t>余干县</t>
    </r>
  </si>
  <si>
    <r>
      <rPr>
        <sz val="10"/>
        <rFont val="宋体"/>
        <charset val="134"/>
      </rPr>
      <t>鄱阳县</t>
    </r>
  </si>
  <si>
    <r>
      <rPr>
        <sz val="10"/>
        <rFont val="宋体"/>
        <charset val="134"/>
      </rPr>
      <t>万年县</t>
    </r>
  </si>
  <si>
    <r>
      <rPr>
        <sz val="10"/>
        <rFont val="宋体"/>
        <charset val="134"/>
      </rPr>
      <t>婺源县</t>
    </r>
  </si>
  <si>
    <r>
      <rPr>
        <sz val="10"/>
        <rFont val="宋体"/>
        <charset val="134"/>
      </rPr>
      <t>德兴市</t>
    </r>
  </si>
  <si>
    <r>
      <rPr>
        <sz val="9"/>
        <rFont val="宋体"/>
        <charset val="134"/>
      </rPr>
      <t>鹰潭市</t>
    </r>
  </si>
  <si>
    <t>鹰潭市辖区</t>
  </si>
  <si>
    <r>
      <rPr>
        <sz val="10"/>
        <rFont val="宋体"/>
        <charset val="134"/>
      </rPr>
      <t>月湖区</t>
    </r>
  </si>
  <si>
    <r>
      <rPr>
        <sz val="10"/>
        <rFont val="宋体"/>
        <charset val="134"/>
      </rPr>
      <t>余江县</t>
    </r>
  </si>
  <si>
    <r>
      <rPr>
        <sz val="10"/>
        <rFont val="宋体"/>
        <charset val="134"/>
      </rPr>
      <t>贵溪市</t>
    </r>
  </si>
  <si>
    <r>
      <rPr>
        <sz val="9"/>
        <rFont val="宋体"/>
        <charset val="134"/>
      </rPr>
      <t>吉安市</t>
    </r>
  </si>
  <si>
    <t>吉安市辖区</t>
  </si>
  <si>
    <r>
      <rPr>
        <sz val="10"/>
        <rFont val="宋体"/>
        <charset val="134"/>
      </rPr>
      <t>吉州区</t>
    </r>
  </si>
  <si>
    <r>
      <rPr>
        <sz val="10"/>
        <rFont val="宋体"/>
        <charset val="134"/>
      </rPr>
      <t>青原区</t>
    </r>
  </si>
  <si>
    <r>
      <rPr>
        <sz val="10"/>
        <rFont val="宋体"/>
        <charset val="134"/>
      </rPr>
      <t>吉安县</t>
    </r>
  </si>
  <si>
    <r>
      <rPr>
        <sz val="10"/>
        <rFont val="宋体"/>
        <charset val="134"/>
      </rPr>
      <t>吉水县</t>
    </r>
  </si>
  <si>
    <r>
      <rPr>
        <sz val="10"/>
        <rFont val="宋体"/>
        <charset val="134"/>
      </rPr>
      <t>峡江县</t>
    </r>
  </si>
  <si>
    <r>
      <rPr>
        <sz val="10"/>
        <rFont val="宋体"/>
        <charset val="134"/>
      </rPr>
      <t>新干县</t>
    </r>
  </si>
  <si>
    <r>
      <rPr>
        <sz val="10"/>
        <rFont val="宋体"/>
        <charset val="134"/>
      </rPr>
      <t>永丰县</t>
    </r>
  </si>
  <si>
    <r>
      <rPr>
        <sz val="10"/>
        <rFont val="宋体"/>
        <charset val="134"/>
      </rPr>
      <t>泰和县</t>
    </r>
  </si>
  <si>
    <r>
      <rPr>
        <sz val="10"/>
        <rFont val="宋体"/>
        <charset val="134"/>
      </rPr>
      <t>遂川县</t>
    </r>
  </si>
  <si>
    <r>
      <rPr>
        <sz val="10"/>
        <rFont val="宋体"/>
        <charset val="134"/>
      </rPr>
      <t>万安县</t>
    </r>
  </si>
  <si>
    <r>
      <rPr>
        <sz val="10"/>
        <rFont val="宋体"/>
        <charset val="134"/>
      </rPr>
      <t>安福县</t>
    </r>
  </si>
  <si>
    <r>
      <rPr>
        <sz val="10"/>
        <rFont val="宋体"/>
        <charset val="134"/>
      </rPr>
      <t>永新县</t>
    </r>
  </si>
  <si>
    <r>
      <rPr>
        <sz val="10"/>
        <rFont val="宋体"/>
        <charset val="134"/>
      </rPr>
      <t>井冈山市</t>
    </r>
  </si>
  <si>
    <r>
      <rPr>
        <sz val="9"/>
        <rFont val="宋体"/>
        <charset val="134"/>
      </rPr>
      <t>宜春市</t>
    </r>
  </si>
  <si>
    <t>宜春市辖区</t>
  </si>
  <si>
    <r>
      <rPr>
        <sz val="10"/>
        <rFont val="宋体"/>
        <charset val="134"/>
      </rPr>
      <t>袁州区</t>
    </r>
  </si>
  <si>
    <r>
      <rPr>
        <sz val="10"/>
        <rFont val="宋体"/>
        <charset val="134"/>
      </rPr>
      <t>奉新县</t>
    </r>
  </si>
  <si>
    <r>
      <rPr>
        <sz val="10"/>
        <rFont val="宋体"/>
        <charset val="134"/>
      </rPr>
      <t>万载县</t>
    </r>
  </si>
  <si>
    <r>
      <rPr>
        <sz val="10"/>
        <rFont val="宋体"/>
        <charset val="134"/>
      </rPr>
      <t>上高县</t>
    </r>
  </si>
  <si>
    <r>
      <rPr>
        <sz val="10"/>
        <rFont val="宋体"/>
        <charset val="134"/>
      </rPr>
      <t>宜丰县</t>
    </r>
  </si>
  <si>
    <r>
      <rPr>
        <sz val="10"/>
        <rFont val="宋体"/>
        <charset val="134"/>
      </rPr>
      <t>靖安县</t>
    </r>
  </si>
  <si>
    <r>
      <rPr>
        <sz val="10"/>
        <rFont val="宋体"/>
        <charset val="134"/>
      </rPr>
      <t>铜鼓县</t>
    </r>
  </si>
  <si>
    <r>
      <rPr>
        <sz val="10"/>
        <rFont val="宋体"/>
        <charset val="134"/>
      </rPr>
      <t>丰城市</t>
    </r>
  </si>
  <si>
    <r>
      <rPr>
        <sz val="10"/>
        <rFont val="宋体"/>
        <charset val="134"/>
      </rPr>
      <t>樟树市</t>
    </r>
  </si>
  <si>
    <r>
      <rPr>
        <sz val="10"/>
        <rFont val="宋体"/>
        <charset val="134"/>
      </rPr>
      <t>高安市</t>
    </r>
  </si>
  <si>
    <r>
      <rPr>
        <sz val="9"/>
        <rFont val="宋体"/>
        <charset val="134"/>
      </rPr>
      <t>萍乡市</t>
    </r>
  </si>
  <si>
    <r>
      <rPr>
        <sz val="10"/>
        <rFont val="宋体"/>
        <charset val="134"/>
      </rPr>
      <t>萍乡市辖区</t>
    </r>
  </si>
  <si>
    <r>
      <rPr>
        <sz val="10"/>
        <rFont val="宋体"/>
        <charset val="134"/>
      </rPr>
      <t>安源区</t>
    </r>
  </si>
  <si>
    <r>
      <rPr>
        <sz val="10"/>
        <rFont val="宋体"/>
        <charset val="134"/>
      </rPr>
      <t>湘东区</t>
    </r>
  </si>
  <si>
    <r>
      <rPr>
        <sz val="10"/>
        <rFont val="宋体"/>
        <charset val="134"/>
      </rPr>
      <t>莲花县</t>
    </r>
  </si>
  <si>
    <r>
      <rPr>
        <sz val="10"/>
        <rFont val="宋体"/>
        <charset val="134"/>
      </rPr>
      <t>上栗县</t>
    </r>
  </si>
  <si>
    <r>
      <rPr>
        <sz val="10"/>
        <rFont val="宋体"/>
        <charset val="134"/>
      </rPr>
      <t>芦溪县</t>
    </r>
  </si>
  <si>
    <r>
      <rPr>
        <sz val="9"/>
        <rFont val="宋体"/>
        <charset val="134"/>
      </rPr>
      <t>赣州市</t>
    </r>
  </si>
  <si>
    <r>
      <rPr>
        <sz val="10"/>
        <rFont val="宋体"/>
        <charset val="134"/>
      </rPr>
      <t>赣州市辖区</t>
    </r>
  </si>
  <si>
    <r>
      <rPr>
        <sz val="10"/>
        <rFont val="宋体"/>
        <charset val="134"/>
      </rPr>
      <t>章贡区</t>
    </r>
  </si>
  <si>
    <r>
      <rPr>
        <sz val="10"/>
        <rFont val="宋体"/>
        <charset val="134"/>
      </rPr>
      <t>赣县</t>
    </r>
  </si>
  <si>
    <r>
      <rPr>
        <sz val="10"/>
        <rFont val="宋体"/>
        <charset val="134"/>
      </rPr>
      <t>信丰县</t>
    </r>
  </si>
  <si>
    <r>
      <rPr>
        <sz val="10"/>
        <rFont val="宋体"/>
        <charset val="134"/>
      </rPr>
      <t>大余县</t>
    </r>
  </si>
  <si>
    <r>
      <rPr>
        <sz val="10"/>
        <rFont val="宋体"/>
        <charset val="134"/>
      </rPr>
      <t>上犹县</t>
    </r>
  </si>
  <si>
    <r>
      <rPr>
        <sz val="10"/>
        <rFont val="宋体"/>
        <charset val="134"/>
      </rPr>
      <t>崇义县</t>
    </r>
  </si>
  <si>
    <r>
      <rPr>
        <sz val="10"/>
        <rFont val="宋体"/>
        <charset val="134"/>
      </rPr>
      <t>安远县</t>
    </r>
  </si>
  <si>
    <r>
      <rPr>
        <sz val="10"/>
        <rFont val="宋体"/>
        <charset val="134"/>
      </rPr>
      <t>龙南县</t>
    </r>
  </si>
  <si>
    <r>
      <rPr>
        <sz val="10"/>
        <rFont val="宋体"/>
        <charset val="134"/>
      </rPr>
      <t>定南县</t>
    </r>
  </si>
  <si>
    <r>
      <rPr>
        <sz val="10"/>
        <rFont val="宋体"/>
        <charset val="134"/>
      </rPr>
      <t>全南县</t>
    </r>
  </si>
  <si>
    <r>
      <rPr>
        <sz val="10"/>
        <rFont val="宋体"/>
        <charset val="134"/>
      </rPr>
      <t>宁都县</t>
    </r>
  </si>
  <si>
    <r>
      <rPr>
        <sz val="10"/>
        <rFont val="宋体"/>
        <charset val="134"/>
      </rPr>
      <t>于都县</t>
    </r>
  </si>
  <si>
    <r>
      <rPr>
        <sz val="10"/>
        <rFont val="宋体"/>
        <charset val="134"/>
      </rPr>
      <t>兴国县</t>
    </r>
  </si>
  <si>
    <r>
      <rPr>
        <sz val="10"/>
        <rFont val="宋体"/>
        <charset val="134"/>
      </rPr>
      <t>会昌县</t>
    </r>
  </si>
  <si>
    <r>
      <rPr>
        <sz val="10"/>
        <rFont val="宋体"/>
        <charset val="134"/>
      </rPr>
      <t>寻乌县</t>
    </r>
  </si>
  <si>
    <r>
      <rPr>
        <sz val="10"/>
        <rFont val="宋体"/>
        <charset val="134"/>
      </rPr>
      <t>石城县</t>
    </r>
  </si>
  <si>
    <r>
      <rPr>
        <sz val="10"/>
        <rFont val="宋体"/>
        <charset val="134"/>
      </rPr>
      <t>瑞金市</t>
    </r>
  </si>
  <si>
    <r>
      <rPr>
        <sz val="10"/>
        <rFont val="宋体"/>
        <charset val="134"/>
      </rPr>
      <t>南康市</t>
    </r>
  </si>
  <si>
    <r>
      <rPr>
        <sz val="9"/>
        <rFont val="宋体"/>
        <charset val="134"/>
      </rPr>
      <t>新余市</t>
    </r>
  </si>
  <si>
    <r>
      <rPr>
        <sz val="10"/>
        <rFont val="宋体"/>
        <charset val="134"/>
      </rPr>
      <t>新余市辖区</t>
    </r>
  </si>
  <si>
    <r>
      <rPr>
        <sz val="10"/>
        <rFont val="宋体"/>
        <charset val="134"/>
      </rPr>
      <t>渝水区</t>
    </r>
  </si>
  <si>
    <r>
      <rPr>
        <sz val="10"/>
        <rFont val="宋体"/>
        <charset val="134"/>
      </rPr>
      <t>分宜县</t>
    </r>
  </si>
  <si>
    <r>
      <rPr>
        <sz val="9"/>
        <rFont val="宋体"/>
        <charset val="134"/>
      </rPr>
      <t>抚州市</t>
    </r>
  </si>
  <si>
    <r>
      <rPr>
        <sz val="10"/>
        <rFont val="宋体"/>
        <charset val="134"/>
      </rPr>
      <t>抚州市辖区</t>
    </r>
  </si>
  <si>
    <r>
      <rPr>
        <sz val="10"/>
        <rFont val="宋体"/>
        <charset val="134"/>
      </rPr>
      <t>临川区</t>
    </r>
  </si>
  <si>
    <r>
      <rPr>
        <sz val="10"/>
        <rFont val="宋体"/>
        <charset val="134"/>
      </rPr>
      <t>南城县</t>
    </r>
  </si>
  <si>
    <r>
      <rPr>
        <sz val="10"/>
        <rFont val="宋体"/>
        <charset val="134"/>
      </rPr>
      <t>黎川县</t>
    </r>
  </si>
  <si>
    <r>
      <rPr>
        <sz val="10"/>
        <rFont val="宋体"/>
        <charset val="134"/>
      </rPr>
      <t>南丰县</t>
    </r>
  </si>
  <si>
    <r>
      <rPr>
        <sz val="10"/>
        <rFont val="宋体"/>
        <charset val="134"/>
      </rPr>
      <t>崇仁县</t>
    </r>
  </si>
  <si>
    <r>
      <rPr>
        <sz val="10"/>
        <rFont val="宋体"/>
        <charset val="134"/>
      </rPr>
      <t>乐安县</t>
    </r>
  </si>
  <si>
    <r>
      <rPr>
        <sz val="10"/>
        <rFont val="宋体"/>
        <charset val="134"/>
      </rPr>
      <t>宜黄县</t>
    </r>
  </si>
  <si>
    <r>
      <rPr>
        <sz val="10"/>
        <rFont val="宋体"/>
        <charset val="134"/>
      </rPr>
      <t>金溪县</t>
    </r>
  </si>
  <si>
    <r>
      <rPr>
        <sz val="10"/>
        <rFont val="宋体"/>
        <charset val="134"/>
      </rPr>
      <t>资溪县</t>
    </r>
  </si>
  <si>
    <r>
      <rPr>
        <sz val="10"/>
        <rFont val="宋体"/>
        <charset val="134"/>
      </rPr>
      <t>东乡县</t>
    </r>
  </si>
  <si>
    <r>
      <rPr>
        <sz val="10"/>
        <rFont val="宋体"/>
        <charset val="134"/>
      </rPr>
      <t>广昌县</t>
    </r>
  </si>
  <si>
    <r>
      <rPr>
        <sz val="9"/>
        <rFont val="宋体"/>
        <charset val="134"/>
      </rPr>
      <t>辽宁</t>
    </r>
  </si>
  <si>
    <r>
      <rPr>
        <sz val="9"/>
        <rFont val="宋体"/>
        <charset val="134"/>
      </rPr>
      <t>沈阳市</t>
    </r>
  </si>
  <si>
    <r>
      <rPr>
        <sz val="10"/>
        <rFont val="宋体"/>
        <charset val="134"/>
      </rPr>
      <t>沈阳市辖区</t>
    </r>
  </si>
  <si>
    <r>
      <rPr>
        <sz val="10"/>
        <rFont val="宋体"/>
        <charset val="134"/>
      </rPr>
      <t>沈河区</t>
    </r>
  </si>
  <si>
    <r>
      <rPr>
        <sz val="10"/>
        <rFont val="宋体"/>
        <charset val="134"/>
      </rPr>
      <t>大东区</t>
    </r>
  </si>
  <si>
    <r>
      <rPr>
        <sz val="10"/>
        <rFont val="宋体"/>
        <charset val="134"/>
      </rPr>
      <t>皇姑区</t>
    </r>
  </si>
  <si>
    <r>
      <rPr>
        <sz val="10"/>
        <rFont val="宋体"/>
        <charset val="134"/>
      </rPr>
      <t>苏家屯区</t>
    </r>
  </si>
  <si>
    <r>
      <rPr>
        <sz val="10"/>
        <rFont val="宋体"/>
        <charset val="134"/>
      </rPr>
      <t>东陵区</t>
    </r>
  </si>
  <si>
    <r>
      <rPr>
        <sz val="10"/>
        <rFont val="宋体"/>
        <charset val="134"/>
      </rPr>
      <t>新城子区</t>
    </r>
  </si>
  <si>
    <r>
      <rPr>
        <sz val="10"/>
        <rFont val="宋体"/>
        <charset val="134"/>
      </rPr>
      <t>于洪区</t>
    </r>
  </si>
  <si>
    <r>
      <rPr>
        <sz val="10"/>
        <rFont val="宋体"/>
        <charset val="134"/>
      </rPr>
      <t>辽中县</t>
    </r>
  </si>
  <si>
    <r>
      <rPr>
        <sz val="10"/>
        <rFont val="宋体"/>
        <charset val="134"/>
      </rPr>
      <t>康平县</t>
    </r>
  </si>
  <si>
    <r>
      <rPr>
        <sz val="10"/>
        <rFont val="宋体"/>
        <charset val="134"/>
      </rPr>
      <t>法库县</t>
    </r>
  </si>
  <si>
    <r>
      <rPr>
        <sz val="10"/>
        <rFont val="宋体"/>
        <charset val="134"/>
      </rPr>
      <t>新民市</t>
    </r>
  </si>
  <si>
    <r>
      <rPr>
        <sz val="9"/>
        <rFont val="宋体"/>
        <charset val="134"/>
      </rPr>
      <t>朝阳市</t>
    </r>
  </si>
  <si>
    <r>
      <rPr>
        <sz val="10"/>
        <rFont val="宋体"/>
        <charset val="134"/>
      </rPr>
      <t>朝阳市辖区</t>
    </r>
  </si>
  <si>
    <r>
      <rPr>
        <sz val="10"/>
        <rFont val="宋体"/>
        <charset val="134"/>
      </rPr>
      <t>双塔区</t>
    </r>
  </si>
  <si>
    <r>
      <rPr>
        <sz val="10"/>
        <rFont val="宋体"/>
        <charset val="134"/>
      </rPr>
      <t>龙城区</t>
    </r>
  </si>
  <si>
    <r>
      <rPr>
        <sz val="10"/>
        <rFont val="宋体"/>
        <charset val="134"/>
      </rPr>
      <t>朝阳县</t>
    </r>
  </si>
  <si>
    <r>
      <rPr>
        <sz val="10"/>
        <rFont val="宋体"/>
        <charset val="134"/>
      </rPr>
      <t>建平县</t>
    </r>
  </si>
  <si>
    <r>
      <rPr>
        <sz val="10"/>
        <rFont val="宋体"/>
        <charset val="134"/>
      </rPr>
      <t>喀喇沁左翼蒙古族自治县</t>
    </r>
  </si>
  <si>
    <r>
      <rPr>
        <sz val="10"/>
        <rFont val="宋体"/>
        <charset val="134"/>
      </rPr>
      <t>北票市</t>
    </r>
  </si>
  <si>
    <r>
      <rPr>
        <sz val="10"/>
        <rFont val="宋体"/>
        <charset val="134"/>
      </rPr>
      <t>凌源市</t>
    </r>
  </si>
  <si>
    <r>
      <rPr>
        <sz val="9"/>
        <rFont val="宋体"/>
        <charset val="134"/>
      </rPr>
      <t>阜新市</t>
    </r>
  </si>
  <si>
    <r>
      <rPr>
        <sz val="10"/>
        <rFont val="宋体"/>
        <charset val="134"/>
      </rPr>
      <t>阜新市辖区</t>
    </r>
  </si>
  <si>
    <r>
      <rPr>
        <sz val="10"/>
        <rFont val="宋体"/>
        <charset val="134"/>
      </rPr>
      <t>新邱区</t>
    </r>
  </si>
  <si>
    <r>
      <rPr>
        <sz val="10"/>
        <rFont val="宋体"/>
        <charset val="134"/>
      </rPr>
      <t>太平区</t>
    </r>
  </si>
  <si>
    <r>
      <rPr>
        <sz val="10"/>
        <rFont val="宋体"/>
        <charset val="134"/>
      </rPr>
      <t>清河门区</t>
    </r>
  </si>
  <si>
    <r>
      <rPr>
        <sz val="10"/>
        <rFont val="宋体"/>
        <charset val="134"/>
      </rPr>
      <t>细河区</t>
    </r>
  </si>
  <si>
    <r>
      <rPr>
        <sz val="10"/>
        <rFont val="宋体"/>
        <charset val="134"/>
      </rPr>
      <t>阜新蒙古族自治县</t>
    </r>
  </si>
  <si>
    <r>
      <rPr>
        <sz val="10"/>
        <rFont val="宋体"/>
        <charset val="134"/>
      </rPr>
      <t>彰武县</t>
    </r>
  </si>
  <si>
    <r>
      <rPr>
        <sz val="9"/>
        <rFont val="宋体"/>
        <charset val="134"/>
      </rPr>
      <t>铁岭市</t>
    </r>
  </si>
  <si>
    <r>
      <rPr>
        <sz val="10"/>
        <rFont val="宋体"/>
        <charset val="134"/>
      </rPr>
      <t>铁岭市辖区</t>
    </r>
  </si>
  <si>
    <r>
      <rPr>
        <sz val="10"/>
        <rFont val="宋体"/>
        <charset val="134"/>
      </rPr>
      <t>银州区</t>
    </r>
  </si>
  <si>
    <r>
      <rPr>
        <sz val="10"/>
        <rFont val="宋体"/>
        <charset val="134"/>
      </rPr>
      <t>铁岭县</t>
    </r>
  </si>
  <si>
    <r>
      <rPr>
        <sz val="10"/>
        <rFont val="宋体"/>
        <charset val="134"/>
      </rPr>
      <t>西丰县</t>
    </r>
  </si>
  <si>
    <r>
      <rPr>
        <sz val="10"/>
        <rFont val="宋体"/>
        <charset val="134"/>
      </rPr>
      <t>昌图县</t>
    </r>
  </si>
  <si>
    <r>
      <rPr>
        <sz val="10"/>
        <rFont val="宋体"/>
        <charset val="134"/>
      </rPr>
      <t>调兵山市</t>
    </r>
  </si>
  <si>
    <r>
      <rPr>
        <sz val="10"/>
        <rFont val="宋体"/>
        <charset val="134"/>
      </rPr>
      <t>开原市</t>
    </r>
  </si>
  <si>
    <r>
      <rPr>
        <sz val="9"/>
        <rFont val="宋体"/>
        <charset val="134"/>
      </rPr>
      <t>抚顺市</t>
    </r>
  </si>
  <si>
    <r>
      <rPr>
        <sz val="10"/>
        <rFont val="宋体"/>
        <charset val="134"/>
      </rPr>
      <t>抚顺市辖区</t>
    </r>
  </si>
  <si>
    <r>
      <rPr>
        <sz val="10"/>
        <rFont val="宋体"/>
        <charset val="134"/>
      </rPr>
      <t>新抚区</t>
    </r>
  </si>
  <si>
    <r>
      <rPr>
        <sz val="10"/>
        <rFont val="宋体"/>
        <charset val="134"/>
      </rPr>
      <t>东洲区</t>
    </r>
  </si>
  <si>
    <r>
      <rPr>
        <sz val="10"/>
        <rFont val="宋体"/>
        <charset val="134"/>
      </rPr>
      <t>望花区</t>
    </r>
  </si>
  <si>
    <r>
      <rPr>
        <sz val="10"/>
        <rFont val="宋体"/>
        <charset val="134"/>
      </rPr>
      <t>顺城区</t>
    </r>
  </si>
  <si>
    <r>
      <rPr>
        <sz val="10"/>
        <rFont val="宋体"/>
        <charset val="134"/>
      </rPr>
      <t>抚顺县</t>
    </r>
  </si>
  <si>
    <r>
      <rPr>
        <sz val="10"/>
        <rFont val="宋体"/>
        <charset val="134"/>
      </rPr>
      <t>新宾满族自治县</t>
    </r>
  </si>
  <si>
    <r>
      <rPr>
        <sz val="10"/>
        <rFont val="宋体"/>
        <charset val="134"/>
      </rPr>
      <t>清原满族自治县</t>
    </r>
  </si>
  <si>
    <r>
      <rPr>
        <sz val="9"/>
        <rFont val="宋体"/>
        <charset val="134"/>
      </rPr>
      <t>本溪市</t>
    </r>
  </si>
  <si>
    <r>
      <rPr>
        <sz val="10"/>
        <rFont val="宋体"/>
        <charset val="134"/>
      </rPr>
      <t>本溪市辖区</t>
    </r>
  </si>
  <si>
    <r>
      <rPr>
        <sz val="10"/>
        <rFont val="宋体"/>
        <charset val="134"/>
      </rPr>
      <t>平山区</t>
    </r>
  </si>
  <si>
    <r>
      <rPr>
        <sz val="10"/>
        <rFont val="宋体"/>
        <charset val="134"/>
      </rPr>
      <t>溪湖区</t>
    </r>
  </si>
  <si>
    <r>
      <rPr>
        <sz val="10"/>
        <rFont val="宋体"/>
        <charset val="134"/>
      </rPr>
      <t>明山区</t>
    </r>
  </si>
  <si>
    <r>
      <rPr>
        <sz val="10"/>
        <rFont val="宋体"/>
        <charset val="134"/>
      </rPr>
      <t>南芬区</t>
    </r>
  </si>
  <si>
    <r>
      <rPr>
        <sz val="10"/>
        <rFont val="宋体"/>
        <charset val="134"/>
      </rPr>
      <t>本溪满族自治县</t>
    </r>
  </si>
  <si>
    <r>
      <rPr>
        <sz val="10"/>
        <rFont val="宋体"/>
        <charset val="134"/>
      </rPr>
      <t>桓仁满族自治县</t>
    </r>
  </si>
  <si>
    <r>
      <rPr>
        <sz val="9"/>
        <rFont val="宋体"/>
        <charset val="134"/>
      </rPr>
      <t>辽阳市</t>
    </r>
  </si>
  <si>
    <r>
      <rPr>
        <sz val="10"/>
        <rFont val="宋体"/>
        <charset val="134"/>
      </rPr>
      <t>辽阳市辖区</t>
    </r>
  </si>
  <si>
    <r>
      <rPr>
        <sz val="10"/>
        <rFont val="宋体"/>
        <charset val="134"/>
      </rPr>
      <t>白塔区</t>
    </r>
  </si>
  <si>
    <r>
      <rPr>
        <sz val="10"/>
        <rFont val="宋体"/>
        <charset val="134"/>
      </rPr>
      <t>文圣区</t>
    </r>
  </si>
  <si>
    <r>
      <rPr>
        <sz val="10"/>
        <rFont val="宋体"/>
        <charset val="134"/>
      </rPr>
      <t>宏伟区</t>
    </r>
  </si>
  <si>
    <r>
      <rPr>
        <sz val="10"/>
        <rFont val="宋体"/>
        <charset val="134"/>
      </rPr>
      <t>弓长岭区</t>
    </r>
  </si>
  <si>
    <r>
      <rPr>
        <sz val="10"/>
        <rFont val="宋体"/>
        <charset val="134"/>
      </rPr>
      <t>太子河区</t>
    </r>
  </si>
  <si>
    <r>
      <rPr>
        <sz val="10"/>
        <rFont val="宋体"/>
        <charset val="134"/>
      </rPr>
      <t>辽阳县</t>
    </r>
  </si>
  <si>
    <r>
      <rPr>
        <sz val="10"/>
        <rFont val="宋体"/>
        <charset val="134"/>
      </rPr>
      <t>灯塔市</t>
    </r>
  </si>
  <si>
    <r>
      <rPr>
        <sz val="9"/>
        <rFont val="宋体"/>
        <charset val="134"/>
      </rPr>
      <t>鞍山市</t>
    </r>
  </si>
  <si>
    <r>
      <rPr>
        <sz val="10"/>
        <rFont val="宋体"/>
        <charset val="134"/>
      </rPr>
      <t>鞍山市辖区</t>
    </r>
  </si>
  <si>
    <r>
      <rPr>
        <sz val="10"/>
        <rFont val="宋体"/>
        <charset val="134"/>
      </rPr>
      <t>立山区</t>
    </r>
  </si>
  <si>
    <r>
      <rPr>
        <sz val="10"/>
        <rFont val="宋体"/>
        <charset val="134"/>
      </rPr>
      <t>千山区</t>
    </r>
  </si>
  <si>
    <r>
      <rPr>
        <sz val="10"/>
        <rFont val="宋体"/>
        <charset val="134"/>
      </rPr>
      <t>台安县</t>
    </r>
  </si>
  <si>
    <r>
      <rPr>
        <sz val="10"/>
        <rFont val="宋体"/>
        <charset val="134"/>
      </rPr>
      <t>岫岩满族自治县</t>
    </r>
  </si>
  <si>
    <r>
      <rPr>
        <sz val="10"/>
        <rFont val="宋体"/>
        <charset val="134"/>
      </rPr>
      <t>海城市</t>
    </r>
  </si>
  <si>
    <r>
      <rPr>
        <sz val="9"/>
        <rFont val="宋体"/>
        <charset val="134"/>
      </rPr>
      <t>丹东市</t>
    </r>
  </si>
  <si>
    <r>
      <rPr>
        <sz val="10"/>
        <rFont val="宋体"/>
        <charset val="134"/>
      </rPr>
      <t>丹东市辖区</t>
    </r>
  </si>
  <si>
    <r>
      <rPr>
        <sz val="10"/>
        <rFont val="宋体"/>
        <charset val="134"/>
      </rPr>
      <t>元宝区</t>
    </r>
  </si>
  <si>
    <r>
      <rPr>
        <sz val="10"/>
        <rFont val="宋体"/>
        <charset val="134"/>
      </rPr>
      <t>振兴区</t>
    </r>
  </si>
  <si>
    <r>
      <rPr>
        <sz val="10"/>
        <rFont val="宋体"/>
        <charset val="134"/>
      </rPr>
      <t>振安区</t>
    </r>
  </si>
  <si>
    <r>
      <rPr>
        <sz val="10"/>
        <rFont val="宋体"/>
        <charset val="134"/>
      </rPr>
      <t>宽甸满族自治县</t>
    </r>
  </si>
  <si>
    <r>
      <rPr>
        <sz val="10"/>
        <rFont val="宋体"/>
        <charset val="134"/>
      </rPr>
      <t>东港市</t>
    </r>
  </si>
  <si>
    <r>
      <rPr>
        <sz val="10"/>
        <rFont val="宋体"/>
        <charset val="134"/>
      </rPr>
      <t>凤城市</t>
    </r>
  </si>
  <si>
    <r>
      <rPr>
        <sz val="9"/>
        <rFont val="宋体"/>
        <charset val="134"/>
      </rPr>
      <t>大连市</t>
    </r>
  </si>
  <si>
    <r>
      <rPr>
        <sz val="10"/>
        <rFont val="宋体"/>
        <charset val="134"/>
      </rPr>
      <t>大连市辖区</t>
    </r>
  </si>
  <si>
    <r>
      <rPr>
        <sz val="10"/>
        <rFont val="宋体"/>
        <charset val="134"/>
      </rPr>
      <t>中山区</t>
    </r>
  </si>
  <si>
    <r>
      <rPr>
        <sz val="10"/>
        <rFont val="宋体"/>
        <charset val="134"/>
      </rPr>
      <t>西岗区</t>
    </r>
  </si>
  <si>
    <r>
      <rPr>
        <sz val="10"/>
        <rFont val="宋体"/>
        <charset val="134"/>
      </rPr>
      <t>沙河口区</t>
    </r>
  </si>
  <si>
    <r>
      <rPr>
        <sz val="10"/>
        <rFont val="宋体"/>
        <charset val="134"/>
      </rPr>
      <t>甘井子区</t>
    </r>
  </si>
  <si>
    <r>
      <rPr>
        <sz val="10"/>
        <rFont val="宋体"/>
        <charset val="134"/>
      </rPr>
      <t>旅顺口区</t>
    </r>
  </si>
  <si>
    <r>
      <rPr>
        <sz val="10"/>
        <rFont val="宋体"/>
        <charset val="134"/>
      </rPr>
      <t>金州区</t>
    </r>
  </si>
  <si>
    <r>
      <rPr>
        <sz val="10"/>
        <rFont val="宋体"/>
        <charset val="134"/>
      </rPr>
      <t>长海县</t>
    </r>
  </si>
  <si>
    <r>
      <rPr>
        <sz val="10"/>
        <rFont val="宋体"/>
        <charset val="134"/>
      </rPr>
      <t>瓦房店市</t>
    </r>
  </si>
  <si>
    <r>
      <rPr>
        <sz val="10"/>
        <rFont val="宋体"/>
        <charset val="134"/>
      </rPr>
      <t>普兰店市</t>
    </r>
  </si>
  <si>
    <r>
      <rPr>
        <sz val="10"/>
        <rFont val="宋体"/>
        <charset val="134"/>
      </rPr>
      <t>庄河市</t>
    </r>
  </si>
  <si>
    <r>
      <rPr>
        <sz val="9"/>
        <rFont val="宋体"/>
        <charset val="134"/>
      </rPr>
      <t>营口市</t>
    </r>
  </si>
  <si>
    <r>
      <rPr>
        <sz val="10"/>
        <rFont val="宋体"/>
        <charset val="134"/>
      </rPr>
      <t>营口市辖区</t>
    </r>
  </si>
  <si>
    <r>
      <rPr>
        <sz val="10"/>
        <rFont val="宋体"/>
        <charset val="134"/>
      </rPr>
      <t>站前区</t>
    </r>
  </si>
  <si>
    <r>
      <rPr>
        <sz val="10"/>
        <rFont val="宋体"/>
        <charset val="134"/>
      </rPr>
      <t>西市区</t>
    </r>
  </si>
  <si>
    <r>
      <rPr>
        <sz val="10"/>
        <rFont val="宋体"/>
        <charset val="134"/>
      </rPr>
      <t>鲅鱼圈区</t>
    </r>
  </si>
  <si>
    <r>
      <rPr>
        <sz val="10"/>
        <rFont val="宋体"/>
        <charset val="134"/>
      </rPr>
      <t>老边区</t>
    </r>
  </si>
  <si>
    <r>
      <rPr>
        <sz val="10"/>
        <rFont val="宋体"/>
        <charset val="134"/>
      </rPr>
      <t>盖州市</t>
    </r>
  </si>
  <si>
    <r>
      <rPr>
        <sz val="10"/>
        <rFont val="宋体"/>
        <charset val="134"/>
      </rPr>
      <t>大石桥市</t>
    </r>
  </si>
  <si>
    <r>
      <rPr>
        <sz val="9"/>
        <rFont val="宋体"/>
        <charset val="134"/>
      </rPr>
      <t>盘锦市</t>
    </r>
  </si>
  <si>
    <r>
      <rPr>
        <sz val="10"/>
        <rFont val="宋体"/>
        <charset val="134"/>
      </rPr>
      <t>盘锦市辖区</t>
    </r>
  </si>
  <si>
    <r>
      <rPr>
        <sz val="10"/>
        <rFont val="宋体"/>
        <charset val="134"/>
      </rPr>
      <t>双台子区</t>
    </r>
  </si>
  <si>
    <r>
      <rPr>
        <sz val="10"/>
        <rFont val="宋体"/>
        <charset val="134"/>
      </rPr>
      <t>兴隆台区</t>
    </r>
  </si>
  <si>
    <r>
      <rPr>
        <sz val="10"/>
        <rFont val="宋体"/>
        <charset val="134"/>
      </rPr>
      <t>大洼县</t>
    </r>
  </si>
  <si>
    <r>
      <rPr>
        <sz val="10"/>
        <rFont val="宋体"/>
        <charset val="134"/>
      </rPr>
      <t>盘山县</t>
    </r>
  </si>
  <si>
    <r>
      <rPr>
        <sz val="9"/>
        <rFont val="宋体"/>
        <charset val="134"/>
      </rPr>
      <t>锦州市</t>
    </r>
  </si>
  <si>
    <r>
      <rPr>
        <sz val="10"/>
        <rFont val="宋体"/>
        <charset val="134"/>
      </rPr>
      <t>锦州市辖区</t>
    </r>
  </si>
  <si>
    <r>
      <rPr>
        <sz val="10"/>
        <rFont val="宋体"/>
        <charset val="134"/>
      </rPr>
      <t>古塔区</t>
    </r>
  </si>
  <si>
    <r>
      <rPr>
        <sz val="10"/>
        <rFont val="宋体"/>
        <charset val="134"/>
      </rPr>
      <t>凌河区</t>
    </r>
  </si>
  <si>
    <r>
      <rPr>
        <sz val="10"/>
        <rFont val="宋体"/>
        <charset val="134"/>
      </rPr>
      <t>太和区</t>
    </r>
  </si>
  <si>
    <r>
      <rPr>
        <sz val="10"/>
        <rFont val="宋体"/>
        <charset val="134"/>
      </rPr>
      <t>黑山县</t>
    </r>
  </si>
  <si>
    <r>
      <rPr>
        <sz val="10"/>
        <rFont val="宋体"/>
        <charset val="134"/>
      </rPr>
      <t>义县</t>
    </r>
  </si>
  <si>
    <r>
      <rPr>
        <sz val="10"/>
        <rFont val="宋体"/>
        <charset val="134"/>
      </rPr>
      <t>凌海市</t>
    </r>
  </si>
  <si>
    <r>
      <rPr>
        <sz val="10"/>
        <rFont val="宋体"/>
        <charset val="134"/>
      </rPr>
      <t>北宁市</t>
    </r>
  </si>
  <si>
    <r>
      <rPr>
        <sz val="9"/>
        <rFont val="宋体"/>
        <charset val="134"/>
      </rPr>
      <t>葫芦岛市</t>
    </r>
  </si>
  <si>
    <r>
      <rPr>
        <sz val="10"/>
        <rFont val="宋体"/>
        <charset val="134"/>
      </rPr>
      <t>葫芦岛市辖区</t>
    </r>
  </si>
  <si>
    <r>
      <rPr>
        <sz val="10"/>
        <rFont val="宋体"/>
        <charset val="134"/>
      </rPr>
      <t>连山区</t>
    </r>
  </si>
  <si>
    <r>
      <rPr>
        <sz val="10"/>
        <rFont val="宋体"/>
        <charset val="134"/>
      </rPr>
      <t>龙港区</t>
    </r>
  </si>
  <si>
    <r>
      <rPr>
        <sz val="10"/>
        <rFont val="宋体"/>
        <charset val="134"/>
      </rPr>
      <t>南票区</t>
    </r>
  </si>
  <si>
    <r>
      <rPr>
        <sz val="10"/>
        <rFont val="宋体"/>
        <charset val="134"/>
      </rPr>
      <t>绥中县</t>
    </r>
  </si>
  <si>
    <r>
      <rPr>
        <sz val="10"/>
        <rFont val="宋体"/>
        <charset val="134"/>
      </rPr>
      <t>建昌县</t>
    </r>
  </si>
  <si>
    <r>
      <rPr>
        <sz val="10"/>
        <rFont val="宋体"/>
        <charset val="134"/>
      </rPr>
      <t>兴城市</t>
    </r>
  </si>
  <si>
    <r>
      <rPr>
        <sz val="9"/>
        <rFont val="宋体"/>
        <charset val="134"/>
      </rPr>
      <t>宁夏</t>
    </r>
  </si>
  <si>
    <r>
      <rPr>
        <sz val="9"/>
        <rFont val="宋体"/>
        <charset val="134"/>
      </rPr>
      <t>银川市</t>
    </r>
  </si>
  <si>
    <r>
      <rPr>
        <sz val="10"/>
        <rFont val="宋体"/>
        <charset val="134"/>
      </rPr>
      <t>银川市辖区</t>
    </r>
  </si>
  <si>
    <r>
      <rPr>
        <sz val="10"/>
        <rFont val="宋体"/>
        <charset val="134"/>
      </rPr>
      <t>兴庆区</t>
    </r>
  </si>
  <si>
    <r>
      <rPr>
        <sz val="10"/>
        <rFont val="宋体"/>
        <charset val="134"/>
      </rPr>
      <t>西夏区</t>
    </r>
  </si>
  <si>
    <r>
      <rPr>
        <sz val="10"/>
        <rFont val="宋体"/>
        <charset val="134"/>
      </rPr>
      <t>金凤区</t>
    </r>
  </si>
  <si>
    <r>
      <rPr>
        <sz val="10"/>
        <rFont val="宋体"/>
        <charset val="134"/>
      </rPr>
      <t>永宁县</t>
    </r>
  </si>
  <si>
    <r>
      <rPr>
        <sz val="10"/>
        <rFont val="宋体"/>
        <charset val="134"/>
      </rPr>
      <t>贺兰县</t>
    </r>
  </si>
  <si>
    <r>
      <rPr>
        <sz val="10"/>
        <rFont val="宋体"/>
        <charset val="134"/>
      </rPr>
      <t>灵武市</t>
    </r>
  </si>
  <si>
    <r>
      <rPr>
        <sz val="9"/>
        <rFont val="宋体"/>
        <charset val="134"/>
      </rPr>
      <t>石嘴山市</t>
    </r>
  </si>
  <si>
    <r>
      <rPr>
        <sz val="10"/>
        <rFont val="宋体"/>
        <charset val="134"/>
      </rPr>
      <t>石嘴山市辖区</t>
    </r>
  </si>
  <si>
    <r>
      <rPr>
        <sz val="10"/>
        <rFont val="宋体"/>
        <charset val="134"/>
      </rPr>
      <t>大武口区</t>
    </r>
  </si>
  <si>
    <r>
      <rPr>
        <sz val="10"/>
        <rFont val="宋体"/>
        <charset val="134"/>
      </rPr>
      <t>惠农区</t>
    </r>
  </si>
  <si>
    <r>
      <rPr>
        <sz val="10"/>
        <rFont val="宋体"/>
        <charset val="134"/>
      </rPr>
      <t>平罗县</t>
    </r>
  </si>
  <si>
    <r>
      <rPr>
        <sz val="9"/>
        <rFont val="宋体"/>
        <charset val="134"/>
      </rPr>
      <t>固原市</t>
    </r>
  </si>
  <si>
    <r>
      <rPr>
        <sz val="10"/>
        <rFont val="宋体"/>
        <charset val="134"/>
      </rPr>
      <t>固原市辖区</t>
    </r>
  </si>
  <si>
    <r>
      <rPr>
        <sz val="10"/>
        <rFont val="宋体"/>
        <charset val="134"/>
      </rPr>
      <t>原州区</t>
    </r>
  </si>
  <si>
    <r>
      <rPr>
        <sz val="10"/>
        <rFont val="宋体"/>
        <charset val="134"/>
      </rPr>
      <t>西吉县</t>
    </r>
  </si>
  <si>
    <r>
      <rPr>
        <sz val="10"/>
        <rFont val="宋体"/>
        <charset val="134"/>
      </rPr>
      <t>隆德县</t>
    </r>
  </si>
  <si>
    <r>
      <rPr>
        <sz val="10"/>
        <rFont val="宋体"/>
        <charset val="134"/>
      </rPr>
      <t>泾源县</t>
    </r>
  </si>
  <si>
    <r>
      <rPr>
        <sz val="10"/>
        <rFont val="宋体"/>
        <charset val="134"/>
      </rPr>
      <t>彭阳县</t>
    </r>
  </si>
  <si>
    <r>
      <rPr>
        <sz val="9"/>
        <rFont val="宋体"/>
        <charset val="134"/>
      </rPr>
      <t>中卫市</t>
    </r>
  </si>
  <si>
    <r>
      <rPr>
        <sz val="10"/>
        <rFont val="宋体"/>
        <charset val="134"/>
      </rPr>
      <t>中卫市辖区</t>
    </r>
  </si>
  <si>
    <r>
      <rPr>
        <sz val="10"/>
        <rFont val="宋体"/>
        <charset val="134"/>
      </rPr>
      <t>沙坡头区</t>
    </r>
  </si>
  <si>
    <r>
      <rPr>
        <sz val="10"/>
        <rFont val="宋体"/>
        <charset val="134"/>
      </rPr>
      <t>中宁县</t>
    </r>
  </si>
  <si>
    <r>
      <rPr>
        <sz val="10"/>
        <rFont val="宋体"/>
        <charset val="134"/>
      </rPr>
      <t>海原县</t>
    </r>
  </si>
  <si>
    <r>
      <rPr>
        <sz val="9"/>
        <rFont val="宋体"/>
        <charset val="134"/>
      </rPr>
      <t>吴忠市</t>
    </r>
  </si>
  <si>
    <r>
      <rPr>
        <sz val="10"/>
        <rFont val="宋体"/>
        <charset val="134"/>
      </rPr>
      <t>吴忠市辖区</t>
    </r>
  </si>
  <si>
    <r>
      <rPr>
        <sz val="10"/>
        <rFont val="宋体"/>
        <charset val="134"/>
      </rPr>
      <t>利通区</t>
    </r>
  </si>
  <si>
    <r>
      <rPr>
        <sz val="10"/>
        <rFont val="宋体"/>
        <charset val="134"/>
      </rPr>
      <t>盐池县</t>
    </r>
  </si>
  <si>
    <r>
      <rPr>
        <sz val="10"/>
        <rFont val="宋体"/>
        <charset val="134"/>
      </rPr>
      <t>同心县</t>
    </r>
  </si>
  <si>
    <r>
      <rPr>
        <sz val="10"/>
        <rFont val="宋体"/>
        <charset val="134"/>
      </rPr>
      <t>青铜峡市</t>
    </r>
  </si>
  <si>
    <r>
      <rPr>
        <sz val="9"/>
        <rFont val="宋体"/>
        <charset val="134"/>
      </rPr>
      <t>青海</t>
    </r>
  </si>
  <si>
    <r>
      <rPr>
        <sz val="9"/>
        <rFont val="宋体"/>
        <charset val="134"/>
      </rPr>
      <t>西宁市</t>
    </r>
  </si>
  <si>
    <r>
      <rPr>
        <sz val="10"/>
        <rFont val="宋体"/>
        <charset val="134"/>
      </rPr>
      <t>西宁市辖区</t>
    </r>
  </si>
  <si>
    <r>
      <rPr>
        <sz val="10"/>
        <rFont val="宋体"/>
        <charset val="134"/>
      </rPr>
      <t>城东区</t>
    </r>
  </si>
  <si>
    <r>
      <rPr>
        <sz val="10"/>
        <rFont val="宋体"/>
        <charset val="134"/>
      </rPr>
      <t>城中区</t>
    </r>
  </si>
  <si>
    <r>
      <rPr>
        <sz val="10"/>
        <rFont val="宋体"/>
        <charset val="134"/>
      </rPr>
      <t>城西区</t>
    </r>
  </si>
  <si>
    <r>
      <rPr>
        <sz val="10"/>
        <rFont val="宋体"/>
        <charset val="134"/>
      </rPr>
      <t>城北区</t>
    </r>
  </si>
  <si>
    <r>
      <rPr>
        <sz val="10"/>
        <rFont val="宋体"/>
        <charset val="134"/>
      </rPr>
      <t>大通回族土族自治县</t>
    </r>
  </si>
  <si>
    <r>
      <rPr>
        <sz val="10"/>
        <rFont val="宋体"/>
        <charset val="134"/>
      </rPr>
      <t>湟中县</t>
    </r>
  </si>
  <si>
    <r>
      <rPr>
        <sz val="10"/>
        <rFont val="宋体"/>
        <charset val="134"/>
      </rPr>
      <t>湟源县</t>
    </r>
  </si>
  <si>
    <r>
      <rPr>
        <sz val="9"/>
        <rFont val="宋体"/>
        <charset val="134"/>
      </rPr>
      <t>果洛藏族自治州</t>
    </r>
  </si>
  <si>
    <r>
      <rPr>
        <sz val="10"/>
        <rFont val="宋体"/>
        <charset val="134"/>
      </rPr>
      <t>玛沁县</t>
    </r>
  </si>
  <si>
    <r>
      <rPr>
        <sz val="10"/>
        <rFont val="宋体"/>
        <charset val="134"/>
      </rPr>
      <t>班玛县</t>
    </r>
  </si>
  <si>
    <r>
      <rPr>
        <sz val="10"/>
        <rFont val="宋体"/>
        <charset val="134"/>
      </rPr>
      <t>甘德县</t>
    </r>
  </si>
  <si>
    <r>
      <rPr>
        <sz val="10"/>
        <rFont val="宋体"/>
        <charset val="134"/>
      </rPr>
      <t>达日县</t>
    </r>
  </si>
  <si>
    <r>
      <rPr>
        <sz val="10"/>
        <rFont val="宋体"/>
        <charset val="134"/>
      </rPr>
      <t>久治县</t>
    </r>
  </si>
  <si>
    <r>
      <rPr>
        <sz val="10"/>
        <rFont val="宋体"/>
        <charset val="134"/>
      </rPr>
      <t>玛多县</t>
    </r>
  </si>
  <si>
    <r>
      <rPr>
        <sz val="9"/>
        <rFont val="宋体"/>
        <charset val="134"/>
      </rPr>
      <t>海北藏族自治州</t>
    </r>
  </si>
  <si>
    <r>
      <rPr>
        <sz val="10"/>
        <rFont val="宋体"/>
        <charset val="134"/>
      </rPr>
      <t>门源回族自治县</t>
    </r>
  </si>
  <si>
    <r>
      <rPr>
        <sz val="10"/>
        <rFont val="宋体"/>
        <charset val="134"/>
      </rPr>
      <t>祁连县</t>
    </r>
  </si>
  <si>
    <r>
      <rPr>
        <sz val="10"/>
        <rFont val="宋体"/>
        <charset val="134"/>
      </rPr>
      <t>海晏县</t>
    </r>
  </si>
  <si>
    <r>
      <rPr>
        <sz val="10"/>
        <rFont val="宋体"/>
        <charset val="134"/>
      </rPr>
      <t>刚察县</t>
    </r>
  </si>
  <si>
    <r>
      <rPr>
        <sz val="9"/>
        <rFont val="宋体"/>
        <charset val="134"/>
      </rPr>
      <t>海东地区</t>
    </r>
  </si>
  <si>
    <r>
      <rPr>
        <sz val="10"/>
        <rFont val="宋体"/>
        <charset val="134"/>
      </rPr>
      <t>平安县</t>
    </r>
  </si>
  <si>
    <r>
      <rPr>
        <sz val="10"/>
        <rFont val="宋体"/>
        <charset val="134"/>
      </rPr>
      <t>民和回族土族自治县</t>
    </r>
  </si>
  <si>
    <r>
      <rPr>
        <sz val="10"/>
        <rFont val="宋体"/>
        <charset val="134"/>
      </rPr>
      <t>乐都县</t>
    </r>
  </si>
  <si>
    <r>
      <rPr>
        <sz val="10"/>
        <rFont val="宋体"/>
        <charset val="134"/>
      </rPr>
      <t>互助土族自治县</t>
    </r>
  </si>
  <si>
    <r>
      <rPr>
        <sz val="10"/>
        <rFont val="宋体"/>
        <charset val="134"/>
      </rPr>
      <t>化隆回族自治县</t>
    </r>
  </si>
  <si>
    <r>
      <rPr>
        <sz val="10"/>
        <rFont val="宋体"/>
        <charset val="134"/>
      </rPr>
      <t>循化撒拉族自治县</t>
    </r>
  </si>
  <si>
    <r>
      <rPr>
        <sz val="9"/>
        <rFont val="宋体"/>
        <charset val="134"/>
      </rPr>
      <t>海南藏族自治州</t>
    </r>
  </si>
  <si>
    <r>
      <rPr>
        <sz val="10"/>
        <rFont val="宋体"/>
        <charset val="134"/>
      </rPr>
      <t>共和县</t>
    </r>
  </si>
  <si>
    <r>
      <rPr>
        <sz val="10"/>
        <rFont val="宋体"/>
        <charset val="134"/>
      </rPr>
      <t>同德县</t>
    </r>
  </si>
  <si>
    <r>
      <rPr>
        <sz val="10"/>
        <rFont val="宋体"/>
        <charset val="134"/>
      </rPr>
      <t>贵德县</t>
    </r>
  </si>
  <si>
    <r>
      <rPr>
        <sz val="10"/>
        <rFont val="宋体"/>
        <charset val="134"/>
      </rPr>
      <t>兴海县</t>
    </r>
  </si>
  <si>
    <r>
      <rPr>
        <sz val="10"/>
        <rFont val="宋体"/>
        <charset val="134"/>
      </rPr>
      <t>贵南县</t>
    </r>
  </si>
  <si>
    <r>
      <rPr>
        <sz val="9"/>
        <rFont val="宋体"/>
        <charset val="134"/>
      </rPr>
      <t>海西蒙古族藏族自治州</t>
    </r>
  </si>
  <si>
    <r>
      <rPr>
        <sz val="10"/>
        <rFont val="宋体"/>
        <charset val="134"/>
      </rPr>
      <t>格尔木市</t>
    </r>
  </si>
  <si>
    <r>
      <rPr>
        <sz val="10"/>
        <rFont val="宋体"/>
        <charset val="134"/>
      </rPr>
      <t>德令哈市</t>
    </r>
  </si>
  <si>
    <r>
      <rPr>
        <sz val="10"/>
        <rFont val="宋体"/>
        <charset val="134"/>
      </rPr>
      <t>乌兰县</t>
    </r>
  </si>
  <si>
    <r>
      <rPr>
        <sz val="10"/>
        <rFont val="宋体"/>
        <charset val="134"/>
      </rPr>
      <t>都兰县</t>
    </r>
  </si>
  <si>
    <r>
      <rPr>
        <sz val="10"/>
        <rFont val="宋体"/>
        <charset val="134"/>
      </rPr>
      <t>天峻县</t>
    </r>
  </si>
  <si>
    <r>
      <rPr>
        <sz val="9"/>
        <rFont val="宋体"/>
        <charset val="134"/>
      </rPr>
      <t>黄南藏族自治州</t>
    </r>
  </si>
  <si>
    <r>
      <rPr>
        <sz val="10"/>
        <rFont val="宋体"/>
        <charset val="134"/>
      </rPr>
      <t>同仁县</t>
    </r>
  </si>
  <si>
    <r>
      <rPr>
        <sz val="10"/>
        <rFont val="宋体"/>
        <charset val="134"/>
      </rPr>
      <t>尖扎县</t>
    </r>
  </si>
  <si>
    <r>
      <rPr>
        <sz val="10"/>
        <rFont val="宋体"/>
        <charset val="134"/>
      </rPr>
      <t>泽库县</t>
    </r>
  </si>
  <si>
    <r>
      <rPr>
        <sz val="10"/>
        <rFont val="宋体"/>
        <charset val="134"/>
      </rPr>
      <t>河南蒙古族自治县</t>
    </r>
  </si>
  <si>
    <r>
      <rPr>
        <sz val="9"/>
        <rFont val="宋体"/>
        <charset val="134"/>
      </rPr>
      <t>玉树藏族自治州</t>
    </r>
  </si>
  <si>
    <r>
      <rPr>
        <sz val="10"/>
        <rFont val="宋体"/>
        <charset val="134"/>
      </rPr>
      <t>玉树县</t>
    </r>
  </si>
  <si>
    <r>
      <rPr>
        <sz val="10"/>
        <rFont val="宋体"/>
        <charset val="134"/>
      </rPr>
      <t>杂多县</t>
    </r>
  </si>
  <si>
    <r>
      <rPr>
        <sz val="10"/>
        <rFont val="宋体"/>
        <charset val="134"/>
      </rPr>
      <t>称多县</t>
    </r>
  </si>
  <si>
    <r>
      <rPr>
        <sz val="10"/>
        <rFont val="宋体"/>
        <charset val="134"/>
      </rPr>
      <t>治多县</t>
    </r>
  </si>
  <si>
    <r>
      <rPr>
        <sz val="10"/>
        <rFont val="宋体"/>
        <charset val="134"/>
      </rPr>
      <t>囊谦县</t>
    </r>
  </si>
  <si>
    <r>
      <rPr>
        <sz val="10"/>
        <rFont val="宋体"/>
        <charset val="134"/>
      </rPr>
      <t>曲麻莱县</t>
    </r>
  </si>
  <si>
    <r>
      <rPr>
        <sz val="9"/>
        <rFont val="宋体"/>
        <charset val="134"/>
      </rPr>
      <t>山东</t>
    </r>
  </si>
  <si>
    <r>
      <rPr>
        <sz val="9"/>
        <rFont val="宋体"/>
        <charset val="134"/>
      </rPr>
      <t>济南市</t>
    </r>
  </si>
  <si>
    <r>
      <rPr>
        <sz val="10"/>
        <rFont val="宋体"/>
        <charset val="134"/>
      </rPr>
      <t>济南市辖区</t>
    </r>
  </si>
  <si>
    <r>
      <rPr>
        <sz val="10"/>
        <rFont val="宋体"/>
        <charset val="134"/>
      </rPr>
      <t>历下区</t>
    </r>
  </si>
  <si>
    <r>
      <rPr>
        <sz val="10"/>
        <rFont val="宋体"/>
        <charset val="134"/>
      </rPr>
      <t>市中区</t>
    </r>
  </si>
  <si>
    <r>
      <rPr>
        <sz val="10"/>
        <rFont val="宋体"/>
        <charset val="134"/>
      </rPr>
      <t>槐荫区</t>
    </r>
  </si>
  <si>
    <r>
      <rPr>
        <sz val="10"/>
        <rFont val="宋体"/>
        <charset val="134"/>
      </rPr>
      <t>天桥区</t>
    </r>
  </si>
  <si>
    <r>
      <rPr>
        <sz val="10"/>
        <rFont val="宋体"/>
        <charset val="134"/>
      </rPr>
      <t>历城区</t>
    </r>
  </si>
  <si>
    <r>
      <rPr>
        <sz val="10"/>
        <rFont val="宋体"/>
        <charset val="134"/>
      </rPr>
      <t>长清区</t>
    </r>
  </si>
  <si>
    <r>
      <rPr>
        <sz val="10"/>
        <rFont val="宋体"/>
        <charset val="134"/>
      </rPr>
      <t>平阴县</t>
    </r>
  </si>
  <si>
    <r>
      <rPr>
        <sz val="10"/>
        <rFont val="宋体"/>
        <charset val="134"/>
      </rPr>
      <t>济阳县</t>
    </r>
  </si>
  <si>
    <r>
      <rPr>
        <sz val="10"/>
        <rFont val="宋体"/>
        <charset val="134"/>
      </rPr>
      <t>商河县</t>
    </r>
  </si>
  <si>
    <r>
      <rPr>
        <sz val="10"/>
        <rFont val="宋体"/>
        <charset val="134"/>
      </rPr>
      <t>章丘市</t>
    </r>
  </si>
  <si>
    <r>
      <rPr>
        <sz val="9"/>
        <rFont val="宋体"/>
        <charset val="134"/>
      </rPr>
      <t>青岛市</t>
    </r>
  </si>
  <si>
    <r>
      <rPr>
        <sz val="10"/>
        <rFont val="宋体"/>
        <charset val="134"/>
      </rPr>
      <t>青岛市辖区</t>
    </r>
  </si>
  <si>
    <r>
      <rPr>
        <sz val="10"/>
        <rFont val="宋体"/>
        <charset val="134"/>
      </rPr>
      <t>市南区</t>
    </r>
  </si>
  <si>
    <r>
      <rPr>
        <sz val="10"/>
        <rFont val="宋体"/>
        <charset val="134"/>
      </rPr>
      <t>市北区</t>
    </r>
  </si>
  <si>
    <r>
      <rPr>
        <sz val="10"/>
        <rFont val="宋体"/>
        <charset val="134"/>
      </rPr>
      <t>四方区</t>
    </r>
  </si>
  <si>
    <r>
      <rPr>
        <sz val="10"/>
        <rFont val="宋体"/>
        <charset val="134"/>
      </rPr>
      <t>黄岛区</t>
    </r>
  </si>
  <si>
    <r>
      <rPr>
        <sz val="10"/>
        <rFont val="宋体"/>
        <charset val="134"/>
      </rPr>
      <t>崂山区</t>
    </r>
  </si>
  <si>
    <r>
      <rPr>
        <sz val="10"/>
        <rFont val="宋体"/>
        <charset val="134"/>
      </rPr>
      <t>李沧区</t>
    </r>
  </si>
  <si>
    <r>
      <rPr>
        <sz val="10"/>
        <rFont val="宋体"/>
        <charset val="134"/>
      </rPr>
      <t>城阳区</t>
    </r>
  </si>
  <si>
    <r>
      <rPr>
        <sz val="10"/>
        <rFont val="宋体"/>
        <charset val="134"/>
      </rPr>
      <t>胶州市</t>
    </r>
  </si>
  <si>
    <r>
      <rPr>
        <sz val="10"/>
        <rFont val="宋体"/>
        <charset val="134"/>
      </rPr>
      <t>即墨市</t>
    </r>
  </si>
  <si>
    <r>
      <rPr>
        <sz val="10"/>
        <rFont val="宋体"/>
        <charset val="134"/>
      </rPr>
      <t>平度市</t>
    </r>
  </si>
  <si>
    <r>
      <rPr>
        <sz val="10"/>
        <rFont val="宋体"/>
        <charset val="134"/>
      </rPr>
      <t>胶南市</t>
    </r>
  </si>
  <si>
    <r>
      <rPr>
        <sz val="10"/>
        <rFont val="宋体"/>
        <charset val="134"/>
      </rPr>
      <t>莱西市</t>
    </r>
  </si>
  <si>
    <r>
      <rPr>
        <sz val="9"/>
        <rFont val="宋体"/>
        <charset val="134"/>
      </rPr>
      <t>淄博市</t>
    </r>
  </si>
  <si>
    <r>
      <rPr>
        <sz val="10"/>
        <rFont val="宋体"/>
        <charset val="134"/>
      </rPr>
      <t>淄博市辖区</t>
    </r>
  </si>
  <si>
    <r>
      <rPr>
        <sz val="10"/>
        <rFont val="宋体"/>
        <charset val="134"/>
      </rPr>
      <t>淄川区</t>
    </r>
  </si>
  <si>
    <r>
      <rPr>
        <sz val="10"/>
        <rFont val="宋体"/>
        <charset val="134"/>
      </rPr>
      <t>张店区</t>
    </r>
  </si>
  <si>
    <r>
      <rPr>
        <sz val="10"/>
        <rFont val="宋体"/>
        <charset val="134"/>
      </rPr>
      <t>博山区</t>
    </r>
  </si>
  <si>
    <r>
      <rPr>
        <sz val="10"/>
        <rFont val="宋体"/>
        <charset val="134"/>
      </rPr>
      <t>临淄区</t>
    </r>
  </si>
  <si>
    <r>
      <rPr>
        <sz val="10"/>
        <rFont val="宋体"/>
        <charset val="134"/>
      </rPr>
      <t>周村区</t>
    </r>
  </si>
  <si>
    <r>
      <rPr>
        <sz val="10"/>
        <rFont val="宋体"/>
        <charset val="134"/>
      </rPr>
      <t>桓台县</t>
    </r>
  </si>
  <si>
    <r>
      <rPr>
        <sz val="10"/>
        <rFont val="宋体"/>
        <charset val="134"/>
      </rPr>
      <t>高青县</t>
    </r>
  </si>
  <si>
    <r>
      <rPr>
        <sz val="10"/>
        <rFont val="宋体"/>
        <charset val="134"/>
      </rPr>
      <t>沂源县</t>
    </r>
  </si>
  <si>
    <r>
      <rPr>
        <sz val="9"/>
        <rFont val="宋体"/>
        <charset val="134"/>
      </rPr>
      <t>东营市</t>
    </r>
  </si>
  <si>
    <r>
      <rPr>
        <sz val="10"/>
        <rFont val="宋体"/>
        <charset val="134"/>
      </rPr>
      <t>东营市辖区</t>
    </r>
  </si>
  <si>
    <r>
      <rPr>
        <sz val="10"/>
        <rFont val="宋体"/>
        <charset val="134"/>
      </rPr>
      <t>东营区</t>
    </r>
  </si>
  <si>
    <r>
      <rPr>
        <sz val="10"/>
        <rFont val="宋体"/>
        <charset val="134"/>
      </rPr>
      <t>河口区</t>
    </r>
  </si>
  <si>
    <r>
      <rPr>
        <sz val="10"/>
        <rFont val="宋体"/>
        <charset val="134"/>
      </rPr>
      <t>垦利县</t>
    </r>
  </si>
  <si>
    <r>
      <rPr>
        <sz val="10"/>
        <rFont val="宋体"/>
        <charset val="134"/>
      </rPr>
      <t>利津县</t>
    </r>
  </si>
  <si>
    <r>
      <rPr>
        <sz val="10"/>
        <rFont val="宋体"/>
        <charset val="134"/>
      </rPr>
      <t>广饶县</t>
    </r>
  </si>
  <si>
    <r>
      <rPr>
        <sz val="9"/>
        <rFont val="宋体"/>
        <charset val="134"/>
      </rPr>
      <t>潍坊市</t>
    </r>
  </si>
  <si>
    <r>
      <rPr>
        <sz val="10"/>
        <rFont val="宋体"/>
        <charset val="134"/>
      </rPr>
      <t>潍坊市辖区</t>
    </r>
  </si>
  <si>
    <r>
      <rPr>
        <sz val="10"/>
        <rFont val="宋体"/>
        <charset val="134"/>
      </rPr>
      <t>潍城区</t>
    </r>
  </si>
  <si>
    <r>
      <rPr>
        <sz val="10"/>
        <rFont val="宋体"/>
        <charset val="134"/>
      </rPr>
      <t>寒亭区</t>
    </r>
  </si>
  <si>
    <r>
      <rPr>
        <sz val="10"/>
        <rFont val="宋体"/>
        <charset val="134"/>
      </rPr>
      <t>坊子区</t>
    </r>
  </si>
  <si>
    <r>
      <rPr>
        <sz val="10"/>
        <rFont val="宋体"/>
        <charset val="134"/>
      </rPr>
      <t>奎文区</t>
    </r>
  </si>
  <si>
    <r>
      <rPr>
        <sz val="10"/>
        <rFont val="宋体"/>
        <charset val="134"/>
      </rPr>
      <t>临朐县</t>
    </r>
  </si>
  <si>
    <r>
      <rPr>
        <sz val="10"/>
        <rFont val="宋体"/>
        <charset val="134"/>
      </rPr>
      <t>昌乐县</t>
    </r>
  </si>
  <si>
    <r>
      <rPr>
        <sz val="10"/>
        <rFont val="宋体"/>
        <charset val="134"/>
      </rPr>
      <t>青州市</t>
    </r>
  </si>
  <si>
    <r>
      <rPr>
        <sz val="10"/>
        <rFont val="宋体"/>
        <charset val="134"/>
      </rPr>
      <t>诸城市</t>
    </r>
  </si>
  <si>
    <r>
      <rPr>
        <sz val="10"/>
        <rFont val="宋体"/>
        <charset val="134"/>
      </rPr>
      <t>寿光市</t>
    </r>
  </si>
  <si>
    <r>
      <rPr>
        <sz val="10"/>
        <rFont val="宋体"/>
        <charset val="134"/>
      </rPr>
      <t>安丘市</t>
    </r>
  </si>
  <si>
    <r>
      <rPr>
        <sz val="10"/>
        <rFont val="宋体"/>
        <charset val="134"/>
      </rPr>
      <t>高密市</t>
    </r>
  </si>
  <si>
    <r>
      <rPr>
        <sz val="10"/>
        <rFont val="宋体"/>
        <charset val="134"/>
      </rPr>
      <t>昌邑市</t>
    </r>
  </si>
  <si>
    <r>
      <rPr>
        <sz val="9"/>
        <rFont val="宋体"/>
        <charset val="134"/>
      </rPr>
      <t>烟台市</t>
    </r>
  </si>
  <si>
    <r>
      <rPr>
        <sz val="10"/>
        <rFont val="宋体"/>
        <charset val="134"/>
      </rPr>
      <t>烟台市辖区</t>
    </r>
  </si>
  <si>
    <r>
      <rPr>
        <sz val="10"/>
        <rFont val="宋体"/>
        <charset val="134"/>
      </rPr>
      <t>芝罘区</t>
    </r>
  </si>
  <si>
    <r>
      <rPr>
        <sz val="10"/>
        <rFont val="宋体"/>
        <charset val="134"/>
      </rPr>
      <t>福山区</t>
    </r>
  </si>
  <si>
    <r>
      <rPr>
        <sz val="10"/>
        <rFont val="宋体"/>
        <charset val="134"/>
      </rPr>
      <t>牟平区</t>
    </r>
  </si>
  <si>
    <r>
      <rPr>
        <sz val="10"/>
        <rFont val="宋体"/>
        <charset val="134"/>
      </rPr>
      <t>莱山区</t>
    </r>
  </si>
  <si>
    <r>
      <rPr>
        <sz val="10"/>
        <rFont val="宋体"/>
        <charset val="134"/>
      </rPr>
      <t>长岛县</t>
    </r>
  </si>
  <si>
    <r>
      <rPr>
        <sz val="10"/>
        <rFont val="宋体"/>
        <charset val="134"/>
      </rPr>
      <t>龙口市</t>
    </r>
  </si>
  <si>
    <r>
      <rPr>
        <sz val="10"/>
        <rFont val="宋体"/>
        <charset val="134"/>
      </rPr>
      <t>莱阳市</t>
    </r>
  </si>
  <si>
    <r>
      <rPr>
        <sz val="10"/>
        <rFont val="宋体"/>
        <charset val="134"/>
      </rPr>
      <t>莱州市</t>
    </r>
  </si>
  <si>
    <r>
      <rPr>
        <sz val="10"/>
        <rFont val="宋体"/>
        <charset val="134"/>
      </rPr>
      <t>蓬莱市</t>
    </r>
  </si>
  <si>
    <r>
      <rPr>
        <sz val="10"/>
        <rFont val="宋体"/>
        <charset val="134"/>
      </rPr>
      <t>招远市</t>
    </r>
  </si>
  <si>
    <r>
      <rPr>
        <sz val="10"/>
        <rFont val="宋体"/>
        <charset val="134"/>
      </rPr>
      <t>栖霞市</t>
    </r>
  </si>
  <si>
    <r>
      <rPr>
        <sz val="10"/>
        <rFont val="宋体"/>
        <charset val="134"/>
      </rPr>
      <t>海阳市</t>
    </r>
  </si>
  <si>
    <r>
      <rPr>
        <sz val="9"/>
        <rFont val="宋体"/>
        <charset val="134"/>
      </rPr>
      <t>枣庄市</t>
    </r>
  </si>
  <si>
    <r>
      <rPr>
        <sz val="10"/>
        <rFont val="宋体"/>
        <charset val="134"/>
      </rPr>
      <t>枣庄市辖区</t>
    </r>
  </si>
  <si>
    <r>
      <rPr>
        <sz val="10"/>
        <rFont val="宋体"/>
        <charset val="134"/>
      </rPr>
      <t>薛城区</t>
    </r>
  </si>
  <si>
    <r>
      <rPr>
        <sz val="10"/>
        <rFont val="宋体"/>
        <charset val="134"/>
      </rPr>
      <t>峄城区</t>
    </r>
  </si>
  <si>
    <r>
      <rPr>
        <sz val="10"/>
        <rFont val="宋体"/>
        <charset val="134"/>
      </rPr>
      <t>台儿庄区</t>
    </r>
  </si>
  <si>
    <r>
      <rPr>
        <sz val="10"/>
        <rFont val="宋体"/>
        <charset val="134"/>
      </rPr>
      <t>山亭区</t>
    </r>
  </si>
  <si>
    <r>
      <rPr>
        <sz val="10"/>
        <rFont val="宋体"/>
        <charset val="134"/>
      </rPr>
      <t>滕州市</t>
    </r>
  </si>
  <si>
    <r>
      <rPr>
        <sz val="9"/>
        <rFont val="宋体"/>
        <charset val="134"/>
      </rPr>
      <t>威海市</t>
    </r>
  </si>
  <si>
    <r>
      <rPr>
        <sz val="10"/>
        <rFont val="宋体"/>
        <charset val="134"/>
      </rPr>
      <t>威海市辖区</t>
    </r>
  </si>
  <si>
    <r>
      <rPr>
        <sz val="10"/>
        <rFont val="宋体"/>
        <charset val="134"/>
      </rPr>
      <t>环翠区</t>
    </r>
  </si>
  <si>
    <r>
      <rPr>
        <sz val="10"/>
        <rFont val="宋体"/>
        <charset val="134"/>
      </rPr>
      <t>文登市</t>
    </r>
  </si>
  <si>
    <r>
      <rPr>
        <sz val="10"/>
        <rFont val="宋体"/>
        <charset val="134"/>
      </rPr>
      <t>荣成市</t>
    </r>
  </si>
  <si>
    <r>
      <rPr>
        <sz val="10"/>
        <rFont val="宋体"/>
        <charset val="134"/>
      </rPr>
      <t>乳山市</t>
    </r>
  </si>
  <si>
    <r>
      <rPr>
        <sz val="9"/>
        <rFont val="宋体"/>
        <charset val="134"/>
      </rPr>
      <t>济宁市</t>
    </r>
  </si>
  <si>
    <r>
      <rPr>
        <sz val="10"/>
        <rFont val="宋体"/>
        <charset val="134"/>
      </rPr>
      <t>济宁市辖区</t>
    </r>
  </si>
  <si>
    <r>
      <rPr>
        <sz val="10"/>
        <rFont val="宋体"/>
        <charset val="134"/>
      </rPr>
      <t>任城区</t>
    </r>
  </si>
  <si>
    <r>
      <rPr>
        <sz val="10"/>
        <rFont val="宋体"/>
        <charset val="134"/>
      </rPr>
      <t>微山县</t>
    </r>
  </si>
  <si>
    <r>
      <rPr>
        <sz val="10"/>
        <rFont val="宋体"/>
        <charset val="134"/>
      </rPr>
      <t>鱼台县</t>
    </r>
  </si>
  <si>
    <r>
      <rPr>
        <sz val="10"/>
        <rFont val="宋体"/>
        <charset val="134"/>
      </rPr>
      <t>金乡县</t>
    </r>
  </si>
  <si>
    <r>
      <rPr>
        <sz val="10"/>
        <rFont val="宋体"/>
        <charset val="134"/>
      </rPr>
      <t>嘉祥县</t>
    </r>
  </si>
  <si>
    <r>
      <rPr>
        <sz val="10"/>
        <rFont val="宋体"/>
        <charset val="134"/>
      </rPr>
      <t>汶上县</t>
    </r>
  </si>
  <si>
    <r>
      <rPr>
        <sz val="10"/>
        <rFont val="宋体"/>
        <charset val="134"/>
      </rPr>
      <t>泗水县</t>
    </r>
  </si>
  <si>
    <r>
      <rPr>
        <sz val="10"/>
        <rFont val="宋体"/>
        <charset val="134"/>
      </rPr>
      <t>梁山县</t>
    </r>
  </si>
  <si>
    <r>
      <rPr>
        <sz val="10"/>
        <rFont val="宋体"/>
        <charset val="134"/>
      </rPr>
      <t>曲阜市</t>
    </r>
  </si>
  <si>
    <r>
      <rPr>
        <sz val="10"/>
        <rFont val="宋体"/>
        <charset val="134"/>
      </rPr>
      <t>兖州市</t>
    </r>
  </si>
  <si>
    <r>
      <rPr>
        <sz val="10"/>
        <rFont val="宋体"/>
        <charset val="134"/>
      </rPr>
      <t>邹城市</t>
    </r>
  </si>
  <si>
    <r>
      <rPr>
        <sz val="9"/>
        <rFont val="宋体"/>
        <charset val="134"/>
      </rPr>
      <t>泰安市</t>
    </r>
  </si>
  <si>
    <r>
      <rPr>
        <sz val="10"/>
        <rFont val="宋体"/>
        <charset val="134"/>
      </rPr>
      <t>泰安市辖区</t>
    </r>
  </si>
  <si>
    <r>
      <rPr>
        <sz val="10"/>
        <rFont val="宋体"/>
        <charset val="134"/>
      </rPr>
      <t>泰山区</t>
    </r>
  </si>
  <si>
    <r>
      <rPr>
        <sz val="10"/>
        <rFont val="宋体"/>
        <charset val="134"/>
      </rPr>
      <t>岱岳区</t>
    </r>
  </si>
  <si>
    <r>
      <rPr>
        <sz val="10"/>
        <rFont val="宋体"/>
        <charset val="134"/>
      </rPr>
      <t>宁阳县</t>
    </r>
  </si>
  <si>
    <r>
      <rPr>
        <sz val="10"/>
        <rFont val="宋体"/>
        <charset val="134"/>
      </rPr>
      <t>东平县</t>
    </r>
  </si>
  <si>
    <r>
      <rPr>
        <sz val="10"/>
        <rFont val="宋体"/>
        <charset val="134"/>
      </rPr>
      <t>新泰市</t>
    </r>
  </si>
  <si>
    <r>
      <rPr>
        <sz val="10"/>
        <rFont val="宋体"/>
        <charset val="134"/>
      </rPr>
      <t>肥城市</t>
    </r>
  </si>
  <si>
    <r>
      <rPr>
        <sz val="9"/>
        <rFont val="宋体"/>
        <charset val="134"/>
      </rPr>
      <t>日照市</t>
    </r>
  </si>
  <si>
    <r>
      <rPr>
        <sz val="10"/>
        <rFont val="宋体"/>
        <charset val="134"/>
      </rPr>
      <t>日照市辖区</t>
    </r>
  </si>
  <si>
    <r>
      <rPr>
        <sz val="10"/>
        <rFont val="宋体"/>
        <charset val="134"/>
      </rPr>
      <t>东港区</t>
    </r>
  </si>
  <si>
    <r>
      <rPr>
        <sz val="10"/>
        <rFont val="宋体"/>
        <charset val="134"/>
      </rPr>
      <t>岚山区</t>
    </r>
  </si>
  <si>
    <r>
      <rPr>
        <sz val="10"/>
        <rFont val="宋体"/>
        <charset val="134"/>
      </rPr>
      <t>五莲县</t>
    </r>
  </si>
  <si>
    <r>
      <rPr>
        <sz val="10"/>
        <rFont val="宋体"/>
        <charset val="134"/>
      </rPr>
      <t>莒县</t>
    </r>
  </si>
  <si>
    <r>
      <rPr>
        <sz val="9"/>
        <rFont val="宋体"/>
        <charset val="134"/>
      </rPr>
      <t>莱芜市</t>
    </r>
  </si>
  <si>
    <r>
      <rPr>
        <sz val="10"/>
        <rFont val="宋体"/>
        <charset val="134"/>
      </rPr>
      <t>莱芜市辖区</t>
    </r>
  </si>
  <si>
    <r>
      <rPr>
        <sz val="10"/>
        <rFont val="宋体"/>
        <charset val="134"/>
      </rPr>
      <t>莱城区</t>
    </r>
  </si>
  <si>
    <r>
      <rPr>
        <sz val="10"/>
        <rFont val="宋体"/>
        <charset val="134"/>
      </rPr>
      <t>钢城区</t>
    </r>
  </si>
  <si>
    <r>
      <rPr>
        <sz val="9"/>
        <rFont val="宋体"/>
        <charset val="134"/>
      </rPr>
      <t>临沂市</t>
    </r>
  </si>
  <si>
    <r>
      <rPr>
        <sz val="10"/>
        <rFont val="宋体"/>
        <charset val="134"/>
      </rPr>
      <t>临沂市辖区</t>
    </r>
  </si>
  <si>
    <r>
      <rPr>
        <sz val="10"/>
        <rFont val="宋体"/>
        <charset val="134"/>
      </rPr>
      <t>兰山区</t>
    </r>
  </si>
  <si>
    <r>
      <rPr>
        <sz val="10"/>
        <rFont val="宋体"/>
        <charset val="134"/>
      </rPr>
      <t>罗庄区</t>
    </r>
  </si>
  <si>
    <r>
      <rPr>
        <sz val="10"/>
        <rFont val="宋体"/>
        <charset val="134"/>
      </rPr>
      <t>河东区</t>
    </r>
    <r>
      <rPr>
        <sz val="10"/>
        <rFont val="Arial"/>
        <charset val="134"/>
      </rPr>
      <t>-</t>
    </r>
    <r>
      <rPr>
        <sz val="10"/>
        <rFont val="宋体"/>
        <charset val="134"/>
      </rPr>
      <t>临沂市</t>
    </r>
  </si>
  <si>
    <r>
      <rPr>
        <sz val="10"/>
        <rFont val="宋体"/>
        <charset val="134"/>
      </rPr>
      <t>沂南县</t>
    </r>
  </si>
  <si>
    <r>
      <rPr>
        <sz val="10"/>
        <rFont val="宋体"/>
        <charset val="134"/>
      </rPr>
      <t>郯城县</t>
    </r>
  </si>
  <si>
    <r>
      <rPr>
        <sz val="10"/>
        <rFont val="宋体"/>
        <charset val="134"/>
      </rPr>
      <t>沂水县</t>
    </r>
  </si>
  <si>
    <r>
      <rPr>
        <sz val="10"/>
        <rFont val="宋体"/>
        <charset val="134"/>
      </rPr>
      <t>苍山县</t>
    </r>
  </si>
  <si>
    <r>
      <rPr>
        <sz val="10"/>
        <rFont val="宋体"/>
        <charset val="134"/>
      </rPr>
      <t>费县</t>
    </r>
  </si>
  <si>
    <r>
      <rPr>
        <sz val="10"/>
        <rFont val="宋体"/>
        <charset val="134"/>
      </rPr>
      <t>平邑县</t>
    </r>
  </si>
  <si>
    <r>
      <rPr>
        <sz val="10"/>
        <rFont val="宋体"/>
        <charset val="134"/>
      </rPr>
      <t>莒南县</t>
    </r>
  </si>
  <si>
    <r>
      <rPr>
        <sz val="10"/>
        <rFont val="宋体"/>
        <charset val="134"/>
      </rPr>
      <t>蒙阴县</t>
    </r>
  </si>
  <si>
    <r>
      <rPr>
        <sz val="10"/>
        <rFont val="宋体"/>
        <charset val="134"/>
      </rPr>
      <t>临沭县</t>
    </r>
  </si>
  <si>
    <r>
      <rPr>
        <sz val="9"/>
        <rFont val="宋体"/>
        <charset val="134"/>
      </rPr>
      <t>德州市</t>
    </r>
  </si>
  <si>
    <r>
      <rPr>
        <sz val="10"/>
        <rFont val="宋体"/>
        <charset val="134"/>
      </rPr>
      <t>德州市辖区</t>
    </r>
  </si>
  <si>
    <r>
      <rPr>
        <sz val="10"/>
        <rFont val="宋体"/>
        <charset val="134"/>
      </rPr>
      <t>德城区</t>
    </r>
  </si>
  <si>
    <r>
      <rPr>
        <sz val="10"/>
        <rFont val="宋体"/>
        <charset val="134"/>
      </rPr>
      <t>陵县</t>
    </r>
  </si>
  <si>
    <r>
      <rPr>
        <sz val="10"/>
        <rFont val="宋体"/>
        <charset val="134"/>
      </rPr>
      <t>宁津县</t>
    </r>
  </si>
  <si>
    <r>
      <rPr>
        <sz val="10"/>
        <rFont val="宋体"/>
        <charset val="134"/>
      </rPr>
      <t>庆云县</t>
    </r>
  </si>
  <si>
    <r>
      <rPr>
        <sz val="10"/>
        <rFont val="宋体"/>
        <charset val="134"/>
      </rPr>
      <t>临邑县</t>
    </r>
  </si>
  <si>
    <r>
      <rPr>
        <sz val="10"/>
        <rFont val="宋体"/>
        <charset val="134"/>
      </rPr>
      <t>齐河县</t>
    </r>
  </si>
  <si>
    <r>
      <rPr>
        <sz val="10"/>
        <rFont val="宋体"/>
        <charset val="134"/>
      </rPr>
      <t>平原县</t>
    </r>
  </si>
  <si>
    <r>
      <rPr>
        <sz val="10"/>
        <rFont val="宋体"/>
        <charset val="134"/>
      </rPr>
      <t>夏津县</t>
    </r>
  </si>
  <si>
    <r>
      <rPr>
        <sz val="10"/>
        <rFont val="宋体"/>
        <charset val="134"/>
      </rPr>
      <t>武城县</t>
    </r>
  </si>
  <si>
    <r>
      <rPr>
        <sz val="10"/>
        <rFont val="宋体"/>
        <charset val="134"/>
      </rPr>
      <t>乐陵市</t>
    </r>
  </si>
  <si>
    <r>
      <rPr>
        <sz val="10"/>
        <rFont val="宋体"/>
        <charset val="134"/>
      </rPr>
      <t>禹城市</t>
    </r>
  </si>
  <si>
    <r>
      <rPr>
        <sz val="9"/>
        <rFont val="宋体"/>
        <charset val="134"/>
      </rPr>
      <t>聊城市</t>
    </r>
  </si>
  <si>
    <r>
      <rPr>
        <sz val="10"/>
        <rFont val="宋体"/>
        <charset val="134"/>
      </rPr>
      <t>聊城市辖区</t>
    </r>
  </si>
  <si>
    <r>
      <rPr>
        <sz val="10"/>
        <rFont val="宋体"/>
        <charset val="134"/>
      </rPr>
      <t>东昌府区</t>
    </r>
  </si>
  <si>
    <r>
      <rPr>
        <sz val="10"/>
        <rFont val="宋体"/>
        <charset val="134"/>
      </rPr>
      <t>阳谷县</t>
    </r>
  </si>
  <si>
    <r>
      <rPr>
        <sz val="10"/>
        <rFont val="宋体"/>
        <charset val="134"/>
      </rPr>
      <t>莘县</t>
    </r>
  </si>
  <si>
    <r>
      <rPr>
        <sz val="10"/>
        <rFont val="宋体"/>
        <charset val="134"/>
      </rPr>
      <t>茌平县</t>
    </r>
  </si>
  <si>
    <r>
      <rPr>
        <sz val="10"/>
        <rFont val="宋体"/>
        <charset val="134"/>
      </rPr>
      <t>高唐县</t>
    </r>
  </si>
  <si>
    <r>
      <rPr>
        <sz val="10"/>
        <rFont val="宋体"/>
        <charset val="134"/>
      </rPr>
      <t>临清市</t>
    </r>
  </si>
  <si>
    <r>
      <rPr>
        <sz val="10"/>
        <rFont val="宋体"/>
        <charset val="134"/>
      </rPr>
      <t>东阿县</t>
    </r>
  </si>
  <si>
    <r>
      <rPr>
        <sz val="10"/>
        <rFont val="宋体"/>
        <charset val="134"/>
      </rPr>
      <t>冠县</t>
    </r>
  </si>
  <si>
    <r>
      <rPr>
        <sz val="9"/>
        <rFont val="宋体"/>
        <charset val="134"/>
      </rPr>
      <t>滨州市</t>
    </r>
  </si>
  <si>
    <r>
      <rPr>
        <sz val="10"/>
        <rFont val="宋体"/>
        <charset val="134"/>
      </rPr>
      <t>滨州市辖区</t>
    </r>
  </si>
  <si>
    <r>
      <rPr>
        <sz val="10"/>
        <rFont val="宋体"/>
        <charset val="134"/>
      </rPr>
      <t>滨城区</t>
    </r>
  </si>
  <si>
    <r>
      <rPr>
        <sz val="10"/>
        <rFont val="宋体"/>
        <charset val="134"/>
      </rPr>
      <t>惠民县</t>
    </r>
  </si>
  <si>
    <r>
      <rPr>
        <sz val="10"/>
        <rFont val="宋体"/>
        <charset val="134"/>
      </rPr>
      <t>阳信县</t>
    </r>
  </si>
  <si>
    <r>
      <rPr>
        <sz val="10"/>
        <rFont val="宋体"/>
        <charset val="134"/>
      </rPr>
      <t>无棣县</t>
    </r>
  </si>
  <si>
    <r>
      <rPr>
        <sz val="10"/>
        <rFont val="宋体"/>
        <charset val="134"/>
      </rPr>
      <t>沾化县</t>
    </r>
  </si>
  <si>
    <r>
      <rPr>
        <sz val="10"/>
        <rFont val="宋体"/>
        <charset val="134"/>
      </rPr>
      <t>博兴县</t>
    </r>
  </si>
  <si>
    <r>
      <rPr>
        <sz val="10"/>
        <rFont val="宋体"/>
        <charset val="134"/>
      </rPr>
      <t>邹平县</t>
    </r>
  </si>
  <si>
    <r>
      <rPr>
        <sz val="9"/>
        <rFont val="宋体"/>
        <charset val="134"/>
      </rPr>
      <t>菏泽市</t>
    </r>
  </si>
  <si>
    <r>
      <rPr>
        <sz val="10"/>
        <rFont val="宋体"/>
        <charset val="134"/>
      </rPr>
      <t>菏泽市辖区</t>
    </r>
  </si>
  <si>
    <r>
      <rPr>
        <sz val="10"/>
        <rFont val="宋体"/>
        <charset val="134"/>
      </rPr>
      <t>牡丹区</t>
    </r>
  </si>
  <si>
    <r>
      <rPr>
        <sz val="10"/>
        <rFont val="宋体"/>
        <charset val="134"/>
      </rPr>
      <t>曹县</t>
    </r>
  </si>
  <si>
    <r>
      <rPr>
        <sz val="10"/>
        <rFont val="宋体"/>
        <charset val="134"/>
      </rPr>
      <t>单县</t>
    </r>
  </si>
  <si>
    <r>
      <rPr>
        <sz val="10"/>
        <rFont val="宋体"/>
        <charset val="134"/>
      </rPr>
      <t>成武县</t>
    </r>
  </si>
  <si>
    <r>
      <rPr>
        <sz val="10"/>
        <rFont val="宋体"/>
        <charset val="134"/>
      </rPr>
      <t>巨野县</t>
    </r>
  </si>
  <si>
    <r>
      <rPr>
        <sz val="10"/>
        <rFont val="宋体"/>
        <charset val="134"/>
      </rPr>
      <t>郓城县</t>
    </r>
  </si>
  <si>
    <r>
      <rPr>
        <sz val="10"/>
        <rFont val="宋体"/>
        <charset val="134"/>
      </rPr>
      <t>鄄城县</t>
    </r>
  </si>
  <si>
    <r>
      <rPr>
        <sz val="10"/>
        <rFont val="宋体"/>
        <charset val="134"/>
      </rPr>
      <t>定陶县</t>
    </r>
  </si>
  <si>
    <r>
      <rPr>
        <sz val="10"/>
        <rFont val="宋体"/>
        <charset val="134"/>
      </rPr>
      <t>东明县</t>
    </r>
  </si>
  <si>
    <r>
      <rPr>
        <sz val="9"/>
        <rFont val="宋体"/>
        <charset val="134"/>
      </rPr>
      <t>甘肃</t>
    </r>
  </si>
  <si>
    <r>
      <rPr>
        <sz val="9"/>
        <rFont val="宋体"/>
        <charset val="134"/>
      </rPr>
      <t>兰州市</t>
    </r>
  </si>
  <si>
    <r>
      <rPr>
        <sz val="10"/>
        <rFont val="宋体"/>
        <charset val="134"/>
      </rPr>
      <t>兰州市辖区</t>
    </r>
  </si>
  <si>
    <r>
      <rPr>
        <sz val="10"/>
        <rFont val="宋体"/>
        <charset val="134"/>
      </rPr>
      <t>城关区</t>
    </r>
  </si>
  <si>
    <r>
      <rPr>
        <sz val="10"/>
        <rFont val="宋体"/>
        <charset val="134"/>
      </rPr>
      <t>七里河区</t>
    </r>
  </si>
  <si>
    <r>
      <rPr>
        <sz val="10"/>
        <rFont val="宋体"/>
        <charset val="134"/>
      </rPr>
      <t>西固区</t>
    </r>
  </si>
  <si>
    <r>
      <rPr>
        <sz val="10"/>
        <rFont val="宋体"/>
        <charset val="134"/>
      </rPr>
      <t>安宁区</t>
    </r>
  </si>
  <si>
    <r>
      <rPr>
        <sz val="10"/>
        <rFont val="宋体"/>
        <charset val="134"/>
      </rPr>
      <t>红古区</t>
    </r>
  </si>
  <si>
    <r>
      <rPr>
        <sz val="10"/>
        <rFont val="宋体"/>
        <charset val="134"/>
      </rPr>
      <t>永登县</t>
    </r>
  </si>
  <si>
    <r>
      <rPr>
        <sz val="10"/>
        <rFont val="宋体"/>
        <charset val="134"/>
      </rPr>
      <t>皋兰县</t>
    </r>
  </si>
  <si>
    <r>
      <rPr>
        <sz val="10"/>
        <rFont val="宋体"/>
        <charset val="134"/>
      </rPr>
      <t>榆中县</t>
    </r>
  </si>
  <si>
    <r>
      <rPr>
        <sz val="9"/>
        <rFont val="宋体"/>
        <charset val="134"/>
      </rPr>
      <t>酒泉市</t>
    </r>
  </si>
  <si>
    <r>
      <rPr>
        <sz val="10"/>
        <rFont val="宋体"/>
        <charset val="134"/>
      </rPr>
      <t>酒泉市辖区</t>
    </r>
  </si>
  <si>
    <r>
      <rPr>
        <sz val="10"/>
        <rFont val="宋体"/>
        <charset val="134"/>
      </rPr>
      <t>肃州区</t>
    </r>
  </si>
  <si>
    <r>
      <rPr>
        <sz val="10"/>
        <rFont val="宋体"/>
        <charset val="134"/>
      </rPr>
      <t>金塔县</t>
    </r>
  </si>
  <si>
    <r>
      <rPr>
        <sz val="10"/>
        <rFont val="宋体"/>
        <charset val="134"/>
      </rPr>
      <t>安西县</t>
    </r>
  </si>
  <si>
    <r>
      <rPr>
        <sz val="10"/>
        <rFont val="宋体"/>
        <charset val="134"/>
      </rPr>
      <t>肃北蒙古族自治县</t>
    </r>
  </si>
  <si>
    <r>
      <rPr>
        <sz val="10"/>
        <rFont val="宋体"/>
        <charset val="134"/>
      </rPr>
      <t>阿克塞哈萨克族自治县</t>
    </r>
  </si>
  <si>
    <r>
      <rPr>
        <sz val="10"/>
        <rFont val="宋体"/>
        <charset val="134"/>
      </rPr>
      <t>玉门市</t>
    </r>
  </si>
  <si>
    <r>
      <rPr>
        <sz val="10"/>
        <rFont val="宋体"/>
        <charset val="134"/>
      </rPr>
      <t>敦煌市</t>
    </r>
  </si>
  <si>
    <r>
      <rPr>
        <sz val="9"/>
        <rFont val="宋体"/>
        <charset val="134"/>
      </rPr>
      <t>嘉峪关市</t>
    </r>
  </si>
  <si>
    <r>
      <rPr>
        <sz val="9"/>
        <rFont val="宋体"/>
        <charset val="134"/>
      </rPr>
      <t>嘉峪关市辖区</t>
    </r>
  </si>
  <si>
    <r>
      <rPr>
        <sz val="9"/>
        <rFont val="宋体"/>
        <charset val="134"/>
      </rPr>
      <t>张掖市</t>
    </r>
  </si>
  <si>
    <r>
      <rPr>
        <sz val="10"/>
        <rFont val="宋体"/>
        <charset val="134"/>
      </rPr>
      <t>张掖市辖区</t>
    </r>
  </si>
  <si>
    <r>
      <rPr>
        <sz val="10"/>
        <rFont val="宋体"/>
        <charset val="134"/>
      </rPr>
      <t>甘州区</t>
    </r>
  </si>
  <si>
    <r>
      <rPr>
        <sz val="10"/>
        <rFont val="宋体"/>
        <charset val="134"/>
      </rPr>
      <t>肃南裕固族自治县</t>
    </r>
  </si>
  <si>
    <r>
      <rPr>
        <sz val="10"/>
        <rFont val="宋体"/>
        <charset val="134"/>
      </rPr>
      <t>民乐县</t>
    </r>
  </si>
  <si>
    <r>
      <rPr>
        <sz val="10"/>
        <rFont val="宋体"/>
        <charset val="134"/>
      </rPr>
      <t>临泽县</t>
    </r>
  </si>
  <si>
    <r>
      <rPr>
        <sz val="10"/>
        <rFont val="宋体"/>
        <charset val="134"/>
      </rPr>
      <t>高台县</t>
    </r>
  </si>
  <si>
    <r>
      <rPr>
        <sz val="10"/>
        <rFont val="宋体"/>
        <charset val="134"/>
      </rPr>
      <t>山丹县</t>
    </r>
  </si>
  <si>
    <r>
      <rPr>
        <sz val="9"/>
        <rFont val="宋体"/>
        <charset val="134"/>
      </rPr>
      <t>天水市</t>
    </r>
  </si>
  <si>
    <r>
      <rPr>
        <sz val="10"/>
        <rFont val="宋体"/>
        <charset val="134"/>
      </rPr>
      <t>天水市辖区</t>
    </r>
  </si>
  <si>
    <r>
      <rPr>
        <sz val="10"/>
        <rFont val="宋体"/>
        <charset val="134"/>
      </rPr>
      <t>秦城区</t>
    </r>
  </si>
  <si>
    <r>
      <rPr>
        <sz val="10"/>
        <rFont val="宋体"/>
        <charset val="134"/>
      </rPr>
      <t>北道区</t>
    </r>
  </si>
  <si>
    <r>
      <rPr>
        <sz val="10"/>
        <rFont val="宋体"/>
        <charset val="134"/>
      </rPr>
      <t>清水县</t>
    </r>
  </si>
  <si>
    <r>
      <rPr>
        <sz val="10"/>
        <rFont val="宋体"/>
        <charset val="134"/>
      </rPr>
      <t>秦安县</t>
    </r>
  </si>
  <si>
    <r>
      <rPr>
        <sz val="10"/>
        <rFont val="宋体"/>
        <charset val="134"/>
      </rPr>
      <t>甘谷县</t>
    </r>
  </si>
  <si>
    <r>
      <rPr>
        <sz val="10"/>
        <rFont val="宋体"/>
        <charset val="134"/>
      </rPr>
      <t>武山县</t>
    </r>
  </si>
  <si>
    <r>
      <rPr>
        <sz val="10"/>
        <rFont val="宋体"/>
        <charset val="134"/>
      </rPr>
      <t>张家川回族自治县</t>
    </r>
  </si>
  <si>
    <r>
      <rPr>
        <sz val="9"/>
        <rFont val="宋体"/>
        <charset val="134"/>
      </rPr>
      <t>白银市</t>
    </r>
  </si>
  <si>
    <r>
      <rPr>
        <sz val="10"/>
        <rFont val="宋体"/>
        <charset val="134"/>
      </rPr>
      <t>白银市辖区</t>
    </r>
  </si>
  <si>
    <r>
      <rPr>
        <sz val="10"/>
        <rFont val="宋体"/>
        <charset val="134"/>
      </rPr>
      <t>白银区</t>
    </r>
  </si>
  <si>
    <r>
      <rPr>
        <sz val="10"/>
        <rFont val="宋体"/>
        <charset val="134"/>
      </rPr>
      <t>平川区</t>
    </r>
  </si>
  <si>
    <r>
      <rPr>
        <sz val="10"/>
        <rFont val="宋体"/>
        <charset val="134"/>
      </rPr>
      <t>靖远县</t>
    </r>
  </si>
  <si>
    <r>
      <rPr>
        <sz val="10"/>
        <rFont val="宋体"/>
        <charset val="134"/>
      </rPr>
      <t>会宁县</t>
    </r>
  </si>
  <si>
    <r>
      <rPr>
        <sz val="10"/>
        <rFont val="宋体"/>
        <charset val="134"/>
      </rPr>
      <t>景泰县</t>
    </r>
  </si>
  <si>
    <r>
      <rPr>
        <sz val="9"/>
        <rFont val="宋体"/>
        <charset val="134"/>
      </rPr>
      <t>定西市</t>
    </r>
  </si>
  <si>
    <r>
      <rPr>
        <sz val="10"/>
        <rFont val="宋体"/>
        <charset val="134"/>
      </rPr>
      <t>定西市辖区</t>
    </r>
  </si>
  <si>
    <r>
      <rPr>
        <sz val="10"/>
        <rFont val="宋体"/>
        <charset val="134"/>
      </rPr>
      <t>安定区</t>
    </r>
  </si>
  <si>
    <r>
      <rPr>
        <sz val="10"/>
        <rFont val="宋体"/>
        <charset val="134"/>
      </rPr>
      <t>通渭县</t>
    </r>
  </si>
  <si>
    <r>
      <rPr>
        <sz val="10"/>
        <rFont val="宋体"/>
        <charset val="134"/>
      </rPr>
      <t>陇西县</t>
    </r>
  </si>
  <si>
    <r>
      <rPr>
        <sz val="10"/>
        <rFont val="宋体"/>
        <charset val="134"/>
      </rPr>
      <t>渭源县</t>
    </r>
  </si>
  <si>
    <r>
      <rPr>
        <sz val="10"/>
        <rFont val="宋体"/>
        <charset val="134"/>
      </rPr>
      <t>临洮县</t>
    </r>
  </si>
  <si>
    <r>
      <rPr>
        <sz val="10"/>
        <rFont val="宋体"/>
        <charset val="134"/>
      </rPr>
      <t>漳县</t>
    </r>
  </si>
  <si>
    <r>
      <rPr>
        <sz val="10"/>
        <rFont val="宋体"/>
        <charset val="134"/>
      </rPr>
      <t>岷县</t>
    </r>
  </si>
  <si>
    <r>
      <rPr>
        <sz val="9"/>
        <rFont val="宋体"/>
        <charset val="134"/>
      </rPr>
      <t>甘南藏族自治州</t>
    </r>
  </si>
  <si>
    <r>
      <rPr>
        <sz val="10"/>
        <rFont val="宋体"/>
        <charset val="134"/>
      </rPr>
      <t>合作市</t>
    </r>
  </si>
  <si>
    <r>
      <rPr>
        <sz val="10"/>
        <rFont val="宋体"/>
        <charset val="134"/>
      </rPr>
      <t>临潭县</t>
    </r>
  </si>
  <si>
    <r>
      <rPr>
        <sz val="10"/>
        <rFont val="宋体"/>
        <charset val="134"/>
      </rPr>
      <t>卓尼县</t>
    </r>
  </si>
  <si>
    <r>
      <rPr>
        <sz val="10"/>
        <rFont val="宋体"/>
        <charset val="134"/>
      </rPr>
      <t>舟曲县</t>
    </r>
  </si>
  <si>
    <r>
      <rPr>
        <sz val="10"/>
        <rFont val="宋体"/>
        <charset val="134"/>
      </rPr>
      <t>迭部县</t>
    </r>
  </si>
  <si>
    <r>
      <rPr>
        <sz val="10"/>
        <rFont val="宋体"/>
        <charset val="134"/>
      </rPr>
      <t>玛曲县</t>
    </r>
  </si>
  <si>
    <r>
      <rPr>
        <sz val="10"/>
        <rFont val="宋体"/>
        <charset val="134"/>
      </rPr>
      <t>碌曲县</t>
    </r>
  </si>
  <si>
    <r>
      <rPr>
        <sz val="10"/>
        <rFont val="宋体"/>
        <charset val="134"/>
      </rPr>
      <t>夏河县</t>
    </r>
  </si>
  <si>
    <r>
      <rPr>
        <sz val="9"/>
        <rFont val="宋体"/>
        <charset val="134"/>
      </rPr>
      <t>金昌市</t>
    </r>
  </si>
  <si>
    <r>
      <rPr>
        <sz val="10"/>
        <rFont val="宋体"/>
        <charset val="134"/>
      </rPr>
      <t>金昌市辖区</t>
    </r>
  </si>
  <si>
    <r>
      <rPr>
        <sz val="10"/>
        <rFont val="宋体"/>
        <charset val="134"/>
      </rPr>
      <t>金川区</t>
    </r>
  </si>
  <si>
    <r>
      <rPr>
        <sz val="10"/>
        <rFont val="宋体"/>
        <charset val="134"/>
      </rPr>
      <t>永昌县</t>
    </r>
  </si>
  <si>
    <r>
      <rPr>
        <sz val="9"/>
        <rFont val="宋体"/>
        <charset val="134"/>
      </rPr>
      <t>临夏回族自治州</t>
    </r>
    <r>
      <rPr>
        <sz val="9"/>
        <rFont val="Arial"/>
        <charset val="134"/>
      </rPr>
      <t>﻿</t>
    </r>
  </si>
  <si>
    <r>
      <rPr>
        <sz val="10"/>
        <rFont val="宋体"/>
        <charset val="134"/>
      </rPr>
      <t>临夏市</t>
    </r>
  </si>
  <si>
    <r>
      <rPr>
        <sz val="10"/>
        <rFont val="宋体"/>
        <charset val="134"/>
      </rPr>
      <t>临夏县</t>
    </r>
  </si>
  <si>
    <r>
      <rPr>
        <sz val="10"/>
        <rFont val="宋体"/>
        <charset val="134"/>
      </rPr>
      <t>康乐县</t>
    </r>
  </si>
  <si>
    <r>
      <rPr>
        <sz val="10"/>
        <rFont val="宋体"/>
        <charset val="134"/>
      </rPr>
      <t>永靖县</t>
    </r>
  </si>
  <si>
    <r>
      <rPr>
        <sz val="10"/>
        <rFont val="宋体"/>
        <charset val="134"/>
      </rPr>
      <t>广河县</t>
    </r>
  </si>
  <si>
    <r>
      <rPr>
        <sz val="10"/>
        <rFont val="宋体"/>
        <charset val="134"/>
      </rPr>
      <t>和政县</t>
    </r>
  </si>
  <si>
    <r>
      <rPr>
        <sz val="10"/>
        <rFont val="宋体"/>
        <charset val="134"/>
      </rPr>
      <t>东乡族自治县</t>
    </r>
  </si>
  <si>
    <r>
      <rPr>
        <sz val="10"/>
        <rFont val="宋体"/>
        <charset val="134"/>
      </rPr>
      <t>积石山保安族东乡族撒拉族自治县</t>
    </r>
  </si>
  <si>
    <r>
      <rPr>
        <sz val="9"/>
        <rFont val="宋体"/>
        <charset val="134"/>
      </rPr>
      <t>陇南市</t>
    </r>
  </si>
  <si>
    <r>
      <rPr>
        <sz val="10"/>
        <rFont val="宋体"/>
        <charset val="134"/>
      </rPr>
      <t>陇南市辖区</t>
    </r>
  </si>
  <si>
    <r>
      <rPr>
        <sz val="10"/>
        <rFont val="宋体"/>
        <charset val="134"/>
      </rPr>
      <t>武都区</t>
    </r>
  </si>
  <si>
    <r>
      <rPr>
        <sz val="10"/>
        <rFont val="宋体"/>
        <charset val="134"/>
      </rPr>
      <t>成县</t>
    </r>
  </si>
  <si>
    <r>
      <rPr>
        <sz val="10"/>
        <rFont val="宋体"/>
        <charset val="134"/>
      </rPr>
      <t>文县</t>
    </r>
  </si>
  <si>
    <r>
      <rPr>
        <sz val="10"/>
        <rFont val="宋体"/>
        <charset val="134"/>
      </rPr>
      <t>宕昌县</t>
    </r>
  </si>
  <si>
    <r>
      <rPr>
        <sz val="10"/>
        <rFont val="宋体"/>
        <charset val="134"/>
      </rPr>
      <t>康县</t>
    </r>
  </si>
  <si>
    <r>
      <rPr>
        <sz val="10"/>
        <rFont val="宋体"/>
        <charset val="134"/>
      </rPr>
      <t>西和县</t>
    </r>
  </si>
  <si>
    <r>
      <rPr>
        <sz val="10"/>
        <rFont val="宋体"/>
        <charset val="134"/>
      </rPr>
      <t>礼县</t>
    </r>
  </si>
  <si>
    <r>
      <rPr>
        <sz val="10"/>
        <rFont val="宋体"/>
        <charset val="134"/>
      </rPr>
      <t>徽县</t>
    </r>
  </si>
  <si>
    <r>
      <rPr>
        <sz val="10"/>
        <rFont val="宋体"/>
        <charset val="134"/>
      </rPr>
      <t>两当县</t>
    </r>
  </si>
  <si>
    <r>
      <rPr>
        <sz val="9"/>
        <rFont val="宋体"/>
        <charset val="134"/>
      </rPr>
      <t>平凉市</t>
    </r>
  </si>
  <si>
    <r>
      <rPr>
        <sz val="9"/>
        <rFont val="宋体"/>
        <charset val="134"/>
      </rPr>
      <t>平凉市辖区</t>
    </r>
  </si>
  <si>
    <r>
      <rPr>
        <sz val="10"/>
        <rFont val="宋体"/>
        <charset val="134"/>
      </rPr>
      <t>崆峒区</t>
    </r>
  </si>
  <si>
    <r>
      <rPr>
        <sz val="10"/>
        <rFont val="宋体"/>
        <charset val="134"/>
      </rPr>
      <t>泾川县</t>
    </r>
  </si>
  <si>
    <r>
      <rPr>
        <sz val="10"/>
        <rFont val="宋体"/>
        <charset val="134"/>
      </rPr>
      <t>灵台县</t>
    </r>
  </si>
  <si>
    <r>
      <rPr>
        <sz val="10"/>
        <rFont val="宋体"/>
        <charset val="134"/>
      </rPr>
      <t>崇信县</t>
    </r>
  </si>
  <si>
    <r>
      <rPr>
        <sz val="10"/>
        <rFont val="宋体"/>
        <charset val="134"/>
      </rPr>
      <t>华亭县</t>
    </r>
  </si>
  <si>
    <r>
      <rPr>
        <sz val="10"/>
        <rFont val="宋体"/>
        <charset val="134"/>
      </rPr>
      <t>庄浪县</t>
    </r>
  </si>
  <si>
    <r>
      <rPr>
        <sz val="10"/>
        <rFont val="宋体"/>
        <charset val="134"/>
      </rPr>
      <t>静宁县</t>
    </r>
  </si>
  <si>
    <r>
      <rPr>
        <sz val="9"/>
        <rFont val="宋体"/>
        <charset val="134"/>
      </rPr>
      <t>庆阳市</t>
    </r>
  </si>
  <si>
    <r>
      <rPr>
        <sz val="10"/>
        <rFont val="宋体"/>
        <charset val="134"/>
      </rPr>
      <t>庆阳市辖区</t>
    </r>
  </si>
  <si>
    <r>
      <rPr>
        <sz val="10"/>
        <rFont val="宋体"/>
        <charset val="134"/>
      </rPr>
      <t>西峰区</t>
    </r>
  </si>
  <si>
    <r>
      <rPr>
        <sz val="10"/>
        <rFont val="宋体"/>
        <charset val="134"/>
      </rPr>
      <t>庆城县</t>
    </r>
  </si>
  <si>
    <r>
      <rPr>
        <sz val="10"/>
        <rFont val="宋体"/>
        <charset val="134"/>
      </rPr>
      <t>环县</t>
    </r>
  </si>
  <si>
    <r>
      <rPr>
        <sz val="10"/>
        <rFont val="宋体"/>
        <charset val="134"/>
      </rPr>
      <t>华池县</t>
    </r>
  </si>
  <si>
    <r>
      <rPr>
        <sz val="10"/>
        <rFont val="宋体"/>
        <charset val="134"/>
      </rPr>
      <t>合水县</t>
    </r>
  </si>
  <si>
    <r>
      <rPr>
        <sz val="10"/>
        <rFont val="宋体"/>
        <charset val="134"/>
      </rPr>
      <t>正宁县</t>
    </r>
  </si>
  <si>
    <r>
      <rPr>
        <sz val="10"/>
        <rFont val="宋体"/>
        <charset val="134"/>
      </rPr>
      <t>宁县</t>
    </r>
  </si>
  <si>
    <r>
      <rPr>
        <sz val="10"/>
        <rFont val="宋体"/>
        <charset val="134"/>
      </rPr>
      <t>镇原县</t>
    </r>
  </si>
  <si>
    <r>
      <rPr>
        <sz val="9"/>
        <rFont val="宋体"/>
        <charset val="134"/>
      </rPr>
      <t>武威市</t>
    </r>
  </si>
  <si>
    <r>
      <rPr>
        <sz val="10"/>
        <rFont val="宋体"/>
        <charset val="134"/>
      </rPr>
      <t>凉州区</t>
    </r>
  </si>
  <si>
    <r>
      <rPr>
        <sz val="10"/>
        <rFont val="宋体"/>
        <charset val="134"/>
      </rPr>
      <t>民勤县</t>
    </r>
  </si>
  <si>
    <r>
      <rPr>
        <sz val="10"/>
        <rFont val="宋体"/>
        <charset val="134"/>
      </rPr>
      <t>武威市</t>
    </r>
  </si>
  <si>
    <r>
      <rPr>
        <sz val="10"/>
        <rFont val="宋体"/>
        <charset val="134"/>
      </rPr>
      <t>古浪县</t>
    </r>
  </si>
  <si>
    <r>
      <rPr>
        <sz val="10"/>
        <rFont val="宋体"/>
        <charset val="134"/>
      </rPr>
      <t>天祝藏族自治县</t>
    </r>
  </si>
  <si>
    <r>
      <rPr>
        <sz val="9"/>
        <rFont val="宋体"/>
        <charset val="134"/>
      </rPr>
      <t>内蒙古</t>
    </r>
  </si>
  <si>
    <r>
      <rPr>
        <sz val="9"/>
        <rFont val="宋体"/>
        <charset val="134"/>
      </rPr>
      <t>呼和浩特市</t>
    </r>
  </si>
  <si>
    <r>
      <rPr>
        <sz val="10"/>
        <rFont val="宋体"/>
        <charset val="134"/>
      </rPr>
      <t>呼和浩特市辖区</t>
    </r>
  </si>
  <si>
    <r>
      <rPr>
        <sz val="10"/>
        <rFont val="宋体"/>
        <charset val="134"/>
      </rPr>
      <t>新城区</t>
    </r>
  </si>
  <si>
    <r>
      <rPr>
        <sz val="10"/>
        <rFont val="宋体"/>
        <charset val="134"/>
      </rPr>
      <t>回民区</t>
    </r>
  </si>
  <si>
    <r>
      <rPr>
        <sz val="10"/>
        <rFont val="宋体"/>
        <charset val="134"/>
      </rPr>
      <t>玉泉区</t>
    </r>
  </si>
  <si>
    <r>
      <rPr>
        <sz val="10"/>
        <rFont val="宋体"/>
        <charset val="134"/>
      </rPr>
      <t>赛罕区</t>
    </r>
  </si>
  <si>
    <r>
      <rPr>
        <sz val="10"/>
        <rFont val="宋体"/>
        <charset val="134"/>
      </rPr>
      <t>土默特左旗</t>
    </r>
  </si>
  <si>
    <r>
      <rPr>
        <sz val="10"/>
        <rFont val="宋体"/>
        <charset val="134"/>
      </rPr>
      <t>托克托县</t>
    </r>
  </si>
  <si>
    <r>
      <rPr>
        <sz val="10"/>
        <rFont val="宋体"/>
        <charset val="134"/>
      </rPr>
      <t>和林格尔县</t>
    </r>
  </si>
  <si>
    <r>
      <rPr>
        <sz val="10"/>
        <rFont val="宋体"/>
        <charset val="134"/>
      </rPr>
      <t>清水河县</t>
    </r>
  </si>
  <si>
    <r>
      <rPr>
        <sz val="10"/>
        <rFont val="宋体"/>
        <charset val="134"/>
      </rPr>
      <t>武川县</t>
    </r>
  </si>
  <si>
    <r>
      <rPr>
        <sz val="9"/>
        <rFont val="宋体"/>
        <charset val="134"/>
      </rPr>
      <t>包头市</t>
    </r>
  </si>
  <si>
    <r>
      <rPr>
        <sz val="10"/>
        <rFont val="宋体"/>
        <charset val="134"/>
      </rPr>
      <t>包头市辖区</t>
    </r>
  </si>
  <si>
    <r>
      <rPr>
        <sz val="10"/>
        <rFont val="宋体"/>
        <charset val="134"/>
      </rPr>
      <t>东河区</t>
    </r>
  </si>
  <si>
    <r>
      <rPr>
        <sz val="10"/>
        <rFont val="宋体"/>
        <charset val="134"/>
      </rPr>
      <t>昆都仑区</t>
    </r>
  </si>
  <si>
    <r>
      <rPr>
        <sz val="10"/>
        <rFont val="宋体"/>
        <charset val="134"/>
      </rPr>
      <t>石拐区</t>
    </r>
  </si>
  <si>
    <r>
      <rPr>
        <sz val="10"/>
        <rFont val="宋体"/>
        <charset val="134"/>
      </rPr>
      <t>白云矿区</t>
    </r>
  </si>
  <si>
    <r>
      <rPr>
        <sz val="10"/>
        <rFont val="宋体"/>
        <charset val="134"/>
      </rPr>
      <t>九原区</t>
    </r>
  </si>
  <si>
    <r>
      <rPr>
        <sz val="10"/>
        <rFont val="宋体"/>
        <charset val="134"/>
      </rPr>
      <t>土默特右旗</t>
    </r>
  </si>
  <si>
    <r>
      <rPr>
        <sz val="10"/>
        <rFont val="宋体"/>
        <charset val="134"/>
      </rPr>
      <t>固阳县</t>
    </r>
  </si>
  <si>
    <r>
      <rPr>
        <sz val="10"/>
        <rFont val="宋体"/>
        <charset val="134"/>
      </rPr>
      <t>达尔罕茂明安联合旗</t>
    </r>
  </si>
  <si>
    <r>
      <rPr>
        <sz val="9"/>
        <rFont val="宋体"/>
        <charset val="134"/>
      </rPr>
      <t>乌海市</t>
    </r>
  </si>
  <si>
    <r>
      <rPr>
        <sz val="10"/>
        <rFont val="宋体"/>
        <charset val="134"/>
      </rPr>
      <t>乌海市辖区</t>
    </r>
  </si>
  <si>
    <r>
      <rPr>
        <sz val="10"/>
        <rFont val="宋体"/>
        <charset val="134"/>
      </rPr>
      <t>海勃湾区</t>
    </r>
  </si>
  <si>
    <r>
      <rPr>
        <sz val="10"/>
        <rFont val="宋体"/>
        <charset val="134"/>
      </rPr>
      <t>海南区</t>
    </r>
  </si>
  <si>
    <r>
      <rPr>
        <sz val="10"/>
        <rFont val="宋体"/>
        <charset val="134"/>
      </rPr>
      <t>乌达区</t>
    </r>
  </si>
  <si>
    <r>
      <rPr>
        <sz val="9"/>
        <rFont val="宋体"/>
        <charset val="134"/>
      </rPr>
      <t>赤峰市</t>
    </r>
  </si>
  <si>
    <r>
      <rPr>
        <sz val="10"/>
        <rFont val="宋体"/>
        <charset val="134"/>
      </rPr>
      <t>赤峰市辖区</t>
    </r>
  </si>
  <si>
    <r>
      <rPr>
        <sz val="10"/>
        <rFont val="宋体"/>
        <charset val="134"/>
      </rPr>
      <t>红山区</t>
    </r>
  </si>
  <si>
    <r>
      <rPr>
        <sz val="10"/>
        <rFont val="宋体"/>
        <charset val="134"/>
      </rPr>
      <t>元宝山区</t>
    </r>
  </si>
  <si>
    <r>
      <rPr>
        <sz val="10"/>
        <rFont val="宋体"/>
        <charset val="134"/>
      </rPr>
      <t>松山区</t>
    </r>
  </si>
  <si>
    <r>
      <rPr>
        <sz val="10"/>
        <rFont val="宋体"/>
        <charset val="134"/>
      </rPr>
      <t>阿鲁科尔沁旗</t>
    </r>
  </si>
  <si>
    <r>
      <rPr>
        <sz val="10"/>
        <rFont val="宋体"/>
        <charset val="134"/>
      </rPr>
      <t>巴林左旗</t>
    </r>
  </si>
  <si>
    <r>
      <rPr>
        <sz val="10"/>
        <rFont val="宋体"/>
        <charset val="134"/>
      </rPr>
      <t>巴林右旗</t>
    </r>
  </si>
  <si>
    <r>
      <rPr>
        <sz val="10"/>
        <rFont val="宋体"/>
        <charset val="134"/>
      </rPr>
      <t>林西县</t>
    </r>
  </si>
  <si>
    <r>
      <rPr>
        <sz val="10"/>
        <rFont val="宋体"/>
        <charset val="134"/>
      </rPr>
      <t>克什克腾旗</t>
    </r>
  </si>
  <si>
    <r>
      <rPr>
        <sz val="10"/>
        <rFont val="宋体"/>
        <charset val="134"/>
      </rPr>
      <t>翁牛特旗</t>
    </r>
  </si>
  <si>
    <r>
      <rPr>
        <sz val="10"/>
        <rFont val="宋体"/>
        <charset val="134"/>
      </rPr>
      <t>喀喇沁旗</t>
    </r>
  </si>
  <si>
    <r>
      <rPr>
        <sz val="10"/>
        <rFont val="宋体"/>
        <charset val="134"/>
      </rPr>
      <t>宁城县</t>
    </r>
  </si>
  <si>
    <r>
      <rPr>
        <sz val="10"/>
        <rFont val="宋体"/>
        <charset val="134"/>
      </rPr>
      <t>敖汉旗</t>
    </r>
  </si>
  <si>
    <r>
      <rPr>
        <sz val="9"/>
        <rFont val="宋体"/>
        <charset val="134"/>
      </rPr>
      <t>通辽市</t>
    </r>
  </si>
  <si>
    <r>
      <rPr>
        <sz val="10"/>
        <rFont val="宋体"/>
        <charset val="134"/>
      </rPr>
      <t>通辽市辖区</t>
    </r>
  </si>
  <si>
    <r>
      <rPr>
        <sz val="10"/>
        <rFont val="宋体"/>
        <charset val="134"/>
      </rPr>
      <t>科尔沁区</t>
    </r>
  </si>
  <si>
    <r>
      <rPr>
        <sz val="10"/>
        <rFont val="宋体"/>
        <charset val="134"/>
      </rPr>
      <t>科尔沁左翼中旗</t>
    </r>
  </si>
  <si>
    <r>
      <rPr>
        <sz val="10"/>
        <rFont val="宋体"/>
        <charset val="134"/>
      </rPr>
      <t>科尔沁左翼后旗</t>
    </r>
  </si>
  <si>
    <r>
      <rPr>
        <sz val="10"/>
        <rFont val="宋体"/>
        <charset val="134"/>
      </rPr>
      <t>开鲁县</t>
    </r>
  </si>
  <si>
    <r>
      <rPr>
        <sz val="10"/>
        <rFont val="宋体"/>
        <charset val="134"/>
      </rPr>
      <t>库伦旗</t>
    </r>
  </si>
  <si>
    <r>
      <rPr>
        <sz val="10"/>
        <rFont val="宋体"/>
        <charset val="134"/>
      </rPr>
      <t>奈曼旗</t>
    </r>
  </si>
  <si>
    <r>
      <rPr>
        <sz val="10"/>
        <rFont val="宋体"/>
        <charset val="134"/>
      </rPr>
      <t>扎鲁特旗</t>
    </r>
  </si>
  <si>
    <r>
      <rPr>
        <sz val="10"/>
        <rFont val="宋体"/>
        <charset val="134"/>
      </rPr>
      <t>霍林郭勒市</t>
    </r>
  </si>
  <si>
    <r>
      <rPr>
        <sz val="9"/>
        <rFont val="宋体"/>
        <charset val="134"/>
      </rPr>
      <t>呼伦贝尔市</t>
    </r>
  </si>
  <si>
    <r>
      <rPr>
        <sz val="10"/>
        <rFont val="宋体"/>
        <charset val="134"/>
      </rPr>
      <t>呼伦贝尔市辖区</t>
    </r>
  </si>
  <si>
    <r>
      <rPr>
        <sz val="10"/>
        <rFont val="宋体"/>
        <charset val="134"/>
      </rPr>
      <t>海拉尔区</t>
    </r>
  </si>
  <si>
    <r>
      <rPr>
        <sz val="10"/>
        <rFont val="宋体"/>
        <charset val="134"/>
      </rPr>
      <t>阿荣旗</t>
    </r>
  </si>
  <si>
    <r>
      <rPr>
        <sz val="10"/>
        <rFont val="宋体"/>
        <charset val="134"/>
      </rPr>
      <t>莫力达瓦达斡尔族自治旗</t>
    </r>
  </si>
  <si>
    <r>
      <rPr>
        <sz val="10"/>
        <rFont val="宋体"/>
        <charset val="134"/>
      </rPr>
      <t>鄂伦春自治旗</t>
    </r>
  </si>
  <si>
    <r>
      <rPr>
        <sz val="10"/>
        <rFont val="宋体"/>
        <charset val="134"/>
      </rPr>
      <t>鄂温克族自治旗</t>
    </r>
  </si>
  <si>
    <r>
      <rPr>
        <sz val="10"/>
        <rFont val="宋体"/>
        <charset val="134"/>
      </rPr>
      <t>陈巴尔虎旗</t>
    </r>
  </si>
  <si>
    <r>
      <rPr>
        <sz val="10"/>
        <rFont val="宋体"/>
        <charset val="134"/>
      </rPr>
      <t>新巴尔虎左旗</t>
    </r>
  </si>
  <si>
    <r>
      <rPr>
        <sz val="10"/>
        <rFont val="宋体"/>
        <charset val="134"/>
      </rPr>
      <t>新巴尔虎右旗</t>
    </r>
  </si>
  <si>
    <r>
      <rPr>
        <sz val="10"/>
        <rFont val="宋体"/>
        <charset val="134"/>
      </rPr>
      <t>满洲里市</t>
    </r>
  </si>
  <si>
    <r>
      <rPr>
        <sz val="10"/>
        <rFont val="宋体"/>
        <charset val="134"/>
      </rPr>
      <t>牙克石市</t>
    </r>
  </si>
  <si>
    <r>
      <rPr>
        <sz val="10"/>
        <rFont val="宋体"/>
        <charset val="134"/>
      </rPr>
      <t>扎兰屯市</t>
    </r>
  </si>
  <si>
    <r>
      <rPr>
        <sz val="10"/>
        <rFont val="宋体"/>
        <charset val="134"/>
      </rPr>
      <t>额尔古纳市</t>
    </r>
  </si>
  <si>
    <r>
      <rPr>
        <sz val="10"/>
        <rFont val="宋体"/>
        <charset val="134"/>
      </rPr>
      <t>根河市</t>
    </r>
  </si>
  <si>
    <r>
      <rPr>
        <sz val="9"/>
        <rFont val="宋体"/>
        <charset val="134"/>
      </rPr>
      <t>兴安盟</t>
    </r>
  </si>
  <si>
    <r>
      <rPr>
        <sz val="10"/>
        <rFont val="宋体"/>
        <charset val="134"/>
      </rPr>
      <t>乌兰浩特市</t>
    </r>
  </si>
  <si>
    <r>
      <rPr>
        <sz val="10"/>
        <rFont val="宋体"/>
        <charset val="134"/>
      </rPr>
      <t>阿尔山市</t>
    </r>
  </si>
  <si>
    <r>
      <rPr>
        <sz val="10"/>
        <rFont val="宋体"/>
        <charset val="134"/>
      </rPr>
      <t>科尔沁右翼前旗</t>
    </r>
  </si>
  <si>
    <r>
      <rPr>
        <sz val="10"/>
        <rFont val="宋体"/>
        <charset val="134"/>
      </rPr>
      <t>科尔沁右翼中旗</t>
    </r>
  </si>
  <si>
    <r>
      <rPr>
        <sz val="10"/>
        <rFont val="宋体"/>
        <charset val="134"/>
      </rPr>
      <t>扎赉特旗</t>
    </r>
  </si>
  <si>
    <r>
      <rPr>
        <sz val="10"/>
        <rFont val="宋体"/>
        <charset val="134"/>
      </rPr>
      <t>突泉县</t>
    </r>
  </si>
  <si>
    <r>
      <rPr>
        <sz val="9"/>
        <rFont val="宋体"/>
        <charset val="134"/>
      </rPr>
      <t>鄂尔多斯市</t>
    </r>
  </si>
  <si>
    <r>
      <rPr>
        <sz val="10"/>
        <rFont val="宋体"/>
        <charset val="134"/>
      </rPr>
      <t>东胜区</t>
    </r>
  </si>
  <si>
    <r>
      <rPr>
        <sz val="10"/>
        <rFont val="宋体"/>
        <charset val="134"/>
      </rPr>
      <t>达拉特旗</t>
    </r>
  </si>
  <si>
    <r>
      <rPr>
        <sz val="10"/>
        <rFont val="宋体"/>
        <charset val="134"/>
      </rPr>
      <t>准格尔旗</t>
    </r>
  </si>
  <si>
    <r>
      <rPr>
        <sz val="10"/>
        <rFont val="宋体"/>
        <charset val="134"/>
      </rPr>
      <t>鄂托克前旗</t>
    </r>
  </si>
  <si>
    <r>
      <rPr>
        <sz val="10"/>
        <rFont val="宋体"/>
        <charset val="134"/>
      </rPr>
      <t>鄂托克旗</t>
    </r>
  </si>
  <si>
    <r>
      <rPr>
        <sz val="10"/>
        <rFont val="宋体"/>
        <charset val="134"/>
      </rPr>
      <t>杭锦旗</t>
    </r>
  </si>
  <si>
    <r>
      <rPr>
        <sz val="10"/>
        <rFont val="宋体"/>
        <charset val="134"/>
      </rPr>
      <t>乌审旗</t>
    </r>
  </si>
  <si>
    <r>
      <rPr>
        <sz val="10"/>
        <rFont val="宋体"/>
        <charset val="134"/>
      </rPr>
      <t>伊金霍洛旗</t>
    </r>
  </si>
  <si>
    <r>
      <rPr>
        <sz val="9"/>
        <rFont val="宋体"/>
        <charset val="134"/>
      </rPr>
      <t>锡林郭勒盟</t>
    </r>
  </si>
  <si>
    <r>
      <rPr>
        <sz val="10"/>
        <rFont val="宋体"/>
        <charset val="134"/>
      </rPr>
      <t>二连浩特市</t>
    </r>
  </si>
  <si>
    <r>
      <rPr>
        <sz val="10"/>
        <rFont val="宋体"/>
        <charset val="134"/>
      </rPr>
      <t>锡林浩特市</t>
    </r>
  </si>
  <si>
    <r>
      <rPr>
        <sz val="10"/>
        <rFont val="宋体"/>
        <charset val="134"/>
      </rPr>
      <t>阿巴嘎旗</t>
    </r>
  </si>
  <si>
    <r>
      <rPr>
        <sz val="10"/>
        <rFont val="宋体"/>
        <charset val="134"/>
      </rPr>
      <t>苏尼特左旗</t>
    </r>
  </si>
  <si>
    <r>
      <rPr>
        <sz val="10"/>
        <rFont val="宋体"/>
        <charset val="134"/>
      </rPr>
      <t>苏尼特右旗</t>
    </r>
  </si>
  <si>
    <r>
      <rPr>
        <sz val="10"/>
        <rFont val="宋体"/>
        <charset val="134"/>
      </rPr>
      <t>东乌珠穆沁旗</t>
    </r>
  </si>
  <si>
    <r>
      <rPr>
        <sz val="10"/>
        <rFont val="宋体"/>
        <charset val="134"/>
      </rPr>
      <t>西乌珠穆沁旗</t>
    </r>
  </si>
  <si>
    <r>
      <rPr>
        <sz val="10"/>
        <rFont val="宋体"/>
        <charset val="134"/>
      </rPr>
      <t>太仆寺旗</t>
    </r>
  </si>
  <si>
    <r>
      <rPr>
        <sz val="10"/>
        <rFont val="宋体"/>
        <charset val="134"/>
      </rPr>
      <t>镶黄旗</t>
    </r>
  </si>
  <si>
    <r>
      <rPr>
        <sz val="10"/>
        <rFont val="宋体"/>
        <charset val="134"/>
      </rPr>
      <t>正镶白旗</t>
    </r>
  </si>
  <si>
    <r>
      <rPr>
        <sz val="10"/>
        <rFont val="宋体"/>
        <charset val="134"/>
      </rPr>
      <t>正蓝旗</t>
    </r>
  </si>
  <si>
    <r>
      <rPr>
        <sz val="10"/>
        <rFont val="宋体"/>
        <charset val="134"/>
      </rPr>
      <t>多伦县</t>
    </r>
  </si>
  <si>
    <r>
      <rPr>
        <sz val="9"/>
        <rFont val="宋体"/>
        <charset val="134"/>
      </rPr>
      <t>阿拉善盟</t>
    </r>
  </si>
  <si>
    <r>
      <rPr>
        <sz val="10"/>
        <rFont val="宋体"/>
        <charset val="134"/>
      </rPr>
      <t>阿拉善左旗</t>
    </r>
  </si>
  <si>
    <r>
      <rPr>
        <sz val="10"/>
        <rFont val="宋体"/>
        <charset val="134"/>
      </rPr>
      <t>阿拉善右旗</t>
    </r>
  </si>
  <si>
    <r>
      <rPr>
        <sz val="10"/>
        <rFont val="宋体"/>
        <charset val="134"/>
      </rPr>
      <t>额济纳旗</t>
    </r>
  </si>
  <si>
    <r>
      <rPr>
        <sz val="9"/>
        <rFont val="宋体"/>
        <charset val="134"/>
      </rPr>
      <t>巴彦淖尔市</t>
    </r>
  </si>
  <si>
    <r>
      <rPr>
        <sz val="10"/>
        <rFont val="宋体"/>
        <charset val="134"/>
      </rPr>
      <t>巴彦淖尔市辖区</t>
    </r>
  </si>
  <si>
    <r>
      <rPr>
        <sz val="10"/>
        <rFont val="宋体"/>
        <charset val="134"/>
      </rPr>
      <t>临河区</t>
    </r>
  </si>
  <si>
    <r>
      <rPr>
        <sz val="10"/>
        <rFont val="宋体"/>
        <charset val="134"/>
      </rPr>
      <t>五原县</t>
    </r>
  </si>
  <si>
    <r>
      <rPr>
        <sz val="10"/>
        <rFont val="宋体"/>
        <charset val="134"/>
      </rPr>
      <t>磴口县</t>
    </r>
  </si>
  <si>
    <r>
      <rPr>
        <sz val="10"/>
        <rFont val="宋体"/>
        <charset val="134"/>
      </rPr>
      <t>乌拉特前旗</t>
    </r>
  </si>
  <si>
    <r>
      <rPr>
        <sz val="10"/>
        <rFont val="宋体"/>
        <charset val="134"/>
      </rPr>
      <t>乌拉特中旗</t>
    </r>
  </si>
  <si>
    <r>
      <rPr>
        <sz val="10"/>
        <rFont val="宋体"/>
        <charset val="134"/>
      </rPr>
      <t>乌拉特后旗</t>
    </r>
  </si>
  <si>
    <r>
      <rPr>
        <sz val="10"/>
        <rFont val="宋体"/>
        <charset val="134"/>
      </rPr>
      <t>杭锦后旗</t>
    </r>
  </si>
  <si>
    <r>
      <rPr>
        <sz val="9"/>
        <rFont val="宋体"/>
        <charset val="134"/>
      </rPr>
      <t>乌兰察布市</t>
    </r>
  </si>
  <si>
    <r>
      <rPr>
        <sz val="10"/>
        <rFont val="宋体"/>
        <charset val="134"/>
      </rPr>
      <t>乌兰察布市辖区</t>
    </r>
  </si>
  <si>
    <r>
      <rPr>
        <sz val="10"/>
        <rFont val="宋体"/>
        <charset val="134"/>
      </rPr>
      <t>集宁区</t>
    </r>
  </si>
  <si>
    <r>
      <rPr>
        <sz val="10"/>
        <rFont val="宋体"/>
        <charset val="134"/>
      </rPr>
      <t>卓资县</t>
    </r>
  </si>
  <si>
    <r>
      <rPr>
        <sz val="10"/>
        <rFont val="宋体"/>
        <charset val="134"/>
      </rPr>
      <t>化德县</t>
    </r>
  </si>
  <si>
    <r>
      <rPr>
        <sz val="10"/>
        <rFont val="宋体"/>
        <charset val="134"/>
      </rPr>
      <t>商都县</t>
    </r>
  </si>
  <si>
    <r>
      <rPr>
        <sz val="10"/>
        <rFont val="宋体"/>
        <charset val="134"/>
      </rPr>
      <t>兴和县</t>
    </r>
  </si>
  <si>
    <r>
      <rPr>
        <sz val="10"/>
        <rFont val="宋体"/>
        <charset val="134"/>
      </rPr>
      <t>凉城县</t>
    </r>
  </si>
  <si>
    <r>
      <rPr>
        <sz val="10"/>
        <rFont val="宋体"/>
        <charset val="134"/>
      </rPr>
      <t>察哈尔右翼前旗</t>
    </r>
  </si>
  <si>
    <r>
      <rPr>
        <sz val="10"/>
        <rFont val="宋体"/>
        <charset val="134"/>
      </rPr>
      <t>察哈尔右翼中旗</t>
    </r>
  </si>
  <si>
    <r>
      <rPr>
        <sz val="10"/>
        <rFont val="宋体"/>
        <charset val="134"/>
      </rPr>
      <t>察哈尔右翼后旗</t>
    </r>
  </si>
  <si>
    <r>
      <rPr>
        <sz val="10"/>
        <rFont val="宋体"/>
        <charset val="134"/>
      </rPr>
      <t>四子王旗</t>
    </r>
  </si>
  <si>
    <r>
      <rPr>
        <sz val="10"/>
        <rFont val="宋体"/>
        <charset val="134"/>
      </rPr>
      <t>丰镇市</t>
    </r>
  </si>
  <si>
    <r>
      <rPr>
        <sz val="9"/>
        <rFont val="宋体"/>
        <charset val="134"/>
      </rPr>
      <t>山西</t>
    </r>
  </si>
  <si>
    <r>
      <rPr>
        <sz val="9"/>
        <rFont val="宋体"/>
        <charset val="134"/>
      </rPr>
      <t>太原市</t>
    </r>
  </si>
  <si>
    <r>
      <rPr>
        <sz val="10"/>
        <rFont val="宋体"/>
        <charset val="134"/>
      </rPr>
      <t>太原市辖区</t>
    </r>
  </si>
  <si>
    <r>
      <rPr>
        <sz val="10"/>
        <rFont val="宋体"/>
        <charset val="134"/>
      </rPr>
      <t>小店区</t>
    </r>
  </si>
  <si>
    <r>
      <rPr>
        <sz val="10"/>
        <rFont val="宋体"/>
        <charset val="134"/>
      </rPr>
      <t>迎泽区</t>
    </r>
  </si>
  <si>
    <r>
      <rPr>
        <sz val="10"/>
        <rFont val="宋体"/>
        <charset val="134"/>
      </rPr>
      <t>杏花岭区</t>
    </r>
  </si>
  <si>
    <r>
      <rPr>
        <sz val="10"/>
        <rFont val="宋体"/>
        <charset val="134"/>
      </rPr>
      <t>尖草坪区</t>
    </r>
  </si>
  <si>
    <r>
      <rPr>
        <sz val="10"/>
        <rFont val="宋体"/>
        <charset val="134"/>
      </rPr>
      <t>万柏林区</t>
    </r>
  </si>
  <si>
    <r>
      <rPr>
        <sz val="10"/>
        <rFont val="宋体"/>
        <charset val="134"/>
      </rPr>
      <t>晋源区</t>
    </r>
  </si>
  <si>
    <r>
      <rPr>
        <sz val="10"/>
        <rFont val="宋体"/>
        <charset val="134"/>
      </rPr>
      <t>清徐县</t>
    </r>
  </si>
  <si>
    <r>
      <rPr>
        <sz val="10"/>
        <rFont val="宋体"/>
        <charset val="134"/>
      </rPr>
      <t>阳曲县</t>
    </r>
  </si>
  <si>
    <r>
      <rPr>
        <sz val="10"/>
        <rFont val="宋体"/>
        <charset val="134"/>
      </rPr>
      <t>娄烦县</t>
    </r>
  </si>
  <si>
    <r>
      <rPr>
        <sz val="10"/>
        <rFont val="宋体"/>
        <charset val="134"/>
      </rPr>
      <t>古交市</t>
    </r>
  </si>
  <si>
    <r>
      <rPr>
        <sz val="9"/>
        <rFont val="宋体"/>
        <charset val="134"/>
      </rPr>
      <t>大同市</t>
    </r>
  </si>
  <si>
    <r>
      <rPr>
        <sz val="10"/>
        <rFont val="宋体"/>
        <charset val="134"/>
      </rPr>
      <t>大同市辖区</t>
    </r>
  </si>
  <si>
    <r>
      <rPr>
        <sz val="10"/>
        <rFont val="宋体"/>
        <charset val="134"/>
      </rPr>
      <t>城区</t>
    </r>
  </si>
  <si>
    <r>
      <rPr>
        <sz val="10"/>
        <rFont val="宋体"/>
        <charset val="134"/>
      </rPr>
      <t>矿区</t>
    </r>
  </si>
  <si>
    <r>
      <rPr>
        <sz val="10"/>
        <rFont val="宋体"/>
        <charset val="134"/>
      </rPr>
      <t>南郊区</t>
    </r>
  </si>
  <si>
    <r>
      <rPr>
        <sz val="10"/>
        <rFont val="宋体"/>
        <charset val="134"/>
      </rPr>
      <t>新荣区</t>
    </r>
  </si>
  <si>
    <r>
      <rPr>
        <sz val="10"/>
        <rFont val="宋体"/>
        <charset val="134"/>
      </rPr>
      <t>阳高县</t>
    </r>
  </si>
  <si>
    <r>
      <rPr>
        <sz val="10"/>
        <rFont val="宋体"/>
        <charset val="134"/>
      </rPr>
      <t>天镇县</t>
    </r>
  </si>
  <si>
    <r>
      <rPr>
        <sz val="10"/>
        <rFont val="宋体"/>
        <charset val="134"/>
      </rPr>
      <t>广灵县</t>
    </r>
  </si>
  <si>
    <r>
      <rPr>
        <sz val="10"/>
        <rFont val="宋体"/>
        <charset val="134"/>
      </rPr>
      <t>灵丘县</t>
    </r>
  </si>
  <si>
    <r>
      <rPr>
        <sz val="10"/>
        <rFont val="宋体"/>
        <charset val="134"/>
      </rPr>
      <t>浑源县</t>
    </r>
  </si>
  <si>
    <r>
      <rPr>
        <sz val="10"/>
        <rFont val="宋体"/>
        <charset val="134"/>
      </rPr>
      <t>左云县</t>
    </r>
  </si>
  <si>
    <r>
      <rPr>
        <sz val="10"/>
        <rFont val="宋体"/>
        <charset val="134"/>
      </rPr>
      <t>大同县</t>
    </r>
  </si>
  <si>
    <r>
      <rPr>
        <sz val="9"/>
        <rFont val="宋体"/>
        <charset val="134"/>
      </rPr>
      <t>朔州市</t>
    </r>
  </si>
  <si>
    <r>
      <rPr>
        <sz val="10"/>
        <rFont val="宋体"/>
        <charset val="134"/>
      </rPr>
      <t>朔州市辖区</t>
    </r>
  </si>
  <si>
    <r>
      <rPr>
        <sz val="10"/>
        <rFont val="宋体"/>
        <charset val="134"/>
      </rPr>
      <t>朔城区</t>
    </r>
  </si>
  <si>
    <r>
      <rPr>
        <sz val="10"/>
        <rFont val="宋体"/>
        <charset val="134"/>
      </rPr>
      <t>平鲁区</t>
    </r>
  </si>
  <si>
    <r>
      <rPr>
        <sz val="10"/>
        <rFont val="宋体"/>
        <charset val="134"/>
      </rPr>
      <t>山阴县</t>
    </r>
  </si>
  <si>
    <r>
      <rPr>
        <sz val="10"/>
        <rFont val="宋体"/>
        <charset val="134"/>
      </rPr>
      <t>应县</t>
    </r>
  </si>
  <si>
    <r>
      <rPr>
        <sz val="10"/>
        <rFont val="宋体"/>
        <charset val="134"/>
      </rPr>
      <t>右玉县</t>
    </r>
  </si>
  <si>
    <r>
      <rPr>
        <sz val="10"/>
        <rFont val="宋体"/>
        <charset val="134"/>
      </rPr>
      <t>怀仁县</t>
    </r>
  </si>
  <si>
    <r>
      <rPr>
        <sz val="9"/>
        <rFont val="宋体"/>
        <charset val="134"/>
      </rPr>
      <t>阳泉市</t>
    </r>
  </si>
  <si>
    <r>
      <rPr>
        <sz val="10"/>
        <rFont val="宋体"/>
        <charset val="134"/>
      </rPr>
      <t>阳泉市辖区</t>
    </r>
  </si>
  <si>
    <r>
      <rPr>
        <sz val="10"/>
        <rFont val="宋体"/>
        <charset val="134"/>
      </rPr>
      <t>平定县</t>
    </r>
  </si>
  <si>
    <r>
      <rPr>
        <sz val="10"/>
        <rFont val="宋体"/>
        <charset val="134"/>
      </rPr>
      <t>盂县</t>
    </r>
  </si>
  <si>
    <r>
      <rPr>
        <sz val="9"/>
        <rFont val="宋体"/>
        <charset val="134"/>
      </rPr>
      <t>长治市</t>
    </r>
  </si>
  <si>
    <r>
      <rPr>
        <sz val="10"/>
        <rFont val="宋体"/>
        <charset val="134"/>
      </rPr>
      <t>长治市辖区</t>
    </r>
  </si>
  <si>
    <r>
      <rPr>
        <sz val="10"/>
        <rFont val="宋体"/>
        <charset val="134"/>
      </rPr>
      <t>长治县</t>
    </r>
  </si>
  <si>
    <r>
      <rPr>
        <sz val="10"/>
        <rFont val="宋体"/>
        <charset val="134"/>
      </rPr>
      <t>襄垣县</t>
    </r>
  </si>
  <si>
    <r>
      <rPr>
        <sz val="10"/>
        <rFont val="宋体"/>
        <charset val="134"/>
      </rPr>
      <t>屯留县</t>
    </r>
  </si>
  <si>
    <r>
      <rPr>
        <sz val="10"/>
        <rFont val="宋体"/>
        <charset val="134"/>
      </rPr>
      <t>平顺县</t>
    </r>
  </si>
  <si>
    <r>
      <rPr>
        <sz val="10"/>
        <rFont val="宋体"/>
        <charset val="134"/>
      </rPr>
      <t>黎城县</t>
    </r>
  </si>
  <si>
    <r>
      <rPr>
        <sz val="10"/>
        <rFont val="宋体"/>
        <charset val="134"/>
      </rPr>
      <t>壶关县</t>
    </r>
  </si>
  <si>
    <r>
      <rPr>
        <sz val="10"/>
        <rFont val="宋体"/>
        <charset val="134"/>
      </rPr>
      <t>长子县</t>
    </r>
  </si>
  <si>
    <r>
      <rPr>
        <sz val="10"/>
        <rFont val="宋体"/>
        <charset val="134"/>
      </rPr>
      <t>武乡县</t>
    </r>
  </si>
  <si>
    <r>
      <rPr>
        <sz val="10"/>
        <rFont val="宋体"/>
        <charset val="134"/>
      </rPr>
      <t>沁县</t>
    </r>
  </si>
  <si>
    <r>
      <rPr>
        <sz val="10"/>
        <rFont val="宋体"/>
        <charset val="134"/>
      </rPr>
      <t>沁源县</t>
    </r>
  </si>
  <si>
    <r>
      <rPr>
        <sz val="10"/>
        <rFont val="宋体"/>
        <charset val="134"/>
      </rPr>
      <t>潞城市</t>
    </r>
  </si>
  <si>
    <r>
      <rPr>
        <sz val="9"/>
        <rFont val="宋体"/>
        <charset val="134"/>
      </rPr>
      <t>晋城市</t>
    </r>
  </si>
  <si>
    <r>
      <rPr>
        <sz val="10"/>
        <rFont val="宋体"/>
        <charset val="134"/>
      </rPr>
      <t>晋城市辖区</t>
    </r>
  </si>
  <si>
    <r>
      <rPr>
        <sz val="10"/>
        <rFont val="宋体"/>
        <charset val="134"/>
      </rPr>
      <t>沁水县</t>
    </r>
  </si>
  <si>
    <r>
      <rPr>
        <sz val="10"/>
        <rFont val="宋体"/>
        <charset val="134"/>
      </rPr>
      <t>阳城县</t>
    </r>
  </si>
  <si>
    <r>
      <rPr>
        <sz val="10"/>
        <rFont val="宋体"/>
        <charset val="134"/>
      </rPr>
      <t>陵川县</t>
    </r>
  </si>
  <si>
    <r>
      <rPr>
        <sz val="10"/>
        <rFont val="宋体"/>
        <charset val="134"/>
      </rPr>
      <t>泽州县</t>
    </r>
  </si>
  <si>
    <r>
      <rPr>
        <sz val="10"/>
        <rFont val="宋体"/>
        <charset val="134"/>
      </rPr>
      <t>高平市</t>
    </r>
  </si>
  <si>
    <r>
      <rPr>
        <sz val="9"/>
        <rFont val="宋体"/>
        <charset val="134"/>
      </rPr>
      <t>忻州市</t>
    </r>
  </si>
  <si>
    <r>
      <rPr>
        <sz val="10"/>
        <rFont val="宋体"/>
        <charset val="134"/>
      </rPr>
      <t>忻州市辖区</t>
    </r>
  </si>
  <si>
    <r>
      <rPr>
        <sz val="10"/>
        <rFont val="宋体"/>
        <charset val="134"/>
      </rPr>
      <t>忻府区</t>
    </r>
  </si>
  <si>
    <r>
      <rPr>
        <sz val="10"/>
        <rFont val="宋体"/>
        <charset val="134"/>
      </rPr>
      <t>定襄县</t>
    </r>
  </si>
  <si>
    <r>
      <rPr>
        <sz val="10"/>
        <rFont val="宋体"/>
        <charset val="134"/>
      </rPr>
      <t>五台县</t>
    </r>
  </si>
  <si>
    <r>
      <rPr>
        <sz val="10"/>
        <rFont val="宋体"/>
        <charset val="134"/>
      </rPr>
      <t>代县</t>
    </r>
  </si>
  <si>
    <r>
      <rPr>
        <sz val="10"/>
        <rFont val="宋体"/>
        <charset val="134"/>
      </rPr>
      <t>繁峙县</t>
    </r>
  </si>
  <si>
    <r>
      <rPr>
        <sz val="10"/>
        <rFont val="宋体"/>
        <charset val="134"/>
      </rPr>
      <t>宁武县</t>
    </r>
  </si>
  <si>
    <r>
      <rPr>
        <sz val="10"/>
        <rFont val="宋体"/>
        <charset val="134"/>
      </rPr>
      <t>静乐县</t>
    </r>
  </si>
  <si>
    <r>
      <rPr>
        <sz val="10"/>
        <rFont val="宋体"/>
        <charset val="134"/>
      </rPr>
      <t>神池县</t>
    </r>
  </si>
  <si>
    <r>
      <rPr>
        <sz val="10"/>
        <rFont val="宋体"/>
        <charset val="134"/>
      </rPr>
      <t>五寨县</t>
    </r>
  </si>
  <si>
    <r>
      <rPr>
        <sz val="10"/>
        <rFont val="宋体"/>
        <charset val="134"/>
      </rPr>
      <t>岢岚县</t>
    </r>
  </si>
  <si>
    <r>
      <rPr>
        <sz val="10"/>
        <rFont val="宋体"/>
        <charset val="134"/>
      </rPr>
      <t>河曲县</t>
    </r>
  </si>
  <si>
    <r>
      <rPr>
        <sz val="10"/>
        <rFont val="宋体"/>
        <charset val="134"/>
      </rPr>
      <t>保德县</t>
    </r>
  </si>
  <si>
    <r>
      <rPr>
        <sz val="10"/>
        <rFont val="宋体"/>
        <charset val="134"/>
      </rPr>
      <t>偏关县</t>
    </r>
  </si>
  <si>
    <r>
      <rPr>
        <sz val="10"/>
        <rFont val="宋体"/>
        <charset val="134"/>
      </rPr>
      <t>原平市</t>
    </r>
  </si>
  <si>
    <r>
      <rPr>
        <sz val="9"/>
        <rFont val="宋体"/>
        <charset val="134"/>
      </rPr>
      <t>晋中市</t>
    </r>
  </si>
  <si>
    <r>
      <rPr>
        <sz val="10"/>
        <rFont val="宋体"/>
        <charset val="134"/>
      </rPr>
      <t>晋中市辖区</t>
    </r>
  </si>
  <si>
    <r>
      <rPr>
        <sz val="10"/>
        <rFont val="宋体"/>
        <charset val="134"/>
      </rPr>
      <t>榆次区</t>
    </r>
  </si>
  <si>
    <r>
      <rPr>
        <sz val="10"/>
        <rFont val="宋体"/>
        <charset val="134"/>
      </rPr>
      <t>榆社县</t>
    </r>
  </si>
  <si>
    <r>
      <rPr>
        <sz val="10"/>
        <rFont val="宋体"/>
        <charset val="134"/>
      </rPr>
      <t>左权县</t>
    </r>
  </si>
  <si>
    <r>
      <rPr>
        <sz val="10"/>
        <rFont val="宋体"/>
        <charset val="134"/>
      </rPr>
      <t>和顺县</t>
    </r>
  </si>
  <si>
    <r>
      <rPr>
        <sz val="10"/>
        <rFont val="宋体"/>
        <charset val="134"/>
      </rPr>
      <t>昔阳县</t>
    </r>
  </si>
  <si>
    <r>
      <rPr>
        <sz val="10"/>
        <rFont val="宋体"/>
        <charset val="134"/>
      </rPr>
      <t>寿阳县</t>
    </r>
  </si>
  <si>
    <r>
      <rPr>
        <sz val="10"/>
        <rFont val="宋体"/>
        <charset val="134"/>
      </rPr>
      <t>太谷县</t>
    </r>
  </si>
  <si>
    <r>
      <rPr>
        <sz val="10"/>
        <rFont val="宋体"/>
        <charset val="134"/>
      </rPr>
      <t>祁县</t>
    </r>
  </si>
  <si>
    <r>
      <rPr>
        <sz val="10"/>
        <rFont val="宋体"/>
        <charset val="134"/>
      </rPr>
      <t>平遥县</t>
    </r>
  </si>
  <si>
    <r>
      <rPr>
        <sz val="10"/>
        <rFont val="宋体"/>
        <charset val="134"/>
      </rPr>
      <t>灵石县</t>
    </r>
  </si>
  <si>
    <r>
      <rPr>
        <sz val="10"/>
        <rFont val="宋体"/>
        <charset val="134"/>
      </rPr>
      <t>介休市</t>
    </r>
  </si>
  <si>
    <r>
      <rPr>
        <sz val="9"/>
        <rFont val="宋体"/>
        <charset val="134"/>
      </rPr>
      <t>临汾市</t>
    </r>
  </si>
  <si>
    <r>
      <rPr>
        <sz val="10"/>
        <rFont val="宋体"/>
        <charset val="134"/>
      </rPr>
      <t>临汾市辖区</t>
    </r>
  </si>
  <si>
    <r>
      <rPr>
        <sz val="10"/>
        <rFont val="宋体"/>
        <charset val="134"/>
      </rPr>
      <t>尧都区</t>
    </r>
  </si>
  <si>
    <r>
      <rPr>
        <sz val="10"/>
        <rFont val="宋体"/>
        <charset val="134"/>
      </rPr>
      <t>曲沃县</t>
    </r>
  </si>
  <si>
    <r>
      <rPr>
        <sz val="10"/>
        <rFont val="宋体"/>
        <charset val="134"/>
      </rPr>
      <t>翼城县</t>
    </r>
  </si>
  <si>
    <r>
      <rPr>
        <sz val="10"/>
        <rFont val="宋体"/>
        <charset val="134"/>
      </rPr>
      <t>襄汾县</t>
    </r>
  </si>
  <si>
    <r>
      <rPr>
        <sz val="10"/>
        <rFont val="宋体"/>
        <charset val="134"/>
      </rPr>
      <t>洪洞县</t>
    </r>
  </si>
  <si>
    <r>
      <rPr>
        <sz val="10"/>
        <rFont val="宋体"/>
        <charset val="134"/>
      </rPr>
      <t>古县</t>
    </r>
  </si>
  <si>
    <r>
      <rPr>
        <sz val="10"/>
        <rFont val="宋体"/>
        <charset val="134"/>
      </rPr>
      <t>安泽县</t>
    </r>
  </si>
  <si>
    <r>
      <rPr>
        <sz val="10"/>
        <rFont val="宋体"/>
        <charset val="134"/>
      </rPr>
      <t>浮山县</t>
    </r>
  </si>
  <si>
    <r>
      <rPr>
        <sz val="10"/>
        <rFont val="宋体"/>
        <charset val="134"/>
      </rPr>
      <t>吉县</t>
    </r>
  </si>
  <si>
    <r>
      <rPr>
        <sz val="10"/>
        <rFont val="宋体"/>
        <charset val="134"/>
      </rPr>
      <t>乡宁县</t>
    </r>
  </si>
  <si>
    <r>
      <rPr>
        <sz val="10"/>
        <rFont val="宋体"/>
        <charset val="134"/>
      </rPr>
      <t>大宁县</t>
    </r>
  </si>
  <si>
    <r>
      <rPr>
        <sz val="10"/>
        <rFont val="宋体"/>
        <charset val="134"/>
      </rPr>
      <t>隰县</t>
    </r>
  </si>
  <si>
    <r>
      <rPr>
        <sz val="10"/>
        <rFont val="宋体"/>
        <charset val="134"/>
      </rPr>
      <t>永和县</t>
    </r>
  </si>
  <si>
    <r>
      <rPr>
        <sz val="10"/>
        <rFont val="宋体"/>
        <charset val="134"/>
      </rPr>
      <t>蒲县</t>
    </r>
  </si>
  <si>
    <r>
      <rPr>
        <sz val="10"/>
        <rFont val="宋体"/>
        <charset val="134"/>
      </rPr>
      <t>汾西县</t>
    </r>
  </si>
  <si>
    <r>
      <rPr>
        <sz val="10"/>
        <rFont val="宋体"/>
        <charset val="134"/>
      </rPr>
      <t>侯马市</t>
    </r>
  </si>
  <si>
    <r>
      <rPr>
        <sz val="10"/>
        <rFont val="宋体"/>
        <charset val="134"/>
      </rPr>
      <t>霍州市</t>
    </r>
  </si>
  <si>
    <r>
      <rPr>
        <sz val="9"/>
        <rFont val="宋体"/>
        <charset val="134"/>
      </rPr>
      <t>运城市</t>
    </r>
  </si>
  <si>
    <r>
      <rPr>
        <sz val="10"/>
        <rFont val="宋体"/>
        <charset val="134"/>
      </rPr>
      <t>运城市辖区</t>
    </r>
  </si>
  <si>
    <r>
      <rPr>
        <sz val="10"/>
        <rFont val="宋体"/>
        <charset val="134"/>
      </rPr>
      <t>盐湖区</t>
    </r>
  </si>
  <si>
    <r>
      <rPr>
        <sz val="10"/>
        <rFont val="宋体"/>
        <charset val="134"/>
      </rPr>
      <t>临猗县</t>
    </r>
  </si>
  <si>
    <r>
      <rPr>
        <sz val="10"/>
        <rFont val="宋体"/>
        <charset val="134"/>
      </rPr>
      <t>万荣县</t>
    </r>
  </si>
  <si>
    <r>
      <rPr>
        <sz val="10"/>
        <rFont val="宋体"/>
        <charset val="134"/>
      </rPr>
      <t>闻喜县</t>
    </r>
  </si>
  <si>
    <r>
      <rPr>
        <sz val="10"/>
        <rFont val="宋体"/>
        <charset val="134"/>
      </rPr>
      <t>稷山县</t>
    </r>
  </si>
  <si>
    <r>
      <rPr>
        <sz val="10"/>
        <rFont val="宋体"/>
        <charset val="134"/>
      </rPr>
      <t>新绛县</t>
    </r>
  </si>
  <si>
    <r>
      <rPr>
        <sz val="10"/>
        <rFont val="宋体"/>
        <charset val="134"/>
      </rPr>
      <t>绛县</t>
    </r>
  </si>
  <si>
    <r>
      <rPr>
        <sz val="10"/>
        <rFont val="宋体"/>
        <charset val="134"/>
      </rPr>
      <t>垣曲县</t>
    </r>
  </si>
  <si>
    <r>
      <rPr>
        <sz val="10"/>
        <rFont val="宋体"/>
        <charset val="134"/>
      </rPr>
      <t>夏县</t>
    </r>
  </si>
  <si>
    <r>
      <rPr>
        <sz val="10"/>
        <rFont val="宋体"/>
        <charset val="134"/>
      </rPr>
      <t>平陆县</t>
    </r>
  </si>
  <si>
    <r>
      <rPr>
        <sz val="10"/>
        <rFont val="宋体"/>
        <charset val="134"/>
      </rPr>
      <t>芮城县</t>
    </r>
  </si>
  <si>
    <r>
      <rPr>
        <sz val="10"/>
        <rFont val="宋体"/>
        <charset val="134"/>
      </rPr>
      <t>永济市</t>
    </r>
  </si>
  <si>
    <r>
      <rPr>
        <sz val="10"/>
        <rFont val="宋体"/>
        <charset val="134"/>
      </rPr>
      <t>河津市</t>
    </r>
  </si>
  <si>
    <r>
      <rPr>
        <sz val="9"/>
        <rFont val="宋体"/>
        <charset val="134"/>
      </rPr>
      <t>吕梁市</t>
    </r>
  </si>
  <si>
    <r>
      <rPr>
        <sz val="10"/>
        <rFont val="宋体"/>
        <charset val="134"/>
      </rPr>
      <t>吕梁市辖区</t>
    </r>
  </si>
  <si>
    <r>
      <rPr>
        <sz val="10"/>
        <rFont val="宋体"/>
        <charset val="134"/>
      </rPr>
      <t>离石区</t>
    </r>
  </si>
  <si>
    <r>
      <rPr>
        <sz val="10"/>
        <rFont val="宋体"/>
        <charset val="134"/>
      </rPr>
      <t>文水县</t>
    </r>
  </si>
  <si>
    <r>
      <rPr>
        <sz val="10"/>
        <rFont val="宋体"/>
        <charset val="134"/>
      </rPr>
      <t>交城县</t>
    </r>
  </si>
  <si>
    <r>
      <rPr>
        <sz val="10"/>
        <rFont val="宋体"/>
        <charset val="134"/>
      </rPr>
      <t>兴县</t>
    </r>
  </si>
  <si>
    <r>
      <rPr>
        <sz val="10"/>
        <rFont val="宋体"/>
        <charset val="134"/>
      </rPr>
      <t>临县</t>
    </r>
  </si>
  <si>
    <r>
      <rPr>
        <sz val="10"/>
        <rFont val="宋体"/>
        <charset val="134"/>
      </rPr>
      <t>柳林县</t>
    </r>
  </si>
  <si>
    <r>
      <rPr>
        <sz val="10"/>
        <rFont val="宋体"/>
        <charset val="134"/>
      </rPr>
      <t>石楼县</t>
    </r>
  </si>
  <si>
    <r>
      <rPr>
        <sz val="10"/>
        <rFont val="宋体"/>
        <charset val="134"/>
      </rPr>
      <t>岚县</t>
    </r>
  </si>
  <si>
    <r>
      <rPr>
        <sz val="10"/>
        <rFont val="宋体"/>
        <charset val="134"/>
      </rPr>
      <t>方山县</t>
    </r>
  </si>
  <si>
    <r>
      <rPr>
        <sz val="10"/>
        <rFont val="宋体"/>
        <charset val="134"/>
      </rPr>
      <t>中阳县</t>
    </r>
  </si>
  <si>
    <r>
      <rPr>
        <sz val="10"/>
        <rFont val="宋体"/>
        <charset val="134"/>
      </rPr>
      <t>交口县</t>
    </r>
  </si>
  <si>
    <r>
      <rPr>
        <sz val="10"/>
        <rFont val="宋体"/>
        <charset val="134"/>
      </rPr>
      <t>孝义市</t>
    </r>
  </si>
  <si>
    <r>
      <rPr>
        <sz val="10"/>
        <rFont val="宋体"/>
        <charset val="134"/>
      </rPr>
      <t>汾阳市</t>
    </r>
  </si>
  <si>
    <r>
      <rPr>
        <sz val="9"/>
        <rFont val="宋体"/>
        <charset val="134"/>
      </rPr>
      <t>陕西</t>
    </r>
  </si>
  <si>
    <r>
      <rPr>
        <sz val="9"/>
        <rFont val="宋体"/>
        <charset val="134"/>
      </rPr>
      <t>西安市</t>
    </r>
  </si>
  <si>
    <r>
      <rPr>
        <sz val="10"/>
        <rFont val="宋体"/>
        <charset val="134"/>
      </rPr>
      <t>西安市辖区</t>
    </r>
  </si>
  <si>
    <r>
      <rPr>
        <sz val="10"/>
        <rFont val="宋体"/>
        <charset val="134"/>
      </rPr>
      <t>分布式</t>
    </r>
    <r>
      <rPr>
        <sz val="10"/>
        <rFont val="Arial"/>
        <charset val="134"/>
      </rPr>
      <t>:2015-2017</t>
    </r>
    <r>
      <rPr>
        <sz val="10"/>
        <rFont val="宋体"/>
        <charset val="134"/>
      </rPr>
      <t>年建设的分布式光伏项目</t>
    </r>
    <r>
      <rPr>
        <sz val="10"/>
        <rFont val="Arial"/>
        <charset val="134"/>
      </rPr>
      <t>,</t>
    </r>
    <r>
      <rPr>
        <sz val="10"/>
        <rFont val="宋体"/>
        <charset val="134"/>
      </rPr>
      <t>省级财政资金按照</t>
    </r>
    <r>
      <rPr>
        <sz val="10"/>
        <rFont val="Arial"/>
        <charset val="134"/>
      </rPr>
      <t>1</t>
    </r>
    <r>
      <rPr>
        <sz val="10"/>
        <rFont val="宋体"/>
        <charset val="134"/>
      </rPr>
      <t>元</t>
    </r>
    <r>
      <rPr>
        <sz val="10"/>
        <rFont val="Arial"/>
        <charset val="134"/>
      </rPr>
      <t>/</t>
    </r>
    <r>
      <rPr>
        <sz val="10"/>
        <rFont val="宋体"/>
        <charset val="134"/>
      </rPr>
      <t>瓦标准</t>
    </r>
    <r>
      <rPr>
        <sz val="10"/>
        <rFont val="Arial"/>
        <charset val="134"/>
      </rPr>
      <t>,</t>
    </r>
    <r>
      <rPr>
        <sz val="10"/>
        <rFont val="宋体"/>
        <charset val="134"/>
      </rPr>
      <t>给予一次性投资补助</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</si>
  <si>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分布式</t>
    </r>
    <r>
      <rPr>
        <sz val="10"/>
        <rFont val="Arial"/>
        <charset val="134"/>
      </rPr>
      <t>:</t>
    </r>
    <r>
      <rPr>
        <sz val="10"/>
        <rFont val="宋体"/>
        <charset val="134"/>
      </rPr>
      <t>西安市给予分布式光伏项目</t>
    </r>
    <r>
      <rPr>
        <sz val="10"/>
        <rFont val="Arial"/>
        <charset val="134"/>
      </rPr>
      <t>1</t>
    </r>
    <r>
      <rPr>
        <sz val="10"/>
        <rFont val="宋体"/>
        <charset val="134"/>
      </rPr>
      <t>元</t>
    </r>
    <r>
      <rPr>
        <sz val="10"/>
        <rFont val="Arial"/>
        <charset val="134"/>
      </rPr>
      <t>/</t>
    </r>
    <r>
      <rPr>
        <sz val="10"/>
        <rFont val="宋体"/>
        <charset val="134"/>
      </rPr>
      <t>瓦的一次性装机补助</t>
    </r>
    <r>
      <rPr>
        <sz val="10"/>
        <rFont val="Arial"/>
        <charset val="134"/>
      </rPr>
      <t>(2015-2017</t>
    </r>
    <r>
      <rPr>
        <sz val="10"/>
        <rFont val="宋体"/>
        <charset val="134"/>
      </rPr>
      <t>年</t>
    </r>
    <r>
      <rPr>
        <sz val="10"/>
        <rFont val="Arial"/>
        <charset val="134"/>
      </rPr>
      <t>,</t>
    </r>
    <r>
      <rPr>
        <sz val="10"/>
        <rFont val="宋体"/>
        <charset val="134"/>
      </rPr>
      <t>即</t>
    </r>
    <r>
      <rPr>
        <sz val="10"/>
        <rFont val="Arial"/>
        <charset val="134"/>
      </rPr>
      <t>3</t>
    </r>
    <r>
      <rPr>
        <sz val="10"/>
        <rFont val="宋体"/>
        <charset val="134"/>
      </rPr>
      <t>年</t>
    </r>
    <r>
      <rPr>
        <sz val="10"/>
        <rFont val="Arial"/>
        <charset val="134"/>
      </rPr>
      <t>200</t>
    </r>
    <r>
      <rPr>
        <sz val="10"/>
        <rFont val="宋体"/>
        <charset val="134"/>
      </rPr>
      <t>兆瓦规模</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</si>
  <si>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碑林区</t>
    </r>
  </si>
  <si>
    <r>
      <rPr>
        <sz val="10"/>
        <rFont val="宋体"/>
        <charset val="134"/>
      </rPr>
      <t>莲湖区</t>
    </r>
  </si>
  <si>
    <r>
      <rPr>
        <sz val="10"/>
        <rFont val="宋体"/>
        <charset val="134"/>
      </rPr>
      <t>灞桥区</t>
    </r>
  </si>
  <si>
    <r>
      <rPr>
        <sz val="10"/>
        <rFont val="宋体"/>
        <charset val="134"/>
      </rPr>
      <t>未央区</t>
    </r>
  </si>
  <si>
    <r>
      <rPr>
        <sz val="10"/>
        <rFont val="宋体"/>
        <charset val="134"/>
      </rPr>
      <t>雁塔区</t>
    </r>
  </si>
  <si>
    <r>
      <rPr>
        <sz val="10"/>
        <rFont val="宋体"/>
        <charset val="134"/>
      </rPr>
      <t>阎良区</t>
    </r>
  </si>
  <si>
    <r>
      <rPr>
        <sz val="10"/>
        <rFont val="宋体"/>
        <charset val="134"/>
      </rPr>
      <t>临潼区</t>
    </r>
  </si>
  <si>
    <r>
      <rPr>
        <sz val="10"/>
        <rFont val="宋体"/>
        <charset val="134"/>
      </rPr>
      <t>长安区</t>
    </r>
  </si>
  <si>
    <r>
      <rPr>
        <sz val="10"/>
        <rFont val="宋体"/>
        <charset val="134"/>
      </rPr>
      <t>蓝田县</t>
    </r>
  </si>
  <si>
    <r>
      <rPr>
        <sz val="10"/>
        <rFont val="宋体"/>
        <charset val="134"/>
      </rPr>
      <t>周至县</t>
    </r>
  </si>
  <si>
    <r>
      <rPr>
        <sz val="10"/>
        <rFont val="宋体"/>
        <charset val="134"/>
      </rPr>
      <t>户县</t>
    </r>
  </si>
  <si>
    <r>
      <rPr>
        <sz val="10"/>
        <rFont val="宋体"/>
        <charset val="134"/>
      </rPr>
      <t>高陵县</t>
    </r>
  </si>
  <si>
    <r>
      <rPr>
        <sz val="9"/>
        <rFont val="宋体"/>
        <charset val="134"/>
      </rPr>
      <t>宝鸡市</t>
    </r>
  </si>
  <si>
    <r>
      <rPr>
        <sz val="10"/>
        <rFont val="宋体"/>
        <charset val="134"/>
      </rPr>
      <t>宝鸡市辖区</t>
    </r>
  </si>
  <si>
    <r>
      <rPr>
        <sz val="10"/>
        <rFont val="宋体"/>
        <charset val="134"/>
      </rPr>
      <t>渭滨区</t>
    </r>
  </si>
  <si>
    <r>
      <rPr>
        <sz val="10"/>
        <rFont val="宋体"/>
        <charset val="134"/>
      </rPr>
      <t>金台区</t>
    </r>
  </si>
  <si>
    <r>
      <rPr>
        <sz val="10"/>
        <rFont val="宋体"/>
        <charset val="134"/>
      </rPr>
      <t>陈仓区</t>
    </r>
  </si>
  <si>
    <r>
      <rPr>
        <sz val="10"/>
        <rFont val="宋体"/>
        <charset val="134"/>
      </rPr>
      <t>凤翔县</t>
    </r>
  </si>
  <si>
    <r>
      <rPr>
        <sz val="10"/>
        <rFont val="宋体"/>
        <charset val="134"/>
      </rPr>
      <t>岐山县</t>
    </r>
  </si>
  <si>
    <r>
      <rPr>
        <sz val="10"/>
        <rFont val="宋体"/>
        <charset val="134"/>
      </rPr>
      <t>扶风县</t>
    </r>
  </si>
  <si>
    <r>
      <rPr>
        <sz val="10"/>
        <rFont val="宋体"/>
        <charset val="134"/>
      </rPr>
      <t>眉县</t>
    </r>
  </si>
  <si>
    <r>
      <rPr>
        <sz val="10"/>
        <rFont val="宋体"/>
        <charset val="134"/>
      </rPr>
      <t>陇县</t>
    </r>
  </si>
  <si>
    <r>
      <rPr>
        <sz val="10"/>
        <rFont val="宋体"/>
        <charset val="134"/>
      </rPr>
      <t>千阳县</t>
    </r>
  </si>
  <si>
    <r>
      <rPr>
        <sz val="10"/>
        <rFont val="宋体"/>
        <charset val="134"/>
      </rPr>
      <t>麟游县</t>
    </r>
  </si>
  <si>
    <r>
      <rPr>
        <sz val="10"/>
        <rFont val="宋体"/>
        <charset val="134"/>
      </rPr>
      <t>凤县</t>
    </r>
  </si>
  <si>
    <r>
      <rPr>
        <sz val="10"/>
        <rFont val="宋体"/>
        <charset val="134"/>
      </rPr>
      <t>太白县</t>
    </r>
  </si>
  <si>
    <r>
      <rPr>
        <sz val="9"/>
        <rFont val="宋体"/>
        <charset val="134"/>
      </rPr>
      <t>咸阳市</t>
    </r>
  </si>
  <si>
    <r>
      <rPr>
        <sz val="10"/>
        <rFont val="宋体"/>
        <charset val="134"/>
      </rPr>
      <t>咸阳市辖区</t>
    </r>
  </si>
  <si>
    <r>
      <rPr>
        <sz val="10"/>
        <rFont val="宋体"/>
        <charset val="134"/>
      </rPr>
      <t>秦都区</t>
    </r>
  </si>
  <si>
    <r>
      <rPr>
        <sz val="10"/>
        <rFont val="宋体"/>
        <charset val="134"/>
      </rPr>
      <t>杨凌区</t>
    </r>
  </si>
  <si>
    <r>
      <rPr>
        <sz val="10"/>
        <rFont val="宋体"/>
        <charset val="134"/>
      </rPr>
      <t>渭城区</t>
    </r>
  </si>
  <si>
    <r>
      <rPr>
        <sz val="10"/>
        <rFont val="宋体"/>
        <charset val="134"/>
      </rPr>
      <t>三原县</t>
    </r>
  </si>
  <si>
    <r>
      <rPr>
        <sz val="10"/>
        <rFont val="宋体"/>
        <charset val="134"/>
      </rPr>
      <t>泾阳县</t>
    </r>
  </si>
  <si>
    <r>
      <rPr>
        <sz val="10"/>
        <rFont val="宋体"/>
        <charset val="134"/>
      </rPr>
      <t>乾县</t>
    </r>
  </si>
  <si>
    <r>
      <rPr>
        <sz val="10"/>
        <rFont val="宋体"/>
        <charset val="134"/>
      </rPr>
      <t>礼泉县</t>
    </r>
  </si>
  <si>
    <r>
      <rPr>
        <sz val="10"/>
        <rFont val="宋体"/>
        <charset val="134"/>
      </rPr>
      <t>永寿县</t>
    </r>
  </si>
  <si>
    <r>
      <rPr>
        <sz val="10"/>
        <rFont val="宋体"/>
        <charset val="134"/>
      </rPr>
      <t>彬县</t>
    </r>
  </si>
  <si>
    <r>
      <rPr>
        <sz val="10"/>
        <rFont val="宋体"/>
        <charset val="134"/>
      </rPr>
      <t>长武县</t>
    </r>
  </si>
  <si>
    <r>
      <rPr>
        <sz val="10"/>
        <rFont val="宋体"/>
        <charset val="134"/>
      </rPr>
      <t>旬邑县</t>
    </r>
  </si>
  <si>
    <r>
      <rPr>
        <sz val="10"/>
        <rFont val="宋体"/>
        <charset val="134"/>
      </rPr>
      <t>淳化县</t>
    </r>
  </si>
  <si>
    <r>
      <rPr>
        <sz val="10"/>
        <rFont val="宋体"/>
        <charset val="134"/>
      </rPr>
      <t>武功县</t>
    </r>
  </si>
  <si>
    <r>
      <rPr>
        <sz val="10"/>
        <rFont val="宋体"/>
        <charset val="134"/>
      </rPr>
      <t>兴平市</t>
    </r>
  </si>
  <si>
    <r>
      <rPr>
        <sz val="9"/>
        <rFont val="宋体"/>
        <charset val="134"/>
      </rPr>
      <t>渭南市</t>
    </r>
  </si>
  <si>
    <r>
      <rPr>
        <sz val="10"/>
        <rFont val="宋体"/>
        <charset val="134"/>
      </rPr>
      <t>渭南市辖区</t>
    </r>
  </si>
  <si>
    <r>
      <rPr>
        <sz val="10"/>
        <rFont val="宋体"/>
        <charset val="134"/>
      </rPr>
      <t>临渭区</t>
    </r>
  </si>
  <si>
    <r>
      <rPr>
        <sz val="10"/>
        <rFont val="宋体"/>
        <charset val="134"/>
      </rPr>
      <t>华县</t>
    </r>
  </si>
  <si>
    <r>
      <rPr>
        <sz val="10"/>
        <rFont val="宋体"/>
        <charset val="134"/>
      </rPr>
      <t>潼关县</t>
    </r>
  </si>
  <si>
    <r>
      <rPr>
        <sz val="10"/>
        <rFont val="宋体"/>
        <charset val="134"/>
      </rPr>
      <t>大荔县</t>
    </r>
  </si>
  <si>
    <r>
      <rPr>
        <sz val="10"/>
        <rFont val="宋体"/>
        <charset val="134"/>
      </rPr>
      <t>合阳县</t>
    </r>
  </si>
  <si>
    <r>
      <rPr>
        <sz val="10"/>
        <rFont val="宋体"/>
        <charset val="134"/>
      </rPr>
      <t>澄城县</t>
    </r>
  </si>
  <si>
    <r>
      <rPr>
        <sz val="10"/>
        <rFont val="宋体"/>
        <charset val="134"/>
      </rPr>
      <t>蒲城县</t>
    </r>
  </si>
  <si>
    <r>
      <rPr>
        <sz val="10"/>
        <rFont val="宋体"/>
        <charset val="134"/>
      </rPr>
      <t>白水县</t>
    </r>
  </si>
  <si>
    <r>
      <rPr>
        <sz val="10"/>
        <rFont val="宋体"/>
        <charset val="134"/>
      </rPr>
      <t>富平县</t>
    </r>
  </si>
  <si>
    <r>
      <rPr>
        <sz val="10"/>
        <rFont val="宋体"/>
        <charset val="134"/>
      </rPr>
      <t>韩城市</t>
    </r>
  </si>
  <si>
    <r>
      <rPr>
        <sz val="10"/>
        <rFont val="宋体"/>
        <charset val="134"/>
      </rPr>
      <t>华阴市</t>
    </r>
  </si>
  <si>
    <r>
      <rPr>
        <sz val="9"/>
        <rFont val="宋体"/>
        <charset val="134"/>
      </rPr>
      <t>铜川市</t>
    </r>
  </si>
  <si>
    <r>
      <rPr>
        <sz val="10"/>
        <rFont val="宋体"/>
        <charset val="134"/>
      </rPr>
      <t>铜川市辖区</t>
    </r>
  </si>
  <si>
    <r>
      <rPr>
        <sz val="10"/>
        <rFont val="宋体"/>
        <charset val="134"/>
      </rPr>
      <t>王益区</t>
    </r>
  </si>
  <si>
    <r>
      <rPr>
        <sz val="10"/>
        <rFont val="宋体"/>
        <charset val="134"/>
      </rPr>
      <t>印台区</t>
    </r>
  </si>
  <si>
    <r>
      <rPr>
        <sz val="10"/>
        <rFont val="宋体"/>
        <charset val="134"/>
      </rPr>
      <t>耀州区</t>
    </r>
  </si>
  <si>
    <r>
      <rPr>
        <sz val="10"/>
        <rFont val="宋体"/>
        <charset val="134"/>
      </rPr>
      <t>宜君县</t>
    </r>
  </si>
  <si>
    <r>
      <rPr>
        <sz val="9"/>
        <rFont val="宋体"/>
        <charset val="134"/>
      </rPr>
      <t>延安市</t>
    </r>
  </si>
  <si>
    <r>
      <rPr>
        <sz val="10"/>
        <rFont val="宋体"/>
        <charset val="134"/>
      </rPr>
      <t>延安市辖区</t>
    </r>
  </si>
  <si>
    <r>
      <rPr>
        <sz val="10"/>
        <rFont val="宋体"/>
        <charset val="134"/>
      </rPr>
      <t>宝塔区</t>
    </r>
  </si>
  <si>
    <r>
      <rPr>
        <sz val="10"/>
        <rFont val="宋体"/>
        <charset val="134"/>
      </rPr>
      <t>延长县</t>
    </r>
  </si>
  <si>
    <r>
      <rPr>
        <sz val="10"/>
        <rFont val="宋体"/>
        <charset val="134"/>
      </rPr>
      <t>延川县</t>
    </r>
  </si>
  <si>
    <r>
      <rPr>
        <sz val="10"/>
        <rFont val="宋体"/>
        <charset val="134"/>
      </rPr>
      <t>子长县</t>
    </r>
  </si>
  <si>
    <r>
      <rPr>
        <sz val="10"/>
        <rFont val="宋体"/>
        <charset val="134"/>
      </rPr>
      <t>安塞县</t>
    </r>
  </si>
  <si>
    <r>
      <rPr>
        <sz val="10"/>
        <rFont val="宋体"/>
        <charset val="134"/>
      </rPr>
      <t>志丹县</t>
    </r>
  </si>
  <si>
    <r>
      <rPr>
        <sz val="10"/>
        <rFont val="宋体"/>
        <charset val="134"/>
      </rPr>
      <t>吴旗县</t>
    </r>
  </si>
  <si>
    <r>
      <rPr>
        <sz val="10"/>
        <rFont val="宋体"/>
        <charset val="134"/>
      </rPr>
      <t>甘泉县</t>
    </r>
  </si>
  <si>
    <r>
      <rPr>
        <sz val="10"/>
        <rFont val="宋体"/>
        <charset val="134"/>
      </rPr>
      <t>富县</t>
    </r>
  </si>
  <si>
    <r>
      <rPr>
        <sz val="10"/>
        <rFont val="宋体"/>
        <charset val="134"/>
      </rPr>
      <t>洛川县</t>
    </r>
  </si>
  <si>
    <r>
      <rPr>
        <sz val="10"/>
        <rFont val="宋体"/>
        <charset val="134"/>
      </rPr>
      <t>宜川县</t>
    </r>
  </si>
  <si>
    <r>
      <rPr>
        <sz val="10"/>
        <rFont val="宋体"/>
        <charset val="134"/>
      </rPr>
      <t>黄龙县</t>
    </r>
  </si>
  <si>
    <r>
      <rPr>
        <sz val="10"/>
        <rFont val="宋体"/>
        <charset val="134"/>
      </rPr>
      <t>黄陵县</t>
    </r>
  </si>
  <si>
    <r>
      <rPr>
        <sz val="9"/>
        <rFont val="宋体"/>
        <charset val="134"/>
      </rPr>
      <t>榆林市</t>
    </r>
  </si>
  <si>
    <r>
      <rPr>
        <sz val="10"/>
        <rFont val="宋体"/>
        <charset val="134"/>
      </rPr>
      <t>榆林市辖区</t>
    </r>
  </si>
  <si>
    <r>
      <rPr>
        <sz val="10"/>
        <rFont val="宋体"/>
        <charset val="134"/>
      </rPr>
      <t>榆阳区</t>
    </r>
  </si>
  <si>
    <r>
      <rPr>
        <sz val="10"/>
        <rFont val="宋体"/>
        <charset val="134"/>
      </rPr>
      <t>神木县</t>
    </r>
  </si>
  <si>
    <r>
      <rPr>
        <sz val="10"/>
        <rFont val="宋体"/>
        <charset val="134"/>
      </rPr>
      <t>府谷县</t>
    </r>
  </si>
  <si>
    <r>
      <rPr>
        <sz val="10"/>
        <rFont val="宋体"/>
        <charset val="134"/>
      </rPr>
      <t>横山县</t>
    </r>
  </si>
  <si>
    <r>
      <rPr>
        <sz val="10"/>
        <rFont val="宋体"/>
        <charset val="134"/>
      </rPr>
      <t>靖边县</t>
    </r>
  </si>
  <si>
    <r>
      <rPr>
        <sz val="10"/>
        <rFont val="宋体"/>
        <charset val="134"/>
      </rPr>
      <t>定边县</t>
    </r>
  </si>
  <si>
    <r>
      <rPr>
        <sz val="10"/>
        <rFont val="宋体"/>
        <charset val="134"/>
      </rPr>
      <t>绥德县</t>
    </r>
  </si>
  <si>
    <r>
      <rPr>
        <sz val="10"/>
        <rFont val="宋体"/>
        <charset val="134"/>
      </rPr>
      <t>米脂县</t>
    </r>
  </si>
  <si>
    <r>
      <rPr>
        <sz val="10"/>
        <rFont val="宋体"/>
        <charset val="134"/>
      </rPr>
      <t>佳县</t>
    </r>
  </si>
  <si>
    <r>
      <rPr>
        <sz val="10"/>
        <rFont val="宋体"/>
        <charset val="134"/>
      </rPr>
      <t>吴堡县</t>
    </r>
  </si>
  <si>
    <r>
      <rPr>
        <sz val="10"/>
        <rFont val="宋体"/>
        <charset val="134"/>
      </rPr>
      <t>清涧县</t>
    </r>
  </si>
  <si>
    <r>
      <rPr>
        <sz val="10"/>
        <rFont val="宋体"/>
        <charset val="134"/>
      </rPr>
      <t>子洲县</t>
    </r>
  </si>
  <si>
    <r>
      <rPr>
        <sz val="9"/>
        <rFont val="宋体"/>
        <charset val="134"/>
      </rPr>
      <t>汉中市</t>
    </r>
  </si>
  <si>
    <r>
      <rPr>
        <sz val="10"/>
        <rFont val="宋体"/>
        <charset val="134"/>
      </rPr>
      <t>汉中市辖区</t>
    </r>
  </si>
  <si>
    <r>
      <rPr>
        <sz val="10"/>
        <rFont val="宋体"/>
        <charset val="134"/>
      </rPr>
      <t>汉台区</t>
    </r>
  </si>
  <si>
    <r>
      <rPr>
        <sz val="10"/>
        <rFont val="宋体"/>
        <charset val="134"/>
      </rPr>
      <t>南郑县</t>
    </r>
  </si>
  <si>
    <r>
      <rPr>
        <sz val="10"/>
        <rFont val="宋体"/>
        <charset val="134"/>
      </rPr>
      <t>城固县</t>
    </r>
  </si>
  <si>
    <r>
      <rPr>
        <sz val="10"/>
        <rFont val="宋体"/>
        <charset val="134"/>
      </rPr>
      <t>洋县</t>
    </r>
  </si>
  <si>
    <r>
      <rPr>
        <sz val="10"/>
        <rFont val="宋体"/>
        <charset val="134"/>
      </rPr>
      <t>西乡县</t>
    </r>
  </si>
  <si>
    <r>
      <rPr>
        <sz val="10"/>
        <rFont val="宋体"/>
        <charset val="134"/>
      </rPr>
      <t>勉县</t>
    </r>
  </si>
  <si>
    <r>
      <rPr>
        <sz val="10"/>
        <rFont val="宋体"/>
        <charset val="134"/>
      </rPr>
      <t>宁强县</t>
    </r>
  </si>
  <si>
    <r>
      <rPr>
        <sz val="10"/>
        <rFont val="宋体"/>
        <charset val="134"/>
      </rPr>
      <t>略阳县</t>
    </r>
  </si>
  <si>
    <r>
      <rPr>
        <sz val="10"/>
        <rFont val="宋体"/>
        <charset val="134"/>
      </rPr>
      <t>镇巴县</t>
    </r>
  </si>
  <si>
    <r>
      <rPr>
        <sz val="10"/>
        <rFont val="宋体"/>
        <charset val="134"/>
      </rPr>
      <t>留坝县</t>
    </r>
  </si>
  <si>
    <r>
      <rPr>
        <sz val="10"/>
        <rFont val="宋体"/>
        <charset val="134"/>
      </rPr>
      <t>佛坪县</t>
    </r>
  </si>
  <si>
    <r>
      <rPr>
        <sz val="9"/>
        <rFont val="宋体"/>
        <charset val="134"/>
      </rPr>
      <t>安康市</t>
    </r>
  </si>
  <si>
    <r>
      <rPr>
        <sz val="10"/>
        <rFont val="宋体"/>
        <charset val="134"/>
      </rPr>
      <t>安康市辖区</t>
    </r>
  </si>
  <si>
    <r>
      <rPr>
        <sz val="10"/>
        <rFont val="宋体"/>
        <charset val="134"/>
      </rPr>
      <t>汉滨区</t>
    </r>
  </si>
  <si>
    <r>
      <rPr>
        <sz val="10"/>
        <rFont val="宋体"/>
        <charset val="134"/>
      </rPr>
      <t>汉阴县</t>
    </r>
  </si>
  <si>
    <r>
      <rPr>
        <sz val="10"/>
        <rFont val="宋体"/>
        <charset val="134"/>
      </rPr>
      <t>石泉县</t>
    </r>
  </si>
  <si>
    <r>
      <rPr>
        <sz val="10"/>
        <rFont val="宋体"/>
        <charset val="134"/>
      </rPr>
      <t>宁陕县</t>
    </r>
  </si>
  <si>
    <r>
      <rPr>
        <sz val="10"/>
        <rFont val="宋体"/>
        <charset val="134"/>
      </rPr>
      <t>紫阳县</t>
    </r>
  </si>
  <si>
    <r>
      <rPr>
        <sz val="10"/>
        <rFont val="宋体"/>
        <charset val="134"/>
      </rPr>
      <t>岚皋县</t>
    </r>
  </si>
  <si>
    <r>
      <rPr>
        <sz val="10"/>
        <rFont val="宋体"/>
        <charset val="134"/>
      </rPr>
      <t>平利县</t>
    </r>
  </si>
  <si>
    <r>
      <rPr>
        <sz val="10"/>
        <rFont val="宋体"/>
        <charset val="134"/>
      </rPr>
      <t>镇坪县</t>
    </r>
  </si>
  <si>
    <r>
      <rPr>
        <sz val="10"/>
        <rFont val="宋体"/>
        <charset val="134"/>
      </rPr>
      <t>旬阳县</t>
    </r>
  </si>
  <si>
    <r>
      <rPr>
        <sz val="10"/>
        <rFont val="宋体"/>
        <charset val="134"/>
      </rPr>
      <t>白河县</t>
    </r>
  </si>
  <si>
    <r>
      <rPr>
        <sz val="9"/>
        <rFont val="宋体"/>
        <charset val="134"/>
      </rPr>
      <t>商洛市</t>
    </r>
  </si>
  <si>
    <r>
      <rPr>
        <sz val="10"/>
        <rFont val="宋体"/>
        <charset val="134"/>
      </rPr>
      <t>商洛市辖区</t>
    </r>
  </si>
  <si>
    <r>
      <rPr>
        <sz val="10"/>
        <rFont val="宋体"/>
        <charset val="134"/>
      </rPr>
      <t>分布式</t>
    </r>
    <r>
      <rPr>
        <sz val="10"/>
        <rFont val="Arial"/>
        <charset val="134"/>
      </rPr>
      <t xml:space="preserve">: </t>
    </r>
    <r>
      <rPr>
        <sz val="10"/>
        <rFont val="宋体"/>
        <charset val="134"/>
      </rPr>
      <t>对在商洛市注册并全部使用市内企业生产的电池板</t>
    </r>
    <r>
      <rPr>
        <sz val="10"/>
        <rFont val="Arial"/>
        <charset val="134"/>
      </rPr>
      <t>,</t>
    </r>
    <r>
      <rPr>
        <sz val="10"/>
        <rFont val="宋体"/>
        <charset val="134"/>
      </rPr>
      <t>组件的发电企业</t>
    </r>
    <r>
      <rPr>
        <sz val="10"/>
        <rFont val="Arial"/>
        <charset val="134"/>
      </rPr>
      <t>,</t>
    </r>
    <r>
      <rPr>
        <sz val="10"/>
        <rFont val="宋体"/>
        <charset val="134"/>
      </rPr>
      <t>除享受省有关补贴外</t>
    </r>
    <r>
      <rPr>
        <sz val="10"/>
        <rFont val="Arial"/>
        <charset val="134"/>
      </rPr>
      <t>,</t>
    </r>
    <r>
      <rPr>
        <sz val="10"/>
        <rFont val="宋体"/>
        <charset val="134"/>
      </rPr>
      <t>市财政再按发电量给分布式光伏补贴</t>
    </r>
    <r>
      <rPr>
        <sz val="10"/>
        <rFont val="Arial"/>
        <charset val="134"/>
      </rPr>
      <t>0.05</t>
    </r>
    <r>
      <rPr>
        <sz val="10"/>
        <rFont val="宋体"/>
        <charset val="134"/>
      </rPr>
      <t>元每度</t>
    </r>
    <r>
      <rPr>
        <sz val="10"/>
        <rFont val="Arial"/>
        <charset val="134"/>
      </rPr>
      <t xml:space="preserve">; </t>
    </r>
    <r>
      <rPr>
        <sz val="10"/>
        <rFont val="宋体"/>
        <charset val="134"/>
      </rPr>
      <t>集中式</t>
    </r>
    <r>
      <rPr>
        <sz val="10"/>
        <rFont val="Arial"/>
        <charset val="134"/>
      </rPr>
      <t xml:space="preserve">: </t>
    </r>
    <r>
      <rPr>
        <sz val="10"/>
        <rFont val="宋体"/>
        <charset val="134"/>
      </rPr>
      <t>对在商洛市注册并全部使用市内企业生产的电池板</t>
    </r>
    <r>
      <rPr>
        <sz val="10"/>
        <rFont val="Arial"/>
        <charset val="134"/>
      </rPr>
      <t>,</t>
    </r>
    <r>
      <rPr>
        <sz val="10"/>
        <rFont val="宋体"/>
        <charset val="134"/>
      </rPr>
      <t>组件的发电企业</t>
    </r>
    <r>
      <rPr>
        <sz val="10"/>
        <rFont val="Arial"/>
        <charset val="134"/>
      </rPr>
      <t>,</t>
    </r>
    <r>
      <rPr>
        <sz val="10"/>
        <rFont val="宋体"/>
        <charset val="134"/>
      </rPr>
      <t>除享受省有关补贴外</t>
    </r>
    <r>
      <rPr>
        <sz val="10"/>
        <rFont val="Arial"/>
        <charset val="134"/>
      </rPr>
      <t>,</t>
    </r>
    <r>
      <rPr>
        <sz val="10"/>
        <rFont val="宋体"/>
        <charset val="134"/>
      </rPr>
      <t>市财政再按发电量给地面光伏</t>
    </r>
    <r>
      <rPr>
        <sz val="10"/>
        <rFont val="Arial"/>
        <charset val="134"/>
      </rPr>
      <t>0.01</t>
    </r>
    <r>
      <rPr>
        <sz val="10"/>
        <rFont val="宋体"/>
        <charset val="134"/>
      </rPr>
      <t>元每度</t>
    </r>
    <r>
      <rPr>
        <sz val="10"/>
        <rFont val="Arial"/>
        <charset val="134"/>
      </rPr>
      <t>.</t>
    </r>
  </si>
  <si>
    <r>
      <rPr>
        <sz val="10"/>
        <rFont val="宋体"/>
        <charset val="134"/>
      </rPr>
      <t>商州区</t>
    </r>
  </si>
  <si>
    <r>
      <rPr>
        <sz val="10"/>
        <rFont val="宋体"/>
        <charset val="134"/>
      </rPr>
      <t>洛南县</t>
    </r>
  </si>
  <si>
    <r>
      <rPr>
        <sz val="10"/>
        <rFont val="宋体"/>
        <charset val="134"/>
      </rPr>
      <t>丹凤县</t>
    </r>
  </si>
  <si>
    <r>
      <rPr>
        <sz val="10"/>
        <rFont val="宋体"/>
        <charset val="134"/>
      </rPr>
      <t>商南县</t>
    </r>
  </si>
  <si>
    <r>
      <rPr>
        <sz val="10"/>
        <rFont val="宋体"/>
        <charset val="134"/>
      </rPr>
      <t>山阳县</t>
    </r>
  </si>
  <si>
    <r>
      <rPr>
        <sz val="10"/>
        <rFont val="宋体"/>
        <charset val="134"/>
      </rPr>
      <t>镇安县</t>
    </r>
  </si>
  <si>
    <r>
      <rPr>
        <sz val="10"/>
        <rFont val="宋体"/>
        <charset val="134"/>
      </rPr>
      <t>柞水县</t>
    </r>
  </si>
  <si>
    <r>
      <rPr>
        <sz val="9"/>
        <rFont val="宋体"/>
        <charset val="134"/>
      </rPr>
      <t>广东</t>
    </r>
  </si>
  <si>
    <r>
      <rPr>
        <sz val="9"/>
        <rFont val="宋体"/>
        <charset val="134"/>
      </rPr>
      <t>广州市</t>
    </r>
  </si>
  <si>
    <r>
      <rPr>
        <sz val="10"/>
        <rFont val="宋体"/>
        <charset val="134"/>
      </rPr>
      <t>广州市辖区</t>
    </r>
  </si>
  <si>
    <r>
      <rPr>
        <sz val="10"/>
        <rFont val="宋体"/>
        <charset val="134"/>
      </rPr>
      <t>分布式</t>
    </r>
    <r>
      <rPr>
        <sz val="10"/>
        <rFont val="Arial"/>
        <charset val="134"/>
      </rPr>
      <t>:2020</t>
    </r>
    <r>
      <rPr>
        <sz val="10"/>
        <rFont val="宋体"/>
        <charset val="134"/>
      </rPr>
      <t>年之前建设完成的项目</t>
    </r>
    <r>
      <rPr>
        <sz val="10"/>
        <rFont val="Arial"/>
        <charset val="134"/>
      </rPr>
      <t>,</t>
    </r>
    <r>
      <rPr>
        <sz val="10"/>
        <rFont val="宋体"/>
        <charset val="134"/>
      </rPr>
      <t>对于项目建设个人或单位</t>
    </r>
    <r>
      <rPr>
        <sz val="10"/>
        <rFont val="Arial"/>
        <charset val="134"/>
      </rPr>
      <t>,</t>
    </r>
    <r>
      <rPr>
        <sz val="10"/>
        <rFont val="宋体"/>
        <charset val="134"/>
      </rPr>
      <t>按照</t>
    </r>
    <r>
      <rPr>
        <sz val="10"/>
        <rFont val="Arial"/>
        <charset val="134"/>
      </rPr>
      <t>0.1</t>
    </r>
    <r>
      <rPr>
        <sz val="10"/>
        <rFont val="宋体"/>
        <charset val="134"/>
      </rPr>
      <t>元</t>
    </r>
    <r>
      <rPr>
        <sz val="10"/>
        <rFont val="Arial"/>
        <charset val="134"/>
      </rPr>
      <t>/</t>
    </r>
    <r>
      <rPr>
        <sz val="10"/>
        <rFont val="宋体"/>
        <charset val="134"/>
      </rPr>
      <t>千瓦时的标准</t>
    </r>
    <r>
      <rPr>
        <sz val="10"/>
        <rFont val="Arial"/>
        <charset val="134"/>
      </rPr>
      <t>,</t>
    </r>
    <r>
      <rPr>
        <sz val="10"/>
        <rFont val="宋体"/>
        <charset val="134"/>
      </rPr>
      <t>补助时间为项目建成投产后连续</t>
    </r>
    <r>
      <rPr>
        <sz val="10"/>
        <rFont val="Arial"/>
        <charset val="134"/>
      </rPr>
      <t>10</t>
    </r>
    <r>
      <rPr>
        <sz val="10"/>
        <rFont val="宋体"/>
        <charset val="134"/>
      </rPr>
      <t>年</t>
    </r>
    <r>
      <rPr>
        <sz val="10"/>
        <rFont val="Arial"/>
        <charset val="134"/>
      </rPr>
      <t>.</t>
    </r>
    <r>
      <rPr>
        <sz val="10"/>
        <rFont val="宋体"/>
        <charset val="134"/>
      </rPr>
      <t>对于建筑物权属人</t>
    </r>
    <r>
      <rPr>
        <sz val="10"/>
        <rFont val="Arial"/>
        <charset val="134"/>
      </rPr>
      <t>,</t>
    </r>
    <r>
      <rPr>
        <sz val="10"/>
        <rFont val="宋体"/>
        <charset val="134"/>
      </rPr>
      <t>以建成的项目总装机容量为基础</t>
    </r>
    <r>
      <rPr>
        <sz val="10"/>
        <rFont val="Arial"/>
        <charset val="134"/>
      </rPr>
      <t>,</t>
    </r>
    <r>
      <rPr>
        <sz val="10"/>
        <rFont val="宋体"/>
        <charset val="134"/>
      </rPr>
      <t>按</t>
    </r>
    <r>
      <rPr>
        <sz val="10"/>
        <rFont val="Arial"/>
        <charset val="134"/>
      </rPr>
      <t>0.2</t>
    </r>
    <r>
      <rPr>
        <sz val="10"/>
        <rFont val="宋体"/>
        <charset val="134"/>
      </rPr>
      <t>元</t>
    </r>
    <r>
      <rPr>
        <sz val="10"/>
        <rFont val="Arial"/>
        <charset val="134"/>
      </rPr>
      <t>/</t>
    </r>
    <r>
      <rPr>
        <sz val="10"/>
        <rFont val="宋体"/>
        <charset val="134"/>
      </rPr>
      <t>瓦的标准确定补助金额</t>
    </r>
    <r>
      <rPr>
        <sz val="10"/>
        <rFont val="Arial"/>
        <charset val="134"/>
      </rPr>
      <t>,</t>
    </r>
    <r>
      <rPr>
        <sz val="10"/>
        <rFont val="宋体"/>
        <charset val="134"/>
      </rPr>
      <t>单个项目最高补助金额为</t>
    </r>
    <r>
      <rPr>
        <sz val="10"/>
        <rFont val="Arial"/>
        <charset val="134"/>
      </rPr>
      <t>200</t>
    </r>
    <r>
      <rPr>
        <sz val="10"/>
        <rFont val="宋体"/>
        <charset val="134"/>
      </rPr>
      <t>万元</t>
    </r>
    <r>
      <rPr>
        <sz val="10"/>
        <rFont val="Arial"/>
        <charset val="134"/>
      </rPr>
      <t xml:space="preserve">; </t>
    </r>
    <r>
      <rPr>
        <sz val="10"/>
        <rFont val="宋体"/>
        <charset val="134"/>
      </rPr>
      <t>集中式</t>
    </r>
    <r>
      <rPr>
        <sz val="10"/>
        <rFont val="Arial"/>
        <charset val="134"/>
      </rPr>
      <t xml:space="preserve">: </t>
    </r>
    <r>
      <rPr>
        <sz val="10"/>
        <rFont val="宋体"/>
        <charset val="134"/>
      </rPr>
      <t>暂无</t>
    </r>
  </si>
  <si>
    <r>
      <rPr>
        <sz val="10"/>
        <rFont val="宋体"/>
        <charset val="134"/>
      </rPr>
      <t>荔湾区</t>
    </r>
  </si>
  <si>
    <r>
      <rPr>
        <sz val="10"/>
        <rFont val="宋体"/>
        <charset val="134"/>
      </rPr>
      <t>越秀区</t>
    </r>
  </si>
  <si>
    <r>
      <rPr>
        <sz val="10"/>
        <rFont val="宋体"/>
        <charset val="134"/>
      </rPr>
      <t>海珠区</t>
    </r>
  </si>
  <si>
    <r>
      <rPr>
        <sz val="10"/>
        <rFont val="宋体"/>
        <charset val="134"/>
      </rPr>
      <t>天河区</t>
    </r>
  </si>
  <si>
    <r>
      <rPr>
        <sz val="10"/>
        <rFont val="宋体"/>
        <charset val="134"/>
      </rPr>
      <t>芳村区</t>
    </r>
  </si>
  <si>
    <r>
      <rPr>
        <sz val="10"/>
        <rFont val="宋体"/>
        <charset val="134"/>
      </rPr>
      <t>白云区</t>
    </r>
  </si>
  <si>
    <r>
      <rPr>
        <sz val="10"/>
        <rFont val="宋体"/>
        <charset val="134"/>
      </rPr>
      <t>黄埔区</t>
    </r>
  </si>
  <si>
    <r>
      <rPr>
        <sz val="10"/>
        <rFont val="宋体"/>
        <charset val="134"/>
      </rPr>
      <t>番禺区</t>
    </r>
  </si>
  <si>
    <r>
      <rPr>
        <sz val="10"/>
        <rFont val="宋体"/>
        <charset val="134"/>
      </rPr>
      <t>花都区</t>
    </r>
  </si>
  <si>
    <r>
      <rPr>
        <sz val="10"/>
        <rFont val="宋体"/>
        <charset val="134"/>
      </rPr>
      <t>增城市</t>
    </r>
  </si>
  <si>
    <r>
      <rPr>
        <sz val="10"/>
        <rFont val="宋体"/>
        <charset val="134"/>
      </rPr>
      <t>从化市</t>
    </r>
  </si>
  <si>
    <r>
      <rPr>
        <sz val="9"/>
        <rFont val="宋体"/>
        <charset val="134"/>
      </rPr>
      <t>清远市</t>
    </r>
  </si>
  <si>
    <r>
      <rPr>
        <sz val="10"/>
        <rFont val="宋体"/>
        <charset val="134"/>
      </rPr>
      <t>清远市辖区</t>
    </r>
  </si>
  <si>
    <r>
      <rPr>
        <sz val="10"/>
        <rFont val="宋体"/>
        <charset val="134"/>
      </rPr>
      <t>清城区</t>
    </r>
  </si>
  <si>
    <r>
      <rPr>
        <sz val="10"/>
        <rFont val="宋体"/>
        <charset val="134"/>
      </rPr>
      <t>佛冈县</t>
    </r>
  </si>
  <si>
    <r>
      <rPr>
        <sz val="10"/>
        <rFont val="宋体"/>
        <charset val="134"/>
      </rPr>
      <t>阳山县</t>
    </r>
  </si>
  <si>
    <r>
      <rPr>
        <sz val="10"/>
        <rFont val="宋体"/>
        <charset val="134"/>
      </rPr>
      <t>连山壮族瑶族自治县</t>
    </r>
  </si>
  <si>
    <r>
      <rPr>
        <sz val="10"/>
        <rFont val="宋体"/>
        <charset val="134"/>
      </rPr>
      <t>连南瑶族自治县</t>
    </r>
  </si>
  <si>
    <r>
      <rPr>
        <sz val="10"/>
        <rFont val="宋体"/>
        <charset val="134"/>
      </rPr>
      <t>清新县</t>
    </r>
  </si>
  <si>
    <r>
      <rPr>
        <sz val="10"/>
        <rFont val="宋体"/>
        <charset val="134"/>
      </rPr>
      <t>英德市</t>
    </r>
  </si>
  <si>
    <r>
      <rPr>
        <sz val="10"/>
        <rFont val="宋体"/>
        <charset val="134"/>
      </rPr>
      <t>连州市</t>
    </r>
  </si>
  <si>
    <r>
      <rPr>
        <sz val="9"/>
        <rFont val="宋体"/>
        <charset val="134"/>
      </rPr>
      <t>韶关市</t>
    </r>
  </si>
  <si>
    <r>
      <rPr>
        <sz val="10"/>
        <rFont val="宋体"/>
        <charset val="134"/>
      </rPr>
      <t>韶关市辖区</t>
    </r>
  </si>
  <si>
    <r>
      <rPr>
        <sz val="10"/>
        <rFont val="宋体"/>
        <charset val="134"/>
      </rPr>
      <t>武江区</t>
    </r>
  </si>
  <si>
    <r>
      <rPr>
        <sz val="10"/>
        <rFont val="宋体"/>
        <charset val="134"/>
      </rPr>
      <t>浈江区</t>
    </r>
  </si>
  <si>
    <r>
      <rPr>
        <sz val="10"/>
        <rFont val="宋体"/>
        <charset val="134"/>
      </rPr>
      <t>曲江区</t>
    </r>
  </si>
  <si>
    <r>
      <rPr>
        <sz val="10"/>
        <rFont val="宋体"/>
        <charset val="134"/>
      </rPr>
      <t>始兴县</t>
    </r>
  </si>
  <si>
    <r>
      <rPr>
        <sz val="10"/>
        <rFont val="宋体"/>
        <charset val="134"/>
      </rPr>
      <t>仁化县</t>
    </r>
  </si>
  <si>
    <r>
      <rPr>
        <sz val="10"/>
        <rFont val="宋体"/>
        <charset val="134"/>
      </rPr>
      <t>翁源县</t>
    </r>
  </si>
  <si>
    <r>
      <rPr>
        <sz val="10"/>
        <rFont val="宋体"/>
        <charset val="134"/>
      </rPr>
      <t>乳源瑶族自治县</t>
    </r>
  </si>
  <si>
    <r>
      <rPr>
        <sz val="10"/>
        <rFont val="宋体"/>
        <charset val="134"/>
      </rPr>
      <t>新丰县</t>
    </r>
  </si>
  <si>
    <r>
      <rPr>
        <sz val="10"/>
        <rFont val="宋体"/>
        <charset val="134"/>
      </rPr>
      <t>乐昌市</t>
    </r>
  </si>
  <si>
    <r>
      <rPr>
        <sz val="10"/>
        <rFont val="宋体"/>
        <charset val="134"/>
      </rPr>
      <t>南雄市</t>
    </r>
  </si>
  <si>
    <r>
      <rPr>
        <sz val="9"/>
        <rFont val="宋体"/>
        <charset val="134"/>
      </rPr>
      <t>河源市</t>
    </r>
  </si>
  <si>
    <r>
      <rPr>
        <sz val="10"/>
        <rFont val="宋体"/>
        <charset val="134"/>
      </rPr>
      <t>河源市辖区</t>
    </r>
  </si>
  <si>
    <r>
      <rPr>
        <sz val="10"/>
        <rFont val="宋体"/>
        <charset val="134"/>
      </rPr>
      <t>源城区</t>
    </r>
  </si>
  <si>
    <r>
      <rPr>
        <sz val="10"/>
        <rFont val="宋体"/>
        <charset val="134"/>
      </rPr>
      <t>紫金县</t>
    </r>
  </si>
  <si>
    <r>
      <rPr>
        <sz val="10"/>
        <rFont val="宋体"/>
        <charset val="134"/>
      </rPr>
      <t>龙川县</t>
    </r>
  </si>
  <si>
    <r>
      <rPr>
        <sz val="10"/>
        <rFont val="宋体"/>
        <charset val="134"/>
      </rPr>
      <t>连平县</t>
    </r>
  </si>
  <si>
    <r>
      <rPr>
        <sz val="10"/>
        <rFont val="宋体"/>
        <charset val="134"/>
      </rPr>
      <t>和平县</t>
    </r>
  </si>
  <si>
    <r>
      <rPr>
        <sz val="10"/>
        <rFont val="宋体"/>
        <charset val="134"/>
      </rPr>
      <t>东源县</t>
    </r>
  </si>
  <si>
    <r>
      <rPr>
        <sz val="9"/>
        <rFont val="宋体"/>
        <charset val="134"/>
      </rPr>
      <t>梅州市</t>
    </r>
  </si>
  <si>
    <r>
      <rPr>
        <sz val="10"/>
        <rFont val="宋体"/>
        <charset val="134"/>
      </rPr>
      <t>梅州市辖区</t>
    </r>
  </si>
  <si>
    <r>
      <rPr>
        <sz val="10"/>
        <rFont val="宋体"/>
        <charset val="134"/>
      </rPr>
      <t>梅江区</t>
    </r>
  </si>
  <si>
    <r>
      <rPr>
        <sz val="10"/>
        <rFont val="宋体"/>
        <charset val="134"/>
      </rPr>
      <t>梅县</t>
    </r>
  </si>
  <si>
    <r>
      <rPr>
        <sz val="10"/>
        <rFont val="宋体"/>
        <charset val="134"/>
      </rPr>
      <t>大埔县</t>
    </r>
  </si>
  <si>
    <r>
      <rPr>
        <sz val="10"/>
        <rFont val="宋体"/>
        <charset val="134"/>
      </rPr>
      <t>丰顺县</t>
    </r>
  </si>
  <si>
    <r>
      <rPr>
        <sz val="10"/>
        <rFont val="宋体"/>
        <charset val="134"/>
      </rPr>
      <t>五华县</t>
    </r>
  </si>
  <si>
    <r>
      <rPr>
        <sz val="10"/>
        <rFont val="宋体"/>
        <charset val="134"/>
      </rPr>
      <t>平远县</t>
    </r>
  </si>
  <si>
    <r>
      <rPr>
        <sz val="10"/>
        <rFont val="宋体"/>
        <charset val="134"/>
      </rPr>
      <t>蕉岭县</t>
    </r>
  </si>
  <si>
    <r>
      <rPr>
        <sz val="10"/>
        <rFont val="宋体"/>
        <charset val="134"/>
      </rPr>
      <t>兴宁市</t>
    </r>
  </si>
  <si>
    <r>
      <rPr>
        <sz val="9"/>
        <rFont val="宋体"/>
        <charset val="134"/>
      </rPr>
      <t>潮州市</t>
    </r>
  </si>
  <si>
    <r>
      <rPr>
        <sz val="10"/>
        <rFont val="宋体"/>
        <charset val="134"/>
      </rPr>
      <t>潮州市辖区</t>
    </r>
  </si>
  <si>
    <r>
      <rPr>
        <sz val="10"/>
        <rFont val="宋体"/>
        <charset val="134"/>
      </rPr>
      <t>湘桥区</t>
    </r>
  </si>
  <si>
    <r>
      <rPr>
        <sz val="10"/>
        <rFont val="宋体"/>
        <charset val="134"/>
      </rPr>
      <t>潮安县</t>
    </r>
  </si>
  <si>
    <r>
      <rPr>
        <sz val="10"/>
        <rFont val="宋体"/>
        <charset val="134"/>
      </rPr>
      <t>饶平县</t>
    </r>
  </si>
  <si>
    <r>
      <rPr>
        <sz val="9"/>
        <rFont val="宋体"/>
        <charset val="134"/>
      </rPr>
      <t>汕头市</t>
    </r>
  </si>
  <si>
    <r>
      <rPr>
        <sz val="10"/>
        <rFont val="宋体"/>
        <charset val="134"/>
      </rPr>
      <t>汕头市辖区</t>
    </r>
  </si>
  <si>
    <r>
      <rPr>
        <sz val="10"/>
        <rFont val="宋体"/>
        <charset val="134"/>
      </rPr>
      <t>龙湖区</t>
    </r>
  </si>
  <si>
    <r>
      <rPr>
        <sz val="10"/>
        <rFont val="宋体"/>
        <charset val="134"/>
      </rPr>
      <t>金平区</t>
    </r>
  </si>
  <si>
    <r>
      <rPr>
        <sz val="10"/>
        <rFont val="宋体"/>
        <charset val="134"/>
      </rPr>
      <t>濠江区</t>
    </r>
  </si>
  <si>
    <r>
      <rPr>
        <sz val="10"/>
        <rFont val="宋体"/>
        <charset val="134"/>
      </rPr>
      <t>潮阳区</t>
    </r>
  </si>
  <si>
    <r>
      <rPr>
        <sz val="10"/>
        <rFont val="宋体"/>
        <charset val="134"/>
      </rPr>
      <t>潮南区</t>
    </r>
  </si>
  <si>
    <r>
      <rPr>
        <sz val="10"/>
        <rFont val="宋体"/>
        <charset val="134"/>
      </rPr>
      <t>澄海区</t>
    </r>
  </si>
  <si>
    <r>
      <rPr>
        <sz val="10"/>
        <rFont val="宋体"/>
        <charset val="134"/>
      </rPr>
      <t>南澳县</t>
    </r>
  </si>
  <si>
    <r>
      <rPr>
        <sz val="9"/>
        <rFont val="宋体"/>
        <charset val="134"/>
      </rPr>
      <t>揭阳市</t>
    </r>
  </si>
  <si>
    <r>
      <rPr>
        <sz val="10"/>
        <rFont val="宋体"/>
        <charset val="134"/>
      </rPr>
      <t>揭阳市辖区</t>
    </r>
  </si>
  <si>
    <r>
      <rPr>
        <sz val="10"/>
        <rFont val="宋体"/>
        <charset val="134"/>
      </rPr>
      <t>榕城区</t>
    </r>
  </si>
  <si>
    <r>
      <rPr>
        <sz val="10"/>
        <rFont val="宋体"/>
        <charset val="134"/>
      </rPr>
      <t>揭东县</t>
    </r>
  </si>
  <si>
    <r>
      <rPr>
        <sz val="10"/>
        <rFont val="宋体"/>
        <charset val="134"/>
      </rPr>
      <t>揭西县</t>
    </r>
  </si>
  <si>
    <r>
      <rPr>
        <sz val="10"/>
        <rFont val="宋体"/>
        <charset val="134"/>
      </rPr>
      <t>惠来县</t>
    </r>
  </si>
  <si>
    <r>
      <rPr>
        <sz val="10"/>
        <rFont val="宋体"/>
        <charset val="134"/>
      </rPr>
      <t>普宁市</t>
    </r>
  </si>
  <si>
    <r>
      <rPr>
        <sz val="9"/>
        <rFont val="宋体"/>
        <charset val="134"/>
      </rPr>
      <t>汕尾市</t>
    </r>
  </si>
  <si>
    <r>
      <rPr>
        <sz val="10"/>
        <rFont val="宋体"/>
        <charset val="134"/>
      </rPr>
      <t>汕尾市辖区</t>
    </r>
  </si>
  <si>
    <r>
      <rPr>
        <sz val="10"/>
        <rFont val="宋体"/>
        <charset val="134"/>
      </rPr>
      <t>海丰县</t>
    </r>
  </si>
  <si>
    <r>
      <rPr>
        <sz val="10"/>
        <rFont val="宋体"/>
        <charset val="134"/>
      </rPr>
      <t>陆河县</t>
    </r>
  </si>
  <si>
    <r>
      <rPr>
        <sz val="10"/>
        <rFont val="宋体"/>
        <charset val="134"/>
      </rPr>
      <t>陆丰市</t>
    </r>
  </si>
  <si>
    <r>
      <rPr>
        <sz val="9"/>
        <rFont val="宋体"/>
        <charset val="134"/>
      </rPr>
      <t>惠州市</t>
    </r>
  </si>
  <si>
    <r>
      <rPr>
        <sz val="10"/>
        <rFont val="宋体"/>
        <charset val="134"/>
      </rPr>
      <t>惠州市辖区</t>
    </r>
  </si>
  <si>
    <r>
      <rPr>
        <sz val="10"/>
        <rFont val="宋体"/>
        <charset val="134"/>
      </rPr>
      <t>惠城区</t>
    </r>
  </si>
  <si>
    <r>
      <rPr>
        <sz val="10"/>
        <rFont val="宋体"/>
        <charset val="134"/>
      </rPr>
      <t>惠阳区</t>
    </r>
  </si>
  <si>
    <r>
      <rPr>
        <sz val="10"/>
        <rFont val="宋体"/>
        <charset val="134"/>
      </rPr>
      <t>博罗县</t>
    </r>
  </si>
  <si>
    <r>
      <rPr>
        <sz val="10"/>
        <rFont val="宋体"/>
        <charset val="134"/>
      </rPr>
      <t>惠东县</t>
    </r>
  </si>
  <si>
    <r>
      <rPr>
        <sz val="10"/>
        <rFont val="宋体"/>
        <charset val="134"/>
      </rPr>
      <t>龙门县</t>
    </r>
  </si>
  <si>
    <r>
      <rPr>
        <sz val="9"/>
        <rFont val="宋体"/>
        <charset val="134"/>
      </rPr>
      <t>东莞市</t>
    </r>
  </si>
  <si>
    <r>
      <rPr>
        <sz val="10"/>
        <rFont val="宋体"/>
        <charset val="134"/>
      </rPr>
      <t>莞城区</t>
    </r>
  </si>
  <si>
    <r>
      <rPr>
        <sz val="10"/>
        <rFont val="宋体"/>
        <charset val="134"/>
      </rPr>
      <t>常平镇</t>
    </r>
  </si>
  <si>
    <r>
      <rPr>
        <sz val="10"/>
        <rFont val="宋体"/>
        <charset val="134"/>
      </rPr>
      <t>塘厦镇</t>
    </r>
  </si>
  <si>
    <r>
      <rPr>
        <sz val="10"/>
        <rFont val="宋体"/>
        <charset val="134"/>
      </rPr>
      <t>万江区</t>
    </r>
  </si>
  <si>
    <r>
      <rPr>
        <sz val="10"/>
        <rFont val="宋体"/>
        <charset val="134"/>
      </rPr>
      <t>虎门镇</t>
    </r>
  </si>
  <si>
    <r>
      <rPr>
        <sz val="9"/>
        <rFont val="宋体"/>
        <charset val="134"/>
      </rPr>
      <t>深圳市</t>
    </r>
  </si>
  <si>
    <r>
      <rPr>
        <sz val="10"/>
        <rFont val="宋体"/>
        <charset val="134"/>
      </rPr>
      <t>深圳市辖区</t>
    </r>
  </si>
  <si>
    <r>
      <rPr>
        <sz val="10"/>
        <rFont val="宋体"/>
        <charset val="134"/>
      </rPr>
      <t>罗湖区</t>
    </r>
  </si>
  <si>
    <r>
      <rPr>
        <sz val="10"/>
        <rFont val="宋体"/>
        <charset val="134"/>
      </rPr>
      <t>福田区</t>
    </r>
  </si>
  <si>
    <r>
      <rPr>
        <sz val="10"/>
        <rFont val="宋体"/>
        <charset val="134"/>
      </rPr>
      <t>宝安区</t>
    </r>
  </si>
  <si>
    <r>
      <rPr>
        <sz val="10"/>
        <rFont val="宋体"/>
        <charset val="134"/>
      </rPr>
      <t>龙岗区</t>
    </r>
  </si>
  <si>
    <r>
      <rPr>
        <sz val="10"/>
        <rFont val="宋体"/>
        <charset val="134"/>
      </rPr>
      <t>盐田区</t>
    </r>
  </si>
  <si>
    <r>
      <rPr>
        <sz val="9"/>
        <rFont val="宋体"/>
        <charset val="134"/>
      </rPr>
      <t>珠海市</t>
    </r>
  </si>
  <si>
    <r>
      <rPr>
        <sz val="10"/>
        <rFont val="宋体"/>
        <charset val="134"/>
      </rPr>
      <t>珠海市辖区</t>
    </r>
  </si>
  <si>
    <r>
      <rPr>
        <sz val="10"/>
        <rFont val="宋体"/>
        <charset val="134"/>
      </rPr>
      <t>香洲区</t>
    </r>
  </si>
  <si>
    <r>
      <rPr>
        <sz val="10"/>
        <rFont val="宋体"/>
        <charset val="134"/>
      </rPr>
      <t>斗门区</t>
    </r>
  </si>
  <si>
    <r>
      <rPr>
        <sz val="10"/>
        <rFont val="宋体"/>
        <charset val="134"/>
      </rPr>
      <t>金湾区</t>
    </r>
  </si>
  <si>
    <r>
      <rPr>
        <sz val="9"/>
        <rFont val="宋体"/>
        <charset val="134"/>
      </rPr>
      <t>中山市</t>
    </r>
  </si>
  <si>
    <r>
      <rPr>
        <sz val="9"/>
        <rFont val="宋体"/>
        <charset val="134"/>
      </rPr>
      <t>中山市辖区</t>
    </r>
  </si>
  <si>
    <r>
      <rPr>
        <sz val="9"/>
        <rFont val="宋体"/>
        <charset val="134"/>
      </rPr>
      <t>江门市</t>
    </r>
  </si>
  <si>
    <r>
      <rPr>
        <sz val="10"/>
        <rFont val="宋体"/>
        <charset val="134"/>
      </rPr>
      <t>江门市辖区</t>
    </r>
  </si>
  <si>
    <r>
      <rPr>
        <sz val="10"/>
        <rFont val="宋体"/>
        <charset val="134"/>
      </rPr>
      <t>蓬江区</t>
    </r>
  </si>
  <si>
    <r>
      <rPr>
        <sz val="10"/>
        <rFont val="宋体"/>
        <charset val="134"/>
      </rPr>
      <t>江海区</t>
    </r>
  </si>
  <si>
    <r>
      <rPr>
        <sz val="10"/>
        <rFont val="宋体"/>
        <charset val="134"/>
      </rPr>
      <t>新会区</t>
    </r>
  </si>
  <si>
    <r>
      <rPr>
        <sz val="10"/>
        <rFont val="宋体"/>
        <charset val="134"/>
      </rPr>
      <t>台山市</t>
    </r>
  </si>
  <si>
    <r>
      <rPr>
        <sz val="10"/>
        <rFont val="宋体"/>
        <charset val="134"/>
      </rPr>
      <t>开平市</t>
    </r>
  </si>
  <si>
    <r>
      <rPr>
        <sz val="10"/>
        <rFont val="宋体"/>
        <charset val="134"/>
      </rPr>
      <t>鹤山市</t>
    </r>
  </si>
  <si>
    <r>
      <rPr>
        <sz val="10"/>
        <rFont val="宋体"/>
        <charset val="134"/>
      </rPr>
      <t>恩平市</t>
    </r>
  </si>
  <si>
    <r>
      <rPr>
        <sz val="9"/>
        <rFont val="宋体"/>
        <charset val="134"/>
      </rPr>
      <t>佛山市</t>
    </r>
  </si>
  <si>
    <r>
      <rPr>
        <sz val="10"/>
        <rFont val="宋体"/>
        <charset val="134"/>
      </rPr>
      <t>佛山市辖区</t>
    </r>
  </si>
  <si>
    <r>
      <rPr>
        <sz val="10"/>
        <rFont val="宋体"/>
        <charset val="134"/>
      </rPr>
      <t>禅城区</t>
    </r>
  </si>
  <si>
    <r>
      <rPr>
        <sz val="10"/>
        <rFont val="宋体"/>
        <charset val="134"/>
      </rPr>
      <t>南海区</t>
    </r>
  </si>
  <si>
    <r>
      <rPr>
        <sz val="10"/>
        <rFont val="宋体"/>
        <charset val="134"/>
      </rPr>
      <t>顺德区</t>
    </r>
  </si>
  <si>
    <r>
      <rPr>
        <sz val="10"/>
        <rFont val="宋体"/>
        <charset val="134"/>
      </rPr>
      <t>三水区</t>
    </r>
  </si>
  <si>
    <r>
      <rPr>
        <sz val="10"/>
        <rFont val="宋体"/>
        <charset val="134"/>
      </rPr>
      <t>高明区</t>
    </r>
  </si>
  <si>
    <r>
      <rPr>
        <sz val="9"/>
        <rFont val="宋体"/>
        <charset val="134"/>
      </rPr>
      <t>肇庆市</t>
    </r>
  </si>
  <si>
    <r>
      <rPr>
        <sz val="10"/>
        <rFont val="宋体"/>
        <charset val="134"/>
      </rPr>
      <t>肇庆市辖区</t>
    </r>
  </si>
  <si>
    <r>
      <rPr>
        <sz val="10"/>
        <rFont val="宋体"/>
        <charset val="134"/>
      </rPr>
      <t>端州区</t>
    </r>
  </si>
  <si>
    <r>
      <rPr>
        <sz val="10"/>
        <rFont val="宋体"/>
        <charset val="134"/>
      </rPr>
      <t>鼎湖区</t>
    </r>
  </si>
  <si>
    <r>
      <rPr>
        <sz val="10"/>
        <rFont val="宋体"/>
        <charset val="134"/>
      </rPr>
      <t>广宁县</t>
    </r>
  </si>
  <si>
    <r>
      <rPr>
        <sz val="10"/>
        <rFont val="宋体"/>
        <charset val="134"/>
      </rPr>
      <t>怀集县</t>
    </r>
  </si>
  <si>
    <r>
      <rPr>
        <sz val="10"/>
        <rFont val="宋体"/>
        <charset val="134"/>
      </rPr>
      <t>封开县</t>
    </r>
  </si>
  <si>
    <r>
      <rPr>
        <sz val="10"/>
        <rFont val="宋体"/>
        <charset val="134"/>
      </rPr>
      <t>德庆县</t>
    </r>
  </si>
  <si>
    <r>
      <rPr>
        <sz val="10"/>
        <rFont val="宋体"/>
        <charset val="134"/>
      </rPr>
      <t>高要市</t>
    </r>
  </si>
  <si>
    <r>
      <rPr>
        <sz val="10"/>
        <rFont val="宋体"/>
        <charset val="134"/>
      </rPr>
      <t>四会市</t>
    </r>
  </si>
  <si>
    <r>
      <rPr>
        <sz val="9"/>
        <rFont val="宋体"/>
        <charset val="134"/>
      </rPr>
      <t>云浮市</t>
    </r>
  </si>
  <si>
    <r>
      <rPr>
        <sz val="10"/>
        <rFont val="宋体"/>
        <charset val="134"/>
      </rPr>
      <t>云浮市辖区</t>
    </r>
  </si>
  <si>
    <r>
      <rPr>
        <sz val="10"/>
        <rFont val="宋体"/>
        <charset val="134"/>
      </rPr>
      <t>云城区</t>
    </r>
  </si>
  <si>
    <r>
      <rPr>
        <sz val="10"/>
        <rFont val="宋体"/>
        <charset val="134"/>
      </rPr>
      <t>新兴县</t>
    </r>
  </si>
  <si>
    <r>
      <rPr>
        <sz val="10"/>
        <rFont val="宋体"/>
        <charset val="134"/>
      </rPr>
      <t>郁南县</t>
    </r>
  </si>
  <si>
    <r>
      <rPr>
        <sz val="10"/>
        <rFont val="宋体"/>
        <charset val="134"/>
      </rPr>
      <t>云安县</t>
    </r>
  </si>
  <si>
    <r>
      <rPr>
        <sz val="10"/>
        <rFont val="宋体"/>
        <charset val="134"/>
      </rPr>
      <t>罗定市</t>
    </r>
  </si>
  <si>
    <r>
      <rPr>
        <sz val="9"/>
        <rFont val="宋体"/>
        <charset val="134"/>
      </rPr>
      <t>阳江市</t>
    </r>
  </si>
  <si>
    <r>
      <rPr>
        <sz val="10"/>
        <rFont val="宋体"/>
        <charset val="134"/>
      </rPr>
      <t>阳江市辖区</t>
    </r>
  </si>
  <si>
    <r>
      <rPr>
        <sz val="10"/>
        <rFont val="宋体"/>
        <charset val="134"/>
      </rPr>
      <t>江城区</t>
    </r>
  </si>
  <si>
    <r>
      <rPr>
        <sz val="10"/>
        <rFont val="宋体"/>
        <charset val="134"/>
      </rPr>
      <t>阳西县</t>
    </r>
  </si>
  <si>
    <r>
      <rPr>
        <sz val="10"/>
        <rFont val="宋体"/>
        <charset val="134"/>
      </rPr>
      <t>阳东县</t>
    </r>
  </si>
  <si>
    <r>
      <rPr>
        <sz val="10"/>
        <rFont val="宋体"/>
        <charset val="134"/>
      </rPr>
      <t>阳春市</t>
    </r>
  </si>
  <si>
    <r>
      <rPr>
        <sz val="9"/>
        <rFont val="宋体"/>
        <charset val="134"/>
      </rPr>
      <t>茂名市</t>
    </r>
  </si>
  <si>
    <r>
      <rPr>
        <sz val="10"/>
        <rFont val="宋体"/>
        <charset val="134"/>
      </rPr>
      <t>茂名市辖区</t>
    </r>
  </si>
  <si>
    <r>
      <rPr>
        <sz val="10"/>
        <rFont val="宋体"/>
        <charset val="134"/>
      </rPr>
      <t>茂南区</t>
    </r>
  </si>
  <si>
    <r>
      <rPr>
        <sz val="10"/>
        <rFont val="宋体"/>
        <charset val="134"/>
      </rPr>
      <t>茂港区</t>
    </r>
  </si>
  <si>
    <r>
      <rPr>
        <sz val="10"/>
        <rFont val="宋体"/>
        <charset val="134"/>
      </rPr>
      <t>电白县</t>
    </r>
  </si>
  <si>
    <r>
      <rPr>
        <sz val="10"/>
        <rFont val="宋体"/>
        <charset val="134"/>
      </rPr>
      <t>高州市</t>
    </r>
  </si>
  <si>
    <r>
      <rPr>
        <sz val="10"/>
        <rFont val="宋体"/>
        <charset val="134"/>
      </rPr>
      <t>化州市</t>
    </r>
  </si>
  <si>
    <r>
      <rPr>
        <sz val="10"/>
        <rFont val="宋体"/>
        <charset val="134"/>
      </rPr>
      <t>信宜市</t>
    </r>
  </si>
  <si>
    <r>
      <rPr>
        <sz val="9"/>
        <rFont val="宋体"/>
        <charset val="134"/>
      </rPr>
      <t>湛江市</t>
    </r>
  </si>
  <si>
    <r>
      <rPr>
        <sz val="10"/>
        <rFont val="宋体"/>
        <charset val="134"/>
      </rPr>
      <t>湛江市辖区</t>
    </r>
  </si>
  <si>
    <r>
      <rPr>
        <sz val="10"/>
        <rFont val="宋体"/>
        <charset val="134"/>
      </rPr>
      <t>赤坎区</t>
    </r>
  </si>
  <si>
    <r>
      <rPr>
        <sz val="10"/>
        <rFont val="宋体"/>
        <charset val="134"/>
      </rPr>
      <t>霞山区</t>
    </r>
  </si>
  <si>
    <r>
      <rPr>
        <sz val="10"/>
        <rFont val="宋体"/>
        <charset val="134"/>
      </rPr>
      <t>坡头区</t>
    </r>
  </si>
  <si>
    <r>
      <rPr>
        <sz val="10"/>
        <rFont val="宋体"/>
        <charset val="134"/>
      </rPr>
      <t>麻章区</t>
    </r>
  </si>
  <si>
    <r>
      <rPr>
        <sz val="10"/>
        <rFont val="宋体"/>
        <charset val="134"/>
      </rPr>
      <t>遂溪县</t>
    </r>
  </si>
  <si>
    <r>
      <rPr>
        <sz val="10"/>
        <rFont val="宋体"/>
        <charset val="134"/>
      </rPr>
      <t>徐闻县</t>
    </r>
  </si>
  <si>
    <r>
      <rPr>
        <sz val="10"/>
        <rFont val="宋体"/>
        <charset val="134"/>
      </rPr>
      <t>廉江市</t>
    </r>
  </si>
  <si>
    <r>
      <rPr>
        <sz val="10"/>
        <rFont val="宋体"/>
        <charset val="134"/>
      </rPr>
      <t>雷州市</t>
    </r>
  </si>
  <si>
    <r>
      <rPr>
        <sz val="10"/>
        <rFont val="宋体"/>
        <charset val="134"/>
      </rPr>
      <t>吴川市</t>
    </r>
  </si>
  <si>
    <r>
      <rPr>
        <sz val="9"/>
        <rFont val="宋体"/>
        <charset val="134"/>
      </rPr>
      <t>西藏</t>
    </r>
  </si>
  <si>
    <r>
      <rPr>
        <sz val="9"/>
        <rFont val="宋体"/>
        <charset val="134"/>
      </rPr>
      <t>拉萨市</t>
    </r>
  </si>
  <si>
    <r>
      <rPr>
        <sz val="10"/>
        <rFont val="宋体"/>
        <charset val="134"/>
      </rPr>
      <t>拉萨市辖区</t>
    </r>
  </si>
  <si>
    <t>城关区</t>
  </si>
  <si>
    <t>林周县</t>
  </si>
  <si>
    <t>当雄县</t>
  </si>
  <si>
    <t>尼木县</t>
  </si>
  <si>
    <t>曲水县</t>
  </si>
  <si>
    <t>堆龙德庆县</t>
  </si>
  <si>
    <t>达孜县</t>
  </si>
  <si>
    <t>墨竹工卡县</t>
  </si>
  <si>
    <r>
      <rPr>
        <sz val="9"/>
        <rFont val="宋体"/>
        <charset val="134"/>
      </rPr>
      <t>阿里地区</t>
    </r>
  </si>
  <si>
    <t>普兰县</t>
  </si>
  <si>
    <t>札达县</t>
  </si>
  <si>
    <t>噶尔县</t>
  </si>
  <si>
    <t>日土县</t>
  </si>
  <si>
    <t>革吉县</t>
  </si>
  <si>
    <t>改则县</t>
  </si>
  <si>
    <t>措勤县</t>
  </si>
  <si>
    <r>
      <rPr>
        <sz val="9"/>
        <rFont val="宋体"/>
        <charset val="134"/>
      </rPr>
      <t>昌都地区</t>
    </r>
  </si>
  <si>
    <t>昌都县</t>
  </si>
  <si>
    <t>江达县</t>
  </si>
  <si>
    <t>贡觉县</t>
  </si>
  <si>
    <t>类乌齐县</t>
  </si>
  <si>
    <t>丁青县</t>
  </si>
  <si>
    <t>察雅县</t>
  </si>
  <si>
    <t>八宿县</t>
  </si>
  <si>
    <t>左贡县</t>
  </si>
  <si>
    <t>芒康县</t>
  </si>
  <si>
    <t>洛隆县</t>
  </si>
  <si>
    <t>边坝县</t>
  </si>
  <si>
    <r>
      <rPr>
        <sz val="9"/>
        <rFont val="宋体"/>
        <charset val="134"/>
      </rPr>
      <t>林芝地区</t>
    </r>
  </si>
  <si>
    <t>林芝县</t>
  </si>
  <si>
    <t>工布江达县</t>
  </si>
  <si>
    <t>米林县</t>
  </si>
  <si>
    <t>墨脱县</t>
  </si>
  <si>
    <t>波密县</t>
  </si>
  <si>
    <t>察隅县</t>
  </si>
  <si>
    <t>朗县</t>
  </si>
  <si>
    <r>
      <rPr>
        <sz val="9"/>
        <rFont val="宋体"/>
        <charset val="134"/>
      </rPr>
      <t>日喀则地区</t>
    </r>
  </si>
  <si>
    <t>日喀则市</t>
  </si>
  <si>
    <t>南木林县</t>
  </si>
  <si>
    <t>江孜县</t>
  </si>
  <si>
    <t>定日县</t>
  </si>
  <si>
    <t>萨迦县</t>
  </si>
  <si>
    <t>拉孜县</t>
  </si>
  <si>
    <t>昂仁县</t>
  </si>
  <si>
    <t>谢通门县</t>
  </si>
  <si>
    <t>白朗县</t>
  </si>
  <si>
    <t>仁布县</t>
  </si>
  <si>
    <t>康马县</t>
  </si>
  <si>
    <t>定结县</t>
  </si>
  <si>
    <t>仲巴县</t>
  </si>
  <si>
    <t>亚东县</t>
  </si>
  <si>
    <t>吉隆县</t>
  </si>
  <si>
    <t>聂拉木县</t>
  </si>
  <si>
    <t>萨嘎县</t>
  </si>
  <si>
    <t>岗巴县</t>
  </si>
  <si>
    <r>
      <rPr>
        <sz val="9"/>
        <rFont val="宋体"/>
        <charset val="134"/>
      </rPr>
      <t>山南地区</t>
    </r>
  </si>
  <si>
    <t>乃东县</t>
  </si>
  <si>
    <t>扎囊县</t>
  </si>
  <si>
    <t>贡嘎县</t>
  </si>
  <si>
    <t>桑日县</t>
  </si>
  <si>
    <t>琼结县</t>
  </si>
  <si>
    <t>曲松县</t>
  </si>
  <si>
    <t>措美县</t>
  </si>
  <si>
    <t>洛扎县</t>
  </si>
  <si>
    <t>加查县</t>
  </si>
  <si>
    <t>隆子县</t>
  </si>
  <si>
    <t>错那县</t>
  </si>
  <si>
    <t>浪卡子县</t>
  </si>
  <si>
    <r>
      <rPr>
        <sz val="9"/>
        <rFont val="宋体"/>
        <charset val="134"/>
      </rPr>
      <t>那曲地区</t>
    </r>
  </si>
  <si>
    <t>那曲县</t>
  </si>
  <si>
    <t>嘉黎县</t>
  </si>
  <si>
    <t>比如县</t>
  </si>
  <si>
    <t>聂荣县</t>
  </si>
  <si>
    <t>安多县</t>
  </si>
  <si>
    <t>申扎县</t>
  </si>
  <si>
    <t>索县</t>
  </si>
  <si>
    <t>班戈县</t>
  </si>
  <si>
    <t>巴青县</t>
  </si>
  <si>
    <t>尼玛县</t>
  </si>
  <si>
    <r>
      <rPr>
        <sz val="9"/>
        <rFont val="宋体"/>
        <charset val="134"/>
      </rPr>
      <t>四川</t>
    </r>
  </si>
  <si>
    <r>
      <rPr>
        <sz val="9"/>
        <rFont val="宋体"/>
        <charset val="134"/>
      </rPr>
      <t>成都市</t>
    </r>
  </si>
  <si>
    <r>
      <rPr>
        <sz val="10"/>
        <rFont val="宋体"/>
        <charset val="134"/>
      </rPr>
      <t>成都市辖区</t>
    </r>
  </si>
  <si>
    <t>锦江区</t>
  </si>
  <si>
    <t>青羊区</t>
  </si>
  <si>
    <t>金牛区</t>
  </si>
  <si>
    <t>武侯区</t>
  </si>
  <si>
    <t>成华区</t>
  </si>
  <si>
    <t>龙泉驿区</t>
  </si>
  <si>
    <t>青白江区</t>
  </si>
  <si>
    <t>新都区</t>
  </si>
  <si>
    <t>温江区</t>
  </si>
  <si>
    <t>金堂县</t>
  </si>
  <si>
    <t>双流县</t>
  </si>
  <si>
    <t>郫县</t>
  </si>
  <si>
    <t>大邑县</t>
  </si>
  <si>
    <t>蒲江县</t>
  </si>
  <si>
    <t>新津县</t>
  </si>
  <si>
    <t>都江堰市</t>
  </si>
  <si>
    <t>彭州市</t>
  </si>
  <si>
    <t>邛崃市</t>
  </si>
  <si>
    <r>
      <rPr>
        <sz val="10"/>
        <rFont val="宋体"/>
        <charset val="134"/>
      </rPr>
      <t>崇州市</t>
    </r>
  </si>
  <si>
    <r>
      <rPr>
        <sz val="9"/>
        <rFont val="宋体"/>
        <charset val="134"/>
      </rPr>
      <t>广元市</t>
    </r>
  </si>
  <si>
    <r>
      <rPr>
        <sz val="10"/>
        <rFont val="宋体"/>
        <charset val="134"/>
      </rPr>
      <t>广元市辖区</t>
    </r>
  </si>
  <si>
    <t>市中区</t>
  </si>
  <si>
    <t>元坝区</t>
  </si>
  <si>
    <t>朝天区</t>
  </si>
  <si>
    <t>旺苍县</t>
  </si>
  <si>
    <t>青川县</t>
  </si>
  <si>
    <t>剑阁县</t>
  </si>
  <si>
    <t>苍溪县</t>
  </si>
  <si>
    <r>
      <rPr>
        <sz val="9"/>
        <rFont val="宋体"/>
        <charset val="134"/>
      </rPr>
      <t>绵阳市</t>
    </r>
  </si>
  <si>
    <r>
      <rPr>
        <sz val="10"/>
        <rFont val="宋体"/>
        <charset val="134"/>
      </rPr>
      <t>绵阳市辖区</t>
    </r>
  </si>
  <si>
    <t>涪城区</t>
  </si>
  <si>
    <t>游仙区</t>
  </si>
  <si>
    <t>三台县</t>
  </si>
  <si>
    <t>盐亭县</t>
  </si>
  <si>
    <t>安县</t>
  </si>
  <si>
    <t>梓潼县</t>
  </si>
  <si>
    <t>北川羌族自治县</t>
  </si>
  <si>
    <t>平武县</t>
  </si>
  <si>
    <t>江油市</t>
  </si>
  <si>
    <r>
      <rPr>
        <sz val="9"/>
        <rFont val="宋体"/>
        <charset val="134"/>
      </rPr>
      <t>德阳市</t>
    </r>
  </si>
  <si>
    <r>
      <rPr>
        <sz val="10"/>
        <rFont val="宋体"/>
        <charset val="134"/>
      </rPr>
      <t>德阳市辖区</t>
    </r>
  </si>
  <si>
    <t>旌阳区</t>
  </si>
  <si>
    <t>中江县</t>
  </si>
  <si>
    <t>罗江县</t>
  </si>
  <si>
    <t>广汉市</t>
  </si>
  <si>
    <t>什邡市</t>
  </si>
  <si>
    <t>绵竹市</t>
  </si>
  <si>
    <r>
      <rPr>
        <sz val="9"/>
        <rFont val="宋体"/>
        <charset val="134"/>
      </rPr>
      <t>南充市</t>
    </r>
  </si>
  <si>
    <r>
      <rPr>
        <sz val="10"/>
        <rFont val="宋体"/>
        <charset val="134"/>
      </rPr>
      <t>南充市辖区</t>
    </r>
  </si>
  <si>
    <t>顺庆区</t>
  </si>
  <si>
    <t>高坪区</t>
  </si>
  <si>
    <t>嘉陵区</t>
  </si>
  <si>
    <t>南部县</t>
  </si>
  <si>
    <t>营山县</t>
  </si>
  <si>
    <t>蓬安县</t>
  </si>
  <si>
    <t>仪陇县</t>
  </si>
  <si>
    <t>西充县</t>
  </si>
  <si>
    <t>阆中市</t>
  </si>
  <si>
    <r>
      <rPr>
        <sz val="9"/>
        <rFont val="宋体"/>
        <charset val="134"/>
      </rPr>
      <t>广安市</t>
    </r>
  </si>
  <si>
    <r>
      <rPr>
        <sz val="10"/>
        <rFont val="宋体"/>
        <charset val="134"/>
      </rPr>
      <t>广安市辖区</t>
    </r>
  </si>
  <si>
    <t>广安区</t>
  </si>
  <si>
    <t>岳池县</t>
  </si>
  <si>
    <t>武胜县</t>
  </si>
  <si>
    <t>邻水县</t>
  </si>
  <si>
    <t>华蓥市</t>
  </si>
  <si>
    <r>
      <rPr>
        <sz val="9"/>
        <rFont val="宋体"/>
        <charset val="134"/>
      </rPr>
      <t>遂宁市</t>
    </r>
  </si>
  <si>
    <r>
      <rPr>
        <sz val="10"/>
        <rFont val="宋体"/>
        <charset val="134"/>
      </rPr>
      <t>遂宁市辖区</t>
    </r>
  </si>
  <si>
    <t>船山区</t>
  </si>
  <si>
    <t>安居区</t>
  </si>
  <si>
    <t>蓬溪县</t>
  </si>
  <si>
    <t>射洪县</t>
  </si>
  <si>
    <t>大英县</t>
  </si>
  <si>
    <r>
      <rPr>
        <sz val="9"/>
        <rFont val="宋体"/>
        <charset val="134"/>
      </rPr>
      <t>内江市</t>
    </r>
    <r>
      <rPr>
        <sz val="9"/>
        <rFont val="Arial"/>
        <charset val="134"/>
      </rPr>
      <t xml:space="preserve"> </t>
    </r>
  </si>
  <si>
    <r>
      <rPr>
        <sz val="10"/>
        <rFont val="宋体"/>
        <charset val="134"/>
      </rPr>
      <t>内江市辖区</t>
    </r>
  </si>
  <si>
    <t>东兴区</t>
  </si>
  <si>
    <t>威远县</t>
  </si>
  <si>
    <t>资中县</t>
  </si>
  <si>
    <t>隆昌县</t>
  </si>
  <si>
    <r>
      <rPr>
        <sz val="9"/>
        <rFont val="宋体"/>
        <charset val="134"/>
      </rPr>
      <t>乐山市</t>
    </r>
    <r>
      <rPr>
        <sz val="9"/>
        <rFont val="Arial"/>
        <charset val="134"/>
      </rPr>
      <t xml:space="preserve"> </t>
    </r>
  </si>
  <si>
    <r>
      <rPr>
        <sz val="10"/>
        <rFont val="宋体"/>
        <charset val="134"/>
      </rPr>
      <t>乐山市辖区</t>
    </r>
  </si>
  <si>
    <t>沙湾区</t>
  </si>
  <si>
    <t>五通桥区</t>
  </si>
  <si>
    <t>金口河区</t>
  </si>
  <si>
    <t>犍为县</t>
  </si>
  <si>
    <t>井研县</t>
  </si>
  <si>
    <t>夹江县</t>
  </si>
  <si>
    <t>沐川县</t>
  </si>
  <si>
    <t>峨边彝族自治县</t>
  </si>
  <si>
    <t>马边彝族自治县</t>
  </si>
  <si>
    <t>峨眉山市</t>
  </si>
  <si>
    <r>
      <rPr>
        <sz val="9"/>
        <rFont val="宋体"/>
        <charset val="134"/>
      </rPr>
      <t>自贡市</t>
    </r>
    <r>
      <rPr>
        <sz val="9"/>
        <rFont val="Arial"/>
        <charset val="134"/>
      </rPr>
      <t xml:space="preserve"> </t>
    </r>
  </si>
  <si>
    <r>
      <rPr>
        <sz val="10"/>
        <rFont val="宋体"/>
        <charset val="134"/>
      </rPr>
      <t>自贡市辖区</t>
    </r>
  </si>
  <si>
    <t>自流井区</t>
  </si>
  <si>
    <t>贡井区</t>
  </si>
  <si>
    <t>大安区</t>
  </si>
  <si>
    <t>沿滩区</t>
  </si>
  <si>
    <t>荣县</t>
  </si>
  <si>
    <t>富顺县</t>
  </si>
  <si>
    <r>
      <rPr>
        <sz val="9"/>
        <rFont val="宋体"/>
        <charset val="134"/>
      </rPr>
      <t>泸州市</t>
    </r>
  </si>
  <si>
    <r>
      <rPr>
        <sz val="10"/>
        <rFont val="宋体"/>
        <charset val="134"/>
      </rPr>
      <t>泸州市辖区</t>
    </r>
  </si>
  <si>
    <t>江阳区</t>
  </si>
  <si>
    <t>纳溪区</t>
  </si>
  <si>
    <t>龙马潭区</t>
  </si>
  <si>
    <t>泸县</t>
  </si>
  <si>
    <t>合江县</t>
  </si>
  <si>
    <t>叙永县</t>
  </si>
  <si>
    <t>古蔺县</t>
  </si>
  <si>
    <r>
      <rPr>
        <sz val="9"/>
        <rFont val="宋体"/>
        <charset val="134"/>
      </rPr>
      <t>宜宾市</t>
    </r>
  </si>
  <si>
    <r>
      <rPr>
        <sz val="10"/>
        <rFont val="宋体"/>
        <charset val="134"/>
      </rPr>
      <t>宜宾市辖区</t>
    </r>
  </si>
  <si>
    <t>翠屏区</t>
  </si>
  <si>
    <t>宜宾县</t>
  </si>
  <si>
    <t>南溪县</t>
  </si>
  <si>
    <t>江安县</t>
  </si>
  <si>
    <t>长宁县</t>
  </si>
  <si>
    <t>高县</t>
  </si>
  <si>
    <t>珙县</t>
  </si>
  <si>
    <t>筠连县</t>
  </si>
  <si>
    <t>兴文县</t>
  </si>
  <si>
    <t>屏山县</t>
  </si>
  <si>
    <r>
      <rPr>
        <sz val="9"/>
        <rFont val="宋体"/>
        <charset val="134"/>
      </rPr>
      <t>攀枝花市</t>
    </r>
  </si>
  <si>
    <r>
      <rPr>
        <sz val="10"/>
        <rFont val="宋体"/>
        <charset val="134"/>
      </rPr>
      <t>攀枝花市辖区</t>
    </r>
  </si>
  <si>
    <t>东区</t>
  </si>
  <si>
    <t>西区</t>
  </si>
  <si>
    <t>仁和区</t>
  </si>
  <si>
    <t>米易县</t>
  </si>
  <si>
    <t>盐边县</t>
  </si>
  <si>
    <r>
      <rPr>
        <sz val="9"/>
        <rFont val="宋体"/>
        <charset val="134"/>
      </rPr>
      <t>巴中市</t>
    </r>
  </si>
  <si>
    <r>
      <rPr>
        <sz val="10"/>
        <rFont val="宋体"/>
        <charset val="134"/>
      </rPr>
      <t>巴中市辖区</t>
    </r>
  </si>
  <si>
    <t>巴州区</t>
  </si>
  <si>
    <t>通江县</t>
  </si>
  <si>
    <t>南江县</t>
  </si>
  <si>
    <t>平昌县</t>
  </si>
  <si>
    <r>
      <rPr>
        <sz val="9"/>
        <rFont val="宋体"/>
        <charset val="134"/>
      </rPr>
      <t>达州市</t>
    </r>
    <r>
      <rPr>
        <sz val="9"/>
        <rFont val="Arial"/>
        <charset val="134"/>
      </rPr>
      <t xml:space="preserve"> </t>
    </r>
  </si>
  <si>
    <r>
      <rPr>
        <sz val="10"/>
        <rFont val="宋体"/>
        <charset val="134"/>
      </rPr>
      <t>达州市辖区</t>
    </r>
  </si>
  <si>
    <t>通川区</t>
  </si>
  <si>
    <t>达县</t>
  </si>
  <si>
    <t>宣汉县</t>
  </si>
  <si>
    <t>开江县</t>
  </si>
  <si>
    <t>大竹县</t>
  </si>
  <si>
    <t>渠县</t>
  </si>
  <si>
    <t>万源市</t>
  </si>
  <si>
    <r>
      <rPr>
        <sz val="9"/>
        <rFont val="宋体"/>
        <charset val="134"/>
      </rPr>
      <t>资阳市</t>
    </r>
    <r>
      <rPr>
        <sz val="9"/>
        <rFont val="Arial"/>
        <charset val="134"/>
      </rPr>
      <t xml:space="preserve"> </t>
    </r>
  </si>
  <si>
    <r>
      <rPr>
        <sz val="10"/>
        <rFont val="宋体"/>
        <charset val="134"/>
      </rPr>
      <t>资阳市辖区</t>
    </r>
  </si>
  <si>
    <t>雁江区</t>
  </si>
  <si>
    <t>安岳县</t>
  </si>
  <si>
    <t>乐至县</t>
  </si>
  <si>
    <t>简阳市</t>
  </si>
  <si>
    <r>
      <rPr>
        <sz val="9"/>
        <rFont val="宋体"/>
        <charset val="134"/>
      </rPr>
      <t>眉山市</t>
    </r>
    <r>
      <rPr>
        <sz val="9"/>
        <rFont val="Arial"/>
        <charset val="134"/>
      </rPr>
      <t xml:space="preserve"> </t>
    </r>
  </si>
  <si>
    <r>
      <rPr>
        <sz val="10"/>
        <rFont val="宋体"/>
        <charset val="134"/>
      </rPr>
      <t>眉山市辖区</t>
    </r>
  </si>
  <si>
    <t>东坡区</t>
  </si>
  <si>
    <t>仁寿县</t>
  </si>
  <si>
    <t>彭山县</t>
  </si>
  <si>
    <t>洪雅县</t>
  </si>
  <si>
    <t>丹棱县</t>
  </si>
  <si>
    <t>青神县</t>
  </si>
  <si>
    <r>
      <rPr>
        <sz val="9"/>
        <rFont val="宋体"/>
        <charset val="134"/>
      </rPr>
      <t>雅安市</t>
    </r>
  </si>
  <si>
    <r>
      <rPr>
        <sz val="10"/>
        <rFont val="宋体"/>
        <charset val="134"/>
      </rPr>
      <t>雅安市辖区</t>
    </r>
  </si>
  <si>
    <t>雨城区</t>
  </si>
  <si>
    <t>名山县</t>
  </si>
  <si>
    <t>荥经县</t>
  </si>
  <si>
    <t>汉源县</t>
  </si>
  <si>
    <t>石棉县</t>
  </si>
  <si>
    <t>天全县</t>
  </si>
  <si>
    <t>芦山县</t>
  </si>
  <si>
    <t>宝兴县</t>
  </si>
  <si>
    <r>
      <rPr>
        <sz val="9"/>
        <rFont val="宋体"/>
        <charset val="134"/>
      </rPr>
      <t>甘孜藏族自治州</t>
    </r>
  </si>
  <si>
    <t>康定县</t>
  </si>
  <si>
    <t>泸定县</t>
  </si>
  <si>
    <t>丹巴县</t>
  </si>
  <si>
    <t>九龙县</t>
  </si>
  <si>
    <t>雅江县</t>
  </si>
  <si>
    <t>道孚县</t>
  </si>
  <si>
    <t>炉霍县</t>
  </si>
  <si>
    <t>甘孜县</t>
  </si>
  <si>
    <t>新龙县</t>
  </si>
  <si>
    <t>德格县</t>
  </si>
  <si>
    <t>白玉县</t>
  </si>
  <si>
    <t>石渠县</t>
  </si>
  <si>
    <t>色达县</t>
  </si>
  <si>
    <t>理塘县</t>
  </si>
  <si>
    <t>巴塘县</t>
  </si>
  <si>
    <t>乡城县</t>
  </si>
  <si>
    <t>稻城县</t>
  </si>
  <si>
    <t>得荣县</t>
  </si>
  <si>
    <r>
      <rPr>
        <sz val="9"/>
        <rFont val="宋体"/>
        <charset val="134"/>
      </rPr>
      <t>凉山彝族自治州</t>
    </r>
  </si>
  <si>
    <t>西昌市</t>
  </si>
  <si>
    <t>木里藏族自治县</t>
  </si>
  <si>
    <t>盐源县</t>
  </si>
  <si>
    <t>德昌县</t>
  </si>
  <si>
    <t>会理县</t>
  </si>
  <si>
    <t>会东县</t>
  </si>
  <si>
    <t>宁南县</t>
  </si>
  <si>
    <t>普格县</t>
  </si>
  <si>
    <t>布拖县</t>
  </si>
  <si>
    <t>金阳县</t>
  </si>
  <si>
    <t>昭觉县</t>
  </si>
  <si>
    <t>喜德县</t>
  </si>
  <si>
    <t>冕宁县</t>
  </si>
  <si>
    <t>越西县</t>
  </si>
  <si>
    <t>甘洛县</t>
  </si>
  <si>
    <t>美姑县</t>
  </si>
  <si>
    <t>雷波县</t>
  </si>
  <si>
    <r>
      <rPr>
        <sz val="9"/>
        <rFont val="宋体"/>
        <charset val="134"/>
      </rPr>
      <t>阿坝藏族羌族自治州</t>
    </r>
  </si>
  <si>
    <t>汶川县</t>
  </si>
  <si>
    <t>理县</t>
  </si>
  <si>
    <t>茂县</t>
  </si>
  <si>
    <t>松潘县</t>
  </si>
  <si>
    <t>九寨沟县</t>
  </si>
  <si>
    <t>金川县</t>
  </si>
  <si>
    <t>小金县</t>
  </si>
  <si>
    <t>黑水县</t>
  </si>
  <si>
    <t>马尔康县</t>
  </si>
  <si>
    <t>壤塘县</t>
  </si>
  <si>
    <t>阿坝县</t>
  </si>
  <si>
    <t>若尔盖县</t>
  </si>
  <si>
    <t>红原县</t>
  </si>
  <si>
    <r>
      <rPr>
        <sz val="9"/>
        <rFont val="宋体"/>
        <charset val="134"/>
      </rPr>
      <t>新疆</t>
    </r>
  </si>
  <si>
    <r>
      <rPr>
        <sz val="9"/>
        <rFont val="宋体"/>
        <charset val="134"/>
      </rPr>
      <t>乌鲁木齐市</t>
    </r>
  </si>
  <si>
    <r>
      <rPr>
        <sz val="10"/>
        <rFont val="宋体"/>
        <charset val="134"/>
      </rPr>
      <t>乌鲁木齐市辖区</t>
    </r>
  </si>
  <si>
    <r>
      <rPr>
        <sz val="10"/>
        <rFont val="宋体"/>
        <charset val="134"/>
      </rPr>
      <t>天山区</t>
    </r>
  </si>
  <si>
    <r>
      <rPr>
        <sz val="10"/>
        <rFont val="宋体"/>
        <charset val="134"/>
      </rPr>
      <t>沙依巴克区</t>
    </r>
  </si>
  <si>
    <r>
      <rPr>
        <sz val="10"/>
        <rFont val="宋体"/>
        <charset val="134"/>
      </rPr>
      <t>水磨沟区</t>
    </r>
  </si>
  <si>
    <r>
      <rPr>
        <sz val="10"/>
        <rFont val="宋体"/>
        <charset val="134"/>
      </rPr>
      <t>头屯河区</t>
    </r>
  </si>
  <si>
    <r>
      <rPr>
        <sz val="10"/>
        <rFont val="宋体"/>
        <charset val="134"/>
      </rPr>
      <t>达坂城区</t>
    </r>
  </si>
  <si>
    <r>
      <rPr>
        <sz val="10"/>
        <rFont val="宋体"/>
        <charset val="134"/>
      </rPr>
      <t>乌鲁木齐县</t>
    </r>
  </si>
  <si>
    <r>
      <rPr>
        <sz val="9"/>
        <rFont val="宋体"/>
        <charset val="134"/>
      </rPr>
      <t>昌吉回族自治州</t>
    </r>
  </si>
  <si>
    <t>昌吉市</t>
  </si>
  <si>
    <t>阜康市</t>
  </si>
  <si>
    <t>米泉市</t>
  </si>
  <si>
    <t>呼图壁县</t>
  </si>
  <si>
    <t>玛纳斯县</t>
  </si>
  <si>
    <t>奇台县</t>
  </si>
  <si>
    <t>吉木萨尔县</t>
  </si>
  <si>
    <t>木垒哈萨克自治县</t>
  </si>
  <si>
    <r>
      <rPr>
        <sz val="9"/>
        <rFont val="宋体"/>
        <charset val="134"/>
      </rPr>
      <t>克拉玛依市</t>
    </r>
  </si>
  <si>
    <r>
      <rPr>
        <sz val="10"/>
        <rFont val="宋体"/>
        <charset val="134"/>
      </rPr>
      <t>克拉玛依市辖区</t>
    </r>
  </si>
  <si>
    <r>
      <rPr>
        <sz val="10"/>
        <rFont val="宋体"/>
        <charset val="134"/>
      </rPr>
      <t>独山子区</t>
    </r>
  </si>
  <si>
    <r>
      <rPr>
        <sz val="10"/>
        <rFont val="宋体"/>
        <charset val="134"/>
      </rPr>
      <t>克拉玛依区</t>
    </r>
  </si>
  <si>
    <r>
      <rPr>
        <sz val="10"/>
        <rFont val="宋体"/>
        <charset val="134"/>
      </rPr>
      <t>白碱滩区</t>
    </r>
  </si>
  <si>
    <r>
      <rPr>
        <sz val="10"/>
        <rFont val="宋体"/>
        <charset val="134"/>
      </rPr>
      <t>乌尔禾区</t>
    </r>
  </si>
  <si>
    <r>
      <rPr>
        <sz val="9"/>
        <rFont val="宋体"/>
        <charset val="134"/>
      </rPr>
      <t>吐鲁番地区</t>
    </r>
  </si>
  <si>
    <r>
      <rPr>
        <sz val="10"/>
        <rFont val="宋体"/>
        <charset val="134"/>
      </rPr>
      <t>吐鲁番市</t>
    </r>
  </si>
  <si>
    <r>
      <rPr>
        <sz val="10"/>
        <rFont val="宋体"/>
        <charset val="134"/>
      </rPr>
      <t>鄯善县</t>
    </r>
  </si>
  <si>
    <r>
      <rPr>
        <sz val="10"/>
        <rFont val="宋体"/>
        <charset val="134"/>
      </rPr>
      <t>托克逊县</t>
    </r>
  </si>
  <si>
    <r>
      <rPr>
        <sz val="9"/>
        <rFont val="宋体"/>
        <charset val="134"/>
      </rPr>
      <t>哈密地区</t>
    </r>
  </si>
  <si>
    <t>哈密市</t>
  </si>
  <si>
    <r>
      <rPr>
        <sz val="10"/>
        <rFont val="宋体"/>
        <charset val="134"/>
      </rPr>
      <t>巴里坤哈萨克自治县</t>
    </r>
  </si>
  <si>
    <t>伊吾县</t>
  </si>
  <si>
    <r>
      <rPr>
        <sz val="9"/>
        <rFont val="宋体"/>
        <charset val="134"/>
      </rPr>
      <t>伊犁哈萨克自治州</t>
    </r>
  </si>
  <si>
    <t>伊宁市</t>
  </si>
  <si>
    <t>奎屯市</t>
  </si>
  <si>
    <t>伊宁县</t>
  </si>
  <si>
    <t>察布查尔锡伯自治县</t>
  </si>
  <si>
    <t>霍城县</t>
  </si>
  <si>
    <t>巩留县</t>
  </si>
  <si>
    <t>新源县</t>
  </si>
  <si>
    <t>昭苏县</t>
  </si>
  <si>
    <t>特克斯县</t>
  </si>
  <si>
    <t>尼勒克县</t>
  </si>
  <si>
    <r>
      <rPr>
        <sz val="9"/>
        <rFont val="宋体"/>
        <charset val="134"/>
      </rPr>
      <t>巴音郭楞蒙古自治州</t>
    </r>
  </si>
  <si>
    <t>库尔勒市</t>
  </si>
  <si>
    <t>轮台县</t>
  </si>
  <si>
    <t>尉犁县</t>
  </si>
  <si>
    <t>若羌县</t>
  </si>
  <si>
    <t>且末县</t>
  </si>
  <si>
    <t>焉耆回族自治县</t>
  </si>
  <si>
    <t>和静县</t>
  </si>
  <si>
    <t>和硕县</t>
  </si>
  <si>
    <t>博湖县</t>
  </si>
  <si>
    <r>
      <rPr>
        <sz val="9"/>
        <rFont val="宋体"/>
        <charset val="134"/>
      </rPr>
      <t>和田地区</t>
    </r>
  </si>
  <si>
    <t>和田市</t>
  </si>
  <si>
    <t>和田县</t>
  </si>
  <si>
    <t>墨玉县</t>
  </si>
  <si>
    <t>皮山县</t>
  </si>
  <si>
    <t>洛浦县</t>
  </si>
  <si>
    <t>策勒县</t>
  </si>
  <si>
    <t>于田县</t>
  </si>
  <si>
    <t>民丰县</t>
  </si>
  <si>
    <r>
      <rPr>
        <sz val="9"/>
        <rFont val="宋体"/>
        <charset val="134"/>
      </rPr>
      <t>阿勒泰地区</t>
    </r>
  </si>
  <si>
    <t>阿勒泰市</t>
  </si>
  <si>
    <t>布尔津县</t>
  </si>
  <si>
    <t>富蕴县</t>
  </si>
  <si>
    <t>福海县</t>
  </si>
  <si>
    <t>哈巴河县</t>
  </si>
  <si>
    <t>青河县</t>
  </si>
  <si>
    <t>吉木乃县</t>
  </si>
  <si>
    <r>
      <rPr>
        <sz val="9"/>
        <rFont val="宋体"/>
        <charset val="134"/>
      </rPr>
      <t>塔城地区</t>
    </r>
  </si>
  <si>
    <t>塔城市</t>
  </si>
  <si>
    <t>乌苏市</t>
  </si>
  <si>
    <t>额敏县</t>
  </si>
  <si>
    <t>沙湾县</t>
  </si>
  <si>
    <t>托里县</t>
  </si>
  <si>
    <t>裕民县</t>
  </si>
  <si>
    <t>和布克赛尔蒙古自治县</t>
  </si>
  <si>
    <r>
      <rPr>
        <sz val="9"/>
        <rFont val="宋体"/>
        <charset val="134"/>
      </rPr>
      <t>阿克苏地区</t>
    </r>
  </si>
  <si>
    <t>阿克苏市</t>
  </si>
  <si>
    <t>温宿县</t>
  </si>
  <si>
    <t>库车县</t>
  </si>
  <si>
    <t>沙雅县</t>
  </si>
  <si>
    <t>新和县</t>
  </si>
  <si>
    <t>拜城县</t>
  </si>
  <si>
    <t>乌什县</t>
  </si>
  <si>
    <t>阿瓦提县</t>
  </si>
  <si>
    <t>柯坪县</t>
  </si>
  <si>
    <r>
      <rPr>
        <sz val="9"/>
        <rFont val="宋体"/>
        <charset val="134"/>
      </rPr>
      <t>博尔塔拉蒙古自治州</t>
    </r>
  </si>
  <si>
    <t>博乐市</t>
  </si>
  <si>
    <t>精河县</t>
  </si>
  <si>
    <t>温泉县</t>
  </si>
  <si>
    <r>
      <rPr>
        <sz val="9"/>
        <rFont val="宋体"/>
        <charset val="134"/>
      </rPr>
      <t>克孜勒苏柯尔克孜自治州</t>
    </r>
  </si>
  <si>
    <t>阿图什市</t>
  </si>
  <si>
    <t>阿克陶县</t>
  </si>
  <si>
    <t>阿合奇县</t>
  </si>
  <si>
    <t>乌恰县</t>
  </si>
  <si>
    <r>
      <rPr>
        <sz val="9"/>
        <rFont val="宋体"/>
        <charset val="134"/>
      </rPr>
      <t>喀什地区</t>
    </r>
  </si>
  <si>
    <t>喀什市</t>
  </si>
  <si>
    <t>疏附县</t>
  </si>
  <si>
    <t>疏勒县</t>
  </si>
  <si>
    <t>英吉沙县</t>
  </si>
  <si>
    <t>泽普县</t>
  </si>
  <si>
    <t>莎车县</t>
  </si>
  <si>
    <t>叶城县</t>
  </si>
  <si>
    <t>麦盖提县</t>
  </si>
  <si>
    <t>岳普湖县</t>
  </si>
  <si>
    <t>伽师县</t>
  </si>
  <si>
    <t>巴楚县</t>
  </si>
  <si>
    <r>
      <rPr>
        <sz val="9"/>
        <rFont val="宋体"/>
        <charset val="134"/>
      </rPr>
      <t>省级直辖行政单位</t>
    </r>
  </si>
  <si>
    <r>
      <rPr>
        <sz val="10"/>
        <rFont val="宋体"/>
        <charset val="134"/>
      </rPr>
      <t>石河子市</t>
    </r>
  </si>
  <si>
    <r>
      <rPr>
        <sz val="10"/>
        <rFont val="宋体"/>
        <charset val="134"/>
      </rPr>
      <t>阿拉尔市</t>
    </r>
  </si>
  <si>
    <r>
      <rPr>
        <sz val="10"/>
        <rFont val="宋体"/>
        <charset val="134"/>
      </rPr>
      <t>图木舒克市</t>
    </r>
  </si>
  <si>
    <r>
      <rPr>
        <sz val="10"/>
        <rFont val="宋体"/>
        <charset val="134"/>
      </rPr>
      <t>五家渠市</t>
    </r>
  </si>
  <si>
    <r>
      <rPr>
        <sz val="9"/>
        <rFont val="宋体"/>
        <charset val="134"/>
      </rPr>
      <t>广西</t>
    </r>
  </si>
  <si>
    <r>
      <rPr>
        <sz val="9"/>
        <rFont val="宋体"/>
        <charset val="134"/>
      </rPr>
      <t>南宁市</t>
    </r>
  </si>
  <si>
    <r>
      <rPr>
        <sz val="10"/>
        <rFont val="宋体"/>
        <charset val="134"/>
      </rPr>
      <t>南宁市辖区</t>
    </r>
  </si>
  <si>
    <t>兴宁区</t>
  </si>
  <si>
    <t>青秀区</t>
  </si>
  <si>
    <t>江南区</t>
  </si>
  <si>
    <t>西乡塘区</t>
  </si>
  <si>
    <t>良庆区</t>
  </si>
  <si>
    <t>邕宁区</t>
  </si>
  <si>
    <t>武鸣县</t>
  </si>
  <si>
    <t>隆安县</t>
  </si>
  <si>
    <t>马山县</t>
  </si>
  <si>
    <t>上林县</t>
  </si>
  <si>
    <t>宾阳县</t>
  </si>
  <si>
    <t>横县</t>
  </si>
  <si>
    <r>
      <rPr>
        <sz val="9"/>
        <rFont val="宋体"/>
        <charset val="134"/>
      </rPr>
      <t>桂林市</t>
    </r>
  </si>
  <si>
    <r>
      <rPr>
        <sz val="10"/>
        <rFont val="宋体"/>
        <charset val="134"/>
      </rPr>
      <t>桂林市辖区</t>
    </r>
  </si>
  <si>
    <t>秀峰区</t>
  </si>
  <si>
    <t>叠彩区</t>
  </si>
  <si>
    <t>象山区</t>
  </si>
  <si>
    <t>七星区</t>
  </si>
  <si>
    <t>雁山区</t>
  </si>
  <si>
    <t>阳朔县</t>
  </si>
  <si>
    <t>临桂县</t>
  </si>
  <si>
    <t>灵川县</t>
  </si>
  <si>
    <t>全州县</t>
  </si>
  <si>
    <t>兴安县</t>
  </si>
  <si>
    <t>永福县</t>
  </si>
  <si>
    <t>灌阳县</t>
  </si>
  <si>
    <t>龙胜各族自治县</t>
  </si>
  <si>
    <t>资源县</t>
  </si>
  <si>
    <t>平乐县</t>
  </si>
  <si>
    <t>荔浦县</t>
  </si>
  <si>
    <t>恭城瑶族自治县</t>
  </si>
  <si>
    <r>
      <rPr>
        <sz val="9"/>
        <rFont val="宋体"/>
        <charset val="134"/>
      </rPr>
      <t>百色市</t>
    </r>
  </si>
  <si>
    <r>
      <rPr>
        <sz val="10"/>
        <rFont val="宋体"/>
        <charset val="134"/>
      </rPr>
      <t>百色市辖区</t>
    </r>
  </si>
  <si>
    <t>右江区</t>
  </si>
  <si>
    <t>田阳县</t>
  </si>
  <si>
    <t>田东县</t>
  </si>
  <si>
    <t>平果县</t>
  </si>
  <si>
    <t>德保县</t>
  </si>
  <si>
    <t>靖西县</t>
  </si>
  <si>
    <t>那坡县</t>
  </si>
  <si>
    <t>凌云县</t>
  </si>
  <si>
    <t>乐业县</t>
  </si>
  <si>
    <t>田林县</t>
  </si>
  <si>
    <t>西林县</t>
  </si>
  <si>
    <t>隆林各族自治县</t>
  </si>
  <si>
    <r>
      <rPr>
        <sz val="9"/>
        <rFont val="宋体"/>
        <charset val="134"/>
      </rPr>
      <t>玉林市</t>
    </r>
  </si>
  <si>
    <r>
      <rPr>
        <sz val="10"/>
        <rFont val="宋体"/>
        <charset val="134"/>
      </rPr>
      <t>玉林市辖区</t>
    </r>
  </si>
  <si>
    <t>玉州区</t>
  </si>
  <si>
    <t>容县</t>
  </si>
  <si>
    <t>陆川县</t>
  </si>
  <si>
    <t>博白县</t>
  </si>
  <si>
    <t>兴业县</t>
  </si>
  <si>
    <t>北流市</t>
  </si>
  <si>
    <r>
      <rPr>
        <sz val="9"/>
        <rFont val="宋体"/>
        <charset val="134"/>
      </rPr>
      <t>钦州市</t>
    </r>
  </si>
  <si>
    <r>
      <rPr>
        <sz val="10"/>
        <rFont val="宋体"/>
        <charset val="134"/>
      </rPr>
      <t>钦州市辖区</t>
    </r>
  </si>
  <si>
    <t>钦南区</t>
  </si>
  <si>
    <t>钦北区</t>
  </si>
  <si>
    <t>灵山县</t>
  </si>
  <si>
    <t>浦北县</t>
  </si>
  <si>
    <r>
      <rPr>
        <sz val="9"/>
        <rFont val="宋体"/>
        <charset val="134"/>
      </rPr>
      <t>北海市</t>
    </r>
  </si>
  <si>
    <r>
      <rPr>
        <sz val="10"/>
        <rFont val="宋体"/>
        <charset val="134"/>
      </rPr>
      <t>北海市辖区</t>
    </r>
  </si>
  <si>
    <t>海城区</t>
  </si>
  <si>
    <t>银海区</t>
  </si>
  <si>
    <t>铁山港区</t>
  </si>
  <si>
    <t>合浦县</t>
  </si>
  <si>
    <r>
      <rPr>
        <sz val="9"/>
        <rFont val="宋体"/>
        <charset val="134"/>
      </rPr>
      <t>梧州市</t>
    </r>
  </si>
  <si>
    <r>
      <rPr>
        <sz val="10"/>
        <rFont val="宋体"/>
        <charset val="134"/>
      </rPr>
      <t>梧州市辖区</t>
    </r>
  </si>
  <si>
    <t>万秀区</t>
  </si>
  <si>
    <t>蝶山区</t>
  </si>
  <si>
    <t>长洲区</t>
  </si>
  <si>
    <t>苍梧县</t>
  </si>
  <si>
    <t>藤县</t>
  </si>
  <si>
    <t>蒙山县</t>
  </si>
  <si>
    <t>岑溪市</t>
  </si>
  <si>
    <r>
      <rPr>
        <sz val="9"/>
        <rFont val="宋体"/>
        <charset val="134"/>
      </rPr>
      <t>柳州市</t>
    </r>
  </si>
  <si>
    <r>
      <rPr>
        <sz val="10"/>
        <rFont val="宋体"/>
        <charset val="134"/>
      </rPr>
      <t>柳州市辖区</t>
    </r>
  </si>
  <si>
    <t>城中区</t>
  </si>
  <si>
    <t>鱼峰区</t>
  </si>
  <si>
    <t>柳南区</t>
  </si>
  <si>
    <t>柳北区</t>
  </si>
  <si>
    <t>柳江县</t>
  </si>
  <si>
    <t>柳城县</t>
  </si>
  <si>
    <t>鹿寨县</t>
  </si>
  <si>
    <t>融安县</t>
  </si>
  <si>
    <t>融水苗族自治县</t>
  </si>
  <si>
    <t>三江侗族自治县</t>
  </si>
  <si>
    <r>
      <rPr>
        <sz val="9"/>
        <rFont val="宋体"/>
        <charset val="134"/>
      </rPr>
      <t>河池市</t>
    </r>
  </si>
  <si>
    <r>
      <rPr>
        <sz val="10"/>
        <rFont val="宋体"/>
        <charset val="134"/>
      </rPr>
      <t>河池市辖区</t>
    </r>
  </si>
  <si>
    <t>金城江区</t>
  </si>
  <si>
    <t>南丹县</t>
  </si>
  <si>
    <t>天峨县</t>
  </si>
  <si>
    <t>凤山县</t>
  </si>
  <si>
    <t>东兰县</t>
  </si>
  <si>
    <t>罗城仫佬族自治县</t>
  </si>
  <si>
    <t>环江毛南族自治县</t>
  </si>
  <si>
    <t>巴马瑶族自治县</t>
  </si>
  <si>
    <t>都安瑶族自治县</t>
  </si>
  <si>
    <t>大化瑶族自治县</t>
  </si>
  <si>
    <t>宜州市</t>
  </si>
  <si>
    <r>
      <rPr>
        <sz val="9"/>
        <rFont val="宋体"/>
        <charset val="134"/>
      </rPr>
      <t>防城港市</t>
    </r>
  </si>
  <si>
    <r>
      <rPr>
        <sz val="10"/>
        <rFont val="宋体"/>
        <charset val="134"/>
      </rPr>
      <t>防城港市辖区</t>
    </r>
  </si>
  <si>
    <t>港口区</t>
  </si>
  <si>
    <t>防城区</t>
  </si>
  <si>
    <t>上思县</t>
  </si>
  <si>
    <t>东兴市</t>
  </si>
  <si>
    <r>
      <rPr>
        <sz val="9"/>
        <rFont val="宋体"/>
        <charset val="134"/>
      </rPr>
      <t>贺州市</t>
    </r>
  </si>
  <si>
    <r>
      <rPr>
        <sz val="10"/>
        <rFont val="宋体"/>
        <charset val="134"/>
      </rPr>
      <t>贺州市辖区</t>
    </r>
  </si>
  <si>
    <t>八步区</t>
  </si>
  <si>
    <t>昭平县</t>
  </si>
  <si>
    <t>钟山县</t>
  </si>
  <si>
    <t>富川瑶族自治县</t>
  </si>
  <si>
    <r>
      <rPr>
        <sz val="9"/>
        <rFont val="宋体"/>
        <charset val="134"/>
      </rPr>
      <t>来宾市</t>
    </r>
  </si>
  <si>
    <r>
      <rPr>
        <sz val="10"/>
        <rFont val="宋体"/>
        <charset val="134"/>
      </rPr>
      <t>来宾市辖区</t>
    </r>
  </si>
  <si>
    <t>兴宾区</t>
  </si>
  <si>
    <t>忻城县</t>
  </si>
  <si>
    <t>象州县</t>
  </si>
  <si>
    <t>武宣县</t>
  </si>
  <si>
    <t>金秀瑶族自治县</t>
  </si>
  <si>
    <t>合山市</t>
  </si>
  <si>
    <r>
      <rPr>
        <sz val="9"/>
        <rFont val="宋体"/>
        <charset val="134"/>
      </rPr>
      <t>崇左市</t>
    </r>
  </si>
  <si>
    <r>
      <rPr>
        <sz val="10"/>
        <rFont val="宋体"/>
        <charset val="134"/>
      </rPr>
      <t>崇左市辖区</t>
    </r>
  </si>
  <si>
    <t>江洲区</t>
  </si>
  <si>
    <t>扶绥县</t>
  </si>
  <si>
    <t>宁明县</t>
  </si>
  <si>
    <t>龙州县</t>
  </si>
  <si>
    <t>大新县</t>
  </si>
  <si>
    <t>天等县</t>
  </si>
  <si>
    <t>凭祥市</t>
  </si>
  <si>
    <r>
      <rPr>
        <sz val="9"/>
        <rFont val="宋体"/>
        <charset val="134"/>
      </rPr>
      <t>贵港市</t>
    </r>
  </si>
  <si>
    <r>
      <rPr>
        <sz val="10"/>
        <rFont val="宋体"/>
        <charset val="134"/>
      </rPr>
      <t>贵港市辖区</t>
    </r>
  </si>
  <si>
    <t>港北区</t>
  </si>
  <si>
    <t>港南区</t>
  </si>
  <si>
    <t>覃塘区</t>
  </si>
  <si>
    <t>平南县</t>
  </si>
  <si>
    <t>桂平市</t>
  </si>
  <si>
    <r>
      <rPr>
        <sz val="9"/>
        <rFont val="宋体"/>
        <charset val="134"/>
      </rPr>
      <t>云南</t>
    </r>
  </si>
  <si>
    <r>
      <rPr>
        <sz val="9"/>
        <rFont val="宋体"/>
        <charset val="134"/>
      </rPr>
      <t>昆明市</t>
    </r>
  </si>
  <si>
    <r>
      <rPr>
        <sz val="10"/>
        <rFont val="宋体"/>
        <charset val="134"/>
      </rPr>
      <t>昆明市辖区</t>
    </r>
  </si>
  <si>
    <t>五华区</t>
  </si>
  <si>
    <t>盘龙区</t>
  </si>
  <si>
    <t>官渡区</t>
  </si>
  <si>
    <t>西山区</t>
  </si>
  <si>
    <t>东川区</t>
  </si>
  <si>
    <t>呈贡县</t>
  </si>
  <si>
    <t>晋宁县</t>
  </si>
  <si>
    <t>富民县</t>
  </si>
  <si>
    <t>宜良县</t>
  </si>
  <si>
    <t>石林彝族自治县</t>
  </si>
  <si>
    <t>嵩明县</t>
  </si>
  <si>
    <t>禄劝彝族苗族自治县</t>
  </si>
  <si>
    <t>寻甸回族彝族自治县</t>
  </si>
  <si>
    <t>安宁市</t>
  </si>
  <si>
    <r>
      <rPr>
        <sz val="9"/>
        <rFont val="宋体"/>
        <charset val="134"/>
      </rPr>
      <t>曲靖市</t>
    </r>
  </si>
  <si>
    <r>
      <rPr>
        <sz val="10"/>
        <rFont val="宋体"/>
        <charset val="134"/>
      </rPr>
      <t>曲靖市辖区</t>
    </r>
  </si>
  <si>
    <t>麒麟区</t>
  </si>
  <si>
    <t>马龙县</t>
  </si>
  <si>
    <t>陆良县</t>
  </si>
  <si>
    <t>师宗县</t>
  </si>
  <si>
    <t>罗平县</t>
  </si>
  <si>
    <t>富源县</t>
  </si>
  <si>
    <t>会泽县</t>
  </si>
  <si>
    <t>沾益县</t>
  </si>
  <si>
    <t>宣威市</t>
  </si>
  <si>
    <r>
      <rPr>
        <sz val="9"/>
        <rFont val="宋体"/>
        <charset val="134"/>
      </rPr>
      <t>玉溪市</t>
    </r>
  </si>
  <si>
    <r>
      <rPr>
        <sz val="10"/>
        <rFont val="宋体"/>
        <charset val="134"/>
      </rPr>
      <t>玉溪市辖区</t>
    </r>
  </si>
  <si>
    <t>红塔区</t>
  </si>
  <si>
    <t>江川县</t>
  </si>
  <si>
    <t>澄江县</t>
  </si>
  <si>
    <t>通海县</t>
  </si>
  <si>
    <t>华宁县</t>
  </si>
  <si>
    <t>易门县</t>
  </si>
  <si>
    <t>峨山彝族自治县</t>
  </si>
  <si>
    <t>新平彝族傣族自治县</t>
  </si>
  <si>
    <r>
      <rPr>
        <sz val="9"/>
        <rFont val="宋体"/>
        <charset val="134"/>
      </rPr>
      <t>丽江市</t>
    </r>
  </si>
  <si>
    <r>
      <rPr>
        <sz val="10"/>
        <rFont val="宋体"/>
        <charset val="134"/>
      </rPr>
      <t>丽江市辖区</t>
    </r>
  </si>
  <si>
    <t>古城区</t>
  </si>
  <si>
    <t>玉龙纳西族自治县</t>
  </si>
  <si>
    <t>永胜县</t>
  </si>
  <si>
    <t>华坪县</t>
  </si>
  <si>
    <t>宁蒗彝族自治县</t>
  </si>
  <si>
    <r>
      <rPr>
        <sz val="9"/>
        <rFont val="宋体"/>
        <charset val="134"/>
      </rPr>
      <t>普洱市</t>
    </r>
  </si>
  <si>
    <t>墨江哈尼族自治县</t>
  </si>
  <si>
    <t>景东彝族自治县</t>
  </si>
  <si>
    <t>景谷傣族彝族自治县</t>
  </si>
  <si>
    <t>江城哈尼族彝族自治县</t>
  </si>
  <si>
    <t>澜沧拉祜族自治县</t>
  </si>
  <si>
    <t>西盟佤族自治县</t>
  </si>
  <si>
    <r>
      <rPr>
        <sz val="9"/>
        <rFont val="宋体"/>
        <charset val="134"/>
      </rPr>
      <t>临沧市</t>
    </r>
  </si>
  <si>
    <r>
      <rPr>
        <sz val="10"/>
        <rFont val="宋体"/>
        <charset val="134"/>
      </rPr>
      <t>临沧市辖区</t>
    </r>
  </si>
  <si>
    <t>临翔区</t>
  </si>
  <si>
    <t>凤庆县</t>
  </si>
  <si>
    <t>云县</t>
  </si>
  <si>
    <t>永德县</t>
  </si>
  <si>
    <t>镇康县</t>
  </si>
  <si>
    <t>双江拉祜族佤族布朗族傣族自治县</t>
  </si>
  <si>
    <t>耿马傣族佤族自治县</t>
  </si>
  <si>
    <t>沧源佤族自治县</t>
  </si>
  <si>
    <r>
      <rPr>
        <sz val="9"/>
        <rFont val="宋体"/>
        <charset val="134"/>
      </rPr>
      <t>德宏傣族景颇族自治州</t>
    </r>
  </si>
  <si>
    <t>瑞丽市</t>
  </si>
  <si>
    <t>潞西市</t>
  </si>
  <si>
    <t>梁河县</t>
  </si>
  <si>
    <t>盈江县</t>
  </si>
  <si>
    <t>陇川县</t>
  </si>
  <si>
    <r>
      <rPr>
        <sz val="9"/>
        <rFont val="宋体"/>
        <charset val="134"/>
      </rPr>
      <t>怒江傈僳族自治州</t>
    </r>
  </si>
  <si>
    <t>泸水县</t>
  </si>
  <si>
    <t>福贡县</t>
  </si>
  <si>
    <t>贡山独龙族怒族自治县</t>
  </si>
  <si>
    <t>兰坪白族普米族自治县</t>
  </si>
  <si>
    <r>
      <rPr>
        <sz val="9"/>
        <rFont val="宋体"/>
        <charset val="134"/>
      </rPr>
      <t>迪庆藏族自治州</t>
    </r>
  </si>
  <si>
    <t>香格里拉县</t>
  </si>
  <si>
    <t>德钦县</t>
  </si>
  <si>
    <t>维西傈僳族自治县</t>
  </si>
  <si>
    <r>
      <rPr>
        <sz val="9"/>
        <rFont val="宋体"/>
        <charset val="134"/>
      </rPr>
      <t>楚雄彝族自治州</t>
    </r>
  </si>
  <si>
    <t>楚雄市</t>
  </si>
  <si>
    <t>双柏县</t>
  </si>
  <si>
    <t>牟定县</t>
  </si>
  <si>
    <t>南华县</t>
  </si>
  <si>
    <t>姚安县</t>
  </si>
  <si>
    <t>大姚县</t>
  </si>
  <si>
    <t>永仁县</t>
  </si>
  <si>
    <t>元谋县</t>
  </si>
  <si>
    <t>武定县</t>
  </si>
  <si>
    <t>禄丰县</t>
  </si>
  <si>
    <r>
      <rPr>
        <sz val="9"/>
        <rFont val="宋体"/>
        <charset val="134"/>
      </rPr>
      <t>昭通市</t>
    </r>
  </si>
  <si>
    <r>
      <rPr>
        <sz val="10"/>
        <rFont val="宋体"/>
        <charset val="134"/>
      </rPr>
      <t>昭通市辖区</t>
    </r>
  </si>
  <si>
    <t>昭阳区</t>
  </si>
  <si>
    <t>鲁甸县</t>
  </si>
  <si>
    <t>巧家县</t>
  </si>
  <si>
    <t>盐津县</t>
  </si>
  <si>
    <t>大关县</t>
  </si>
  <si>
    <t>永善县</t>
  </si>
  <si>
    <t>绥江县</t>
  </si>
  <si>
    <t>镇雄县</t>
  </si>
  <si>
    <t>彝良县</t>
  </si>
  <si>
    <t>威信县</t>
  </si>
  <si>
    <t>水富县</t>
  </si>
  <si>
    <r>
      <rPr>
        <sz val="9"/>
        <rFont val="宋体"/>
        <charset val="134"/>
      </rPr>
      <t>大理白族自治州</t>
    </r>
  </si>
  <si>
    <t>大理市</t>
  </si>
  <si>
    <t>漾濞彝族自治县</t>
  </si>
  <si>
    <t>祥云县</t>
  </si>
  <si>
    <t>宾川县</t>
  </si>
  <si>
    <t>弥渡县</t>
  </si>
  <si>
    <t>南涧彝族自治县</t>
  </si>
  <si>
    <t>巍山彝族回族自治县</t>
  </si>
  <si>
    <t>永平县</t>
  </si>
  <si>
    <t>云龙县</t>
  </si>
  <si>
    <t>洱源县</t>
  </si>
  <si>
    <t>剑川县</t>
  </si>
  <si>
    <t>鹤庆县</t>
  </si>
  <si>
    <r>
      <rPr>
        <sz val="9"/>
        <rFont val="宋体"/>
        <charset val="134"/>
      </rPr>
      <t>红河哈尼族彝族自治州</t>
    </r>
  </si>
  <si>
    <t>个旧市</t>
  </si>
  <si>
    <t>开远市</t>
  </si>
  <si>
    <t>蒙自县</t>
  </si>
  <si>
    <t>屏边苗族自治县</t>
  </si>
  <si>
    <t>建水县</t>
  </si>
  <si>
    <t>石屏县</t>
  </si>
  <si>
    <t>弥勒县</t>
  </si>
  <si>
    <t>泸西县</t>
  </si>
  <si>
    <t>元阳县</t>
  </si>
  <si>
    <t>红河县</t>
  </si>
  <si>
    <t>绿春县</t>
  </si>
  <si>
    <t>河口瑶族自治县</t>
  </si>
  <si>
    <r>
      <rPr>
        <sz val="9"/>
        <rFont val="宋体"/>
        <charset val="134"/>
      </rPr>
      <t>保山市</t>
    </r>
  </si>
  <si>
    <r>
      <rPr>
        <sz val="10"/>
        <rFont val="宋体"/>
        <charset val="134"/>
      </rPr>
      <t>保山市辖区</t>
    </r>
  </si>
  <si>
    <t>隆阳区</t>
  </si>
  <si>
    <t>施甸县</t>
  </si>
  <si>
    <t>腾冲县</t>
  </si>
  <si>
    <t>龙陵县</t>
  </si>
  <si>
    <t>昌宁县</t>
  </si>
  <si>
    <r>
      <rPr>
        <sz val="9"/>
        <rFont val="宋体"/>
        <charset val="134"/>
      </rPr>
      <t>文山壮族苗族自治州</t>
    </r>
  </si>
  <si>
    <t>文山县</t>
  </si>
  <si>
    <t>砚山县</t>
  </si>
  <si>
    <t>西畴县</t>
  </si>
  <si>
    <t>麻栗坡县</t>
  </si>
  <si>
    <t>马关县</t>
  </si>
  <si>
    <t>丘北县</t>
  </si>
  <si>
    <t>广南县</t>
  </si>
  <si>
    <t>富宁县</t>
  </si>
  <si>
    <r>
      <rPr>
        <sz val="9"/>
        <rFont val="宋体"/>
        <charset val="134"/>
      </rPr>
      <t>西双版纳傣族自治州</t>
    </r>
  </si>
  <si>
    <t>景洪市</t>
  </si>
  <si>
    <t>勐海县</t>
  </si>
  <si>
    <t>勐腊县</t>
  </si>
  <si>
    <r>
      <rPr>
        <sz val="9"/>
        <rFont val="宋体"/>
        <charset val="134"/>
      </rPr>
      <t>贵州</t>
    </r>
  </si>
  <si>
    <r>
      <rPr>
        <sz val="9"/>
        <rFont val="宋体"/>
        <charset val="134"/>
      </rPr>
      <t>贵阳市</t>
    </r>
  </si>
  <si>
    <r>
      <rPr>
        <sz val="10"/>
        <rFont val="宋体"/>
        <charset val="134"/>
      </rPr>
      <t>贵阳市辖区</t>
    </r>
  </si>
  <si>
    <t>南明区</t>
  </si>
  <si>
    <t>云岩区</t>
  </si>
  <si>
    <t>花溪区</t>
  </si>
  <si>
    <t>乌当区</t>
  </si>
  <si>
    <t>白云区</t>
  </si>
  <si>
    <t>小河区</t>
  </si>
  <si>
    <t>开阳县</t>
  </si>
  <si>
    <t>息烽县</t>
  </si>
  <si>
    <t>修文县</t>
  </si>
  <si>
    <t>清镇市</t>
  </si>
  <si>
    <r>
      <rPr>
        <sz val="9"/>
        <rFont val="宋体"/>
        <charset val="134"/>
      </rPr>
      <t>六盘水市</t>
    </r>
  </si>
  <si>
    <t>钟山区</t>
  </si>
  <si>
    <t>六枝特区</t>
  </si>
  <si>
    <t>水城县</t>
  </si>
  <si>
    <t>盘县</t>
  </si>
  <si>
    <r>
      <rPr>
        <sz val="9"/>
        <rFont val="宋体"/>
        <charset val="134"/>
      </rPr>
      <t>遵义市</t>
    </r>
  </si>
  <si>
    <r>
      <rPr>
        <sz val="10"/>
        <rFont val="宋体"/>
        <charset val="134"/>
      </rPr>
      <t>遵义市辖区</t>
    </r>
  </si>
  <si>
    <t>红花岗区</t>
  </si>
  <si>
    <t>汇川区</t>
  </si>
  <si>
    <t>遵义县</t>
  </si>
  <si>
    <t>桐梓县</t>
  </si>
  <si>
    <t>绥阳县</t>
  </si>
  <si>
    <t>正安县</t>
  </si>
  <si>
    <t>道真仡佬族苗族自治县</t>
  </si>
  <si>
    <t>务川仡佬族苗族自治县</t>
  </si>
  <si>
    <t>凤冈县</t>
  </si>
  <si>
    <t>湄潭县</t>
  </si>
  <si>
    <t>余庆县</t>
  </si>
  <si>
    <t>习水县</t>
  </si>
  <si>
    <t>赤水市</t>
  </si>
  <si>
    <t>仁怀市</t>
  </si>
  <si>
    <r>
      <rPr>
        <sz val="9"/>
        <rFont val="宋体"/>
        <charset val="134"/>
      </rPr>
      <t>安顺市</t>
    </r>
  </si>
  <si>
    <r>
      <rPr>
        <sz val="10"/>
        <rFont val="宋体"/>
        <charset val="134"/>
      </rPr>
      <t>安顺市辖区</t>
    </r>
  </si>
  <si>
    <t>西秀区</t>
  </si>
  <si>
    <t>平坝县</t>
  </si>
  <si>
    <t>普定县</t>
  </si>
  <si>
    <t>镇宁布依族苗族自治县</t>
  </si>
  <si>
    <t>关岭布依族苗族自治县</t>
  </si>
  <si>
    <t>紫云苗族布依族自治县</t>
  </si>
  <si>
    <r>
      <rPr>
        <sz val="9"/>
        <rFont val="宋体"/>
        <charset val="134"/>
      </rPr>
      <t>毕节地区</t>
    </r>
  </si>
  <si>
    <r>
      <rPr>
        <sz val="10"/>
        <rFont val="宋体"/>
        <charset val="134"/>
      </rPr>
      <t>毕节市</t>
    </r>
  </si>
  <si>
    <t>大方县</t>
  </si>
  <si>
    <t>黔西县</t>
  </si>
  <si>
    <t>金沙县</t>
  </si>
  <si>
    <t>织金县</t>
  </si>
  <si>
    <t>纳雍县</t>
  </si>
  <si>
    <t>威宁彝族回族苗族自治县</t>
  </si>
  <si>
    <t>赫章县</t>
  </si>
  <si>
    <r>
      <rPr>
        <sz val="9"/>
        <rFont val="宋体"/>
        <charset val="134"/>
      </rPr>
      <t>黔西南布依族苗族自治州</t>
    </r>
  </si>
  <si>
    <t>兴义市</t>
  </si>
  <si>
    <t>兴仁县</t>
  </si>
  <si>
    <t>普安县</t>
  </si>
  <si>
    <t>晴隆县</t>
  </si>
  <si>
    <t>贞丰县</t>
  </si>
  <si>
    <t>望谟县</t>
  </si>
  <si>
    <t>册亨县</t>
  </si>
  <si>
    <t>安龙县</t>
  </si>
  <si>
    <r>
      <rPr>
        <sz val="9"/>
        <rFont val="宋体"/>
        <charset val="134"/>
      </rPr>
      <t>铜仁市</t>
    </r>
  </si>
  <si>
    <r>
      <rPr>
        <sz val="10"/>
        <rFont val="宋体"/>
        <charset val="134"/>
      </rPr>
      <t>铜仁市辖区</t>
    </r>
  </si>
  <si>
    <t>江口县</t>
  </si>
  <si>
    <t>玉屏侗族自治县</t>
  </si>
  <si>
    <t>石阡县</t>
  </si>
  <si>
    <t>思南县</t>
  </si>
  <si>
    <t>印江土家族苗族自治县</t>
  </si>
  <si>
    <t>德江县</t>
  </si>
  <si>
    <t>沿河土家族自治县</t>
  </si>
  <si>
    <t>松桃苗族自治县</t>
  </si>
  <si>
    <t>万山特区</t>
  </si>
  <si>
    <r>
      <rPr>
        <sz val="9"/>
        <rFont val="宋体"/>
        <charset val="134"/>
      </rPr>
      <t>黔东南苗族侗族自治州</t>
    </r>
  </si>
  <si>
    <t>凯里市</t>
  </si>
  <si>
    <t>黄平县</t>
  </si>
  <si>
    <t>施秉县</t>
  </si>
  <si>
    <t>三穗县</t>
  </si>
  <si>
    <t>镇远县</t>
  </si>
  <si>
    <t>岑巩县</t>
  </si>
  <si>
    <t>天柱县</t>
  </si>
  <si>
    <t>锦屏县</t>
  </si>
  <si>
    <t>剑河县</t>
  </si>
  <si>
    <t>台江县</t>
  </si>
  <si>
    <t>黎平县</t>
  </si>
  <si>
    <t>榕江县</t>
  </si>
  <si>
    <t>从江县</t>
  </si>
  <si>
    <t>雷山县</t>
  </si>
  <si>
    <t>麻江县</t>
  </si>
  <si>
    <t>丹寨县</t>
  </si>
  <si>
    <r>
      <rPr>
        <sz val="9"/>
        <rFont val="宋体"/>
        <charset val="134"/>
      </rPr>
      <t>黔南布依族苗族自治州</t>
    </r>
  </si>
  <si>
    <t>都匀市</t>
  </si>
  <si>
    <t>福泉市</t>
  </si>
  <si>
    <t>荔波县</t>
  </si>
  <si>
    <t>贵定县</t>
  </si>
  <si>
    <t>瓮安县</t>
  </si>
  <si>
    <t>独山县</t>
  </si>
  <si>
    <t>平塘县</t>
  </si>
  <si>
    <t>罗甸县</t>
  </si>
  <si>
    <t>长顺县</t>
  </si>
  <si>
    <t>龙里县</t>
  </si>
  <si>
    <t>惠水县</t>
  </si>
  <si>
    <t>三都水族自治县</t>
  </si>
  <si>
    <r>
      <rPr>
        <sz val="9"/>
        <rFont val="宋体"/>
        <charset val="134"/>
      </rPr>
      <t>香港</t>
    </r>
  </si>
  <si>
    <r>
      <rPr>
        <sz val="10"/>
        <rFont val="宋体"/>
        <charset val="134"/>
      </rPr>
      <t>香港</t>
    </r>
  </si>
  <si>
    <r>
      <rPr>
        <sz val="9"/>
        <rFont val="宋体"/>
        <charset val="134"/>
      </rPr>
      <t>澳门</t>
    </r>
  </si>
  <si>
    <r>
      <rPr>
        <sz val="10"/>
        <rFont val="宋体"/>
        <charset val="134"/>
      </rPr>
      <t>澳门</t>
    </r>
  </si>
  <si>
    <t>台湾</t>
  </si>
  <si>
    <t>台北市</t>
  </si>
  <si>
    <t>高雄市</t>
  </si>
  <si>
    <t>基隆市</t>
  </si>
  <si>
    <t>台中市</t>
  </si>
  <si>
    <t>台南市</t>
  </si>
  <si>
    <t>新竹市</t>
  </si>
  <si>
    <t>嘉义市</t>
  </si>
  <si>
    <t>台北县</t>
  </si>
  <si>
    <t>宜兰县</t>
  </si>
  <si>
    <t>桃园县</t>
  </si>
  <si>
    <t>苗栗县</t>
  </si>
  <si>
    <t>台中县</t>
  </si>
  <si>
    <t>彰化县</t>
  </si>
  <si>
    <t>南投县</t>
  </si>
  <si>
    <t>云林县</t>
  </si>
  <si>
    <t>台南县</t>
  </si>
  <si>
    <t>高雄县</t>
  </si>
  <si>
    <t>屏东县</t>
  </si>
  <si>
    <t>台东县</t>
  </si>
  <si>
    <t>花莲县</t>
  </si>
  <si>
    <t>澎湖县</t>
  </si>
  <si>
    <t>马鞍山市</t>
  </si>
  <si>
    <t>省直辖县级行政单位</t>
  </si>
  <si>
    <t>说明：</t>
  </si>
  <si>
    <r>
      <rPr>
        <sz val="10"/>
        <rFont val="Arial"/>
        <charset val="134"/>
      </rPr>
      <t xml:space="preserve">1. </t>
    </r>
    <r>
      <rPr>
        <sz val="10"/>
        <rFont val="宋体"/>
        <charset val="134"/>
      </rPr>
      <t>下面带颜色部分是可以输入数据和更改的，其中蓝色部分可以选择性输入项目信息。</t>
    </r>
  </si>
  <si>
    <r>
      <rPr>
        <sz val="10"/>
        <rFont val="Arial"/>
        <charset val="134"/>
      </rPr>
      <t xml:space="preserve">2. </t>
    </r>
    <r>
      <rPr>
        <sz val="10"/>
        <rFont val="宋体"/>
        <charset val="134"/>
      </rPr>
      <t>由于当地气象条件，地理位置，周围环境，遮挡物，方位，安装角度等诸多条件的不同，实际发电量会与预测发电量有差异。</t>
    </r>
  </si>
  <si>
    <r>
      <rPr>
        <sz val="10"/>
        <rFont val="Arial"/>
        <charset val="134"/>
      </rPr>
      <t xml:space="preserve">3. </t>
    </r>
    <r>
      <rPr>
        <sz val="10"/>
        <rFont val="宋体"/>
        <charset val="134"/>
      </rPr>
      <t>本发电量是预测参考，并非是作实际发电量保证。</t>
    </r>
  </si>
  <si>
    <r>
      <rPr>
        <b/>
        <sz val="10"/>
        <rFont val="宋体"/>
        <charset val="134"/>
      </rPr>
      <t>发电站信息</t>
    </r>
  </si>
  <si>
    <t>组件选择:</t>
  </si>
  <si>
    <t>多晶硅</t>
  </si>
  <si>
    <t>各面安装数量</t>
  </si>
  <si>
    <r>
      <rPr>
        <sz val="10"/>
        <rFont val="宋体"/>
        <charset val="134"/>
      </rPr>
      <t>省</t>
    </r>
    <r>
      <rPr>
        <sz val="10"/>
        <rFont val="宋体"/>
        <charset val="134"/>
      </rPr>
      <t>份</t>
    </r>
    <r>
      <rPr>
        <sz val="10"/>
        <rFont val="Arial"/>
        <charset val="134"/>
      </rPr>
      <t>:</t>
    </r>
  </si>
  <si>
    <t>山东</t>
  </si>
  <si>
    <r>
      <rPr>
        <sz val="10"/>
        <rFont val="宋体"/>
        <charset val="134"/>
      </rPr>
      <t>组件类型</t>
    </r>
  </si>
  <si>
    <t>初始衰减%</t>
  </si>
  <si>
    <r>
      <rPr>
        <sz val="9"/>
        <rFont val="宋体"/>
        <charset val="134"/>
      </rPr>
      <t>线性年衰减</t>
    </r>
    <r>
      <rPr>
        <sz val="9"/>
        <rFont val="Arial"/>
        <charset val="134"/>
      </rPr>
      <t>%</t>
    </r>
  </si>
  <si>
    <r>
      <rPr>
        <sz val="10"/>
        <rFont val="宋体"/>
        <charset val="134"/>
      </rPr>
      <t>设置屋顶</t>
    </r>
  </si>
  <si>
    <t>有效面积㎡</t>
  </si>
  <si>
    <t>屋顶角度</t>
  </si>
  <si>
    <r>
      <rPr>
        <sz val="10"/>
        <rFont val="宋体"/>
        <charset val="134"/>
      </rPr>
      <t>标称功率</t>
    </r>
    <r>
      <rPr>
        <sz val="10"/>
        <rFont val="Arial"/>
        <charset val="134"/>
      </rPr>
      <t>(</t>
    </r>
    <r>
      <rPr>
        <sz val="10"/>
        <rFont val="宋体"/>
        <charset val="134"/>
      </rPr>
      <t>瓦</t>
    </r>
    <r>
      <rPr>
        <sz val="10"/>
        <rFont val="Arial"/>
        <charset val="134"/>
      </rPr>
      <t>)</t>
    </r>
  </si>
  <si>
    <r>
      <rPr>
        <sz val="10"/>
        <rFont val="宋体"/>
        <charset val="134"/>
      </rPr>
      <t>安装片数</t>
    </r>
  </si>
  <si>
    <r>
      <rPr>
        <sz val="10"/>
        <rFont val="宋体"/>
        <charset val="134"/>
      </rPr>
      <t>各面容量</t>
    </r>
    <r>
      <rPr>
        <sz val="10"/>
        <rFont val="Arial"/>
        <charset val="134"/>
      </rPr>
      <t>(Kw)</t>
    </r>
  </si>
  <si>
    <r>
      <rPr>
        <sz val="10"/>
        <rFont val="宋体"/>
        <charset val="134"/>
      </rPr>
      <t>市辖区</t>
    </r>
    <r>
      <rPr>
        <sz val="10"/>
        <rFont val="Arial"/>
        <charset val="134"/>
      </rPr>
      <t>/</t>
    </r>
    <r>
      <rPr>
        <sz val="10"/>
        <rFont val="宋体"/>
        <charset val="134"/>
      </rPr>
      <t>城市</t>
    </r>
    <r>
      <rPr>
        <sz val="10"/>
        <rFont val="Arial"/>
        <charset val="134"/>
      </rPr>
      <t>:</t>
    </r>
  </si>
  <si>
    <t>临沂市</t>
  </si>
  <si>
    <r>
      <rPr>
        <sz val="10"/>
        <rFont val="宋体"/>
        <charset val="134"/>
      </rPr>
      <t>单晶硅</t>
    </r>
  </si>
  <si>
    <t>A屋顶</t>
  </si>
  <si>
    <r>
      <rPr>
        <sz val="10"/>
        <rFont val="宋体"/>
        <charset val="134"/>
      </rPr>
      <t>县</t>
    </r>
    <r>
      <rPr>
        <sz val="10"/>
        <rFont val="Arial"/>
        <charset val="134"/>
      </rPr>
      <t>/</t>
    </r>
    <r>
      <rPr>
        <sz val="10"/>
        <rFont val="宋体"/>
        <charset val="134"/>
      </rPr>
      <t>区</t>
    </r>
    <r>
      <rPr>
        <sz val="10"/>
        <rFont val="Arial"/>
        <charset val="134"/>
      </rPr>
      <t>:</t>
    </r>
  </si>
  <si>
    <t>兰山区</t>
  </si>
  <si>
    <r>
      <rPr>
        <sz val="10"/>
        <rFont val="宋体"/>
        <charset val="134"/>
      </rPr>
      <t>项目名称</t>
    </r>
    <r>
      <rPr>
        <sz val="10"/>
        <rFont val="Arial"/>
        <charset val="134"/>
      </rPr>
      <t>:</t>
    </r>
  </si>
  <si>
    <t>某项目</t>
  </si>
  <si>
    <r>
      <rPr>
        <sz val="10"/>
        <rFont val="宋体"/>
        <charset val="134"/>
      </rPr>
      <t>地理位置</t>
    </r>
    <r>
      <rPr>
        <sz val="10"/>
        <rFont val="Arial"/>
        <charset val="134"/>
      </rPr>
      <t>:</t>
    </r>
  </si>
  <si>
    <r>
      <rPr>
        <sz val="10"/>
        <rFont val="宋体"/>
        <charset val="134"/>
      </rPr>
      <t>海拔/经纬度</t>
    </r>
    <r>
      <rPr>
        <sz val="10"/>
        <rFont val="Arial"/>
        <charset val="134"/>
      </rPr>
      <t>:</t>
    </r>
  </si>
  <si>
    <t>合计:</t>
  </si>
  <si>
    <t>㎡</t>
  </si>
  <si>
    <t>片</t>
  </si>
  <si>
    <t>最佳安装角度:</t>
  </si>
  <si>
    <r>
      <rPr>
        <sz val="9"/>
        <rFont val="宋体"/>
        <charset val="134"/>
      </rPr>
      <t>当地</t>
    </r>
    <r>
      <rPr>
        <sz val="9"/>
        <rFont val="Arial"/>
        <charset val="134"/>
      </rPr>
      <t>1MW</t>
    </r>
    <r>
      <rPr>
        <sz val="9"/>
        <rFont val="宋体"/>
        <charset val="134"/>
      </rPr>
      <t>占地</t>
    </r>
    <r>
      <rPr>
        <sz val="9"/>
        <rFont val="Arial"/>
        <charset val="134"/>
      </rPr>
      <t>:</t>
    </r>
  </si>
  <si>
    <r>
      <rPr>
        <sz val="10"/>
        <rFont val="宋体"/>
        <charset val="134"/>
      </rPr>
      <t>系统总容量</t>
    </r>
    <r>
      <rPr>
        <sz val="10"/>
        <rFont val="Arial"/>
        <charset val="134"/>
      </rPr>
      <t>:</t>
    </r>
  </si>
  <si>
    <t>Kw</t>
  </si>
  <si>
    <t>安装角度选择:</t>
  </si>
  <si>
    <t>最佳角度安装</t>
  </si>
  <si>
    <r>
      <rPr>
        <b/>
        <sz val="10"/>
        <rFont val="宋体"/>
        <charset val="134"/>
      </rPr>
      <t>最近</t>
    </r>
    <r>
      <rPr>
        <b/>
        <sz val="10"/>
        <rFont val="Arial"/>
        <charset val="134"/>
      </rPr>
      <t>22</t>
    </r>
    <r>
      <rPr>
        <b/>
        <sz val="10"/>
        <rFont val="宋体"/>
        <charset val="134"/>
      </rPr>
      <t>年日平均辐照</t>
    </r>
    <r>
      <rPr>
        <b/>
        <sz val="10"/>
        <rFont val="Arial"/>
        <charset val="134"/>
      </rPr>
      <t>(kWh/</t>
    </r>
    <r>
      <rPr>
        <b/>
        <sz val="10"/>
        <rFont val="SimSun"/>
        <charset val="134"/>
      </rPr>
      <t>㎡</t>
    </r>
    <r>
      <rPr>
        <b/>
        <sz val="10"/>
        <rFont val="Arial"/>
        <charset val="134"/>
      </rPr>
      <t>·</t>
    </r>
    <r>
      <rPr>
        <b/>
        <sz val="10"/>
        <rFont val="MS PGothic"/>
        <charset val="134"/>
      </rPr>
      <t>天</t>
    </r>
    <r>
      <rPr>
        <b/>
        <sz val="10"/>
        <rFont val="Arial"/>
        <charset val="134"/>
      </rPr>
      <t>)</t>
    </r>
  </si>
  <si>
    <r>
      <rPr>
        <b/>
        <sz val="10"/>
        <rFont val="宋体"/>
        <charset val="134"/>
      </rPr>
      <t>月份</t>
    </r>
  </si>
  <si>
    <r>
      <rPr>
        <b/>
        <sz val="10"/>
        <rFont val="Arial"/>
        <charset val="134"/>
      </rPr>
      <t>1</t>
    </r>
    <r>
      <rPr>
        <b/>
        <sz val="10"/>
        <rFont val="宋体"/>
        <charset val="134"/>
      </rPr>
      <t>月</t>
    </r>
  </si>
  <si>
    <r>
      <rPr>
        <b/>
        <sz val="10"/>
        <rFont val="Arial"/>
        <charset val="134"/>
      </rPr>
      <t>2</t>
    </r>
    <r>
      <rPr>
        <b/>
        <sz val="10"/>
        <rFont val="宋体"/>
        <charset val="134"/>
      </rPr>
      <t>月</t>
    </r>
  </si>
  <si>
    <r>
      <rPr>
        <b/>
        <sz val="10"/>
        <rFont val="Arial"/>
        <charset val="134"/>
      </rPr>
      <t>3</t>
    </r>
    <r>
      <rPr>
        <b/>
        <sz val="10"/>
        <rFont val="宋体"/>
        <charset val="134"/>
      </rPr>
      <t>月</t>
    </r>
  </si>
  <si>
    <r>
      <rPr>
        <b/>
        <sz val="10"/>
        <rFont val="Arial"/>
        <charset val="134"/>
      </rPr>
      <t>4</t>
    </r>
    <r>
      <rPr>
        <b/>
        <sz val="10"/>
        <rFont val="宋体"/>
        <charset val="134"/>
      </rPr>
      <t>月</t>
    </r>
  </si>
  <si>
    <r>
      <rPr>
        <b/>
        <sz val="10"/>
        <rFont val="Arial"/>
        <charset val="134"/>
      </rPr>
      <t>5</t>
    </r>
    <r>
      <rPr>
        <b/>
        <sz val="10"/>
        <rFont val="宋体"/>
        <charset val="134"/>
      </rPr>
      <t>月</t>
    </r>
  </si>
  <si>
    <r>
      <rPr>
        <b/>
        <sz val="10"/>
        <rFont val="Arial"/>
        <charset val="134"/>
      </rPr>
      <t>6</t>
    </r>
    <r>
      <rPr>
        <b/>
        <sz val="10"/>
        <rFont val="宋体"/>
        <charset val="134"/>
      </rPr>
      <t>月</t>
    </r>
  </si>
  <si>
    <r>
      <rPr>
        <b/>
        <sz val="10"/>
        <rFont val="Arial"/>
        <charset val="134"/>
      </rPr>
      <t>7</t>
    </r>
    <r>
      <rPr>
        <b/>
        <sz val="10"/>
        <rFont val="宋体"/>
        <charset val="134"/>
      </rPr>
      <t>月</t>
    </r>
  </si>
  <si>
    <r>
      <rPr>
        <b/>
        <sz val="10"/>
        <rFont val="Arial"/>
        <charset val="134"/>
      </rPr>
      <t>8</t>
    </r>
    <r>
      <rPr>
        <b/>
        <sz val="10"/>
        <rFont val="宋体"/>
        <charset val="134"/>
      </rPr>
      <t>月</t>
    </r>
  </si>
  <si>
    <r>
      <rPr>
        <b/>
        <sz val="10"/>
        <rFont val="Arial"/>
        <charset val="134"/>
      </rPr>
      <t>9</t>
    </r>
    <r>
      <rPr>
        <b/>
        <sz val="10"/>
        <rFont val="宋体"/>
        <charset val="134"/>
      </rPr>
      <t>月</t>
    </r>
  </si>
  <si>
    <r>
      <rPr>
        <b/>
        <sz val="10"/>
        <rFont val="Arial"/>
        <charset val="134"/>
      </rPr>
      <t>10</t>
    </r>
    <r>
      <rPr>
        <b/>
        <sz val="10"/>
        <rFont val="宋体"/>
        <charset val="134"/>
      </rPr>
      <t>月</t>
    </r>
  </si>
  <si>
    <r>
      <rPr>
        <b/>
        <sz val="10"/>
        <rFont val="Arial"/>
        <charset val="134"/>
      </rPr>
      <t>11</t>
    </r>
    <r>
      <rPr>
        <b/>
        <sz val="10"/>
        <rFont val="宋体"/>
        <charset val="134"/>
      </rPr>
      <t>月</t>
    </r>
  </si>
  <si>
    <r>
      <rPr>
        <b/>
        <sz val="10"/>
        <rFont val="Arial"/>
        <charset val="134"/>
      </rPr>
      <t>12</t>
    </r>
    <r>
      <rPr>
        <b/>
        <sz val="10"/>
        <rFont val="宋体"/>
        <charset val="134"/>
      </rPr>
      <t>月</t>
    </r>
  </si>
  <si>
    <r>
      <rPr>
        <sz val="10"/>
        <rFont val="宋体"/>
        <charset val="134"/>
      </rPr>
      <t>平均/年合计</t>
    </r>
  </si>
  <si>
    <r>
      <rPr>
        <sz val="9"/>
        <rFont val="宋体"/>
        <charset val="134"/>
      </rPr>
      <t>日均辐照</t>
    </r>
    <r>
      <rPr>
        <sz val="9"/>
        <rFont val="Arial"/>
        <charset val="134"/>
      </rPr>
      <t>kWh/m²/</t>
    </r>
    <r>
      <rPr>
        <sz val="9"/>
        <rFont val="宋体"/>
        <charset val="134"/>
      </rPr>
      <t>天</t>
    </r>
  </si>
  <si>
    <r>
      <rPr>
        <sz val="9"/>
        <rFont val="宋体"/>
        <charset val="134"/>
      </rPr>
      <t>每月天数</t>
    </r>
  </si>
  <si>
    <r>
      <rPr>
        <sz val="9"/>
        <rFont val="宋体"/>
        <charset val="134"/>
      </rPr>
      <t>月均辐照</t>
    </r>
    <r>
      <rPr>
        <sz val="9"/>
        <rFont val="Arial"/>
        <charset val="134"/>
      </rPr>
      <t>kWh/m²/</t>
    </r>
    <r>
      <rPr>
        <sz val="9"/>
        <rFont val="宋体"/>
        <charset val="134"/>
      </rPr>
      <t>月</t>
    </r>
  </si>
  <si>
    <r>
      <rPr>
        <b/>
        <sz val="10"/>
        <rFont val="宋体"/>
        <charset val="134"/>
      </rPr>
      <t>各面预测发电量</t>
    </r>
    <r>
      <rPr>
        <b/>
        <sz val="10"/>
        <rFont val="Arial"/>
        <charset val="134"/>
      </rPr>
      <t>(kWh)</t>
    </r>
  </si>
  <si>
    <r>
      <rPr>
        <sz val="10"/>
        <rFont val="宋体"/>
        <charset val="134"/>
      </rPr>
      <t>安装屋顶面</t>
    </r>
  </si>
  <si>
    <r>
      <rPr>
        <sz val="10"/>
        <rFont val="Arial"/>
        <charset val="134"/>
      </rPr>
      <t>1</t>
    </r>
    <r>
      <rPr>
        <sz val="10"/>
        <rFont val="宋体"/>
        <charset val="134"/>
      </rPr>
      <t>月</t>
    </r>
  </si>
  <si>
    <r>
      <rPr>
        <sz val="10"/>
        <rFont val="Arial"/>
        <charset val="134"/>
      </rPr>
      <t>2</t>
    </r>
    <r>
      <rPr>
        <sz val="10"/>
        <rFont val="宋体"/>
        <charset val="134"/>
      </rPr>
      <t>月</t>
    </r>
  </si>
  <si>
    <r>
      <rPr>
        <sz val="10"/>
        <rFont val="Arial"/>
        <charset val="134"/>
      </rPr>
      <t>3</t>
    </r>
    <r>
      <rPr>
        <sz val="10"/>
        <rFont val="宋体"/>
        <charset val="134"/>
      </rPr>
      <t>月</t>
    </r>
  </si>
  <si>
    <r>
      <rPr>
        <sz val="10"/>
        <rFont val="Arial"/>
        <charset val="134"/>
      </rPr>
      <t>4</t>
    </r>
    <r>
      <rPr>
        <sz val="10"/>
        <rFont val="宋体"/>
        <charset val="134"/>
      </rPr>
      <t>月</t>
    </r>
  </si>
  <si>
    <r>
      <rPr>
        <sz val="10"/>
        <rFont val="Arial"/>
        <charset val="134"/>
      </rPr>
      <t>5</t>
    </r>
    <r>
      <rPr>
        <sz val="10"/>
        <rFont val="宋体"/>
        <charset val="134"/>
      </rPr>
      <t>月</t>
    </r>
  </si>
  <si>
    <r>
      <rPr>
        <sz val="10"/>
        <rFont val="Arial"/>
        <charset val="134"/>
      </rPr>
      <t>6</t>
    </r>
    <r>
      <rPr>
        <sz val="10"/>
        <rFont val="宋体"/>
        <charset val="134"/>
      </rPr>
      <t>月</t>
    </r>
  </si>
  <si>
    <r>
      <rPr>
        <sz val="10"/>
        <rFont val="Arial"/>
        <charset val="134"/>
      </rPr>
      <t>7</t>
    </r>
    <r>
      <rPr>
        <sz val="10"/>
        <rFont val="宋体"/>
        <charset val="134"/>
      </rPr>
      <t>月</t>
    </r>
  </si>
  <si>
    <r>
      <rPr>
        <sz val="10"/>
        <rFont val="Arial"/>
        <charset val="134"/>
      </rPr>
      <t>8</t>
    </r>
    <r>
      <rPr>
        <sz val="10"/>
        <rFont val="宋体"/>
        <charset val="134"/>
      </rPr>
      <t>月</t>
    </r>
  </si>
  <si>
    <r>
      <rPr>
        <sz val="10"/>
        <rFont val="Arial"/>
        <charset val="134"/>
      </rPr>
      <t>9</t>
    </r>
    <r>
      <rPr>
        <sz val="10"/>
        <rFont val="宋体"/>
        <charset val="134"/>
      </rPr>
      <t>月</t>
    </r>
  </si>
  <si>
    <r>
      <rPr>
        <sz val="10"/>
        <rFont val="Arial"/>
        <charset val="134"/>
      </rPr>
      <t>10</t>
    </r>
    <r>
      <rPr>
        <sz val="10"/>
        <rFont val="宋体"/>
        <charset val="134"/>
      </rPr>
      <t>月</t>
    </r>
  </si>
  <si>
    <r>
      <rPr>
        <sz val="10"/>
        <rFont val="Arial"/>
        <charset val="134"/>
      </rPr>
      <t>11</t>
    </r>
    <r>
      <rPr>
        <sz val="10"/>
        <rFont val="宋体"/>
        <charset val="134"/>
      </rPr>
      <t>月</t>
    </r>
  </si>
  <si>
    <r>
      <rPr>
        <sz val="10"/>
        <rFont val="Arial"/>
        <charset val="134"/>
      </rPr>
      <t>12</t>
    </r>
    <r>
      <rPr>
        <sz val="10"/>
        <rFont val="宋体"/>
        <charset val="134"/>
      </rPr>
      <t>月</t>
    </r>
  </si>
  <si>
    <r>
      <rPr>
        <sz val="10"/>
        <rFont val="宋体"/>
        <charset val="134"/>
      </rPr>
      <t>合计</t>
    </r>
    <r>
      <rPr>
        <sz val="10"/>
        <rFont val="Arial"/>
        <charset val="134"/>
      </rPr>
      <t>(kWh)</t>
    </r>
  </si>
  <si>
    <r>
      <rPr>
        <sz val="10"/>
        <rFont val="宋体"/>
        <charset val="134"/>
      </rPr>
      <t>预计发电量合计</t>
    </r>
    <r>
      <rPr>
        <sz val="10"/>
        <rFont val="Arial"/>
        <charset val="134"/>
      </rPr>
      <t>:</t>
    </r>
  </si>
  <si>
    <r>
      <rPr>
        <b/>
        <sz val="10"/>
        <rFont val="宋体"/>
        <charset val="134"/>
      </rPr>
      <t>预测发电量图表</t>
    </r>
  </si>
  <si>
    <r>
      <rPr>
        <sz val="10"/>
        <rFont val="宋体"/>
        <charset val="134"/>
      </rPr>
      <t>平均每瓦年发电量</t>
    </r>
    <r>
      <rPr>
        <sz val="10"/>
        <rFont val="Arial"/>
        <charset val="134"/>
      </rPr>
      <t>:</t>
    </r>
  </si>
  <si>
    <t>Kwh</t>
  </si>
</sst>
</file>

<file path=xl/styles.xml><?xml version="1.0" encoding="utf-8"?>
<styleSheet xmlns="http://schemas.openxmlformats.org/spreadsheetml/2006/main">
  <numFmts count="24">
    <numFmt numFmtId="41" formatCode="_ * #,##0_ ;_ * \-#,##0_ ;_ * &quot;-&quot;_ ;_ @_ "/>
    <numFmt numFmtId="43" formatCode="_ * #,##0.00_ ;_ * \-#,##0.00_ ;_ * &quot;-&quot;??_ ;_ @_ "/>
    <numFmt numFmtId="176" formatCode="0.00_ "/>
    <numFmt numFmtId="42" formatCode="_ &quot;￥&quot;* #,##0_ ;_ &quot;￥&quot;* \-#,##0_ ;_ &quot;￥&quot;* &quot;-&quot;_ ;_ @_ "/>
    <numFmt numFmtId="44" formatCode="_ &quot;￥&quot;* #,##0.00_ ;_ &quot;￥&quot;* \-#,##0.00_ ;_ &quot;￥&quot;* &quot;-&quot;??_ ;_ @_ "/>
    <numFmt numFmtId="177" formatCode="0_);[Red]\(0\)"/>
    <numFmt numFmtId="178" formatCode="0.0_ "/>
    <numFmt numFmtId="179" formatCode="#,##0.00_);[Red]\(#,##0.00\)"/>
    <numFmt numFmtId="180" formatCode="#,##0_ "/>
    <numFmt numFmtId="181" formatCode="0.0000"/>
    <numFmt numFmtId="182" formatCode="0_ "/>
    <numFmt numFmtId="183" formatCode="0.000%"/>
    <numFmt numFmtId="184" formatCode="#,##0.00_ "/>
    <numFmt numFmtId="185" formatCode="#,##0_);[Red]\(#,##0\)"/>
    <numFmt numFmtId="186" formatCode="#,##0.0_);[Red]\(#,##0.0\)"/>
    <numFmt numFmtId="187" formatCode="0.000000"/>
    <numFmt numFmtId="188" formatCode="0.000_ "/>
    <numFmt numFmtId="189" formatCode="0.0000_ "/>
    <numFmt numFmtId="190" formatCode="\¥#,##0.000_);[Red]\(\¥#,##0.000\)"/>
    <numFmt numFmtId="191" formatCode="\¥#,##0.0000;\¥\-#,##0.0000"/>
    <numFmt numFmtId="192" formatCode="0.00_);[Red]\(0.00\)"/>
    <numFmt numFmtId="193" formatCode="#,##0.0000_ "/>
    <numFmt numFmtId="194" formatCode="#,##0.0_ "/>
    <numFmt numFmtId="195" formatCode="#,##0.00000_ "/>
  </numFmts>
  <fonts count="40">
    <font>
      <sz val="12"/>
      <name val="宋体"/>
      <charset val="134"/>
    </font>
    <font>
      <sz val="10"/>
      <name val="Arial"/>
      <charset val="134"/>
    </font>
    <font>
      <b/>
      <sz val="10"/>
      <name val="Arial"/>
      <charset val="134"/>
    </font>
    <font>
      <b/>
      <sz val="20"/>
      <name val="隶书"/>
      <charset val="134"/>
    </font>
    <font>
      <b/>
      <sz val="10"/>
      <name val="宋体"/>
      <charset val="134"/>
    </font>
    <font>
      <sz val="10"/>
      <name val="宋体"/>
      <charset val="134"/>
    </font>
    <font>
      <sz val="9"/>
      <name val="Arial"/>
      <charset val="134"/>
    </font>
    <font>
      <sz val="9"/>
      <name val="宋体"/>
      <charset val="134"/>
    </font>
    <font>
      <sz val="10"/>
      <color rgb="FFFF0000"/>
      <name val="Arial"/>
      <charset val="134"/>
    </font>
    <font>
      <sz val="10"/>
      <color rgb="FFFF0000"/>
      <name val="宋体"/>
      <charset val="134"/>
    </font>
    <font>
      <sz val="10"/>
      <color rgb="FF000000"/>
      <name val="Arial"/>
      <charset val="134"/>
    </font>
    <font>
      <sz val="9"/>
      <color rgb="FF333333"/>
      <name val="Arial"/>
      <charset val="134"/>
    </font>
    <font>
      <sz val="9"/>
      <color rgb="FFFF0000"/>
      <name val="Arial"/>
      <charset val="134"/>
    </font>
    <font>
      <sz val="11"/>
      <color theme="1"/>
      <name val="等线"/>
      <charset val="0"/>
      <scheme val="minor"/>
    </font>
    <font>
      <b/>
      <sz val="11"/>
      <color rgb="FFFFFFFF"/>
      <name val="等线"/>
      <charset val="0"/>
      <scheme val="minor"/>
    </font>
    <font>
      <sz val="11"/>
      <color theme="0"/>
      <name val="等线"/>
      <charset val="0"/>
      <scheme val="minor"/>
    </font>
    <font>
      <sz val="11"/>
      <color theme="1"/>
      <name val="等线"/>
      <charset val="134"/>
      <scheme val="minor"/>
    </font>
    <font>
      <sz val="11"/>
      <color rgb="FF9C0006"/>
      <name val="等线"/>
      <charset val="0"/>
      <scheme val="minor"/>
    </font>
    <font>
      <sz val="11"/>
      <color rgb="FF006100"/>
      <name val="等线"/>
      <charset val="0"/>
      <scheme val="minor"/>
    </font>
    <font>
      <b/>
      <sz val="11"/>
      <color theme="1"/>
      <name val="等线"/>
      <charset val="0"/>
      <scheme val="minor"/>
    </font>
    <font>
      <b/>
      <sz val="11"/>
      <color theme="3"/>
      <name val="等线"/>
      <charset val="134"/>
      <scheme val="minor"/>
    </font>
    <font>
      <b/>
      <sz val="13"/>
      <color theme="3"/>
      <name val="等线"/>
      <charset val="134"/>
      <scheme val="minor"/>
    </font>
    <font>
      <b/>
      <sz val="15"/>
      <color theme="3"/>
      <name val="等线"/>
      <charset val="134"/>
      <scheme val="minor"/>
    </font>
    <font>
      <b/>
      <sz val="11"/>
      <color rgb="FFFA7D00"/>
      <name val="等线"/>
      <charset val="0"/>
      <scheme val="minor"/>
    </font>
    <font>
      <u/>
      <sz val="11"/>
      <color rgb="FF800080"/>
      <name val="等线"/>
      <charset val="0"/>
      <scheme val="minor"/>
    </font>
    <font>
      <u/>
      <sz val="11"/>
      <color rgb="FF0000FF"/>
      <name val="等线"/>
      <charset val="0"/>
      <scheme val="minor"/>
    </font>
    <font>
      <sz val="11"/>
      <color rgb="FF3F3F76"/>
      <name val="等线"/>
      <charset val="0"/>
      <scheme val="minor"/>
    </font>
    <font>
      <i/>
      <sz val="11"/>
      <color rgb="FF7F7F7F"/>
      <name val="等线"/>
      <charset val="0"/>
      <scheme val="minor"/>
    </font>
    <font>
      <sz val="11"/>
      <color rgb="FFFF0000"/>
      <name val="等线"/>
      <charset val="0"/>
      <scheme val="minor"/>
    </font>
    <font>
      <b/>
      <sz val="18"/>
      <color theme="3"/>
      <name val="等线"/>
      <charset val="134"/>
      <scheme val="minor"/>
    </font>
    <font>
      <sz val="11"/>
      <color rgb="FF9C6500"/>
      <name val="等线"/>
      <charset val="0"/>
      <scheme val="minor"/>
    </font>
    <font>
      <b/>
      <sz val="11"/>
      <color rgb="FF3F3F3F"/>
      <name val="等线"/>
      <charset val="0"/>
      <scheme val="minor"/>
    </font>
    <font>
      <sz val="11"/>
      <color rgb="FFFA7D00"/>
      <name val="等线"/>
      <charset val="0"/>
      <scheme val="minor"/>
    </font>
    <font>
      <b/>
      <sz val="10"/>
      <name val="SimSun"/>
      <charset val="134"/>
    </font>
    <font>
      <b/>
      <sz val="10"/>
      <name val="MS PGothic"/>
      <charset val="134"/>
    </font>
    <font>
      <sz val="10"/>
      <color rgb="FFFF0000"/>
      <name val="宋体"/>
      <charset val="134"/>
    </font>
    <font>
      <sz val="10"/>
      <color indexed="8"/>
      <name val="Arial"/>
      <charset val="134"/>
    </font>
    <font>
      <sz val="10"/>
      <color indexed="8"/>
      <name val="宋体"/>
      <charset val="134"/>
    </font>
    <font>
      <sz val="9"/>
      <color indexed="10"/>
      <name val="宋体"/>
      <charset val="134"/>
    </font>
    <font>
      <sz val="10"/>
      <color indexed="10"/>
      <name val="宋体"/>
      <charset val="134"/>
    </font>
  </fonts>
  <fills count="3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4" tint="0.799981688894314"/>
        <bgColor indexed="64"/>
      </patternFill>
    </fill>
    <fill>
      <patternFill patternType="solid">
        <fgColor theme="0" tint="-0.249977111117893"/>
        <bgColor indexed="64"/>
      </patternFill>
    </fill>
    <fill>
      <patternFill patternType="solid">
        <fgColor theme="4"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rgb="FFFFC7CE"/>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rgb="FFFFEB9C"/>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6"/>
        <bgColor indexed="64"/>
      </patternFill>
    </fill>
    <fill>
      <patternFill patternType="solid">
        <fgColor theme="8" tint="0.799981688894314"/>
        <bgColor indexed="64"/>
      </patternFill>
    </fill>
    <fill>
      <patternFill patternType="solid">
        <fgColor theme="7"/>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9"/>
        <bgColor indexed="64"/>
      </patternFill>
    </fill>
  </fills>
  <borders count="36">
    <border>
      <left/>
      <right/>
      <top/>
      <bottom/>
      <diagonal/>
    </border>
    <border>
      <left style="medium">
        <color auto="1"/>
      </left>
      <right style="thin">
        <color auto="1"/>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style="medium">
        <color auto="1"/>
      </left>
      <right/>
      <top/>
      <bottom style="thin">
        <color auto="1"/>
      </bottom>
      <diagonal/>
    </border>
    <border>
      <left/>
      <right/>
      <top/>
      <bottom style="thin">
        <color auto="1"/>
      </bottom>
      <diagonal/>
    </border>
    <border>
      <left/>
      <right style="thin">
        <color auto="1"/>
      </right>
      <top style="medium">
        <color auto="1"/>
      </top>
      <bottom style="thin">
        <color auto="1"/>
      </bottom>
      <diagonal/>
    </border>
    <border>
      <left/>
      <right/>
      <top/>
      <bottom style="medium">
        <color auto="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1">
    <xf numFmtId="0" fontId="0" fillId="0" borderId="0">
      <alignment vertical="center"/>
    </xf>
    <xf numFmtId="42" fontId="16" fillId="0" borderId="0" applyFont="0" applyFill="0" applyBorder="0" applyAlignment="0" applyProtection="0">
      <alignment vertical="center"/>
    </xf>
    <xf numFmtId="0" fontId="13" fillId="16" borderId="0" applyNumberFormat="0" applyBorder="0" applyAlignment="0" applyProtection="0">
      <alignment vertical="center"/>
    </xf>
    <xf numFmtId="0" fontId="26" fillId="17" borderId="32"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13" fillId="12" borderId="0" applyNumberFormat="0" applyBorder="0" applyAlignment="0" applyProtection="0">
      <alignment vertical="center"/>
    </xf>
    <xf numFmtId="0" fontId="17" fillId="9" borderId="0" applyNumberFormat="0" applyBorder="0" applyAlignment="0" applyProtection="0">
      <alignment vertical="center"/>
    </xf>
    <xf numFmtId="43" fontId="16" fillId="0" borderId="0" applyFont="0" applyFill="0" applyBorder="0" applyAlignment="0" applyProtection="0">
      <alignment vertical="center"/>
    </xf>
    <xf numFmtId="0" fontId="15" fillId="18" borderId="0" applyNumberFormat="0" applyBorder="0" applyAlignment="0" applyProtection="0">
      <alignment vertical="center"/>
    </xf>
    <xf numFmtId="0" fontId="25" fillId="0" borderId="0" applyNumberFormat="0" applyFill="0" applyBorder="0" applyAlignment="0" applyProtection="0">
      <alignment vertical="center"/>
    </xf>
    <xf numFmtId="9" fontId="16" fillId="0" borderId="0" applyFont="0" applyFill="0" applyBorder="0" applyAlignment="0" applyProtection="0">
      <alignment vertical="center"/>
    </xf>
    <xf numFmtId="0" fontId="24" fillId="0" borderId="0" applyNumberFormat="0" applyFill="0" applyBorder="0" applyAlignment="0" applyProtection="0">
      <alignment vertical="center"/>
    </xf>
    <xf numFmtId="0" fontId="16" fillId="19" borderId="33" applyNumberFormat="0" applyFont="0" applyAlignment="0" applyProtection="0">
      <alignment vertical="center"/>
    </xf>
    <xf numFmtId="0" fontId="15" fillId="8" borderId="0" applyNumberFormat="0" applyBorder="0" applyAlignment="0" applyProtection="0">
      <alignment vertical="center"/>
    </xf>
    <xf numFmtId="0" fontId="2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31" applyNumberFormat="0" applyFill="0" applyAlignment="0" applyProtection="0">
      <alignment vertical="center"/>
    </xf>
    <xf numFmtId="0" fontId="21" fillId="0" borderId="31" applyNumberFormat="0" applyFill="0" applyAlignment="0" applyProtection="0">
      <alignment vertical="center"/>
    </xf>
    <xf numFmtId="0" fontId="15" fillId="11" borderId="0" applyNumberFormat="0" applyBorder="0" applyAlignment="0" applyProtection="0">
      <alignment vertical="center"/>
    </xf>
    <xf numFmtId="0" fontId="20" fillId="0" borderId="30" applyNumberFormat="0" applyFill="0" applyAlignment="0" applyProtection="0">
      <alignment vertical="center"/>
    </xf>
    <xf numFmtId="0" fontId="15" fillId="21" borderId="0" applyNumberFormat="0" applyBorder="0" applyAlignment="0" applyProtection="0">
      <alignment vertical="center"/>
    </xf>
    <xf numFmtId="0" fontId="31" fillId="15" borderId="34" applyNumberFormat="0" applyAlignment="0" applyProtection="0">
      <alignment vertical="center"/>
    </xf>
    <xf numFmtId="0" fontId="23" fillId="15" borderId="32" applyNumberFormat="0" applyAlignment="0" applyProtection="0">
      <alignment vertical="center"/>
    </xf>
    <xf numFmtId="0" fontId="7" fillId="0" borderId="0">
      <alignment vertical="center"/>
    </xf>
    <xf numFmtId="0" fontId="14" fillId="7" borderId="28" applyNumberFormat="0" applyAlignment="0" applyProtection="0">
      <alignment vertical="center"/>
    </xf>
    <xf numFmtId="0" fontId="13" fillId="28" borderId="0" applyNumberFormat="0" applyBorder="0" applyAlignment="0" applyProtection="0">
      <alignment vertical="center"/>
    </xf>
    <xf numFmtId="0" fontId="15" fillId="29" borderId="0" applyNumberFormat="0" applyBorder="0" applyAlignment="0" applyProtection="0">
      <alignment vertical="center"/>
    </xf>
    <xf numFmtId="0" fontId="32" fillId="0" borderId="35" applyNumberFormat="0" applyFill="0" applyAlignment="0" applyProtection="0">
      <alignment vertical="center"/>
    </xf>
    <xf numFmtId="0" fontId="19" fillId="0" borderId="29" applyNumberFormat="0" applyFill="0" applyAlignment="0" applyProtection="0">
      <alignment vertical="center"/>
    </xf>
    <xf numFmtId="0" fontId="18" fillId="10" borderId="0" applyNumberFormat="0" applyBorder="0" applyAlignment="0" applyProtection="0">
      <alignment vertical="center"/>
    </xf>
    <xf numFmtId="0" fontId="30" fillId="24" borderId="0" applyNumberFormat="0" applyBorder="0" applyAlignment="0" applyProtection="0">
      <alignment vertical="center"/>
    </xf>
    <xf numFmtId="0" fontId="13" fillId="31" borderId="0" applyNumberFormat="0" applyBorder="0" applyAlignment="0" applyProtection="0">
      <alignment vertical="center"/>
    </xf>
    <xf numFmtId="0" fontId="15" fillId="23" borderId="0" applyNumberFormat="0" applyBorder="0" applyAlignment="0" applyProtection="0">
      <alignment vertical="center"/>
    </xf>
    <xf numFmtId="0" fontId="13" fillId="22" borderId="0" applyNumberFormat="0" applyBorder="0" applyAlignment="0" applyProtection="0">
      <alignment vertical="center"/>
    </xf>
    <xf numFmtId="0" fontId="13" fillId="6"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5" fillId="30" borderId="0" applyNumberFormat="0" applyBorder="0" applyAlignment="0" applyProtection="0">
      <alignment vertical="center"/>
    </xf>
    <xf numFmtId="0" fontId="15" fillId="32" borderId="0" applyNumberFormat="0" applyBorder="0" applyAlignment="0" applyProtection="0">
      <alignment vertical="center"/>
    </xf>
    <xf numFmtId="0" fontId="13" fillId="26" borderId="0" applyNumberFormat="0" applyBorder="0" applyAlignment="0" applyProtection="0">
      <alignment vertical="center"/>
    </xf>
    <xf numFmtId="0" fontId="13" fillId="33" borderId="0" applyNumberFormat="0" applyBorder="0" applyAlignment="0" applyProtection="0">
      <alignment vertical="center"/>
    </xf>
    <xf numFmtId="0" fontId="15" fillId="35" borderId="0" applyNumberFormat="0" applyBorder="0" applyAlignment="0" applyProtection="0">
      <alignment vertical="center"/>
    </xf>
    <xf numFmtId="0" fontId="13" fillId="25" borderId="0" applyNumberFormat="0" applyBorder="0" applyAlignment="0" applyProtection="0">
      <alignment vertical="center"/>
    </xf>
    <xf numFmtId="0" fontId="15" fillId="27" borderId="0" applyNumberFormat="0" applyBorder="0" applyAlignment="0" applyProtection="0">
      <alignment vertical="center"/>
    </xf>
    <xf numFmtId="0" fontId="15" fillId="36" borderId="0" applyNumberFormat="0" applyBorder="0" applyAlignment="0" applyProtection="0">
      <alignment vertical="center"/>
    </xf>
    <xf numFmtId="0" fontId="13" fillId="20" borderId="0" applyNumberFormat="0" applyBorder="0" applyAlignment="0" applyProtection="0">
      <alignment vertical="center"/>
    </xf>
    <xf numFmtId="0" fontId="15" fillId="34" borderId="0" applyNumberFormat="0" applyBorder="0" applyAlignment="0" applyProtection="0">
      <alignment vertical="center"/>
    </xf>
    <xf numFmtId="0" fontId="7" fillId="0" borderId="0">
      <alignment vertical="center"/>
    </xf>
  </cellStyleXfs>
  <cellXfs count="240">
    <xf numFmtId="0" fontId="0" fillId="0" borderId="0" xfId="0">
      <alignment vertical="center"/>
    </xf>
    <xf numFmtId="0" fontId="1" fillId="0" borderId="0" xfId="0" applyFont="1" applyBorder="1" applyProtection="1">
      <alignment vertical="center"/>
      <protection hidden="1"/>
    </xf>
    <xf numFmtId="0" fontId="2" fillId="0" borderId="0" xfId="0" applyFont="1" applyFill="1" applyProtection="1">
      <alignment vertical="center"/>
      <protection hidden="1"/>
    </xf>
    <xf numFmtId="0" fontId="1" fillId="0" borderId="0" xfId="0" applyFont="1" applyFill="1" applyProtection="1">
      <alignment vertical="center"/>
      <protection hidden="1"/>
    </xf>
    <xf numFmtId="177" fontId="1" fillId="0" borderId="0" xfId="0" applyNumberFormat="1" applyFont="1" applyFill="1" applyProtection="1">
      <alignment vertical="center"/>
      <protection hidden="1"/>
    </xf>
    <xf numFmtId="176" fontId="1" fillId="0" borderId="0" xfId="0" applyNumberFormat="1" applyFont="1" applyFill="1" applyProtection="1">
      <alignment vertical="center"/>
      <protection hidden="1"/>
    </xf>
    <xf numFmtId="179" fontId="1" fillId="0" borderId="0" xfId="0" applyNumberFormat="1" applyFont="1" applyFill="1" applyProtection="1">
      <alignment vertical="center"/>
      <protection hidden="1"/>
    </xf>
    <xf numFmtId="0" fontId="1" fillId="0" borderId="0" xfId="0" applyFont="1" applyProtection="1">
      <alignment vertical="center"/>
      <protection hidden="1"/>
    </xf>
    <xf numFmtId="180" fontId="1" fillId="0" borderId="0" xfId="0" applyNumberFormat="1" applyFont="1" applyAlignment="1" applyProtection="1">
      <alignment horizontal="center" vertical="center"/>
      <protection hidden="1"/>
    </xf>
    <xf numFmtId="0" fontId="3" fillId="0" borderId="0" xfId="0" applyFont="1" applyAlignment="1" applyProtection="1">
      <alignment horizontal="center" vertical="center"/>
      <protection hidden="1"/>
    </xf>
    <xf numFmtId="0" fontId="4" fillId="0" borderId="0" xfId="0" applyFont="1" applyFill="1" applyAlignment="1" applyProtection="1">
      <alignment horizontal="right" vertical="center"/>
      <protection hidden="1"/>
    </xf>
    <xf numFmtId="0" fontId="1" fillId="0" borderId="0" xfId="0" applyFont="1" applyFill="1" applyAlignment="1" applyProtection="1">
      <alignment horizontal="left" vertical="center"/>
      <protection hidden="1"/>
    </xf>
    <xf numFmtId="0" fontId="5" fillId="0" borderId="0" xfId="0" applyFont="1" applyFill="1" applyAlignment="1" applyProtection="1">
      <alignment horizontal="right" vertical="center"/>
      <protection hidden="1"/>
    </xf>
    <xf numFmtId="0" fontId="2" fillId="0" borderId="0" xfId="0" applyFont="1" applyBorder="1" applyAlignment="1" applyProtection="1">
      <alignment vertical="center"/>
      <protection hidden="1"/>
    </xf>
    <xf numFmtId="0" fontId="1" fillId="0" borderId="0" xfId="0" applyFont="1" applyFill="1" applyBorder="1" applyAlignment="1" applyProtection="1">
      <alignment horizontal="left" vertical="center"/>
      <protection hidden="1"/>
    </xf>
    <xf numFmtId="0" fontId="2" fillId="0" borderId="1" xfId="0" applyFont="1" applyBorder="1" applyAlignment="1" applyProtection="1">
      <alignment horizontal="center" vertical="center"/>
      <protection hidden="1"/>
    </xf>
    <xf numFmtId="0" fontId="1" fillId="0" borderId="2" xfId="0" applyFont="1" applyFill="1" applyBorder="1" applyAlignment="1" applyProtection="1">
      <alignment vertical="center"/>
      <protection hidden="1"/>
    </xf>
    <xf numFmtId="0" fontId="1" fillId="0" borderId="3" xfId="0" applyFont="1" applyFill="1" applyBorder="1" applyAlignment="1" applyProtection="1">
      <alignment vertical="center"/>
      <protection hidden="1"/>
    </xf>
    <xf numFmtId="0" fontId="4" fillId="0" borderId="1" xfId="0" applyFont="1" applyBorder="1" applyAlignment="1" applyProtection="1">
      <alignment vertical="center"/>
      <protection hidden="1"/>
    </xf>
    <xf numFmtId="0" fontId="4" fillId="2" borderId="4" xfId="0" applyFont="1" applyFill="1" applyBorder="1" applyAlignment="1" applyProtection="1">
      <alignment horizontal="center" vertical="center"/>
      <protection locked="0"/>
    </xf>
    <xf numFmtId="0" fontId="4" fillId="0" borderId="5" xfId="0" applyFont="1" applyBorder="1" applyAlignment="1" applyProtection="1">
      <alignment vertical="center"/>
      <protection hidden="1"/>
    </xf>
    <xf numFmtId="0" fontId="1" fillId="0" borderId="0" xfId="0" applyFont="1" applyFill="1" applyAlignment="1" applyProtection="1">
      <alignment vertical="center"/>
      <protection hidden="1"/>
    </xf>
    <xf numFmtId="0" fontId="1" fillId="0" borderId="6" xfId="0" applyFont="1" applyFill="1" applyBorder="1" applyAlignment="1" applyProtection="1">
      <alignment horizontal="right" vertical="center"/>
      <protection hidden="1"/>
    </xf>
    <xf numFmtId="0" fontId="5" fillId="2" borderId="7" xfId="0" applyFont="1" applyFill="1" applyBorder="1" applyAlignment="1" applyProtection="1">
      <alignment horizontal="left" vertical="center"/>
      <protection locked="0"/>
    </xf>
    <xf numFmtId="0" fontId="1" fillId="2" borderId="8" xfId="0" applyFont="1" applyFill="1" applyBorder="1" applyAlignment="1" applyProtection="1">
      <alignment horizontal="left" vertical="center"/>
      <protection locked="0"/>
    </xf>
    <xf numFmtId="0" fontId="1" fillId="0" borderId="9" xfId="0" applyFont="1" applyFill="1" applyBorder="1" applyAlignment="1" applyProtection="1">
      <alignment vertical="center"/>
      <protection hidden="1"/>
    </xf>
    <xf numFmtId="0" fontId="1" fillId="0" borderId="6" xfId="0" applyFont="1" applyBorder="1" applyAlignment="1" applyProtection="1">
      <alignment horizontal="center" vertical="center"/>
      <protection hidden="1"/>
    </xf>
    <xf numFmtId="183" fontId="5" fillId="0" borderId="10" xfId="0" applyNumberFormat="1" applyFont="1" applyBorder="1" applyAlignment="1" applyProtection="1">
      <alignment horizontal="center" vertical="center"/>
      <protection hidden="1"/>
    </xf>
    <xf numFmtId="183" fontId="6" fillId="0" borderId="11" xfId="0" applyNumberFormat="1" applyFont="1" applyFill="1" applyBorder="1" applyAlignment="1" applyProtection="1">
      <alignment horizontal="center" vertical="center"/>
      <protection hidden="1"/>
    </xf>
    <xf numFmtId="0" fontId="1" fillId="0" borderId="9" xfId="0" applyFont="1" applyFill="1" applyBorder="1" applyAlignment="1" applyProtection="1">
      <alignment horizontal="left" vertical="center"/>
      <protection hidden="1"/>
    </xf>
    <xf numFmtId="0" fontId="1" fillId="0" borderId="6" xfId="0" applyNumberFormat="1" applyFont="1" applyBorder="1" applyAlignment="1" applyProtection="1">
      <alignment horizontal="center" vertical="center"/>
      <protection hidden="1"/>
    </xf>
    <xf numFmtId="183" fontId="1" fillId="3" borderId="10" xfId="0" applyNumberFormat="1" applyFont="1" applyFill="1" applyBorder="1" applyAlignment="1" applyProtection="1">
      <alignment horizontal="center" vertical="center"/>
      <protection locked="0"/>
    </xf>
    <xf numFmtId="183" fontId="1" fillId="3" borderId="11" xfId="0" applyNumberFormat="1" applyFont="1" applyFill="1" applyBorder="1" applyAlignment="1" applyProtection="1">
      <alignment horizontal="center" vertical="center"/>
      <protection locked="0"/>
    </xf>
    <xf numFmtId="0" fontId="1" fillId="2" borderId="7" xfId="0" applyFont="1" applyFill="1" applyBorder="1" applyAlignment="1" applyProtection="1">
      <alignment horizontal="left" vertical="center"/>
      <protection locked="0"/>
    </xf>
    <xf numFmtId="0" fontId="2" fillId="0" borderId="12" xfId="0" applyFont="1" applyBorder="1" applyAlignment="1" applyProtection="1">
      <alignment vertical="center"/>
      <protection hidden="1"/>
    </xf>
    <xf numFmtId="0" fontId="1" fillId="0" borderId="6" xfId="0" applyNumberFormat="1" applyFont="1" applyBorder="1" applyAlignment="1" applyProtection="1">
      <alignment horizontal="right" vertical="center"/>
      <protection hidden="1"/>
    </xf>
    <xf numFmtId="49" fontId="5" fillId="3" borderId="7" xfId="0" applyNumberFormat="1" applyFont="1" applyFill="1" applyBorder="1" applyAlignment="1" applyProtection="1">
      <alignment horizontal="left" vertical="center" shrinkToFit="1"/>
      <protection locked="0"/>
    </xf>
    <xf numFmtId="49" fontId="5" fillId="3" borderId="13" xfId="0" applyNumberFormat="1" applyFont="1" applyFill="1" applyBorder="1" applyAlignment="1" applyProtection="1">
      <alignment horizontal="left" vertical="center" shrinkToFit="1"/>
      <protection locked="0"/>
    </xf>
    <xf numFmtId="49" fontId="5" fillId="3" borderId="14" xfId="0" applyNumberFormat="1" applyFont="1" applyFill="1" applyBorder="1" applyAlignment="1" applyProtection="1">
      <alignment horizontal="left" vertical="center" shrinkToFit="1"/>
      <protection locked="0"/>
    </xf>
    <xf numFmtId="183" fontId="1" fillId="0" borderId="10" xfId="0" applyNumberFormat="1" applyFont="1" applyBorder="1" applyAlignment="1" applyProtection="1">
      <alignment horizontal="center" vertical="center"/>
      <protection hidden="1"/>
    </xf>
    <xf numFmtId="183" fontId="1" fillId="0" borderId="11" xfId="0" applyNumberFormat="1"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hidden="1"/>
    </xf>
    <xf numFmtId="0" fontId="5" fillId="0" borderId="7" xfId="0" applyNumberFormat="1" applyFont="1" applyFill="1" applyBorder="1" applyAlignment="1" applyProtection="1">
      <alignment horizontal="left" vertical="center" shrinkToFit="1"/>
      <protection hidden="1"/>
    </xf>
    <xf numFmtId="0" fontId="5" fillId="0" borderId="13" xfId="0" applyNumberFormat="1" applyFont="1" applyFill="1" applyBorder="1" applyAlignment="1" applyProtection="1">
      <alignment horizontal="left" vertical="center" shrinkToFit="1"/>
      <protection hidden="1"/>
    </xf>
    <xf numFmtId="0" fontId="5" fillId="0" borderId="14" xfId="0" applyNumberFormat="1" applyFont="1" applyFill="1" applyBorder="1" applyAlignment="1" applyProtection="1">
      <alignment horizontal="left" vertical="center" shrinkToFit="1"/>
      <protection hidden="1"/>
    </xf>
    <xf numFmtId="49" fontId="5" fillId="0" borderId="0" xfId="0" applyNumberFormat="1" applyFont="1" applyFill="1" applyBorder="1" applyAlignment="1" applyProtection="1">
      <alignment horizontal="center" vertical="center"/>
      <protection hidden="1"/>
    </xf>
    <xf numFmtId="0" fontId="1" fillId="0" borderId="7" xfId="0" applyNumberFormat="1" applyFont="1" applyFill="1" applyBorder="1" applyAlignment="1" applyProtection="1">
      <alignment horizontal="left" vertical="center" shrinkToFit="1"/>
      <protection hidden="1"/>
    </xf>
    <xf numFmtId="0" fontId="1" fillId="0" borderId="13" xfId="0" applyNumberFormat="1" applyFont="1" applyFill="1" applyBorder="1" applyAlignment="1" applyProtection="1">
      <alignment horizontal="left" vertical="center" shrinkToFit="1"/>
      <protection hidden="1"/>
    </xf>
    <xf numFmtId="0" fontId="1" fillId="0" borderId="14" xfId="0" applyNumberFormat="1" applyFont="1" applyFill="1" applyBorder="1" applyAlignment="1" applyProtection="1">
      <alignment horizontal="left" vertical="center" shrinkToFit="1"/>
      <protection hidden="1"/>
    </xf>
    <xf numFmtId="180" fontId="7" fillId="0" borderId="6" xfId="0" applyNumberFormat="1" applyFont="1" applyBorder="1" applyAlignment="1" applyProtection="1">
      <alignment horizontal="right" vertical="center"/>
      <protection hidden="1"/>
    </xf>
    <xf numFmtId="184" fontId="1" fillId="0" borderId="7" xfId="0" applyNumberFormat="1" applyFont="1" applyBorder="1" applyAlignment="1" applyProtection="1">
      <alignment horizontal="left" vertical="center"/>
      <protection hidden="1"/>
    </xf>
    <xf numFmtId="184" fontId="1" fillId="0" borderId="13" xfId="0" applyNumberFormat="1" applyFont="1" applyBorder="1" applyAlignment="1" applyProtection="1">
      <alignment horizontal="left" vertical="center"/>
      <protection hidden="1"/>
    </xf>
    <xf numFmtId="184" fontId="1" fillId="0" borderId="14" xfId="0" applyNumberFormat="1" applyFont="1" applyBorder="1" applyAlignment="1" applyProtection="1">
      <alignment horizontal="left" vertical="center"/>
      <protection hidden="1"/>
    </xf>
    <xf numFmtId="0" fontId="5" fillId="0" borderId="15" xfId="0" applyNumberFormat="1" applyFont="1" applyBorder="1" applyAlignment="1" applyProtection="1">
      <alignment horizontal="right" vertical="center"/>
      <protection hidden="1"/>
    </xf>
    <xf numFmtId="184" fontId="5" fillId="2" borderId="16" xfId="0" applyNumberFormat="1" applyFont="1" applyFill="1" applyBorder="1" applyAlignment="1" applyProtection="1">
      <alignment horizontal="left" vertical="center" shrinkToFit="1"/>
      <protection locked="0"/>
    </xf>
    <xf numFmtId="184" fontId="1" fillId="2" borderId="17" xfId="0" applyNumberFormat="1" applyFont="1" applyFill="1" applyBorder="1" applyAlignment="1" applyProtection="1">
      <alignment horizontal="left" vertical="center" shrinkToFit="1"/>
      <protection locked="0"/>
    </xf>
    <xf numFmtId="184" fontId="1" fillId="2" borderId="18" xfId="0" applyNumberFormat="1" applyFont="1" applyFill="1" applyBorder="1" applyAlignment="1" applyProtection="1">
      <alignment horizontal="left" vertical="center" shrinkToFit="1"/>
      <protection locked="0"/>
    </xf>
    <xf numFmtId="0" fontId="1" fillId="0" borderId="15" xfId="0" applyNumberFormat="1" applyFont="1" applyBorder="1" applyAlignment="1" applyProtection="1">
      <alignment horizontal="center" vertical="center"/>
      <protection hidden="1"/>
    </xf>
    <xf numFmtId="183" fontId="1" fillId="0" borderId="19" xfId="0" applyNumberFormat="1" applyFont="1" applyBorder="1" applyAlignment="1" applyProtection="1">
      <alignment horizontal="center" vertical="center"/>
      <protection hidden="1"/>
    </xf>
    <xf numFmtId="183" fontId="1" fillId="0" borderId="20" xfId="0" applyNumberFormat="1" applyFont="1" applyFill="1" applyBorder="1" applyAlignment="1" applyProtection="1">
      <alignment horizontal="center" vertical="center"/>
      <protection hidden="1"/>
    </xf>
    <xf numFmtId="180" fontId="7" fillId="0" borderId="0" xfId="0" applyNumberFormat="1" applyFont="1" applyBorder="1" applyAlignment="1" applyProtection="1">
      <alignment horizontal="right" vertical="center"/>
      <protection hidden="1"/>
    </xf>
    <xf numFmtId="184" fontId="1" fillId="0" borderId="0" xfId="0" applyNumberFormat="1" applyFont="1" applyBorder="1" applyAlignment="1" applyProtection="1">
      <alignment horizontal="left" vertical="center"/>
      <protection hidden="1"/>
    </xf>
    <xf numFmtId="0" fontId="1" fillId="0" borderId="0" xfId="0" applyNumberFormat="1" applyFont="1" applyBorder="1" applyAlignment="1" applyProtection="1">
      <alignment horizontal="center" vertical="center"/>
      <protection hidden="1"/>
    </xf>
    <xf numFmtId="183" fontId="1" fillId="0" borderId="0" xfId="0" applyNumberFormat="1" applyFont="1" applyBorder="1" applyAlignment="1" applyProtection="1">
      <alignment horizontal="center" vertical="center"/>
      <protection hidden="1"/>
    </xf>
    <xf numFmtId="183" fontId="1" fillId="0" borderId="0" xfId="0" applyNumberFormat="1" applyFont="1"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180" fontId="1" fillId="0" borderId="0" xfId="0" applyNumberFormat="1" applyFont="1" applyAlignment="1" applyProtection="1">
      <alignment horizontal="right" vertical="center"/>
      <protection hidden="1"/>
    </xf>
    <xf numFmtId="0" fontId="2" fillId="4" borderId="21" xfId="0" applyFont="1" applyFill="1" applyBorder="1" applyAlignment="1" applyProtection="1">
      <alignment horizontal="left" vertical="center"/>
      <protection hidden="1"/>
    </xf>
    <xf numFmtId="0" fontId="2" fillId="4" borderId="22" xfId="0" applyFont="1" applyFill="1" applyBorder="1" applyAlignment="1" applyProtection="1">
      <alignment horizontal="left" vertical="center"/>
      <protection hidden="1"/>
    </xf>
    <xf numFmtId="0" fontId="1" fillId="4" borderId="2" xfId="0" applyFont="1" applyFill="1" applyBorder="1" applyProtection="1">
      <alignment vertical="center"/>
      <protection hidden="1"/>
    </xf>
    <xf numFmtId="0" fontId="2" fillId="4" borderId="6" xfId="0" applyFont="1" applyFill="1" applyBorder="1" applyAlignment="1" applyProtection="1">
      <alignment horizontal="center" vertical="center"/>
      <protection hidden="1"/>
    </xf>
    <xf numFmtId="0" fontId="2" fillId="4" borderId="10" xfId="0" applyFont="1" applyFill="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176" fontId="1" fillId="4" borderId="10" xfId="0" applyNumberFormat="1" applyFont="1" applyFill="1" applyBorder="1" applyAlignment="1" applyProtection="1">
      <alignment horizontal="center" vertical="center"/>
      <protection hidden="1"/>
    </xf>
    <xf numFmtId="177" fontId="6" fillId="4" borderId="6" xfId="0" applyNumberFormat="1" applyFont="1" applyFill="1" applyBorder="1" applyAlignment="1" applyProtection="1">
      <alignment horizontal="center" vertical="center"/>
      <protection hidden="1"/>
    </xf>
    <xf numFmtId="177" fontId="1" fillId="4" borderId="10" xfId="0" applyNumberFormat="1" applyFont="1" applyFill="1" applyBorder="1" applyAlignment="1" applyProtection="1">
      <alignment horizontal="center" vertical="center"/>
      <protection hidden="1"/>
    </xf>
    <xf numFmtId="176" fontId="6" fillId="4" borderId="6" xfId="0" applyNumberFormat="1" applyFont="1" applyFill="1" applyBorder="1" applyAlignment="1" applyProtection="1">
      <alignment horizontal="center" vertical="center"/>
      <protection hidden="1"/>
    </xf>
    <xf numFmtId="176" fontId="1" fillId="4" borderId="23" xfId="0" applyNumberFormat="1" applyFont="1" applyFill="1" applyBorder="1" applyAlignment="1" applyProtection="1">
      <alignment horizontal="center" vertical="center"/>
      <protection hidden="1"/>
    </xf>
    <xf numFmtId="176" fontId="1" fillId="4" borderId="0" xfId="0" applyNumberFormat="1" applyFont="1" applyFill="1" applyBorder="1" applyProtection="1">
      <alignment vertical="center"/>
      <protection hidden="1"/>
    </xf>
    <xf numFmtId="0" fontId="2" fillId="4" borderId="24" xfId="0" applyFont="1" applyFill="1" applyBorder="1" applyAlignment="1" applyProtection="1">
      <alignment horizontal="left" vertical="center"/>
      <protection hidden="1"/>
    </xf>
    <xf numFmtId="0" fontId="2" fillId="4" borderId="25" xfId="0" applyFont="1" applyFill="1" applyBorder="1" applyAlignment="1" applyProtection="1">
      <alignment horizontal="left" vertical="center"/>
      <protection hidden="1"/>
    </xf>
    <xf numFmtId="0" fontId="1" fillId="4" borderId="0" xfId="0" applyFont="1" applyFill="1" applyBorder="1" applyProtection="1">
      <alignment vertical="center"/>
      <protection hidden="1"/>
    </xf>
    <xf numFmtId="0" fontId="1" fillId="4" borderId="6" xfId="0" applyFont="1" applyFill="1" applyBorder="1" applyAlignment="1" applyProtection="1">
      <alignment horizontal="center" vertical="center"/>
      <protection hidden="1"/>
    </xf>
    <xf numFmtId="0" fontId="1" fillId="4" borderId="10" xfId="0" applyFont="1" applyFill="1" applyBorder="1" applyAlignment="1" applyProtection="1">
      <alignment horizontal="center" vertical="center"/>
      <protection hidden="1"/>
    </xf>
    <xf numFmtId="179" fontId="1" fillId="4" borderId="6" xfId="0" applyNumberFormat="1" applyFont="1" applyFill="1" applyBorder="1" applyAlignment="1" applyProtection="1">
      <alignment horizontal="center" vertical="center"/>
      <protection hidden="1"/>
    </xf>
    <xf numFmtId="185" fontId="1" fillId="4" borderId="10" xfId="0" applyNumberFormat="1" applyFont="1" applyFill="1" applyBorder="1" applyAlignment="1" applyProtection="1">
      <alignment horizontal="right" vertical="center"/>
      <protection hidden="1"/>
    </xf>
    <xf numFmtId="185" fontId="1" fillId="4" borderId="10" xfId="0" applyNumberFormat="1" applyFont="1" applyFill="1" applyBorder="1" applyProtection="1">
      <alignment vertical="center"/>
      <protection hidden="1"/>
    </xf>
    <xf numFmtId="179" fontId="1" fillId="4" borderId="15" xfId="0" applyNumberFormat="1" applyFont="1" applyFill="1" applyBorder="1" applyAlignment="1" applyProtection="1">
      <alignment horizontal="center" vertical="center"/>
      <protection hidden="1"/>
    </xf>
    <xf numFmtId="185" fontId="1" fillId="4" borderId="19" xfId="0" applyNumberFormat="1" applyFont="1" applyFill="1" applyBorder="1" applyProtection="1">
      <alignment vertical="center"/>
      <protection hidden="1"/>
    </xf>
    <xf numFmtId="179" fontId="1" fillId="0" borderId="0" xfId="0" applyNumberFormat="1" applyFont="1" applyFill="1" applyBorder="1" applyAlignment="1" applyProtection="1">
      <alignment horizontal="center" vertical="center"/>
      <protection hidden="1"/>
    </xf>
    <xf numFmtId="186" fontId="1" fillId="0" borderId="0" xfId="0" applyNumberFormat="1" applyFont="1" applyFill="1" applyBorder="1" applyProtection="1">
      <alignment vertical="center"/>
      <protection hidden="1"/>
    </xf>
    <xf numFmtId="0" fontId="2" fillId="0" borderId="0" xfId="0" applyFont="1" applyFill="1" applyAlignment="1" applyProtection="1">
      <alignment horizontal="lef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4" fillId="0" borderId="21" xfId="0" applyFont="1" applyBorder="1" applyAlignment="1" applyProtection="1">
      <alignment horizontal="center" vertical="center"/>
      <protection hidden="1"/>
    </xf>
    <xf numFmtId="0" fontId="2" fillId="0" borderId="26" xfId="0" applyFont="1" applyBorder="1" applyAlignment="1" applyProtection="1">
      <alignment horizontal="center" vertical="center"/>
      <protection hidden="1"/>
    </xf>
    <xf numFmtId="0" fontId="2" fillId="0" borderId="22" xfId="0" applyFont="1" applyBorder="1" applyAlignment="1" applyProtection="1">
      <alignment vertical="center"/>
      <protection hidden="1"/>
    </xf>
    <xf numFmtId="0" fontId="2" fillId="0" borderId="5" xfId="0" applyFont="1" applyBorder="1" applyAlignment="1" applyProtection="1">
      <alignment vertical="center"/>
      <protection hidden="1"/>
    </xf>
    <xf numFmtId="0" fontId="5" fillId="0" borderId="10"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180" fontId="1" fillId="0" borderId="10" xfId="0" applyNumberFormat="1"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49" fontId="5" fillId="3" borderId="6" xfId="0" applyNumberFormat="1" applyFont="1" applyFill="1" applyBorder="1" applyAlignment="1" applyProtection="1">
      <alignment horizontal="center" vertical="center"/>
      <protection locked="0"/>
    </xf>
    <xf numFmtId="182" fontId="1" fillId="3" borderId="10" xfId="0" applyNumberFormat="1" applyFont="1" applyFill="1" applyBorder="1" applyAlignment="1" applyProtection="1">
      <alignment horizontal="right" vertical="center"/>
      <protection locked="0"/>
    </xf>
    <xf numFmtId="182" fontId="1" fillId="3" borderId="10" xfId="0" applyNumberFormat="1"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180" fontId="1" fillId="2" borderId="10" xfId="0" applyNumberFormat="1" applyFont="1" applyFill="1" applyBorder="1" applyAlignment="1" applyProtection="1">
      <alignment horizontal="right" vertical="center"/>
      <protection locked="0"/>
    </xf>
    <xf numFmtId="184" fontId="1" fillId="0" borderId="7" xfId="0" applyNumberFormat="1" applyFont="1" applyBorder="1" applyProtection="1">
      <alignment vertical="center"/>
      <protection hidden="1"/>
    </xf>
    <xf numFmtId="0" fontId="1" fillId="0" borderId="14" xfId="0" applyFont="1" applyBorder="1" applyProtection="1">
      <alignment vertical="center"/>
      <protection hidden="1"/>
    </xf>
    <xf numFmtId="182" fontId="1" fillId="3" borderId="10" xfId="0" applyNumberFormat="1" applyFont="1" applyFill="1" applyBorder="1" applyAlignment="1" applyProtection="1">
      <alignment vertical="center"/>
      <protection locked="0"/>
    </xf>
    <xf numFmtId="49" fontId="1" fillId="3" borderId="10" xfId="0" applyNumberFormat="1" applyFont="1" applyFill="1" applyBorder="1" applyAlignment="1" applyProtection="1">
      <alignment horizontal="center" vertical="center"/>
      <protection locked="0"/>
    </xf>
    <xf numFmtId="184" fontId="2" fillId="0" borderId="7" xfId="0" applyNumberFormat="1" applyFont="1" applyBorder="1" applyProtection="1">
      <alignment vertical="center"/>
      <protection hidden="1"/>
    </xf>
    <xf numFmtId="182" fontId="8" fillId="3" borderId="7" xfId="0" applyNumberFormat="1" applyFont="1" applyFill="1" applyBorder="1" applyAlignment="1" applyProtection="1">
      <alignment vertical="center"/>
      <protection locked="0"/>
    </xf>
    <xf numFmtId="49" fontId="8" fillId="3" borderId="10" xfId="0" applyNumberFormat="1" applyFont="1" applyFill="1" applyBorder="1" applyAlignment="1" applyProtection="1">
      <alignment horizontal="center" vertical="center"/>
      <protection locked="0"/>
    </xf>
    <xf numFmtId="180" fontId="5" fillId="0" borderId="23" xfId="0" applyNumberFormat="1" applyFont="1" applyBorder="1" applyAlignment="1" applyProtection="1">
      <alignment horizontal="right" vertical="center"/>
      <protection hidden="1"/>
    </xf>
    <xf numFmtId="180" fontId="1" fillId="0" borderId="0" xfId="0" applyNumberFormat="1" applyFont="1" applyBorder="1" applyProtection="1">
      <alignment vertical="center"/>
      <protection hidden="1"/>
    </xf>
    <xf numFmtId="180" fontId="5" fillId="0" borderId="0" xfId="0" applyNumberFormat="1" applyFont="1" applyBorder="1" applyAlignment="1" applyProtection="1">
      <alignment horizontal="left" vertical="center"/>
      <protection hidden="1"/>
    </xf>
    <xf numFmtId="0" fontId="1" fillId="0" borderId="0" xfId="0" applyFont="1" applyBorder="1" applyAlignment="1" applyProtection="1">
      <alignment horizontal="center" vertical="center"/>
      <protection hidden="1"/>
    </xf>
    <xf numFmtId="180" fontId="1" fillId="0" borderId="0" xfId="0" applyNumberFormat="1" applyFont="1" applyBorder="1" applyAlignment="1" applyProtection="1">
      <alignment horizontal="right" vertical="center"/>
      <protection hidden="1"/>
    </xf>
    <xf numFmtId="184" fontId="5" fillId="0" borderId="0" xfId="0" applyNumberFormat="1" applyFont="1" applyBorder="1" applyAlignment="1" applyProtection="1">
      <alignment vertical="center"/>
      <protection hidden="1"/>
    </xf>
    <xf numFmtId="184" fontId="1" fillId="0" borderId="9" xfId="0" applyNumberFormat="1" applyFont="1" applyBorder="1" applyAlignment="1" applyProtection="1">
      <alignment vertical="center"/>
      <protection hidden="1"/>
    </xf>
    <xf numFmtId="180" fontId="6" fillId="0" borderId="15" xfId="0" applyNumberFormat="1" applyFont="1" applyBorder="1" applyAlignment="1" applyProtection="1">
      <alignment horizontal="right" vertical="center"/>
      <protection hidden="1"/>
    </xf>
    <xf numFmtId="180" fontId="1" fillId="0" borderId="19" xfId="0" applyNumberFormat="1" applyFont="1" applyBorder="1" applyProtection="1">
      <alignment vertical="center"/>
      <protection hidden="1"/>
    </xf>
    <xf numFmtId="180" fontId="5" fillId="0" borderId="27" xfId="0" applyNumberFormat="1" applyFont="1" applyBorder="1" applyAlignment="1" applyProtection="1">
      <alignment horizontal="left" vertical="center"/>
      <protection hidden="1"/>
    </xf>
    <xf numFmtId="187" fontId="1" fillId="0" borderId="27" xfId="0" applyNumberFormat="1" applyFont="1" applyBorder="1" applyAlignment="1" applyProtection="1">
      <alignment horizontal="center" vertical="center"/>
      <protection hidden="1"/>
    </xf>
    <xf numFmtId="180" fontId="1" fillId="0" borderId="19" xfId="0" applyNumberFormat="1" applyFont="1" applyBorder="1" applyAlignment="1" applyProtection="1">
      <alignment horizontal="right" vertical="center"/>
      <protection hidden="1"/>
    </xf>
    <xf numFmtId="184" fontId="1" fillId="0" borderId="17" xfId="0" applyNumberFormat="1" applyFont="1" applyBorder="1" applyAlignment="1" applyProtection="1">
      <alignment vertical="center"/>
      <protection hidden="1"/>
    </xf>
    <xf numFmtId="184" fontId="2" fillId="0" borderId="18" xfId="0" applyNumberFormat="1" applyFont="1" applyBorder="1" applyAlignment="1" applyProtection="1">
      <alignment vertical="center"/>
      <protection hidden="1"/>
    </xf>
    <xf numFmtId="180" fontId="6" fillId="0" borderId="0" xfId="0" applyNumberFormat="1" applyFont="1" applyBorder="1" applyAlignment="1" applyProtection="1">
      <alignment horizontal="right" vertical="center"/>
      <protection hidden="1"/>
    </xf>
    <xf numFmtId="180" fontId="7" fillId="0" borderId="0" xfId="0" applyNumberFormat="1" applyFont="1" applyAlignment="1" applyProtection="1">
      <alignment horizontal="right" vertical="center"/>
      <protection hidden="1"/>
    </xf>
    <xf numFmtId="184" fontId="2" fillId="0" borderId="0" xfId="0" applyNumberFormat="1" applyFont="1" applyBorder="1" applyAlignment="1" applyProtection="1">
      <alignment vertical="center"/>
      <protection hidden="1"/>
    </xf>
    <xf numFmtId="180" fontId="5" fillId="0" borderId="0" xfId="0" applyNumberFormat="1" applyFont="1" applyAlignment="1" applyProtection="1">
      <alignment horizontal="left" vertical="center"/>
      <protection hidden="1"/>
    </xf>
    <xf numFmtId="187" fontId="1" fillId="0" borderId="0" xfId="0" applyNumberFormat="1" applyFont="1" applyAlignment="1" applyProtection="1">
      <alignment horizontal="center" vertical="center"/>
      <protection hidden="1"/>
    </xf>
    <xf numFmtId="184" fontId="1" fillId="0" borderId="0" xfId="0" applyNumberFormat="1" applyFont="1" applyBorder="1" applyAlignment="1" applyProtection="1">
      <alignment vertical="center"/>
      <protection hidden="1"/>
    </xf>
    <xf numFmtId="180" fontId="1" fillId="0" borderId="0" xfId="0" applyNumberFormat="1" applyFont="1" applyProtection="1">
      <alignment vertical="center"/>
      <protection hidden="1"/>
    </xf>
    <xf numFmtId="184" fontId="5" fillId="0" borderId="0" xfId="0" applyNumberFormat="1" applyFont="1" applyAlignment="1" applyProtection="1">
      <alignment vertical="center"/>
      <protection hidden="1"/>
    </xf>
    <xf numFmtId="184" fontId="1" fillId="0" borderId="0" xfId="0" applyNumberFormat="1" applyFont="1" applyAlignment="1" applyProtection="1">
      <alignment vertical="center"/>
      <protection hidden="1"/>
    </xf>
    <xf numFmtId="180" fontId="1" fillId="4" borderId="2" xfId="0" applyNumberFormat="1" applyFont="1" applyFill="1" applyBorder="1" applyAlignment="1" applyProtection="1">
      <alignment horizontal="center" vertical="center"/>
      <protection hidden="1"/>
    </xf>
    <xf numFmtId="0" fontId="1" fillId="4" borderId="3" xfId="0" applyFont="1" applyFill="1" applyBorder="1" applyProtection="1">
      <alignment vertical="center"/>
      <protection hidden="1"/>
    </xf>
    <xf numFmtId="0" fontId="1" fillId="4" borderId="7" xfId="0" applyFont="1" applyFill="1" applyBorder="1" applyAlignment="1" applyProtection="1">
      <alignment horizontal="center" vertical="center"/>
      <protection hidden="1"/>
    </xf>
    <xf numFmtId="0" fontId="1" fillId="4" borderId="14" xfId="0" applyFont="1" applyFill="1" applyBorder="1" applyAlignment="1" applyProtection="1">
      <alignment horizontal="center" vertical="center"/>
      <protection hidden="1"/>
    </xf>
    <xf numFmtId="188" fontId="2" fillId="4" borderId="7" xfId="0" applyNumberFormat="1" applyFont="1" applyFill="1" applyBorder="1" applyAlignment="1" applyProtection="1">
      <alignment horizontal="right" vertical="center"/>
      <protection hidden="1"/>
    </xf>
    <xf numFmtId="0" fontId="1" fillId="4" borderId="14" xfId="0" applyFont="1" applyFill="1" applyBorder="1" applyProtection="1">
      <alignment vertical="center"/>
      <protection hidden="1"/>
    </xf>
    <xf numFmtId="177" fontId="2" fillId="4" borderId="7" xfId="0" applyNumberFormat="1" applyFont="1" applyFill="1" applyBorder="1" applyAlignment="1" applyProtection="1">
      <alignment horizontal="right" vertical="center"/>
      <protection hidden="1"/>
    </xf>
    <xf numFmtId="184" fontId="2" fillId="4" borderId="7" xfId="0" applyNumberFormat="1" applyFont="1" applyFill="1" applyBorder="1" applyAlignment="1" applyProtection="1">
      <alignment horizontal="right" vertical="center"/>
      <protection hidden="1"/>
    </xf>
    <xf numFmtId="189" fontId="1" fillId="4" borderId="0" xfId="0" applyNumberFormat="1" applyFont="1" applyFill="1" applyBorder="1" applyProtection="1">
      <alignment vertical="center"/>
      <protection hidden="1"/>
    </xf>
    <xf numFmtId="176" fontId="1" fillId="4" borderId="9" xfId="0" applyNumberFormat="1" applyFont="1" applyFill="1" applyBorder="1" applyProtection="1">
      <alignment vertical="center"/>
      <protection hidden="1"/>
    </xf>
    <xf numFmtId="180" fontId="1" fillId="4" borderId="0" xfId="0" applyNumberFormat="1" applyFont="1" applyFill="1" applyBorder="1" applyAlignment="1" applyProtection="1">
      <alignment horizontal="center" vertical="center"/>
      <protection hidden="1"/>
    </xf>
    <xf numFmtId="0" fontId="1" fillId="4" borderId="9" xfId="0" applyFont="1" applyFill="1" applyBorder="1" applyProtection="1">
      <alignment vertical="center"/>
      <protection hidden="1"/>
    </xf>
    <xf numFmtId="185" fontId="2" fillId="4" borderId="7" xfId="0" applyNumberFormat="1" applyFont="1" applyFill="1" applyBorder="1" applyProtection="1">
      <alignment vertical="center"/>
      <protection hidden="1"/>
    </xf>
    <xf numFmtId="185" fontId="2" fillId="4" borderId="16" xfId="0" applyNumberFormat="1" applyFont="1" applyFill="1" applyBorder="1" applyProtection="1">
      <alignment vertical="center"/>
      <protection hidden="1"/>
    </xf>
    <xf numFmtId="0" fontId="1" fillId="4" borderId="18" xfId="0" applyFont="1" applyFill="1" applyBorder="1" applyProtection="1">
      <alignment vertical="center"/>
      <protection hidden="1"/>
    </xf>
    <xf numFmtId="179" fontId="1" fillId="0" borderId="0" xfId="0" applyNumberFormat="1" applyFont="1" applyFill="1" applyBorder="1" applyProtection="1">
      <alignment vertical="center"/>
      <protection hidden="1"/>
    </xf>
    <xf numFmtId="180" fontId="1" fillId="0" borderId="0" xfId="0" applyNumberFormat="1" applyFont="1" applyFill="1" applyAlignment="1" applyProtection="1">
      <alignment horizontal="center" vertical="center"/>
      <protection hidden="1"/>
    </xf>
    <xf numFmtId="0" fontId="1" fillId="0" borderId="0" xfId="0" applyFont="1" applyFill="1" applyAlignment="1" applyProtection="1">
      <alignment horizontal="right" vertical="center"/>
      <protection hidden="1"/>
    </xf>
    <xf numFmtId="181" fontId="1" fillId="0" borderId="0" xfId="0" applyNumberFormat="1" applyFont="1" applyFill="1" applyProtection="1">
      <alignment vertical="center"/>
      <protection hidden="1"/>
    </xf>
    <xf numFmtId="0" fontId="1" fillId="0" borderId="0" xfId="0" applyFont="1" applyFill="1" applyBorder="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0" xfId="26" applyFont="1" applyFill="1" applyBorder="1" applyAlignment="1" applyProtection="1">
      <alignment vertical="center" wrapText="1"/>
      <protection hidden="1"/>
    </xf>
    <xf numFmtId="0" fontId="5" fillId="0" borderId="0" xfId="0" applyFont="1" applyProtection="1">
      <alignment vertical="center"/>
      <protection hidden="1"/>
    </xf>
    <xf numFmtId="0" fontId="1" fillId="0" borderId="0" xfId="0" applyFont="1" applyFill="1" applyBorder="1" applyAlignment="1">
      <alignment horizontal="center" vertical="center" wrapText="1"/>
    </xf>
    <xf numFmtId="0" fontId="1" fillId="2" borderId="0" xfId="0" applyFont="1" applyFill="1" applyBorder="1" applyAlignment="1">
      <alignment vertical="center"/>
    </xf>
    <xf numFmtId="0" fontId="8" fillId="0" borderId="0" xfId="0" applyFont="1" applyFill="1" applyBorder="1" applyAlignment="1">
      <alignment vertical="center"/>
    </xf>
    <xf numFmtId="0" fontId="1" fillId="0" borderId="0" xfId="0" applyFont="1" applyFill="1" applyBorder="1" applyAlignment="1">
      <alignment vertical="center"/>
    </xf>
    <xf numFmtId="190" fontId="1" fillId="0" borderId="0" xfId="0" applyNumberFormat="1" applyFont="1" applyFill="1" applyBorder="1" applyAlignment="1">
      <alignment vertical="center"/>
    </xf>
    <xf numFmtId="185" fontId="1" fillId="0" borderId="0" xfId="0" applyNumberFormat="1" applyFont="1" applyFill="1" applyBorder="1" applyAlignment="1">
      <alignment vertical="center"/>
    </xf>
    <xf numFmtId="177" fontId="1" fillId="0" borderId="0" xfId="0" applyNumberFormat="1" applyFont="1" applyFill="1" applyBorder="1" applyAlignment="1">
      <alignment vertical="center"/>
    </xf>
    <xf numFmtId="191" fontId="1" fillId="0" borderId="0" xfId="0" applyNumberFormat="1" applyFont="1" applyFill="1" applyBorder="1" applyAlignment="1">
      <alignment vertical="center"/>
    </xf>
    <xf numFmtId="178" fontId="1" fillId="0" borderId="0" xfId="0" applyNumberFormat="1" applyFont="1" applyFill="1" applyBorder="1" applyAlignment="1">
      <alignment vertical="center"/>
    </xf>
    <xf numFmtId="192" fontId="1" fillId="0" borderId="0" xfId="0" applyNumberFormat="1" applyFont="1" applyFill="1" applyBorder="1" applyAlignment="1">
      <alignment vertical="center"/>
    </xf>
    <xf numFmtId="193" fontId="1" fillId="0" borderId="0" xfId="0" applyNumberFormat="1" applyFont="1" applyFill="1" applyBorder="1" applyAlignment="1">
      <alignment vertical="center"/>
    </xf>
    <xf numFmtId="176" fontId="1" fillId="0" borderId="0" xfId="0" applyNumberFormat="1" applyFont="1" applyFill="1" applyBorder="1" applyAlignment="1">
      <alignment vertical="center"/>
    </xf>
    <xf numFmtId="194" fontId="1" fillId="0" borderId="0" xfId="0" applyNumberFormat="1" applyFont="1" applyFill="1" applyBorder="1" applyAlignment="1">
      <alignment vertical="center"/>
    </xf>
    <xf numFmtId="10" fontId="1" fillId="0" borderId="0" xfId="0" applyNumberFormat="1" applyFont="1" applyFill="1" applyBorder="1" applyAlignment="1">
      <alignment vertical="center"/>
    </xf>
    <xf numFmtId="192" fontId="1" fillId="2" borderId="0" xfId="0" applyNumberFormat="1" applyFont="1" applyFill="1" applyBorder="1" applyAlignment="1">
      <alignment vertical="center"/>
    </xf>
    <xf numFmtId="192" fontId="1" fillId="3" borderId="0" xfId="0" applyNumberFormat="1" applyFont="1" applyFill="1" applyBorder="1" applyAlignment="1">
      <alignment vertical="center"/>
    </xf>
    <xf numFmtId="195" fontId="1" fillId="0" borderId="0" xfId="0" applyNumberFormat="1" applyFont="1" applyFill="1" applyBorder="1" applyAlignment="1">
      <alignment vertical="center"/>
    </xf>
    <xf numFmtId="0" fontId="1" fillId="0" borderId="0" xfId="0" applyFont="1" applyFill="1" applyBorder="1" applyAlignment="1">
      <alignment horizontal="center" vertical="center"/>
    </xf>
    <xf numFmtId="0" fontId="1" fillId="5" borderId="0" xfId="0" applyFont="1" applyFill="1" applyBorder="1" applyAlignment="1">
      <alignment horizontal="center" vertical="center" wrapText="1"/>
    </xf>
    <xf numFmtId="190" fontId="1" fillId="5"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190" fontId="1" fillId="0" borderId="0" xfId="50" applyNumberFormat="1" applyFont="1" applyFill="1" applyBorder="1" applyAlignment="1" applyProtection="1">
      <alignment horizontal="center" vertical="center" wrapText="1"/>
    </xf>
    <xf numFmtId="185" fontId="1" fillId="0" borderId="0" xfId="50" applyNumberFormat="1" applyFont="1" applyFill="1" applyBorder="1" applyAlignment="1" applyProtection="1">
      <alignment horizontal="center" vertical="center" wrapText="1"/>
    </xf>
    <xf numFmtId="0" fontId="5" fillId="0" borderId="0" xfId="0" applyFont="1" applyFill="1" applyBorder="1" applyAlignment="1">
      <alignment vertical="center"/>
    </xf>
    <xf numFmtId="0" fontId="7" fillId="0" borderId="0" xfId="0" applyFont="1" applyFill="1" applyBorder="1" applyAlignment="1">
      <alignment vertical="center"/>
    </xf>
    <xf numFmtId="193" fontId="1" fillId="0" borderId="0" xfId="0" applyNumberFormat="1" applyFont="1" applyFill="1" applyBorder="1" applyAlignment="1">
      <alignment horizontal="center" vertical="center"/>
    </xf>
    <xf numFmtId="177" fontId="1" fillId="5" borderId="0" xfId="0" applyNumberFormat="1" applyFont="1" applyFill="1" applyBorder="1" applyAlignment="1">
      <alignment horizontal="center" vertical="center" wrapText="1"/>
    </xf>
    <xf numFmtId="191" fontId="1" fillId="5" borderId="0" xfId="0" applyNumberFormat="1" applyFont="1" applyFill="1" applyBorder="1" applyAlignment="1">
      <alignment horizontal="center" vertical="center" wrapText="1"/>
    </xf>
    <xf numFmtId="178" fontId="1" fillId="5" borderId="0" xfId="0" applyNumberFormat="1" applyFont="1" applyFill="1" applyBorder="1" applyAlignment="1">
      <alignment horizontal="center" vertical="center" wrapText="1"/>
    </xf>
    <xf numFmtId="192" fontId="1" fillId="5" borderId="0" xfId="0" applyNumberFormat="1" applyFont="1" applyFill="1" applyBorder="1" applyAlignment="1">
      <alignment horizontal="center" vertical="center" wrapText="1"/>
    </xf>
    <xf numFmtId="193" fontId="8" fillId="5" borderId="0" xfId="0" applyNumberFormat="1" applyFont="1" applyFill="1" applyBorder="1" applyAlignment="1">
      <alignment horizontal="center" vertical="center" wrapText="1"/>
    </xf>
    <xf numFmtId="177" fontId="1" fillId="0" borderId="0" xfId="50" applyNumberFormat="1" applyFont="1" applyFill="1" applyBorder="1" applyAlignment="1" applyProtection="1">
      <alignment horizontal="center" vertical="center" wrapText="1"/>
    </xf>
    <xf numFmtId="193" fontId="9" fillId="0" borderId="0" xfId="0" applyNumberFormat="1" applyFont="1" applyFill="1" applyBorder="1" applyAlignment="1">
      <alignment vertical="center" wrapText="1"/>
    </xf>
    <xf numFmtId="0" fontId="1" fillId="2" borderId="0" xfId="0" applyFont="1" applyFill="1" applyBorder="1" applyAlignment="1">
      <alignment horizontal="center" vertical="center"/>
    </xf>
    <xf numFmtId="176" fontId="1" fillId="5" borderId="0" xfId="0" applyNumberFormat="1" applyFont="1" applyFill="1" applyBorder="1" applyAlignment="1">
      <alignment horizontal="center" vertical="center" wrapText="1"/>
    </xf>
    <xf numFmtId="194" fontId="1" fillId="5" borderId="0" xfId="0" applyNumberFormat="1" applyFont="1" applyFill="1" applyBorder="1" applyAlignment="1">
      <alignment horizontal="center" vertical="center" wrapText="1"/>
    </xf>
    <xf numFmtId="10" fontId="1" fillId="5" borderId="0" xfId="0" applyNumberFormat="1" applyFont="1" applyFill="1" applyBorder="1" applyAlignment="1">
      <alignment horizontal="center" vertical="center" wrapText="1"/>
    </xf>
    <xf numFmtId="0" fontId="10" fillId="2" borderId="0" xfId="0" applyFont="1" applyFill="1" applyBorder="1" applyAlignment="1">
      <alignment horizontal="center" vertical="center"/>
    </xf>
    <xf numFmtId="192" fontId="1" fillId="2" borderId="0" xfId="50" applyNumberFormat="1" applyFont="1" applyFill="1" applyBorder="1" applyAlignment="1" applyProtection="1">
      <alignment horizontal="center" vertical="center" wrapText="1"/>
    </xf>
    <xf numFmtId="0" fontId="1" fillId="3" borderId="0" xfId="0" applyFont="1" applyFill="1" applyBorder="1" applyAlignment="1">
      <alignment horizontal="center" vertical="center"/>
    </xf>
    <xf numFmtId="0" fontId="10" fillId="3" borderId="0" xfId="0" applyFont="1" applyFill="1" applyBorder="1" applyAlignment="1">
      <alignment horizontal="center" vertical="center"/>
    </xf>
    <xf numFmtId="195" fontId="1" fillId="5" borderId="0" xfId="0" applyNumberFormat="1" applyFont="1" applyFill="1" applyBorder="1" applyAlignment="1">
      <alignment horizontal="center" vertical="center" wrapText="1"/>
    </xf>
    <xf numFmtId="0" fontId="5" fillId="5"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6" fillId="2" borderId="0" xfId="0" applyFont="1" applyFill="1" applyBorder="1" applyAlignment="1">
      <alignment vertical="center"/>
    </xf>
    <xf numFmtId="190" fontId="1" fillId="2" borderId="0" xfId="50" applyNumberFormat="1" applyFont="1" applyFill="1" applyBorder="1" applyAlignment="1" applyProtection="1">
      <alignment horizontal="center" vertical="center" wrapText="1"/>
    </xf>
    <xf numFmtId="177" fontId="1" fillId="2" borderId="0" xfId="50" applyNumberFormat="1" applyFont="1" applyFill="1" applyBorder="1" applyAlignment="1" applyProtection="1">
      <alignment horizontal="center" vertical="center" wrapText="1"/>
    </xf>
    <xf numFmtId="191" fontId="1" fillId="2" borderId="0" xfId="0" applyNumberFormat="1" applyFont="1" applyFill="1" applyBorder="1" applyAlignment="1">
      <alignment vertical="center"/>
    </xf>
    <xf numFmtId="178" fontId="1" fillId="2" borderId="0" xfId="0" applyNumberFormat="1" applyFont="1" applyFill="1" applyBorder="1" applyAlignment="1">
      <alignment vertical="center"/>
    </xf>
    <xf numFmtId="193" fontId="1" fillId="2" borderId="0" xfId="0" applyNumberFormat="1" applyFont="1" applyFill="1" applyBorder="1" applyAlignment="1">
      <alignment vertical="center"/>
    </xf>
    <xf numFmtId="176" fontId="1" fillId="2" borderId="0" xfId="0" applyNumberFormat="1" applyFont="1" applyFill="1" applyBorder="1" applyAlignment="1">
      <alignment vertical="center"/>
    </xf>
    <xf numFmtId="194" fontId="1" fillId="2" borderId="0" xfId="0" applyNumberFormat="1" applyFont="1" applyFill="1" applyBorder="1" applyAlignment="1">
      <alignment vertical="center"/>
    </xf>
    <xf numFmtId="10" fontId="1" fillId="2" borderId="0" xfId="0" applyNumberFormat="1" applyFont="1" applyFill="1" applyBorder="1" applyAlignment="1">
      <alignment vertical="center"/>
    </xf>
    <xf numFmtId="195" fontId="1" fillId="2" borderId="0" xfId="0" applyNumberFormat="1" applyFont="1" applyFill="1" applyBorder="1" applyAlignment="1">
      <alignment vertical="center"/>
    </xf>
    <xf numFmtId="192" fontId="11" fillId="2"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vertical="center"/>
    </xf>
    <xf numFmtId="190" fontId="8" fillId="0" borderId="0" xfId="50" applyNumberFormat="1" applyFont="1" applyFill="1" applyBorder="1" applyAlignment="1" applyProtection="1">
      <alignment horizontal="center" vertical="center" wrapText="1"/>
    </xf>
    <xf numFmtId="177" fontId="8" fillId="0" borderId="0" xfId="50" applyNumberFormat="1" applyFont="1" applyFill="1" applyBorder="1" applyAlignment="1" applyProtection="1">
      <alignment horizontal="center" vertical="center" wrapText="1"/>
    </xf>
    <xf numFmtId="191" fontId="8" fillId="0" borderId="0" xfId="0" applyNumberFormat="1" applyFont="1" applyFill="1" applyBorder="1" applyAlignment="1">
      <alignment vertical="center"/>
    </xf>
    <xf numFmtId="178" fontId="8" fillId="0" borderId="0" xfId="0" applyNumberFormat="1" applyFont="1" applyFill="1" applyBorder="1" applyAlignment="1">
      <alignment vertical="center"/>
    </xf>
    <xf numFmtId="192" fontId="8" fillId="0" borderId="0" xfId="0" applyNumberFormat="1" applyFont="1" applyFill="1" applyBorder="1" applyAlignment="1">
      <alignment vertical="center"/>
    </xf>
    <xf numFmtId="193" fontId="8" fillId="0" borderId="0" xfId="0" applyNumberFormat="1" applyFont="1" applyFill="1" applyBorder="1" applyAlignment="1">
      <alignment vertical="center"/>
    </xf>
    <xf numFmtId="176" fontId="8" fillId="0" borderId="0" xfId="0" applyNumberFormat="1" applyFont="1" applyFill="1" applyBorder="1" applyAlignment="1">
      <alignment vertical="center"/>
    </xf>
    <xf numFmtId="194" fontId="8" fillId="0" borderId="0" xfId="0" applyNumberFormat="1" applyFont="1" applyFill="1" applyBorder="1" applyAlignment="1">
      <alignment vertical="center"/>
    </xf>
    <xf numFmtId="10" fontId="8" fillId="0" borderId="0" xfId="0" applyNumberFormat="1" applyFont="1" applyFill="1" applyBorder="1" applyAlignment="1">
      <alignment vertical="center"/>
    </xf>
    <xf numFmtId="192" fontId="12" fillId="2" borderId="0" xfId="0" applyNumberFormat="1" applyFont="1" applyFill="1" applyBorder="1" applyAlignment="1">
      <alignment horizontal="center" vertical="center" wrapText="1"/>
    </xf>
    <xf numFmtId="192" fontId="8" fillId="3" borderId="0" xfId="0" applyNumberFormat="1" applyFont="1" applyFill="1" applyBorder="1" applyAlignment="1">
      <alignment vertical="center"/>
    </xf>
    <xf numFmtId="195" fontId="8" fillId="0" borderId="0" xfId="0" applyNumberFormat="1" applyFont="1" applyFill="1" applyBorder="1" applyAlignment="1">
      <alignment vertical="center"/>
    </xf>
    <xf numFmtId="190" fontId="5" fillId="0" borderId="0" xfId="50" applyNumberFormat="1" applyFont="1" applyFill="1" applyBorder="1" applyAlignment="1" applyProtection="1">
      <alignment horizontal="center" vertical="center" wrapText="1"/>
    </xf>
    <xf numFmtId="185" fontId="5" fillId="0" borderId="0" xfId="50" applyNumberFormat="1" applyFont="1" applyFill="1" applyBorder="1" applyAlignment="1" applyProtection="1">
      <alignment horizontal="center" vertical="center" wrapText="1"/>
    </xf>
    <xf numFmtId="0" fontId="6" fillId="0" borderId="0" xfId="26" applyFont="1" applyFill="1" applyBorder="1" applyAlignment="1" applyProtection="1">
      <alignment vertical="center" wrapText="1"/>
    </xf>
    <xf numFmtId="0" fontId="10" fillId="0" borderId="0" xfId="0" applyFont="1" applyBorder="1" applyAlignment="1">
      <alignment horizontal="left" vertical="center"/>
    </xf>
    <xf numFmtId="190" fontId="1" fillId="0" borderId="0" xfId="0" applyNumberFormat="1" applyFont="1" applyFill="1" applyBorder="1" applyAlignment="1">
      <alignment horizontal="center" vertical="center"/>
    </xf>
    <xf numFmtId="192" fontId="1" fillId="2" borderId="0" xfId="0" applyNumberFormat="1" applyFont="1" applyFill="1" applyBorder="1" applyAlignment="1">
      <alignment horizontal="center"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常规_Sheet1_9" xfId="26"/>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Sheet1_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0" i="0" u="none" strike="noStrike" kern="1200" baseline="0">
                <a:solidFill>
                  <a:srgbClr val="333333"/>
                </a:solidFill>
                <a:latin typeface="隶书"/>
                <a:ea typeface="隶书"/>
                <a:cs typeface="隶书"/>
              </a:defRPr>
            </a:pPr>
            <a:r>
              <a:rPr lang="zh-CN" altLang="en-US"/>
              <a:t>各面预测发电量表</a:t>
            </a:r>
            <a:endParaRPr lang="zh-CN" altLang="en-US"/>
          </a:p>
        </c:rich>
      </c:tx>
      <c:layout>
        <c:manualLayout>
          <c:xMode val="edge"/>
          <c:yMode val="edge"/>
          <c:x val="0.378354475306613"/>
          <c:y val="0.015748031496063"/>
        </c:manualLayout>
      </c:layout>
      <c:overlay val="0"/>
      <c:spPr>
        <a:noFill/>
        <a:ln w="25400">
          <a:noFill/>
        </a:ln>
      </c:spPr>
    </c:title>
    <c:autoTitleDeleted val="0"/>
    <c:plotArea>
      <c:layout>
        <c:manualLayout>
          <c:layoutTarget val="inner"/>
          <c:xMode val="edge"/>
          <c:yMode val="edge"/>
          <c:x val="0.164693044854188"/>
          <c:y val="0.127034120734908"/>
          <c:w val="0.809069626582902"/>
          <c:h val="0.647038667410668"/>
        </c:manualLayout>
      </c:layout>
      <c:barChart>
        <c:barDir val="col"/>
        <c:grouping val="clustered"/>
        <c:varyColors val="0"/>
        <c:ser>
          <c:idx val="0"/>
          <c:order val="0"/>
          <c:tx>
            <c:strRef>
              <c:f>发电模拟!$A$26</c:f>
              <c:strCache>
                <c:ptCount val="1"/>
                <c:pt idx="0">
                  <c:v>A屋顶</c:v>
                </c:pt>
              </c:strCache>
            </c:strRef>
          </c:tx>
          <c:spPr>
            <a:solidFill>
              <a:srgbClr val="00B050"/>
            </a:solidFill>
            <a:ln w="25400">
              <a:solidFill>
                <a:srgbClr val="00B050"/>
              </a:solidFill>
            </a:ln>
          </c:spPr>
          <c:invertIfNegative val="0"/>
          <c:dLbls>
            <c:delete val="1"/>
          </c:dLbls>
          <c:cat>
            <c:strRef>
              <c:f>发电模拟!$B$25:$M$25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发电模拟!$B$26:$M$26</c:f>
              <c:numCache>
                <c:formatCode>#,##0_);[Red]\(#,##0\)</c:formatCode>
                <c:ptCount val="12"/>
                <c:pt idx="0">
                  <c:v>82541.1925843118</c:v>
                </c:pt>
                <c:pt idx="1">
                  <c:v>94635.041698707</c:v>
                </c:pt>
                <c:pt idx="2">
                  <c:v>127563.661266664</c:v>
                </c:pt>
                <c:pt idx="3">
                  <c:v>143889.012813968</c:v>
                </c:pt>
                <c:pt idx="4">
                  <c:v>158690.306281623</c:v>
                </c:pt>
                <c:pt idx="5">
                  <c:v>147654.332775455</c:v>
                </c:pt>
                <c:pt idx="6">
                  <c:v>135067.406047056</c:v>
                </c:pt>
                <c:pt idx="7">
                  <c:v>129786.993053446</c:v>
                </c:pt>
                <c:pt idx="8">
                  <c:v>115918.064528636</c:v>
                </c:pt>
                <c:pt idx="9">
                  <c:v>97270.7656717479</c:v>
                </c:pt>
                <c:pt idx="10">
                  <c:v>80147.5248945093</c:v>
                </c:pt>
                <c:pt idx="11">
                  <c:v>74203.6983838762</c:v>
                </c:pt>
              </c:numCache>
            </c:numRef>
          </c:val>
        </c:ser>
        <c:ser>
          <c:idx val="1"/>
          <c:order val="1"/>
          <c:tx>
            <c:strRef>
              <c:f>发电模拟!$A$27</c:f>
              <c:strCache>
                <c:ptCount val="1"/>
                <c:pt idx="0">
                  <c:v/>
                </c:pt>
              </c:strCache>
            </c:strRef>
          </c:tx>
          <c:spPr>
            <a:solidFill>
              <a:srgbClr val="ED7D31"/>
            </a:solidFill>
            <a:ln w="25400">
              <a:noFill/>
            </a:ln>
          </c:spPr>
          <c:invertIfNegative val="0"/>
          <c:dLbls>
            <c:delete val="1"/>
          </c:dLbls>
          <c:cat>
            <c:strRef>
              <c:f>发电模拟!$B$25:$M$25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发电模拟!$B$27:$M$27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发电模拟!$A$28</c:f>
              <c:strCache>
                <c:ptCount val="1"/>
                <c:pt idx="0">
                  <c:v/>
                </c:pt>
              </c:strCache>
            </c:strRef>
          </c:tx>
          <c:spPr>
            <a:solidFill>
              <a:srgbClr val="A5A5A5"/>
            </a:solidFill>
            <a:ln w="25400">
              <a:noFill/>
            </a:ln>
          </c:spPr>
          <c:invertIfNegative val="0"/>
          <c:dLbls>
            <c:delete val="1"/>
          </c:dLbls>
          <c:cat>
            <c:strRef>
              <c:f>发电模拟!$B$25:$M$25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发电模拟!$B$28:$M$28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发电模拟!$A$29</c:f>
              <c:strCache>
                <c:ptCount val="1"/>
                <c:pt idx="0">
                  <c:v/>
                </c:pt>
              </c:strCache>
            </c:strRef>
          </c:tx>
          <c:spPr>
            <a:solidFill>
              <a:srgbClr val="FFC000"/>
            </a:solidFill>
            <a:ln w="25400">
              <a:noFill/>
            </a:ln>
          </c:spPr>
          <c:invertIfNegative val="0"/>
          <c:dLbls>
            <c:delete val="1"/>
          </c:dLbls>
          <c:cat>
            <c:strRef>
              <c:f>发电模拟!$B$25:$M$25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发电模拟!$B$29:$M$29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27"/>
        <c:axId val="1760870992"/>
        <c:axId val="1"/>
      </c:barChart>
      <c:catAx>
        <c:axId val="176087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0" vertOverflow="ellipsis" vert="horz" wrap="square" anchor="ctr" anchorCtr="1"/>
          <a:lstStyle/>
          <a:p>
            <a:pPr>
              <a:defRPr lang="zh-CN" sz="900" b="0" i="0" u="none" strike="noStrike" kern="1200" baseline="0">
                <a:solidFill>
                  <a:srgbClr val="000000"/>
                </a:solidFill>
                <a:latin typeface="等线" panose="02010600030101010101" charset="-122"/>
                <a:ea typeface="等线" panose="02010600030101010101" charset="-122"/>
                <a:cs typeface="等线" panose="02010600030101010101" charset="-122"/>
              </a:defRPr>
            </a:pPr>
          </a:p>
        </c:txPr>
        <c:crossAx val="1"/>
        <c:crosses val="autoZero"/>
        <c:auto val="1"/>
        <c:lblAlgn val="ctr"/>
        <c:lblOffset val="100"/>
        <c:noMultiLvlLbl val="0"/>
      </c:catAx>
      <c:valAx>
        <c:axId val="1"/>
        <c:scaling>
          <c:orientation val="minMax"/>
        </c:scaling>
        <c:delete val="0"/>
        <c:axPos val="l"/>
        <c:majorGridlines>
          <c:spPr>
            <a:ln w="3175" cap="flat" cmpd="sng" algn="ctr">
              <a:solidFill>
                <a:srgbClr val="FFC000"/>
              </a:solidFill>
              <a:prstDash val="sysDot"/>
              <a:round/>
            </a:ln>
            <a:effectLst/>
          </c:spPr>
        </c:majorGridlines>
        <c:title>
          <c:tx>
            <c:rich>
              <a:bodyPr rot="-5400000" spcFirstLastPara="0" vertOverflow="ellipsis" vert="horz" wrap="square" anchor="ctr" anchorCtr="1"/>
              <a:lstStyle/>
              <a:p>
                <a:pPr>
                  <a:defRPr lang="zh-CN" sz="1100" b="0" i="0" u="none" strike="noStrike" kern="1200" baseline="0">
                    <a:solidFill>
                      <a:srgbClr val="000000"/>
                    </a:solidFill>
                    <a:latin typeface="Yu Gothic" panose="020B0400000000000000" charset="-128"/>
                    <a:ea typeface="Yu Gothic" panose="020B0400000000000000" charset="-128"/>
                    <a:cs typeface="Yu Gothic" panose="020B0400000000000000" charset="-128"/>
                  </a:defRPr>
                </a:pPr>
                <a:r>
                  <a:rPr lang="zh-CN" altLang="en-US" sz="1000" b="1" i="0" u="none" strike="noStrike" baseline="0">
                    <a:solidFill>
                      <a:srgbClr val="000000"/>
                    </a:solidFill>
                    <a:latin typeface="等线" panose="02010600030101010101" charset="-122"/>
                    <a:ea typeface="等线" panose="02010600030101010101" charset="-122"/>
                  </a:rPr>
                  <a:t>单位</a:t>
                </a:r>
                <a:r>
                  <a:rPr lang="zh-CN" altLang="en-US" sz="1000" b="1" i="0" u="none" strike="noStrike" baseline="0">
                    <a:solidFill>
                      <a:srgbClr val="000000"/>
                    </a:solidFill>
                    <a:latin typeface="Calibri" panose="020F0502020204030204"/>
                    <a:ea typeface="等线" panose="02010600030101010101" charset="-122"/>
                    <a:cs typeface="Calibri" panose="020F0502020204030204"/>
                  </a:rPr>
                  <a:t>: kWh</a:t>
                </a:r>
                <a:endParaRPr lang="zh-CN" altLang="en-US"/>
              </a:p>
            </c:rich>
          </c:tx>
          <c:layout/>
          <c:overlay val="0"/>
        </c:title>
        <c:numFmt formatCode="#,##0_);[Red]\(#,##0\)" sourceLinked="1"/>
        <c:majorTickMark val="none"/>
        <c:minorTickMark val="none"/>
        <c:tickLblPos val="nextTo"/>
        <c:spPr>
          <a:ln w="6350" cap="flat" cmpd="sng" algn="ctr">
            <a:noFill/>
            <a:prstDash val="solid"/>
            <a:round/>
          </a:ln>
        </c:spPr>
        <c:txPr>
          <a:bodyPr rot="0" spcFirstLastPara="0" vertOverflow="ellipsis" vert="horz" wrap="square" anchor="ctr" anchorCtr="1"/>
          <a:lstStyle/>
          <a:p>
            <a:pPr>
              <a:defRPr lang="zh-CN" sz="900" b="0" i="0" u="none" strike="noStrike" kern="1200" baseline="0">
                <a:solidFill>
                  <a:srgbClr val="000000"/>
                </a:solidFill>
                <a:latin typeface="等线" panose="02010600030101010101" charset="-122"/>
                <a:ea typeface="等线" panose="02010600030101010101" charset="-122"/>
                <a:cs typeface="等线" panose="02010600030101010101" charset="-122"/>
              </a:defRPr>
            </a:pPr>
          </a:p>
        </c:txPr>
        <c:crossAx val="1760870992"/>
        <c:crosses val="autoZero"/>
        <c:crossBetween val="between"/>
      </c:valAx>
      <c:spPr>
        <a:noFill/>
        <a:ln w="9525">
          <a:solidFill>
            <a:srgbClr val="FFC000"/>
          </a:solidFill>
          <a:prstDash val="sysDot"/>
        </a:ln>
        <a:effectLst>
          <a:glow rad="127000">
            <a:schemeClr val="bg1"/>
          </a:glow>
        </a:effectLst>
      </c:spPr>
    </c:plotArea>
    <c:legend>
      <c:legendPos val="r"/>
      <c:layout>
        <c:manualLayout>
          <c:xMode val="edge"/>
          <c:yMode val="edge"/>
          <c:x val="0.196666885754473"/>
          <c:y val="0.921259842519685"/>
          <c:w val="0.6865"/>
          <c:h val="0.0615"/>
        </c:manualLayout>
      </c:layout>
      <c:overlay val="0"/>
      <c:spPr>
        <a:noFill/>
        <a:ln w="25400">
          <a:noFill/>
        </a:ln>
      </c:spPr>
      <c:txPr>
        <a:bodyPr rot="0" spcFirstLastPara="0" vertOverflow="ellipsis" vert="horz" wrap="square" anchor="ctr" anchorCtr="1"/>
        <a:lstStyle/>
        <a:p>
          <a:pPr>
            <a:defRPr lang="zh-CN" sz="920" b="0" i="0" u="none" strike="noStrike" kern="1200" baseline="0">
              <a:solidFill>
                <a:srgbClr val="333333"/>
              </a:solidFill>
              <a:latin typeface="等线" panose="02010600030101010101" charset="-122"/>
              <a:ea typeface="等线" panose="02010600030101010101" charset="-122"/>
              <a:cs typeface="等线" panose="02010600030101010101" charset="-122"/>
            </a:defRPr>
          </a:pPr>
        </a:p>
      </c:txPr>
    </c:legend>
    <c:plotVisOnly val="1"/>
    <c:dispBlanksAs val="gap"/>
    <c:showDLblsOverMax val="0"/>
  </c:chart>
  <c:spPr>
    <a:solidFill>
      <a:schemeClr val="bg1"/>
    </a:solidFill>
    <a:ln w="9525" cap="flat" cmpd="sng" algn="ctr">
      <a:solidFill>
        <a:srgbClr val="00B050"/>
      </a:solidFill>
      <a:prstDash val="solid"/>
      <a:round/>
    </a:ln>
    <a:effectLst/>
  </c:spPr>
  <c:txPr>
    <a:bodyPr/>
    <a:lstStyle/>
    <a:p>
      <a:pPr>
        <a:defRPr lang="zh-CN" sz="1000" b="0" i="0" u="none" strike="noStrike" baseline="0">
          <a:solidFill>
            <a:srgbClr val="000000"/>
          </a:solidFill>
          <a:latin typeface="等线" panose="02010600030101010101" charset="-122"/>
          <a:ea typeface="等线" panose="02010600030101010101" charset="-122"/>
          <a:cs typeface="等线" panose="02010600030101010101" charset="-122"/>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8138765263"/>
          <c:y val="0.148148148148148"/>
          <c:w val="0.755755243638023"/>
          <c:h val="0.67965587634879"/>
        </c:manualLayout>
      </c:layout>
      <c:barChart>
        <c:barDir val="col"/>
        <c:grouping val="clustered"/>
        <c:varyColors val="0"/>
        <c:ser>
          <c:idx val="0"/>
          <c:order val="0"/>
          <c:tx>
            <c:strRef>
              <c:f>发电模拟!$A$30</c:f>
              <c:strCache>
                <c:ptCount val="1"/>
                <c:pt idx="0">
                  <c:v>预计发电量合计:</c:v>
                </c:pt>
              </c:strCache>
            </c:strRef>
          </c:tx>
          <c:spPr>
            <a:solidFill>
              <a:srgbClr val="00B050"/>
            </a:solidFill>
            <a:ln w="25400">
              <a:solidFill>
                <a:srgbClr val="00B050"/>
              </a:solidFill>
            </a:ln>
          </c:spPr>
          <c:invertIfNegative val="0"/>
          <c:dLbls>
            <c:delete val="1"/>
          </c:dLbls>
          <c:cat>
            <c:strRef>
              <c:f>发电模拟!$B$25:$M$25</c:f>
              <c:strCache>
                <c:ptCount val="12"/>
                <c:pt idx="0">
                  <c:v>1月</c:v>
                </c:pt>
                <c:pt idx="1">
                  <c:v>2月</c:v>
                </c:pt>
                <c:pt idx="2">
                  <c:v>3月</c:v>
                </c:pt>
                <c:pt idx="3">
                  <c:v>4月</c:v>
                </c:pt>
                <c:pt idx="4">
                  <c:v>5月</c:v>
                </c:pt>
                <c:pt idx="5">
                  <c:v>6月</c:v>
                </c:pt>
                <c:pt idx="6">
                  <c:v>7月</c:v>
                </c:pt>
                <c:pt idx="7">
                  <c:v>8月</c:v>
                </c:pt>
                <c:pt idx="8">
                  <c:v>9月</c:v>
                </c:pt>
                <c:pt idx="9">
                  <c:v>10月</c:v>
                </c:pt>
                <c:pt idx="10">
                  <c:v>11月</c:v>
                </c:pt>
                <c:pt idx="11">
                  <c:v>12月</c:v>
                </c:pt>
              </c:strCache>
            </c:strRef>
          </c:cat>
          <c:val>
            <c:numRef>
              <c:f>发电模拟!$B$30:$M$30</c:f>
              <c:numCache>
                <c:formatCode>#,##0_);[Red]\(#,##0\)</c:formatCode>
                <c:ptCount val="12"/>
                <c:pt idx="0">
                  <c:v>82541.1925843118</c:v>
                </c:pt>
                <c:pt idx="1">
                  <c:v>94635.041698707</c:v>
                </c:pt>
                <c:pt idx="2">
                  <c:v>127563.661266664</c:v>
                </c:pt>
                <c:pt idx="3">
                  <c:v>143889.012813968</c:v>
                </c:pt>
                <c:pt idx="4">
                  <c:v>158690.306281623</c:v>
                </c:pt>
                <c:pt idx="5">
                  <c:v>147654.332775455</c:v>
                </c:pt>
                <c:pt idx="6">
                  <c:v>135067.406047056</c:v>
                </c:pt>
                <c:pt idx="7">
                  <c:v>129786.993053446</c:v>
                </c:pt>
                <c:pt idx="8">
                  <c:v>115918.064528636</c:v>
                </c:pt>
                <c:pt idx="9">
                  <c:v>97270.7656717479</c:v>
                </c:pt>
                <c:pt idx="10">
                  <c:v>80147.5248945093</c:v>
                </c:pt>
                <c:pt idx="11">
                  <c:v>74203.6983838762</c:v>
                </c:pt>
              </c:numCache>
            </c:numRef>
          </c:val>
        </c:ser>
        <c:dLbls>
          <c:showLegendKey val="0"/>
          <c:showVal val="0"/>
          <c:showCatName val="0"/>
          <c:showSerName val="0"/>
          <c:showPercent val="0"/>
          <c:showBubbleSize val="0"/>
        </c:dLbls>
        <c:gapWidth val="219"/>
        <c:overlap val="-27"/>
        <c:axId val="1760873488"/>
        <c:axId val="1"/>
      </c:barChart>
      <c:catAx>
        <c:axId val="176087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0" vertOverflow="ellipsis" vert="horz" wrap="square" anchor="ctr" anchorCtr="1"/>
          <a:lstStyle/>
          <a:p>
            <a:pPr>
              <a:defRPr lang="zh-CN" sz="900" b="0" i="0" u="none" strike="noStrike" kern="1200" baseline="0">
                <a:solidFill>
                  <a:srgbClr val="000000"/>
                </a:solidFill>
                <a:latin typeface="等线" panose="02010600030101010101" charset="-122"/>
                <a:ea typeface="等线" panose="02010600030101010101" charset="-122"/>
                <a:cs typeface="等线" panose="02010600030101010101" charset="-122"/>
              </a:defRPr>
            </a:pPr>
          </a:p>
        </c:txPr>
        <c:crossAx val="1"/>
        <c:crosses val="autoZero"/>
        <c:auto val="1"/>
        <c:lblAlgn val="ctr"/>
        <c:lblOffset val="100"/>
        <c:noMultiLvlLbl val="0"/>
      </c:catAx>
      <c:valAx>
        <c:axId val="1"/>
        <c:scaling>
          <c:orientation val="minMax"/>
        </c:scaling>
        <c:delete val="0"/>
        <c:axPos val="l"/>
        <c:majorGridlines>
          <c:spPr>
            <a:ln w="9525" cap="flat" cmpd="sng" algn="ctr">
              <a:solidFill>
                <a:srgbClr val="FFC000"/>
              </a:solidFill>
              <a:prstDash val="sysDot"/>
              <a:round/>
            </a:ln>
            <a:effectLst/>
          </c:spPr>
        </c:majorGridlines>
        <c:title>
          <c:tx>
            <c:rich>
              <a:bodyPr rot="-5400000" spcFirstLastPara="0" vertOverflow="ellipsis" vert="horz" wrap="square" anchor="ctr" anchorCtr="1"/>
              <a:lstStyle/>
              <a:p>
                <a:pPr>
                  <a:defRPr lang="zh-CN" sz="1100" b="0" i="0" u="none" strike="noStrike" kern="1200" baseline="0">
                    <a:solidFill>
                      <a:srgbClr val="000000"/>
                    </a:solidFill>
                    <a:latin typeface="Yu Gothic" panose="020B0400000000000000" charset="-128"/>
                    <a:ea typeface="Yu Gothic" panose="020B0400000000000000" charset="-128"/>
                    <a:cs typeface="Yu Gothic" panose="020B0400000000000000" charset="-128"/>
                  </a:defRPr>
                </a:pPr>
                <a:r>
                  <a:rPr lang="zh-CN" altLang="en-US" sz="1000" b="1" i="0" u="none" strike="noStrike" baseline="0">
                    <a:solidFill>
                      <a:srgbClr val="000000"/>
                    </a:solidFill>
                    <a:latin typeface="等线" panose="02010600030101010101" charset="-122"/>
                    <a:ea typeface="等线" panose="02010600030101010101" charset="-122"/>
                  </a:rPr>
                  <a:t>单位</a:t>
                </a:r>
                <a:r>
                  <a:rPr lang="zh-CN" altLang="en-US" sz="1000" b="1" i="0" u="none" strike="noStrike" baseline="0">
                    <a:solidFill>
                      <a:srgbClr val="000000"/>
                    </a:solidFill>
                    <a:latin typeface="Calibri" panose="020F0502020204030204"/>
                    <a:ea typeface="等线" panose="02010600030101010101" charset="-122"/>
                    <a:cs typeface="Calibri" panose="020F0502020204030204"/>
                  </a:rPr>
                  <a:t>: kWh</a:t>
                </a:r>
                <a:endParaRPr lang="zh-CN" altLang="en-US"/>
              </a:p>
            </c:rich>
          </c:tx>
          <c:layout/>
          <c:overlay val="0"/>
        </c:title>
        <c:numFmt formatCode="#,##0_);[Red]\(#,##0\)" sourceLinked="1"/>
        <c:majorTickMark val="none"/>
        <c:minorTickMark val="none"/>
        <c:tickLblPos val="nextTo"/>
        <c:spPr>
          <a:ln w="6350" cap="flat" cmpd="sng" algn="ctr">
            <a:noFill/>
            <a:prstDash val="solid"/>
            <a:round/>
          </a:ln>
        </c:spPr>
        <c:txPr>
          <a:bodyPr rot="0" spcFirstLastPara="0" vertOverflow="ellipsis" vert="horz" wrap="square" anchor="ctr" anchorCtr="1"/>
          <a:lstStyle/>
          <a:p>
            <a:pPr>
              <a:defRPr lang="zh-CN" sz="900" b="0" i="0" u="none" strike="noStrike" kern="1200" baseline="0">
                <a:solidFill>
                  <a:srgbClr val="000000"/>
                </a:solidFill>
                <a:latin typeface="等线" panose="02010600030101010101" charset="-122"/>
                <a:ea typeface="等线" panose="02010600030101010101" charset="-122"/>
                <a:cs typeface="等线" panose="02010600030101010101" charset="-122"/>
              </a:defRPr>
            </a:pPr>
          </a:p>
        </c:txPr>
        <c:crossAx val="1760873488"/>
        <c:crosses val="autoZero"/>
        <c:crossBetween val="between"/>
      </c:valAx>
      <c:spPr>
        <a:noFill/>
        <a:ln w="9525">
          <a:solidFill>
            <a:srgbClr val="FFC000"/>
          </a:solidFill>
        </a:ln>
      </c:spPr>
    </c:plotArea>
    <c:legend>
      <c:legendPos val="r"/>
      <c:layout>
        <c:manualLayout>
          <c:xMode val="edge"/>
          <c:yMode val="edge"/>
          <c:x val="0.355905511811024"/>
          <c:y val="0.0198412648618126"/>
          <c:w val="0.4505"/>
          <c:h val="0.14475"/>
        </c:manualLayout>
      </c:layout>
      <c:overlay val="0"/>
      <c:txPr>
        <a:bodyPr rot="0" spcFirstLastPara="0" vertOverflow="ellipsis" vert="horz" wrap="square" anchor="ctr" anchorCtr="1"/>
        <a:lstStyle/>
        <a:p>
          <a:pPr>
            <a:defRPr lang="zh-CN" sz="1100" b="0" i="0" u="none" strike="noStrike" kern="1200" baseline="0">
              <a:solidFill>
                <a:srgbClr val="000000"/>
              </a:solidFill>
              <a:latin typeface="隶书"/>
              <a:ea typeface="隶书"/>
              <a:cs typeface="隶书"/>
            </a:defRPr>
          </a:pPr>
        </a:p>
      </c:txPr>
    </c:legend>
    <c:plotVisOnly val="1"/>
    <c:dispBlanksAs val="gap"/>
    <c:showDLblsOverMax val="0"/>
  </c:chart>
  <c:spPr>
    <a:solidFill>
      <a:schemeClr val="bg1"/>
    </a:solidFill>
    <a:ln w="9525" cap="flat" cmpd="sng" algn="ctr">
      <a:solidFill>
        <a:srgbClr val="00B050"/>
      </a:solidFill>
      <a:prstDash val="solid"/>
      <a:round/>
    </a:ln>
    <a:effectLst/>
  </c:spPr>
  <c:txPr>
    <a:bodyPr/>
    <a:lstStyle/>
    <a:p>
      <a:pPr>
        <a:defRPr lang="zh-CN" sz="1000" b="0" i="0" u="none" strike="noStrike" baseline="0">
          <a:solidFill>
            <a:srgbClr val="000000"/>
          </a:solidFill>
          <a:latin typeface="等线" panose="02010600030101010101" charset="-122"/>
          <a:ea typeface="等线" panose="02010600030101010101" charset="-122"/>
          <a:cs typeface="等线" panose="02010600030101010101" charset="-122"/>
        </a:defRPr>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142875</xdr:colOff>
      <xdr:row>32</xdr:row>
      <xdr:rowOff>9525</xdr:rowOff>
    </xdr:from>
    <xdr:to>
      <xdr:col>7</xdr:col>
      <xdr:colOff>28575</xdr:colOff>
      <xdr:row>47</xdr:row>
      <xdr:rowOff>0</xdr:rowOff>
    </xdr:to>
    <xdr:graphicFrame>
      <xdr:nvGraphicFramePr>
        <xdr:cNvPr id="2" name="图表 2"/>
        <xdr:cNvGraphicFramePr/>
      </xdr:nvGraphicFramePr>
      <xdr:xfrm>
        <a:off x="142875" y="6282690"/>
        <a:ext cx="5715000" cy="24193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xdr:colOff>
      <xdr:row>32</xdr:row>
      <xdr:rowOff>19050</xdr:rowOff>
    </xdr:from>
    <xdr:to>
      <xdr:col>15</xdr:col>
      <xdr:colOff>57150</xdr:colOff>
      <xdr:row>46</xdr:row>
      <xdr:rowOff>152400</xdr:rowOff>
    </xdr:to>
    <xdr:graphicFrame>
      <xdr:nvGraphicFramePr>
        <xdr:cNvPr id="3" name="图表 3"/>
        <xdr:cNvGraphicFramePr/>
      </xdr:nvGraphicFramePr>
      <xdr:xfrm>
        <a:off x="5886450" y="6292215"/>
        <a:ext cx="6153150" cy="24003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AU3158"/>
  <sheetViews>
    <sheetView tabSelected="1" workbookViewId="0">
      <pane xSplit="3" ySplit="2" topLeftCell="R1748" activePane="bottomRight" state="frozen"/>
      <selection/>
      <selection pane="topRight"/>
      <selection pane="bottomLeft"/>
      <selection pane="bottomRight" activeCell="S1761" sqref="S1761"/>
    </sheetView>
  </sheetViews>
  <sheetFormatPr defaultColWidth="9" defaultRowHeight="12.75" customHeight="1"/>
  <cols>
    <col min="1" max="2" width="9.375" style="167" customWidth="1"/>
    <col min="3" max="3" width="13.125" style="167" customWidth="1"/>
    <col min="4" max="4" width="8.625" style="168" customWidth="1"/>
    <col min="5" max="5" width="8.75" style="168" customWidth="1"/>
    <col min="6" max="6" width="6.625" style="168" customWidth="1"/>
    <col min="7" max="7" width="6.375" style="169" customWidth="1"/>
    <col min="8" max="8" width="6.375" style="168" customWidth="1"/>
    <col min="9" max="9" width="6.25" style="169" customWidth="1"/>
    <col min="10" max="10" width="7.375" style="168" customWidth="1"/>
    <col min="11" max="11" width="6.75" style="170" customWidth="1"/>
    <col min="12" max="12" width="7" style="171" customWidth="1"/>
    <col min="13" max="13" width="9" style="172"/>
    <col min="14" max="14" width="8.75" style="173" customWidth="1"/>
    <col min="15" max="15" width="8" style="173" customWidth="1"/>
    <col min="16" max="16" width="8.625" style="174" customWidth="1"/>
    <col min="17" max="17" width="7.375" style="175" customWidth="1"/>
    <col min="18" max="18" width="7.375" style="176" customWidth="1"/>
    <col min="19" max="19" width="7.5" style="174" customWidth="1"/>
    <col min="20" max="20" width="7.5" style="177" customWidth="1"/>
    <col min="21" max="32" width="7.5" style="178" customWidth="1"/>
    <col min="33" max="44" width="6.125" style="179" customWidth="1"/>
    <col min="45" max="45" width="7.5" style="177" customWidth="1"/>
    <col min="46" max="46" width="9" style="180" customWidth="1"/>
    <col min="47" max="47" width="9" style="181"/>
    <col min="48" max="16384" width="9" style="167"/>
  </cols>
  <sheetData>
    <row r="1" ht="25" customHeight="1" spans="16:46">
      <c r="P1" s="190" t="s">
        <v>0</v>
      </c>
      <c r="S1" s="197" t="s">
        <v>1</v>
      </c>
      <c r="U1" s="198" t="s">
        <v>2</v>
      </c>
      <c r="V1" s="198"/>
      <c r="W1" s="198"/>
      <c r="X1" s="198"/>
      <c r="Y1" s="198"/>
      <c r="Z1" s="198"/>
      <c r="AA1" s="198"/>
      <c r="AB1" s="198"/>
      <c r="AC1" s="198"/>
      <c r="AD1" s="198"/>
      <c r="AE1" s="198"/>
      <c r="AF1" s="198"/>
      <c r="AG1" s="204" t="s">
        <v>3</v>
      </c>
      <c r="AH1" s="204"/>
      <c r="AI1" s="204"/>
      <c r="AJ1" s="204"/>
      <c r="AK1" s="204"/>
      <c r="AL1" s="204"/>
      <c r="AM1" s="204"/>
      <c r="AN1" s="204"/>
      <c r="AO1" s="204"/>
      <c r="AP1" s="204"/>
      <c r="AQ1" s="204"/>
      <c r="AR1" s="204"/>
      <c r="AT1" s="180" t="s">
        <v>4</v>
      </c>
    </row>
    <row r="2" s="164" customFormat="1" ht="34.5" customHeight="1" spans="1:47">
      <c r="A2" s="182" t="s">
        <v>5</v>
      </c>
      <c r="B2" s="182" t="s">
        <v>6</v>
      </c>
      <c r="C2" s="182" t="s">
        <v>7</v>
      </c>
      <c r="D2" s="183" t="s">
        <v>8</v>
      </c>
      <c r="E2" s="183" t="s">
        <v>9</v>
      </c>
      <c r="F2" s="183" t="s">
        <v>10</v>
      </c>
      <c r="G2" s="183" t="s">
        <v>11</v>
      </c>
      <c r="H2" s="183" t="s">
        <v>12</v>
      </c>
      <c r="I2" s="183" t="s">
        <v>13</v>
      </c>
      <c r="J2" s="183" t="s">
        <v>14</v>
      </c>
      <c r="K2" s="191" t="s">
        <v>15</v>
      </c>
      <c r="L2" s="192" t="s">
        <v>16</v>
      </c>
      <c r="M2" s="193" t="s">
        <v>17</v>
      </c>
      <c r="N2" s="194" t="s">
        <v>18</v>
      </c>
      <c r="O2" s="194" t="s">
        <v>19</v>
      </c>
      <c r="P2" s="195" t="s">
        <v>20</v>
      </c>
      <c r="Q2" s="199" t="s">
        <v>21</v>
      </c>
      <c r="R2" s="200" t="s">
        <v>22</v>
      </c>
      <c r="S2" s="195" t="s">
        <v>23</v>
      </c>
      <c r="T2" s="201" t="s">
        <v>24</v>
      </c>
      <c r="U2" s="202" t="s">
        <v>25</v>
      </c>
      <c r="V2" s="202" t="s">
        <v>26</v>
      </c>
      <c r="W2" s="202" t="s">
        <v>27</v>
      </c>
      <c r="X2" s="202" t="s">
        <v>28</v>
      </c>
      <c r="Y2" s="202" t="s">
        <v>29</v>
      </c>
      <c r="Z2" s="202" t="s">
        <v>30</v>
      </c>
      <c r="AA2" s="202" t="s">
        <v>31</v>
      </c>
      <c r="AB2" s="202" t="s">
        <v>32</v>
      </c>
      <c r="AC2" s="202" t="s">
        <v>33</v>
      </c>
      <c r="AD2" s="202" t="s">
        <v>34</v>
      </c>
      <c r="AE2" s="202" t="s">
        <v>35</v>
      </c>
      <c r="AF2" s="202" t="s">
        <v>36</v>
      </c>
      <c r="AG2" s="205" t="s">
        <v>25</v>
      </c>
      <c r="AH2" s="205" t="s">
        <v>26</v>
      </c>
      <c r="AI2" s="205" t="s">
        <v>27</v>
      </c>
      <c r="AJ2" s="205" t="s">
        <v>28</v>
      </c>
      <c r="AK2" s="205" t="s">
        <v>29</v>
      </c>
      <c r="AL2" s="205" t="s">
        <v>30</v>
      </c>
      <c r="AM2" s="205" t="s">
        <v>31</v>
      </c>
      <c r="AN2" s="205" t="s">
        <v>32</v>
      </c>
      <c r="AO2" s="205" t="s">
        <v>33</v>
      </c>
      <c r="AP2" s="205" t="s">
        <v>34</v>
      </c>
      <c r="AQ2" s="205" t="s">
        <v>35</v>
      </c>
      <c r="AR2" s="205" t="s">
        <v>36</v>
      </c>
      <c r="AS2" s="201" t="s">
        <v>37</v>
      </c>
      <c r="AT2" s="206" t="s">
        <v>38</v>
      </c>
      <c r="AU2" s="207" t="s">
        <v>39</v>
      </c>
    </row>
    <row r="3" customHeight="1" spans="1:47">
      <c r="A3" s="184" t="s">
        <v>40</v>
      </c>
      <c r="B3" s="185" t="s">
        <v>41</v>
      </c>
      <c r="C3" s="167" t="s">
        <v>42</v>
      </c>
      <c r="D3" s="186">
        <v>0</v>
      </c>
      <c r="E3" s="186">
        <v>0.65</v>
      </c>
      <c r="F3" s="186">
        <v>0.3</v>
      </c>
      <c r="G3" s="187">
        <v>5</v>
      </c>
      <c r="H3" s="186" t="s">
        <v>43</v>
      </c>
      <c r="I3" s="186" t="s">
        <v>43</v>
      </c>
      <c r="J3" s="186" t="s">
        <v>43</v>
      </c>
      <c r="K3" s="196" t="s">
        <v>43</v>
      </c>
      <c r="L3" s="171">
        <v>0.3515</v>
      </c>
      <c r="M3" s="172">
        <v>53</v>
      </c>
      <c r="N3" s="173">
        <v>116.42</v>
      </c>
      <c r="O3" s="173">
        <v>39.93</v>
      </c>
      <c r="P3" s="174">
        <v>1.33</v>
      </c>
      <c r="Q3" s="175">
        <v>38.83</v>
      </c>
      <c r="R3" s="176">
        <v>27</v>
      </c>
      <c r="S3" s="174">
        <f t="shared" ref="S3:S67" si="0">(U3*31+V3*28+W3*31+X3*30+Y3*31+Z3*30+AA3*31+AB3*31+AC3*30+AD3*31+AE3*30+AF3*31)*AS3/1000</f>
        <v>1.262184</v>
      </c>
      <c r="T3" s="177">
        <f t="shared" ref="T3:T67" si="1">P3/S3-1</f>
        <v>0.0537290917964417</v>
      </c>
      <c r="U3" s="203">
        <v>2.79</v>
      </c>
      <c r="V3" s="203">
        <v>3.69</v>
      </c>
      <c r="W3" s="203">
        <v>4.71</v>
      </c>
      <c r="X3" s="203">
        <v>5.75</v>
      </c>
      <c r="Y3" s="203">
        <v>6.17</v>
      </c>
      <c r="Z3" s="203">
        <v>5.72</v>
      </c>
      <c r="AA3" s="203">
        <v>5.13</v>
      </c>
      <c r="AB3" s="203">
        <v>4.67</v>
      </c>
      <c r="AC3" s="203">
        <v>4.26</v>
      </c>
      <c r="AD3" s="203">
        <v>3.67</v>
      </c>
      <c r="AE3" s="203">
        <v>2.82</v>
      </c>
      <c r="AF3" s="203">
        <v>2.47</v>
      </c>
      <c r="AG3" s="179">
        <v>3.32438173832025</v>
      </c>
      <c r="AH3" s="179">
        <v>4.39676294423</v>
      </c>
      <c r="AI3" s="179">
        <v>5.61212831092773</v>
      </c>
      <c r="AJ3" s="179">
        <v>6.85132437109011</v>
      </c>
      <c r="AK3" s="179">
        <v>7.351768933848</v>
      </c>
      <c r="AL3" s="179">
        <v>6.81557833089312</v>
      </c>
      <c r="AM3" s="179">
        <v>6.11257287368561</v>
      </c>
      <c r="AN3" s="179">
        <v>5.5644669239984</v>
      </c>
      <c r="AO3" s="179">
        <v>5.07593770797285</v>
      </c>
      <c r="AP3" s="179">
        <v>4.37293225076534</v>
      </c>
      <c r="AQ3" s="179">
        <v>3.36012777851724</v>
      </c>
      <c r="AR3" s="179">
        <v>2.94309064288567</v>
      </c>
      <c r="AS3" s="177">
        <v>0.8</v>
      </c>
      <c r="AT3" s="180">
        <v>1.19077408682094</v>
      </c>
      <c r="AU3" s="181">
        <v>1</v>
      </c>
    </row>
    <row r="4" customHeight="1" spans="1:47">
      <c r="A4" s="184" t="s">
        <v>40</v>
      </c>
      <c r="B4" s="185" t="s">
        <v>41</v>
      </c>
      <c r="C4" s="167" t="s">
        <v>44</v>
      </c>
      <c r="D4" s="186">
        <v>0</v>
      </c>
      <c r="E4" s="186">
        <v>0.65</v>
      </c>
      <c r="F4" s="186">
        <v>0.3</v>
      </c>
      <c r="G4" s="187">
        <v>5</v>
      </c>
      <c r="H4" s="186" t="s">
        <v>43</v>
      </c>
      <c r="I4" s="186" t="s">
        <v>43</v>
      </c>
      <c r="J4" s="186" t="s">
        <v>43</v>
      </c>
      <c r="K4" s="196" t="s">
        <v>43</v>
      </c>
      <c r="L4" s="171">
        <v>0.3515</v>
      </c>
      <c r="M4" s="172">
        <v>67</v>
      </c>
      <c r="N4" s="173">
        <v>116.37</v>
      </c>
      <c r="O4" s="173">
        <v>39.92</v>
      </c>
      <c r="P4" s="174">
        <v>1.331</v>
      </c>
      <c r="Q4" s="175">
        <v>38.82</v>
      </c>
      <c r="R4" s="176">
        <v>27</v>
      </c>
      <c r="S4" s="174">
        <f t="shared" si="0"/>
        <v>1.262184</v>
      </c>
      <c r="T4" s="177">
        <f t="shared" si="1"/>
        <v>0.0545213693090707</v>
      </c>
      <c r="U4" s="203">
        <v>2.79</v>
      </c>
      <c r="V4" s="203">
        <v>3.69</v>
      </c>
      <c r="W4" s="203">
        <v>4.71</v>
      </c>
      <c r="X4" s="203">
        <v>5.75</v>
      </c>
      <c r="Y4" s="203">
        <v>6.17</v>
      </c>
      <c r="Z4" s="203">
        <v>5.72</v>
      </c>
      <c r="AA4" s="203">
        <v>5.13</v>
      </c>
      <c r="AB4" s="203">
        <v>4.67</v>
      </c>
      <c r="AC4" s="203">
        <v>4.26</v>
      </c>
      <c r="AD4" s="203">
        <v>3.67</v>
      </c>
      <c r="AE4" s="203">
        <v>2.82</v>
      </c>
      <c r="AF4" s="203">
        <v>2.47</v>
      </c>
      <c r="AG4" s="179">
        <v>3.3239396474682</v>
      </c>
      <c r="AH4" s="179">
        <v>4.39617824342568</v>
      </c>
      <c r="AI4" s="179">
        <v>5.61138198551083</v>
      </c>
      <c r="AJ4" s="179">
        <v>6.85041325195059</v>
      </c>
      <c r="AK4" s="179">
        <v>7.35079126339741</v>
      </c>
      <c r="AL4" s="179">
        <v>6.81467196541867</v>
      </c>
      <c r="AM4" s="179">
        <v>6.11175999695766</v>
      </c>
      <c r="AN4" s="179">
        <v>5.56372693680161</v>
      </c>
      <c r="AO4" s="179">
        <v>5.07526268753209</v>
      </c>
      <c r="AP4" s="179">
        <v>4.37235071907107</v>
      </c>
      <c r="AQ4" s="179">
        <v>3.35968093400011</v>
      </c>
      <c r="AR4" s="179">
        <v>2.94269925779443</v>
      </c>
      <c r="AS4" s="177">
        <v>0.8</v>
      </c>
      <c r="AT4" s="180">
        <v>1.19077408682094</v>
      </c>
      <c r="AU4" s="181">
        <v>2</v>
      </c>
    </row>
    <row r="5" customHeight="1" spans="1:47">
      <c r="A5" s="184" t="s">
        <v>40</v>
      </c>
      <c r="B5" s="185" t="s">
        <v>41</v>
      </c>
      <c r="C5" s="167" t="s">
        <v>45</v>
      </c>
      <c r="D5" s="186">
        <v>0</v>
      </c>
      <c r="E5" s="186">
        <v>0.65</v>
      </c>
      <c r="F5" s="186">
        <v>0.3</v>
      </c>
      <c r="G5" s="187">
        <v>5</v>
      </c>
      <c r="H5" s="186" t="s">
        <v>43</v>
      </c>
      <c r="I5" s="186" t="s">
        <v>43</v>
      </c>
      <c r="J5" s="186" t="s">
        <v>43</v>
      </c>
      <c r="K5" s="196" t="s">
        <v>43</v>
      </c>
      <c r="L5" s="171">
        <v>0.3515</v>
      </c>
      <c r="M5" s="172">
        <v>49</v>
      </c>
      <c r="N5" s="173">
        <v>116.43</v>
      </c>
      <c r="O5" s="173">
        <v>39.88</v>
      </c>
      <c r="P5" s="174">
        <v>1.329</v>
      </c>
      <c r="Q5" s="175">
        <v>38.68</v>
      </c>
      <c r="R5" s="176">
        <v>27</v>
      </c>
      <c r="S5" s="174">
        <f t="shared" si="0"/>
        <v>1.262184</v>
      </c>
      <c r="T5" s="177">
        <f t="shared" si="1"/>
        <v>0.0529368142838129</v>
      </c>
      <c r="U5" s="203">
        <v>2.79</v>
      </c>
      <c r="V5" s="203">
        <v>3.69</v>
      </c>
      <c r="W5" s="203">
        <v>4.71</v>
      </c>
      <c r="X5" s="203">
        <v>5.75</v>
      </c>
      <c r="Y5" s="203">
        <v>6.17</v>
      </c>
      <c r="Z5" s="203">
        <v>5.72</v>
      </c>
      <c r="AA5" s="203">
        <v>5.13</v>
      </c>
      <c r="AB5" s="203">
        <v>4.67</v>
      </c>
      <c r="AC5" s="203">
        <v>4.26</v>
      </c>
      <c r="AD5" s="203">
        <v>3.67</v>
      </c>
      <c r="AE5" s="203">
        <v>2.82</v>
      </c>
      <c r="AF5" s="203">
        <v>2.47</v>
      </c>
      <c r="AG5" s="179">
        <v>3.32015534977468</v>
      </c>
      <c r="AH5" s="179">
        <v>4.3911732045407</v>
      </c>
      <c r="AI5" s="179">
        <v>5.6049934399422</v>
      </c>
      <c r="AJ5" s="179">
        <v>6.84261407211627</v>
      </c>
      <c r="AK5" s="179">
        <v>7.34242240434041</v>
      </c>
      <c r="AL5" s="179">
        <v>6.8069134769574</v>
      </c>
      <c r="AM5" s="179">
        <v>6.10480177216634</v>
      </c>
      <c r="AN5" s="179">
        <v>5.55739264639704</v>
      </c>
      <c r="AO5" s="179">
        <v>5.06948451255918</v>
      </c>
      <c r="AP5" s="179">
        <v>4.36737280776812</v>
      </c>
      <c r="AQ5" s="179">
        <v>3.35585594493354</v>
      </c>
      <c r="AR5" s="179">
        <v>2.93934900141342</v>
      </c>
      <c r="AS5" s="177">
        <v>0.8</v>
      </c>
      <c r="AT5" s="180">
        <v>1.19153467323306</v>
      </c>
      <c r="AU5" s="181">
        <v>3</v>
      </c>
    </row>
    <row r="6" customHeight="1" spans="1:47">
      <c r="A6" s="184" t="s">
        <v>40</v>
      </c>
      <c r="B6" s="185" t="s">
        <v>41</v>
      </c>
      <c r="C6" s="167" t="s">
        <v>46</v>
      </c>
      <c r="D6" s="186">
        <v>0</v>
      </c>
      <c r="E6" s="186">
        <v>0.65</v>
      </c>
      <c r="F6" s="186">
        <v>0.3</v>
      </c>
      <c r="G6" s="187">
        <v>5</v>
      </c>
      <c r="H6" s="186" t="s">
        <v>43</v>
      </c>
      <c r="I6" s="186" t="s">
        <v>43</v>
      </c>
      <c r="J6" s="186" t="s">
        <v>43</v>
      </c>
      <c r="K6" s="196" t="s">
        <v>43</v>
      </c>
      <c r="L6" s="171">
        <v>0.3515</v>
      </c>
      <c r="M6" s="172">
        <v>51</v>
      </c>
      <c r="N6" s="173">
        <v>116.35</v>
      </c>
      <c r="O6" s="173">
        <v>39.87</v>
      </c>
      <c r="P6" s="174">
        <v>1.33</v>
      </c>
      <c r="Q6" s="175">
        <v>38.67</v>
      </c>
      <c r="R6" s="176">
        <v>27</v>
      </c>
      <c r="S6" s="174">
        <f t="shared" si="0"/>
        <v>1.262184</v>
      </c>
      <c r="T6" s="177">
        <f t="shared" si="1"/>
        <v>0.0537290917964417</v>
      </c>
      <c r="U6" s="203">
        <v>2.79</v>
      </c>
      <c r="V6" s="203">
        <v>3.69</v>
      </c>
      <c r="W6" s="203">
        <v>4.71</v>
      </c>
      <c r="X6" s="203">
        <v>5.75</v>
      </c>
      <c r="Y6" s="203">
        <v>6.17</v>
      </c>
      <c r="Z6" s="203">
        <v>5.72</v>
      </c>
      <c r="AA6" s="203">
        <v>5.13</v>
      </c>
      <c r="AB6" s="203">
        <v>4.67</v>
      </c>
      <c r="AC6" s="203">
        <v>4.26</v>
      </c>
      <c r="AD6" s="203">
        <v>3.67</v>
      </c>
      <c r="AE6" s="203">
        <v>2.82</v>
      </c>
      <c r="AF6" s="203">
        <v>2.47</v>
      </c>
      <c r="AG6" s="179">
        <v>3.31973094255671</v>
      </c>
      <c r="AH6" s="179">
        <v>4.39061189176855</v>
      </c>
      <c r="AI6" s="179">
        <v>5.60427696754198</v>
      </c>
      <c r="AJ6" s="179">
        <v>6.84173939774233</v>
      </c>
      <c r="AK6" s="179">
        <v>7.34148384070785</v>
      </c>
      <c r="AL6" s="179">
        <v>6.80604336610193</v>
      </c>
      <c r="AM6" s="179">
        <v>6.1040214105075</v>
      </c>
      <c r="AN6" s="179">
        <v>5.55668225868812</v>
      </c>
      <c r="AO6" s="179">
        <v>5.06883649293605</v>
      </c>
      <c r="AP6" s="179">
        <v>4.36681453734162</v>
      </c>
      <c r="AQ6" s="179">
        <v>3.35542697419711</v>
      </c>
      <c r="AR6" s="179">
        <v>2.93897327172583</v>
      </c>
      <c r="AS6" s="177">
        <v>0.8</v>
      </c>
      <c r="AT6" s="180">
        <v>1.19137621773054</v>
      </c>
      <c r="AU6" s="181">
        <v>4</v>
      </c>
    </row>
    <row r="7" customHeight="1" spans="1:47">
      <c r="A7" s="184" t="s">
        <v>40</v>
      </c>
      <c r="B7" s="185" t="s">
        <v>41</v>
      </c>
      <c r="C7" s="167" t="s">
        <v>47</v>
      </c>
      <c r="D7" s="186">
        <v>0</v>
      </c>
      <c r="E7" s="186">
        <v>0.65</v>
      </c>
      <c r="F7" s="186">
        <v>0.3</v>
      </c>
      <c r="G7" s="187">
        <v>5</v>
      </c>
      <c r="H7" s="186" t="s">
        <v>43</v>
      </c>
      <c r="I7" s="186" t="s">
        <v>43</v>
      </c>
      <c r="J7" s="186" t="s">
        <v>43</v>
      </c>
      <c r="K7" s="196" t="s">
        <v>43</v>
      </c>
      <c r="L7" s="171">
        <v>0.3515</v>
      </c>
      <c r="M7" s="172">
        <v>53</v>
      </c>
      <c r="N7" s="173">
        <v>116.43</v>
      </c>
      <c r="O7" s="173">
        <v>39.92</v>
      </c>
      <c r="P7" s="174">
        <v>1.33</v>
      </c>
      <c r="Q7" s="175">
        <v>38.82</v>
      </c>
      <c r="R7" s="176">
        <v>27</v>
      </c>
      <c r="S7" s="174">
        <f t="shared" si="0"/>
        <v>1.262184</v>
      </c>
      <c r="T7" s="177">
        <f t="shared" si="1"/>
        <v>0.0537290917964417</v>
      </c>
      <c r="U7" s="203">
        <v>2.79</v>
      </c>
      <c r="V7" s="203">
        <v>3.69</v>
      </c>
      <c r="W7" s="203">
        <v>4.71</v>
      </c>
      <c r="X7" s="203">
        <v>5.75</v>
      </c>
      <c r="Y7" s="203">
        <v>6.17</v>
      </c>
      <c r="Z7" s="203">
        <v>5.72</v>
      </c>
      <c r="AA7" s="203">
        <v>5.13</v>
      </c>
      <c r="AB7" s="203">
        <v>4.67</v>
      </c>
      <c r="AC7" s="203">
        <v>4.26</v>
      </c>
      <c r="AD7" s="203">
        <v>3.67</v>
      </c>
      <c r="AE7" s="203">
        <v>2.82</v>
      </c>
      <c r="AF7" s="203">
        <v>2.47</v>
      </c>
      <c r="AG7" s="179">
        <v>3.3239396474682</v>
      </c>
      <c r="AH7" s="179">
        <v>4.39617824342568</v>
      </c>
      <c r="AI7" s="179">
        <v>5.61138198551083</v>
      </c>
      <c r="AJ7" s="179">
        <v>6.85041325195059</v>
      </c>
      <c r="AK7" s="179">
        <v>7.35079126339741</v>
      </c>
      <c r="AL7" s="179">
        <v>6.81467196541867</v>
      </c>
      <c r="AM7" s="179">
        <v>6.11175999695766</v>
      </c>
      <c r="AN7" s="179">
        <v>5.56372693680161</v>
      </c>
      <c r="AO7" s="179">
        <v>5.07526268753209</v>
      </c>
      <c r="AP7" s="179">
        <v>4.37235071907107</v>
      </c>
      <c r="AQ7" s="179">
        <v>3.35968093400011</v>
      </c>
      <c r="AR7" s="179">
        <v>2.94269925779443</v>
      </c>
      <c r="AS7" s="177">
        <v>0.8</v>
      </c>
      <c r="AT7" s="180">
        <v>1.19001983862892</v>
      </c>
      <c r="AU7" s="181">
        <v>5</v>
      </c>
    </row>
    <row r="8" customHeight="1" spans="1:47">
      <c r="A8" s="184" t="s">
        <v>40</v>
      </c>
      <c r="B8" s="185" t="s">
        <v>41</v>
      </c>
      <c r="C8" s="167" t="s">
        <v>48</v>
      </c>
      <c r="D8" s="186">
        <v>0</v>
      </c>
      <c r="E8" s="186">
        <v>0.65</v>
      </c>
      <c r="F8" s="186">
        <v>0.3</v>
      </c>
      <c r="G8" s="187">
        <v>5</v>
      </c>
      <c r="H8" s="186" t="s">
        <v>43</v>
      </c>
      <c r="I8" s="186" t="s">
        <v>43</v>
      </c>
      <c r="J8" s="186" t="s">
        <v>43</v>
      </c>
      <c r="K8" s="196" t="s">
        <v>43</v>
      </c>
      <c r="L8" s="171">
        <v>0.3515</v>
      </c>
      <c r="M8" s="172">
        <v>52</v>
      </c>
      <c r="N8" s="173">
        <v>116.28</v>
      </c>
      <c r="O8" s="173">
        <v>39.85</v>
      </c>
      <c r="P8" s="174">
        <v>1.329</v>
      </c>
      <c r="Q8" s="175">
        <v>38.65</v>
      </c>
      <c r="R8" s="176">
        <v>27</v>
      </c>
      <c r="S8" s="174">
        <f t="shared" si="0"/>
        <v>1.262184</v>
      </c>
      <c r="T8" s="177">
        <f t="shared" si="1"/>
        <v>0.0529368142838129</v>
      </c>
      <c r="U8" s="203">
        <v>2.79</v>
      </c>
      <c r="V8" s="203">
        <v>3.69</v>
      </c>
      <c r="W8" s="203">
        <v>4.71</v>
      </c>
      <c r="X8" s="203">
        <v>5.75</v>
      </c>
      <c r="Y8" s="203">
        <v>6.17</v>
      </c>
      <c r="Z8" s="203">
        <v>5.72</v>
      </c>
      <c r="AA8" s="203">
        <v>5.13</v>
      </c>
      <c r="AB8" s="203">
        <v>4.67</v>
      </c>
      <c r="AC8" s="203">
        <v>4.26</v>
      </c>
      <c r="AD8" s="203">
        <v>3.67</v>
      </c>
      <c r="AE8" s="203">
        <v>2.82</v>
      </c>
      <c r="AF8" s="203">
        <v>2.47</v>
      </c>
      <c r="AG8" s="179">
        <v>3.31861687360955</v>
      </c>
      <c r="AH8" s="179">
        <v>4.38913844574167</v>
      </c>
      <c r="AI8" s="179">
        <v>5.6023962274914</v>
      </c>
      <c r="AJ8" s="179">
        <v>6.83944337751073</v>
      </c>
      <c r="AK8" s="179">
        <v>7.33902011117238</v>
      </c>
      <c r="AL8" s="179">
        <v>6.80375932510632</v>
      </c>
      <c r="AM8" s="179">
        <v>6.10197296115305</v>
      </c>
      <c r="AN8" s="179">
        <v>5.55481749095219</v>
      </c>
      <c r="AO8" s="179">
        <v>5.06713544142534</v>
      </c>
      <c r="AP8" s="179">
        <v>4.36534907747207</v>
      </c>
      <c r="AQ8" s="179">
        <v>3.35430092601396</v>
      </c>
      <c r="AR8" s="179">
        <v>2.93798698129591</v>
      </c>
      <c r="AS8" s="177">
        <v>0.8</v>
      </c>
      <c r="AT8" s="180">
        <v>1.18986772134649</v>
      </c>
      <c r="AU8" s="181">
        <v>6</v>
      </c>
    </row>
    <row r="9" customHeight="1" spans="1:47">
      <c r="A9" s="184" t="s">
        <v>40</v>
      </c>
      <c r="B9" s="185" t="s">
        <v>41</v>
      </c>
      <c r="C9" s="188" t="s">
        <v>49</v>
      </c>
      <c r="D9" s="186">
        <v>0</v>
      </c>
      <c r="E9" s="186">
        <v>0.65</v>
      </c>
      <c r="F9" s="186">
        <v>0.3</v>
      </c>
      <c r="G9" s="187">
        <v>5</v>
      </c>
      <c r="H9" s="186" t="s">
        <v>43</v>
      </c>
      <c r="I9" s="186" t="s">
        <v>43</v>
      </c>
      <c r="J9" s="186" t="s">
        <v>43</v>
      </c>
      <c r="K9" s="196" t="s">
        <v>43</v>
      </c>
      <c r="L9" s="171">
        <v>0.3515</v>
      </c>
      <c r="M9" s="172">
        <v>75</v>
      </c>
      <c r="N9" s="173">
        <v>116.22</v>
      </c>
      <c r="O9" s="173">
        <v>39.9</v>
      </c>
      <c r="P9" s="174">
        <v>1.333</v>
      </c>
      <c r="Q9" s="175">
        <v>38.7</v>
      </c>
      <c r="R9" s="176">
        <v>27</v>
      </c>
      <c r="S9" s="174">
        <f t="shared" si="0"/>
        <v>1.262184</v>
      </c>
      <c r="T9" s="177">
        <f t="shared" si="1"/>
        <v>0.0561059243343285</v>
      </c>
      <c r="U9" s="203">
        <v>2.79</v>
      </c>
      <c r="V9" s="203">
        <v>3.69</v>
      </c>
      <c r="W9" s="203">
        <v>4.71</v>
      </c>
      <c r="X9" s="203">
        <v>5.75</v>
      </c>
      <c r="Y9" s="203">
        <v>6.17</v>
      </c>
      <c r="Z9" s="203">
        <v>5.72</v>
      </c>
      <c r="AA9" s="203">
        <v>5.13</v>
      </c>
      <c r="AB9" s="203">
        <v>4.67</v>
      </c>
      <c r="AC9" s="203">
        <v>4.26</v>
      </c>
      <c r="AD9" s="203">
        <v>3.67</v>
      </c>
      <c r="AE9" s="203">
        <v>2.82</v>
      </c>
      <c r="AF9" s="203">
        <v>2.47</v>
      </c>
      <c r="AG9" s="179">
        <v>3.32225970223042</v>
      </c>
      <c r="AH9" s="179">
        <v>4.39395638036927</v>
      </c>
      <c r="AI9" s="179">
        <v>5.60854594892662</v>
      </c>
      <c r="AJ9" s="179">
        <v>6.8469509992204</v>
      </c>
      <c r="AK9" s="179">
        <v>7.34707611568519</v>
      </c>
      <c r="AL9" s="179">
        <v>6.81122777661577</v>
      </c>
      <c r="AM9" s="179">
        <v>6.10867106539142</v>
      </c>
      <c r="AN9" s="179">
        <v>5.56091498545379</v>
      </c>
      <c r="AO9" s="179">
        <v>5.0726976098572</v>
      </c>
      <c r="AP9" s="179">
        <v>4.37014089863285</v>
      </c>
      <c r="AQ9" s="179">
        <v>3.35798292483505</v>
      </c>
      <c r="AR9" s="179">
        <v>2.94121199444772</v>
      </c>
      <c r="AS9" s="177">
        <v>0.8</v>
      </c>
      <c r="AT9" s="180">
        <v>1.19137621773054</v>
      </c>
      <c r="AU9" s="181">
        <v>7</v>
      </c>
    </row>
    <row r="10" customHeight="1" spans="1:47">
      <c r="A10" s="184" t="s">
        <v>40</v>
      </c>
      <c r="B10" s="185" t="s">
        <v>41</v>
      </c>
      <c r="C10" s="167" t="s">
        <v>50</v>
      </c>
      <c r="D10" s="186">
        <v>0</v>
      </c>
      <c r="E10" s="186">
        <v>0.65</v>
      </c>
      <c r="F10" s="186">
        <v>0.3</v>
      </c>
      <c r="G10" s="187">
        <v>5</v>
      </c>
      <c r="H10" s="186" t="s">
        <v>43</v>
      </c>
      <c r="I10" s="186" t="s">
        <v>43</v>
      </c>
      <c r="J10" s="186" t="s">
        <v>43</v>
      </c>
      <c r="K10" s="196" t="s">
        <v>43</v>
      </c>
      <c r="L10" s="171">
        <v>0.3515</v>
      </c>
      <c r="M10" s="172">
        <v>52</v>
      </c>
      <c r="N10" s="173">
        <v>116.3</v>
      </c>
      <c r="O10" s="173">
        <v>39.95</v>
      </c>
      <c r="P10" s="174">
        <v>1.333</v>
      </c>
      <c r="Q10" s="175">
        <v>38.85</v>
      </c>
      <c r="R10" s="176">
        <v>27</v>
      </c>
      <c r="S10" s="174">
        <f t="shared" si="0"/>
        <v>1.262184</v>
      </c>
      <c r="T10" s="177">
        <f t="shared" si="1"/>
        <v>0.0561059243343285</v>
      </c>
      <c r="U10" s="203">
        <v>2.79</v>
      </c>
      <c r="V10" s="203">
        <v>3.69</v>
      </c>
      <c r="W10" s="203">
        <v>4.71</v>
      </c>
      <c r="X10" s="203">
        <v>5.75</v>
      </c>
      <c r="Y10" s="203">
        <v>6.17</v>
      </c>
      <c r="Z10" s="203">
        <v>5.72</v>
      </c>
      <c r="AA10" s="203">
        <v>5.13</v>
      </c>
      <c r="AB10" s="203">
        <v>4.67</v>
      </c>
      <c r="AC10" s="203">
        <v>4.26</v>
      </c>
      <c r="AD10" s="203">
        <v>3.67</v>
      </c>
      <c r="AE10" s="203">
        <v>2.82</v>
      </c>
      <c r="AF10" s="203">
        <v>2.47</v>
      </c>
      <c r="AG10" s="179">
        <v>3.32597326538761</v>
      </c>
      <c r="AH10" s="179">
        <v>4.39886786712555</v>
      </c>
      <c r="AI10" s="179">
        <v>5.61481508242855</v>
      </c>
      <c r="AJ10" s="179">
        <v>6.85460439999239</v>
      </c>
      <c r="AK10" s="179">
        <v>7.3552885474701</v>
      </c>
      <c r="AL10" s="179">
        <v>6.81884124660113</v>
      </c>
      <c r="AM10" s="179">
        <v>6.11549922990626</v>
      </c>
      <c r="AN10" s="179">
        <v>5.56713087790687</v>
      </c>
      <c r="AO10" s="179">
        <v>5.07836778155958</v>
      </c>
      <c r="AP10" s="179">
        <v>4.37502576486471</v>
      </c>
      <c r="AQ10" s="179">
        <v>3.36173641877888</v>
      </c>
      <c r="AR10" s="179">
        <v>2.94449962921412</v>
      </c>
      <c r="AS10" s="177">
        <v>0.8</v>
      </c>
      <c r="AT10" s="180">
        <v>1.18946841348013</v>
      </c>
      <c r="AU10" s="181">
        <v>8</v>
      </c>
    </row>
    <row r="11" customHeight="1" spans="1:47">
      <c r="A11" s="184" t="s">
        <v>40</v>
      </c>
      <c r="B11" s="185" t="s">
        <v>41</v>
      </c>
      <c r="C11" s="167" t="s">
        <v>51</v>
      </c>
      <c r="D11" s="186">
        <v>0</v>
      </c>
      <c r="E11" s="186">
        <v>0.65</v>
      </c>
      <c r="F11" s="186">
        <v>0.3</v>
      </c>
      <c r="G11" s="187">
        <v>5</v>
      </c>
      <c r="H11" s="186" t="s">
        <v>43</v>
      </c>
      <c r="I11" s="186" t="s">
        <v>43</v>
      </c>
      <c r="J11" s="186" t="s">
        <v>43</v>
      </c>
      <c r="K11" s="196" t="s">
        <v>43</v>
      </c>
      <c r="L11" s="171">
        <v>0.3515</v>
      </c>
      <c r="M11" s="172">
        <v>103</v>
      </c>
      <c r="N11" s="173">
        <v>116.1</v>
      </c>
      <c r="O11" s="173">
        <v>39.93</v>
      </c>
      <c r="P11" s="174">
        <v>1.333</v>
      </c>
      <c r="Q11" s="175">
        <v>38.83</v>
      </c>
      <c r="R11" s="176">
        <v>27</v>
      </c>
      <c r="S11" s="174">
        <f t="shared" si="0"/>
        <v>1.262184</v>
      </c>
      <c r="T11" s="177">
        <f t="shared" si="1"/>
        <v>0.0561059243343285</v>
      </c>
      <c r="U11" s="203">
        <v>2.79</v>
      </c>
      <c r="V11" s="203">
        <v>3.69</v>
      </c>
      <c r="W11" s="203">
        <v>4.71</v>
      </c>
      <c r="X11" s="203">
        <v>5.75</v>
      </c>
      <c r="Y11" s="203">
        <v>6.17</v>
      </c>
      <c r="Z11" s="203">
        <v>5.72</v>
      </c>
      <c r="AA11" s="203">
        <v>5.13</v>
      </c>
      <c r="AB11" s="203">
        <v>4.67</v>
      </c>
      <c r="AC11" s="203">
        <v>4.26</v>
      </c>
      <c r="AD11" s="203">
        <v>3.67</v>
      </c>
      <c r="AE11" s="203">
        <v>2.82</v>
      </c>
      <c r="AF11" s="203">
        <v>2.47</v>
      </c>
      <c r="AG11" s="179">
        <v>3.32438173832025</v>
      </c>
      <c r="AH11" s="179">
        <v>4.39676294423</v>
      </c>
      <c r="AI11" s="179">
        <v>5.61212831092773</v>
      </c>
      <c r="AJ11" s="179">
        <v>6.85132437109011</v>
      </c>
      <c r="AK11" s="179">
        <v>7.351768933848</v>
      </c>
      <c r="AL11" s="179">
        <v>6.81557833089312</v>
      </c>
      <c r="AM11" s="179">
        <v>6.11257287368561</v>
      </c>
      <c r="AN11" s="179">
        <v>5.5644669239984</v>
      </c>
      <c r="AO11" s="179">
        <v>5.07593770797285</v>
      </c>
      <c r="AP11" s="179">
        <v>4.37293225076534</v>
      </c>
      <c r="AQ11" s="179">
        <v>3.36012777851724</v>
      </c>
      <c r="AR11" s="179">
        <v>2.94309064288567</v>
      </c>
      <c r="AS11" s="177">
        <v>0.8</v>
      </c>
      <c r="AT11" s="180">
        <v>1.19077408682094</v>
      </c>
      <c r="AU11" s="181">
        <v>9</v>
      </c>
    </row>
    <row r="12" customHeight="1" spans="1:47">
      <c r="A12" s="184" t="s">
        <v>40</v>
      </c>
      <c r="B12" s="185" t="s">
        <v>41</v>
      </c>
      <c r="C12" s="167" t="s">
        <v>52</v>
      </c>
      <c r="D12" s="186">
        <v>0</v>
      </c>
      <c r="E12" s="186">
        <v>0.65</v>
      </c>
      <c r="F12" s="186">
        <v>0.3</v>
      </c>
      <c r="G12" s="187">
        <v>5</v>
      </c>
      <c r="H12" s="186" t="s">
        <v>43</v>
      </c>
      <c r="I12" s="186" t="s">
        <v>43</v>
      </c>
      <c r="J12" s="186" t="s">
        <v>43</v>
      </c>
      <c r="K12" s="196" t="s">
        <v>43</v>
      </c>
      <c r="L12" s="171">
        <v>0.3515</v>
      </c>
      <c r="M12" s="172">
        <v>51</v>
      </c>
      <c r="N12" s="173">
        <v>116.13</v>
      </c>
      <c r="O12" s="173">
        <v>39.75</v>
      </c>
      <c r="P12" s="174">
        <v>1.327</v>
      </c>
      <c r="Q12" s="175">
        <v>38.45</v>
      </c>
      <c r="R12" s="176">
        <v>27</v>
      </c>
      <c r="S12" s="174">
        <f t="shared" si="0"/>
        <v>1.262184</v>
      </c>
      <c r="T12" s="177">
        <f t="shared" si="1"/>
        <v>0.0513522592585549</v>
      </c>
      <c r="U12" s="203">
        <v>2.79</v>
      </c>
      <c r="V12" s="203">
        <v>3.69</v>
      </c>
      <c r="W12" s="203">
        <v>4.71</v>
      </c>
      <c r="X12" s="203">
        <v>5.75</v>
      </c>
      <c r="Y12" s="203">
        <v>6.17</v>
      </c>
      <c r="Z12" s="203">
        <v>5.72</v>
      </c>
      <c r="AA12" s="203">
        <v>5.13</v>
      </c>
      <c r="AB12" s="203">
        <v>4.67</v>
      </c>
      <c r="AC12" s="203">
        <v>4.26</v>
      </c>
      <c r="AD12" s="203">
        <v>3.67</v>
      </c>
      <c r="AE12" s="203">
        <v>2.82</v>
      </c>
      <c r="AF12" s="203">
        <v>2.47</v>
      </c>
      <c r="AG12" s="179">
        <v>3.31325873248274</v>
      </c>
      <c r="AH12" s="179">
        <v>4.38205187199331</v>
      </c>
      <c r="AI12" s="179">
        <v>5.59335076343861</v>
      </c>
      <c r="AJ12" s="179">
        <v>6.82840061353971</v>
      </c>
      <c r="AK12" s="179">
        <v>7.3271707453113</v>
      </c>
      <c r="AL12" s="179">
        <v>6.79277417555602</v>
      </c>
      <c r="AM12" s="179">
        <v>6.09212089521021</v>
      </c>
      <c r="AN12" s="179">
        <v>5.54584884612703</v>
      </c>
      <c r="AO12" s="179">
        <v>5.05895419368333</v>
      </c>
      <c r="AP12" s="179">
        <v>4.35830091333752</v>
      </c>
      <c r="AQ12" s="179">
        <v>3.34888517046643</v>
      </c>
      <c r="AR12" s="179">
        <v>2.9332433939901</v>
      </c>
      <c r="AS12" s="177">
        <v>0.8</v>
      </c>
      <c r="AT12" s="180">
        <v>1.19210511304216</v>
      </c>
      <c r="AU12" s="181">
        <v>10</v>
      </c>
    </row>
    <row r="13" customHeight="1" spans="1:47">
      <c r="A13" s="184" t="s">
        <v>40</v>
      </c>
      <c r="B13" s="185" t="s">
        <v>41</v>
      </c>
      <c r="C13" s="167" t="s">
        <v>53</v>
      </c>
      <c r="D13" s="186">
        <v>0</v>
      </c>
      <c r="E13" s="186">
        <v>0.65</v>
      </c>
      <c r="F13" s="186">
        <v>0.3</v>
      </c>
      <c r="G13" s="187">
        <v>5</v>
      </c>
      <c r="H13" s="186" t="s">
        <v>43</v>
      </c>
      <c r="I13" s="186" t="s">
        <v>43</v>
      </c>
      <c r="J13" s="186" t="s">
        <v>43</v>
      </c>
      <c r="K13" s="196" t="s">
        <v>43</v>
      </c>
      <c r="L13" s="171">
        <v>0.3515</v>
      </c>
      <c r="M13" s="172">
        <v>26</v>
      </c>
      <c r="N13" s="173">
        <v>116.65</v>
      </c>
      <c r="O13" s="173">
        <v>39.92</v>
      </c>
      <c r="P13" s="174">
        <v>1.33</v>
      </c>
      <c r="Q13" s="175">
        <v>38.82</v>
      </c>
      <c r="R13" s="176">
        <v>27</v>
      </c>
      <c r="S13" s="174">
        <f t="shared" si="0"/>
        <v>1.262184</v>
      </c>
      <c r="T13" s="177">
        <f t="shared" si="1"/>
        <v>0.0537290917964417</v>
      </c>
      <c r="U13" s="203">
        <v>2.79</v>
      </c>
      <c r="V13" s="203">
        <v>3.69</v>
      </c>
      <c r="W13" s="203">
        <v>4.71</v>
      </c>
      <c r="X13" s="203">
        <v>5.75</v>
      </c>
      <c r="Y13" s="203">
        <v>6.17</v>
      </c>
      <c r="Z13" s="203">
        <v>5.72</v>
      </c>
      <c r="AA13" s="203">
        <v>5.13</v>
      </c>
      <c r="AB13" s="203">
        <v>4.67</v>
      </c>
      <c r="AC13" s="203">
        <v>4.26</v>
      </c>
      <c r="AD13" s="203">
        <v>3.67</v>
      </c>
      <c r="AE13" s="203">
        <v>2.82</v>
      </c>
      <c r="AF13" s="203">
        <v>2.47</v>
      </c>
      <c r="AG13" s="179">
        <v>3.3239396474682</v>
      </c>
      <c r="AH13" s="179">
        <v>4.39617824342568</v>
      </c>
      <c r="AI13" s="179">
        <v>5.61138198551083</v>
      </c>
      <c r="AJ13" s="179">
        <v>6.85041325195059</v>
      </c>
      <c r="AK13" s="179">
        <v>7.35079126339741</v>
      </c>
      <c r="AL13" s="179">
        <v>6.81467196541867</v>
      </c>
      <c r="AM13" s="179">
        <v>6.11175999695766</v>
      </c>
      <c r="AN13" s="179">
        <v>5.56372693680161</v>
      </c>
      <c r="AO13" s="179">
        <v>5.07526268753209</v>
      </c>
      <c r="AP13" s="179">
        <v>4.37235071907107</v>
      </c>
      <c r="AQ13" s="179">
        <v>3.35968093400011</v>
      </c>
      <c r="AR13" s="179">
        <v>2.94269925779443</v>
      </c>
      <c r="AS13" s="177">
        <v>0.8</v>
      </c>
      <c r="AT13" s="180">
        <v>1.19153467323306</v>
      </c>
      <c r="AU13" s="181">
        <v>11</v>
      </c>
    </row>
    <row r="14" customHeight="1" spans="1:47">
      <c r="A14" s="184" t="s">
        <v>40</v>
      </c>
      <c r="B14" s="185" t="s">
        <v>41</v>
      </c>
      <c r="C14" s="167" t="s">
        <v>54</v>
      </c>
      <c r="D14" s="186">
        <v>0</v>
      </c>
      <c r="E14" s="186">
        <v>0.65</v>
      </c>
      <c r="F14" s="186">
        <v>0.3</v>
      </c>
      <c r="G14" s="187">
        <v>5</v>
      </c>
      <c r="H14" s="186" t="s">
        <v>43</v>
      </c>
      <c r="I14" s="186" t="s">
        <v>43</v>
      </c>
      <c r="J14" s="186" t="s">
        <v>43</v>
      </c>
      <c r="K14" s="196" t="s">
        <v>43</v>
      </c>
      <c r="L14" s="171">
        <v>0.3515</v>
      </c>
      <c r="M14" s="172">
        <v>45</v>
      </c>
      <c r="N14" s="173">
        <v>116.65</v>
      </c>
      <c r="O14" s="173">
        <v>40.13</v>
      </c>
      <c r="P14" s="174">
        <v>1.36</v>
      </c>
      <c r="Q14" s="175">
        <v>38.43</v>
      </c>
      <c r="R14" s="176">
        <v>28</v>
      </c>
      <c r="S14" s="174">
        <f t="shared" si="0"/>
        <v>1.286544</v>
      </c>
      <c r="T14" s="177">
        <f t="shared" si="1"/>
        <v>0.0570955987513835</v>
      </c>
      <c r="U14" s="203">
        <v>2.75</v>
      </c>
      <c r="V14" s="203">
        <v>3.66</v>
      </c>
      <c r="W14" s="203">
        <v>4.75</v>
      </c>
      <c r="X14" s="203">
        <v>5.83</v>
      </c>
      <c r="Y14" s="203">
        <v>6.29</v>
      </c>
      <c r="Z14" s="203">
        <v>6.02</v>
      </c>
      <c r="AA14" s="203">
        <v>5.29</v>
      </c>
      <c r="AB14" s="203">
        <v>4.83</v>
      </c>
      <c r="AC14" s="203">
        <v>4.54</v>
      </c>
      <c r="AD14" s="203">
        <v>3.7</v>
      </c>
      <c r="AE14" s="203">
        <v>2.8</v>
      </c>
      <c r="AF14" s="203">
        <v>2.39</v>
      </c>
      <c r="AG14" s="179">
        <v>3.26838879976122</v>
      </c>
      <c r="AH14" s="179">
        <v>4.34992836622766</v>
      </c>
      <c r="AI14" s="179">
        <v>5.6453988359512</v>
      </c>
      <c r="AJ14" s="179">
        <v>6.92898425549379</v>
      </c>
      <c r="AK14" s="179">
        <v>7.47569656381748</v>
      </c>
      <c r="AL14" s="179">
        <v>7.15480020893183</v>
      </c>
      <c r="AM14" s="179">
        <v>6.28719154572249</v>
      </c>
      <c r="AN14" s="179">
        <v>5.7404792373988</v>
      </c>
      <c r="AO14" s="179">
        <v>5.39581278215125</v>
      </c>
      <c r="AP14" s="179">
        <v>4.39746856695146</v>
      </c>
      <c r="AQ14" s="179">
        <v>3.32781405066597</v>
      </c>
      <c r="AR14" s="179">
        <v>2.84052699324702</v>
      </c>
      <c r="AS14" s="177">
        <v>0.8</v>
      </c>
      <c r="AT14" s="180">
        <v>1.18754793278951</v>
      </c>
      <c r="AU14" s="181">
        <v>12</v>
      </c>
    </row>
    <row r="15" customHeight="1" spans="1:47">
      <c r="A15" s="184" t="s">
        <v>40</v>
      </c>
      <c r="B15" s="185" t="s">
        <v>41</v>
      </c>
      <c r="C15" s="167" t="s">
        <v>55</v>
      </c>
      <c r="D15" s="186">
        <v>0</v>
      </c>
      <c r="E15" s="186">
        <v>0.65</v>
      </c>
      <c r="F15" s="186">
        <v>0.3</v>
      </c>
      <c r="G15" s="187">
        <v>5</v>
      </c>
      <c r="H15" s="186" t="s">
        <v>43</v>
      </c>
      <c r="I15" s="186" t="s">
        <v>43</v>
      </c>
      <c r="J15" s="186" t="s">
        <v>43</v>
      </c>
      <c r="K15" s="196" t="s">
        <v>43</v>
      </c>
      <c r="L15" s="171">
        <v>0.3515</v>
      </c>
      <c r="M15" s="172">
        <v>68</v>
      </c>
      <c r="N15" s="173">
        <v>116.23</v>
      </c>
      <c r="O15" s="173">
        <v>40.22</v>
      </c>
      <c r="P15" s="174">
        <v>1.362</v>
      </c>
      <c r="Q15" s="175">
        <v>38.62</v>
      </c>
      <c r="R15" s="176">
        <v>28</v>
      </c>
      <c r="S15" s="174">
        <f t="shared" si="0"/>
        <v>1.286544</v>
      </c>
      <c r="T15" s="177">
        <f t="shared" si="1"/>
        <v>0.0586501511024884</v>
      </c>
      <c r="U15" s="203">
        <v>2.75</v>
      </c>
      <c r="V15" s="203">
        <v>3.66</v>
      </c>
      <c r="W15" s="203">
        <v>4.75</v>
      </c>
      <c r="X15" s="203">
        <v>5.83</v>
      </c>
      <c r="Y15" s="203">
        <v>6.29</v>
      </c>
      <c r="Z15" s="203">
        <v>6.02</v>
      </c>
      <c r="AA15" s="203">
        <v>5.29</v>
      </c>
      <c r="AB15" s="203">
        <v>4.83</v>
      </c>
      <c r="AC15" s="203">
        <v>4.54</v>
      </c>
      <c r="AD15" s="203">
        <v>3.7</v>
      </c>
      <c r="AE15" s="203">
        <v>2.8</v>
      </c>
      <c r="AF15" s="203">
        <v>2.39</v>
      </c>
      <c r="AG15" s="179">
        <v>3.27355302267159</v>
      </c>
      <c r="AH15" s="179">
        <v>4.35680147744655</v>
      </c>
      <c r="AI15" s="179">
        <v>5.65431885734184</v>
      </c>
      <c r="AJ15" s="179">
        <v>6.93993240806377</v>
      </c>
      <c r="AK15" s="179">
        <v>7.48750855003793</v>
      </c>
      <c r="AL15" s="179">
        <v>7.16610516235745</v>
      </c>
      <c r="AM15" s="179">
        <v>6.29712563270281</v>
      </c>
      <c r="AN15" s="179">
        <v>5.74954949072865</v>
      </c>
      <c r="AO15" s="179">
        <v>5.40433844470146</v>
      </c>
      <c r="AP15" s="179">
        <v>4.40441679413996</v>
      </c>
      <c r="AQ15" s="179">
        <v>3.33307216853835</v>
      </c>
      <c r="AR15" s="179">
        <v>2.84501517243095</v>
      </c>
      <c r="AS15" s="177">
        <v>0.8</v>
      </c>
      <c r="AT15" s="180">
        <v>1.19137621773054</v>
      </c>
      <c r="AU15" s="181">
        <v>13</v>
      </c>
    </row>
    <row r="16" customHeight="1" spans="1:47">
      <c r="A16" s="184" t="s">
        <v>40</v>
      </c>
      <c r="B16" s="185" t="s">
        <v>41</v>
      </c>
      <c r="C16" s="167" t="s">
        <v>56</v>
      </c>
      <c r="D16" s="186">
        <v>0</v>
      </c>
      <c r="E16" s="186">
        <v>0.65</v>
      </c>
      <c r="F16" s="186">
        <v>0.3</v>
      </c>
      <c r="G16" s="187">
        <v>5</v>
      </c>
      <c r="H16" s="186" t="s">
        <v>43</v>
      </c>
      <c r="I16" s="186" t="s">
        <v>43</v>
      </c>
      <c r="J16" s="186" t="s">
        <v>43</v>
      </c>
      <c r="K16" s="196" t="s">
        <v>43</v>
      </c>
      <c r="L16" s="171">
        <v>0.3515</v>
      </c>
      <c r="M16" s="172">
        <v>42</v>
      </c>
      <c r="N16" s="173">
        <v>116.33</v>
      </c>
      <c r="O16" s="173">
        <v>39.73</v>
      </c>
      <c r="P16" s="174">
        <v>1.325</v>
      </c>
      <c r="Q16" s="175">
        <v>38.43</v>
      </c>
      <c r="R16" s="176">
        <v>27</v>
      </c>
      <c r="S16" s="174">
        <f t="shared" si="0"/>
        <v>1.262184</v>
      </c>
      <c r="T16" s="177">
        <f t="shared" si="1"/>
        <v>0.0497677042332971</v>
      </c>
      <c r="U16" s="203">
        <v>2.79</v>
      </c>
      <c r="V16" s="203">
        <v>3.69</v>
      </c>
      <c r="W16" s="203">
        <v>4.71</v>
      </c>
      <c r="X16" s="203">
        <v>5.75</v>
      </c>
      <c r="Y16" s="203">
        <v>6.17</v>
      </c>
      <c r="Z16" s="203">
        <v>5.72</v>
      </c>
      <c r="AA16" s="203">
        <v>5.13</v>
      </c>
      <c r="AB16" s="203">
        <v>4.67</v>
      </c>
      <c r="AC16" s="203">
        <v>4.26</v>
      </c>
      <c r="AD16" s="203">
        <v>3.67</v>
      </c>
      <c r="AE16" s="203">
        <v>2.82</v>
      </c>
      <c r="AF16" s="203">
        <v>2.47</v>
      </c>
      <c r="AG16" s="179">
        <v>3.31159647087905</v>
      </c>
      <c r="AH16" s="179">
        <v>4.37985339696906</v>
      </c>
      <c r="AI16" s="179">
        <v>5.59054457987108</v>
      </c>
      <c r="AJ16" s="179">
        <v>6.8249748055751</v>
      </c>
      <c r="AK16" s="179">
        <v>7.32349470441711</v>
      </c>
      <c r="AL16" s="179">
        <v>6.7893662413721</v>
      </c>
      <c r="AM16" s="179">
        <v>6.08906447871309</v>
      </c>
      <c r="AN16" s="179">
        <v>5.54306649426708</v>
      </c>
      <c r="AO16" s="179">
        <v>5.05641611682607</v>
      </c>
      <c r="AP16" s="179">
        <v>4.35611435416706</v>
      </c>
      <c r="AQ16" s="179">
        <v>3.34720503508205</v>
      </c>
      <c r="AR16" s="179">
        <v>2.93177178604704</v>
      </c>
      <c r="AS16" s="177">
        <v>0.8</v>
      </c>
      <c r="AT16" s="180">
        <v>1.18850501809499</v>
      </c>
      <c r="AU16" s="181">
        <v>14</v>
      </c>
    </row>
    <row r="17" customHeight="1" spans="1:47">
      <c r="A17" s="184" t="s">
        <v>40</v>
      </c>
      <c r="B17" s="185" t="s">
        <v>41</v>
      </c>
      <c r="C17" s="167" t="s">
        <v>57</v>
      </c>
      <c r="D17" s="186">
        <v>0</v>
      </c>
      <c r="E17" s="186">
        <v>0.65</v>
      </c>
      <c r="F17" s="186">
        <v>0.3</v>
      </c>
      <c r="G17" s="187">
        <v>5</v>
      </c>
      <c r="H17" s="186" t="s">
        <v>43</v>
      </c>
      <c r="I17" s="186" t="s">
        <v>43</v>
      </c>
      <c r="J17" s="186" t="s">
        <v>43</v>
      </c>
      <c r="K17" s="196" t="s">
        <v>43</v>
      </c>
      <c r="L17" s="171">
        <v>0.3515</v>
      </c>
      <c r="M17" s="172">
        <v>55</v>
      </c>
      <c r="N17" s="173">
        <v>116.63</v>
      </c>
      <c r="O17" s="173">
        <v>40.32</v>
      </c>
      <c r="P17" s="174">
        <v>1.366</v>
      </c>
      <c r="Q17" s="175">
        <v>38.82</v>
      </c>
      <c r="R17" s="176">
        <v>28</v>
      </c>
      <c r="S17" s="174">
        <f t="shared" si="0"/>
        <v>1.286544</v>
      </c>
      <c r="T17" s="177">
        <f t="shared" si="1"/>
        <v>0.0617592558046984</v>
      </c>
      <c r="U17" s="203">
        <v>2.75</v>
      </c>
      <c r="V17" s="203">
        <v>3.66</v>
      </c>
      <c r="W17" s="203">
        <v>4.75</v>
      </c>
      <c r="X17" s="203">
        <v>5.83</v>
      </c>
      <c r="Y17" s="203">
        <v>6.29</v>
      </c>
      <c r="Z17" s="203">
        <v>6.02</v>
      </c>
      <c r="AA17" s="203">
        <v>5.29</v>
      </c>
      <c r="AB17" s="203">
        <v>4.83</v>
      </c>
      <c r="AC17" s="203">
        <v>4.54</v>
      </c>
      <c r="AD17" s="203">
        <v>3.7</v>
      </c>
      <c r="AE17" s="203">
        <v>2.8</v>
      </c>
      <c r="AF17" s="203">
        <v>2.39</v>
      </c>
      <c r="AG17" s="179">
        <v>3.27984585058886</v>
      </c>
      <c r="AH17" s="179">
        <v>4.36517665932918</v>
      </c>
      <c r="AI17" s="179">
        <v>5.66518828738077</v>
      </c>
      <c r="AJ17" s="179">
        <v>6.95327320324839</v>
      </c>
      <c r="AK17" s="179">
        <v>7.50190196371053</v>
      </c>
      <c r="AL17" s="179">
        <v>7.17988073474362</v>
      </c>
      <c r="AM17" s="179">
        <v>6.30923074531458</v>
      </c>
      <c r="AN17" s="179">
        <v>5.76060198485244</v>
      </c>
      <c r="AO17" s="179">
        <v>5.41472733151762</v>
      </c>
      <c r="AP17" s="179">
        <v>4.41288350806502</v>
      </c>
      <c r="AQ17" s="179">
        <v>3.33947941150866</v>
      </c>
      <c r="AR17" s="179">
        <v>2.85048421196632</v>
      </c>
      <c r="AS17" s="177">
        <v>0.8</v>
      </c>
      <c r="AT17" s="180">
        <v>1.19038291733512</v>
      </c>
      <c r="AU17" s="181">
        <v>15</v>
      </c>
    </row>
    <row r="18" customHeight="1" spans="1:47">
      <c r="A18" s="184" t="s">
        <v>40</v>
      </c>
      <c r="B18" s="185" t="s">
        <v>41</v>
      </c>
      <c r="C18" s="167" t="s">
        <v>58</v>
      </c>
      <c r="D18" s="186">
        <v>0</v>
      </c>
      <c r="E18" s="186">
        <v>0.65</v>
      </c>
      <c r="F18" s="186">
        <v>0.3</v>
      </c>
      <c r="G18" s="187">
        <v>5</v>
      </c>
      <c r="H18" s="186" t="s">
        <v>43</v>
      </c>
      <c r="I18" s="186" t="s">
        <v>43</v>
      </c>
      <c r="J18" s="186" t="s">
        <v>43</v>
      </c>
      <c r="K18" s="196" t="s">
        <v>43</v>
      </c>
      <c r="L18" s="171">
        <v>0.3515</v>
      </c>
      <c r="M18" s="172">
        <v>33</v>
      </c>
      <c r="N18" s="173">
        <v>117.12</v>
      </c>
      <c r="O18" s="173">
        <v>40.13</v>
      </c>
      <c r="P18" s="174">
        <v>1.356</v>
      </c>
      <c r="Q18" s="175">
        <v>38.63</v>
      </c>
      <c r="R18" s="176">
        <v>28</v>
      </c>
      <c r="S18" s="174">
        <f t="shared" si="0"/>
        <v>1.295824</v>
      </c>
      <c r="T18" s="177">
        <f t="shared" si="1"/>
        <v>0.0464384052155229</v>
      </c>
      <c r="U18" s="203">
        <v>2.81</v>
      </c>
      <c r="V18" s="203">
        <v>3.69</v>
      </c>
      <c r="W18" s="203">
        <v>4.8</v>
      </c>
      <c r="X18" s="203">
        <v>5.86</v>
      </c>
      <c r="Y18" s="203">
        <v>6.36</v>
      </c>
      <c r="Z18" s="203">
        <v>6.05</v>
      </c>
      <c r="AA18" s="203">
        <v>5.22</v>
      </c>
      <c r="AB18" s="203">
        <v>4.93</v>
      </c>
      <c r="AC18" s="203">
        <v>4.57</v>
      </c>
      <c r="AD18" s="203">
        <v>3.73</v>
      </c>
      <c r="AE18" s="203">
        <v>2.8</v>
      </c>
      <c r="AF18" s="203">
        <v>2.41</v>
      </c>
      <c r="AG18" s="179">
        <v>3.34719924928077</v>
      </c>
      <c r="AH18" s="179">
        <v>4.39543246613738</v>
      </c>
      <c r="AI18" s="179">
        <v>5.71763572830878</v>
      </c>
      <c r="AJ18" s="179">
        <v>6.98028028497697</v>
      </c>
      <c r="AK18" s="179">
        <v>7.57586734000914</v>
      </c>
      <c r="AL18" s="179">
        <v>7.20660336588919</v>
      </c>
      <c r="AM18" s="179">
        <v>6.2179288545358</v>
      </c>
      <c r="AN18" s="179">
        <v>5.87248836261714</v>
      </c>
      <c r="AO18" s="179">
        <v>5.44366568299399</v>
      </c>
      <c r="AP18" s="179">
        <v>4.44307943053995</v>
      </c>
      <c r="AQ18" s="179">
        <v>3.33528750818012</v>
      </c>
      <c r="AR18" s="179">
        <v>2.87072960525503</v>
      </c>
      <c r="AS18" s="177">
        <v>0.8</v>
      </c>
      <c r="AT18" s="180">
        <v>1.18695214010002</v>
      </c>
      <c r="AU18" s="181">
        <v>16</v>
      </c>
    </row>
    <row r="19" customHeight="1" spans="1:47">
      <c r="A19" s="184" t="s">
        <v>40</v>
      </c>
      <c r="B19" s="185" t="s">
        <v>41</v>
      </c>
      <c r="C19" s="167" t="s">
        <v>59</v>
      </c>
      <c r="D19" s="186">
        <v>0</v>
      </c>
      <c r="E19" s="186">
        <v>0.65</v>
      </c>
      <c r="F19" s="186">
        <v>0.3</v>
      </c>
      <c r="G19" s="187">
        <v>5</v>
      </c>
      <c r="H19" s="186" t="s">
        <v>43</v>
      </c>
      <c r="I19" s="186" t="s">
        <v>43</v>
      </c>
      <c r="J19" s="186" t="s">
        <v>43</v>
      </c>
      <c r="K19" s="196" t="s">
        <v>43</v>
      </c>
      <c r="L19" s="171">
        <v>0.3515</v>
      </c>
      <c r="M19" s="172">
        <v>81</v>
      </c>
      <c r="N19" s="173">
        <v>116.83</v>
      </c>
      <c r="O19" s="173">
        <v>40.37</v>
      </c>
      <c r="P19" s="174">
        <v>1.373</v>
      </c>
      <c r="Q19" s="175">
        <v>38.87</v>
      </c>
      <c r="R19" s="176">
        <v>28</v>
      </c>
      <c r="S19" s="174">
        <f t="shared" si="0"/>
        <v>1.286544</v>
      </c>
      <c r="T19" s="177">
        <f t="shared" si="1"/>
        <v>0.0672001890335658</v>
      </c>
      <c r="U19" s="203">
        <v>2.75</v>
      </c>
      <c r="V19" s="203">
        <v>3.66</v>
      </c>
      <c r="W19" s="203">
        <v>4.75</v>
      </c>
      <c r="X19" s="203">
        <v>5.83</v>
      </c>
      <c r="Y19" s="203">
        <v>6.29</v>
      </c>
      <c r="Z19" s="203">
        <v>6.02</v>
      </c>
      <c r="AA19" s="203">
        <v>5.29</v>
      </c>
      <c r="AB19" s="203">
        <v>4.83</v>
      </c>
      <c r="AC19" s="203">
        <v>4.54</v>
      </c>
      <c r="AD19" s="203">
        <v>3.7</v>
      </c>
      <c r="AE19" s="203">
        <v>2.8</v>
      </c>
      <c r="AF19" s="203">
        <v>2.39</v>
      </c>
      <c r="AG19" s="179">
        <v>3.28328296583716</v>
      </c>
      <c r="AH19" s="179">
        <v>4.36975114725964</v>
      </c>
      <c r="AI19" s="179">
        <v>5.67112512280964</v>
      </c>
      <c r="AJ19" s="179">
        <v>6.96055988757477</v>
      </c>
      <c r="AK19" s="179">
        <v>7.50976358367844</v>
      </c>
      <c r="AL19" s="179">
        <v>7.18740489248716</v>
      </c>
      <c r="AM19" s="179">
        <v>6.3158425051922</v>
      </c>
      <c r="AN19" s="179">
        <v>5.76663880908854</v>
      </c>
      <c r="AO19" s="179">
        <v>5.42040169632753</v>
      </c>
      <c r="AP19" s="179">
        <v>4.41750799039909</v>
      </c>
      <c r="AQ19" s="179">
        <v>3.34297901976147</v>
      </c>
      <c r="AR19" s="179">
        <v>2.85347137758211</v>
      </c>
      <c r="AS19" s="177">
        <v>0.8</v>
      </c>
      <c r="AT19" s="180">
        <v>1.19267121839595</v>
      </c>
      <c r="AU19" s="181">
        <v>17</v>
      </c>
    </row>
    <row r="20" customHeight="1" spans="1:47">
      <c r="A20" s="184" t="s">
        <v>40</v>
      </c>
      <c r="B20" s="185" t="s">
        <v>41</v>
      </c>
      <c r="C20" s="167" t="s">
        <v>60</v>
      </c>
      <c r="D20" s="186">
        <v>0</v>
      </c>
      <c r="E20" s="186">
        <v>0.65</v>
      </c>
      <c r="F20" s="186">
        <v>0.3</v>
      </c>
      <c r="G20" s="187">
        <v>5</v>
      </c>
      <c r="H20" s="186" t="s">
        <v>43</v>
      </c>
      <c r="I20" s="186" t="s">
        <v>43</v>
      </c>
      <c r="J20" s="186" t="s">
        <v>43</v>
      </c>
      <c r="K20" s="196" t="s">
        <v>43</v>
      </c>
      <c r="L20" s="171">
        <v>0.3515</v>
      </c>
      <c r="M20" s="172">
        <v>484</v>
      </c>
      <c r="N20" s="173">
        <v>115.97</v>
      </c>
      <c r="O20" s="173">
        <v>40.45</v>
      </c>
      <c r="P20" s="174">
        <v>1.4</v>
      </c>
      <c r="Q20" s="175">
        <v>38.25</v>
      </c>
      <c r="R20" s="176">
        <v>28</v>
      </c>
      <c r="S20" s="174">
        <f t="shared" si="0"/>
        <v>1.3184</v>
      </c>
      <c r="T20" s="177">
        <f t="shared" si="1"/>
        <v>0.0618932038834952</v>
      </c>
      <c r="U20" s="203">
        <v>2.69</v>
      </c>
      <c r="V20" s="203">
        <v>3.64</v>
      </c>
      <c r="W20" s="203">
        <v>4.77</v>
      </c>
      <c r="X20" s="203">
        <v>5.95</v>
      </c>
      <c r="Y20" s="203">
        <v>6.41</v>
      </c>
      <c r="Z20" s="203">
        <v>6.28</v>
      </c>
      <c r="AA20" s="203">
        <v>5.71</v>
      </c>
      <c r="AB20" s="203">
        <v>5.11</v>
      </c>
      <c r="AC20" s="203">
        <v>4.69</v>
      </c>
      <c r="AD20" s="203">
        <v>3.75</v>
      </c>
      <c r="AE20" s="203">
        <v>2.81</v>
      </c>
      <c r="AF20" s="203">
        <v>2.34</v>
      </c>
      <c r="AG20" s="179">
        <v>3.19492997572815</v>
      </c>
      <c r="AH20" s="179">
        <v>4.32325097087379</v>
      </c>
      <c r="AI20" s="179">
        <v>5.66535910194175</v>
      </c>
      <c r="AJ20" s="179">
        <v>7.06685254854369</v>
      </c>
      <c r="AK20" s="179">
        <v>7.61319745145631</v>
      </c>
      <c r="AL20" s="179">
        <v>7.45879563106796</v>
      </c>
      <c r="AM20" s="179">
        <v>6.78180303398058</v>
      </c>
      <c r="AN20" s="179">
        <v>6.06917924757282</v>
      </c>
      <c r="AO20" s="179">
        <v>5.57034259708738</v>
      </c>
      <c r="AP20" s="179">
        <v>4.45389866504854</v>
      </c>
      <c r="AQ20" s="179">
        <v>3.33745473300971</v>
      </c>
      <c r="AR20" s="179">
        <v>2.77923276699029</v>
      </c>
      <c r="AS20" s="177">
        <v>0.8</v>
      </c>
      <c r="AT20" s="180">
        <v>1.19117411006433</v>
      </c>
      <c r="AU20" s="181">
        <v>18</v>
      </c>
    </row>
    <row r="21" customHeight="1" spans="1:47">
      <c r="A21" s="184" t="s">
        <v>61</v>
      </c>
      <c r="B21" s="185" t="s">
        <v>62</v>
      </c>
      <c r="C21" s="167" t="s">
        <v>63</v>
      </c>
      <c r="D21" s="186">
        <v>0</v>
      </c>
      <c r="E21" s="186">
        <v>0.65</v>
      </c>
      <c r="F21" s="186" t="s">
        <v>43</v>
      </c>
      <c r="G21" s="186" t="s">
        <v>43</v>
      </c>
      <c r="H21" s="186" t="s">
        <v>43</v>
      </c>
      <c r="I21" s="186" t="s">
        <v>43</v>
      </c>
      <c r="J21" s="186" t="s">
        <v>43</v>
      </c>
      <c r="K21" s="196" t="s">
        <v>43</v>
      </c>
      <c r="L21" s="171">
        <v>0.3514</v>
      </c>
      <c r="M21" s="172">
        <v>6</v>
      </c>
      <c r="N21" s="173">
        <v>117.2</v>
      </c>
      <c r="O21" s="173">
        <v>39.12</v>
      </c>
      <c r="P21" s="174">
        <v>1.244</v>
      </c>
      <c r="Q21" s="175">
        <v>37.52</v>
      </c>
      <c r="R21" s="176">
        <v>26</v>
      </c>
      <c r="S21" s="174">
        <f t="shared" si="0"/>
        <v>1.275336</v>
      </c>
      <c r="T21" s="177">
        <f t="shared" si="1"/>
        <v>-0.0245707797788189</v>
      </c>
      <c r="U21" s="203">
        <v>2.81</v>
      </c>
      <c r="V21" s="203">
        <v>3.71</v>
      </c>
      <c r="W21" s="203">
        <v>4.75</v>
      </c>
      <c r="X21" s="203">
        <v>5.78</v>
      </c>
      <c r="Y21" s="203">
        <v>6.26</v>
      </c>
      <c r="Z21" s="203">
        <v>5.76</v>
      </c>
      <c r="AA21" s="203">
        <v>5.12</v>
      </c>
      <c r="AB21" s="203">
        <v>4.76</v>
      </c>
      <c r="AC21" s="203">
        <v>4.43</v>
      </c>
      <c r="AD21" s="203">
        <v>3.72</v>
      </c>
      <c r="AE21" s="203">
        <v>2.82</v>
      </c>
      <c r="AF21" s="203">
        <v>2.47</v>
      </c>
      <c r="AG21" s="179">
        <v>3.30220873558027</v>
      </c>
      <c r="AH21" s="179">
        <v>4.35985566156684</v>
      </c>
      <c r="AI21" s="179">
        <v>5.58202544270686</v>
      </c>
      <c r="AJ21" s="179">
        <v>6.79244359133593</v>
      </c>
      <c r="AK21" s="179">
        <v>7.3565219518621</v>
      </c>
      <c r="AL21" s="179">
        <v>6.76894032631401</v>
      </c>
      <c r="AM21" s="179">
        <v>6.01683584561245</v>
      </c>
      <c r="AN21" s="179">
        <v>5.59377707521783</v>
      </c>
      <c r="AO21" s="179">
        <v>5.20597320235609</v>
      </c>
      <c r="AP21" s="179">
        <v>4.3716072940778</v>
      </c>
      <c r="AQ21" s="179">
        <v>3.31396036809123</v>
      </c>
      <c r="AR21" s="179">
        <v>2.90265323020757</v>
      </c>
      <c r="AS21" s="177">
        <v>0.8</v>
      </c>
      <c r="AT21" s="180">
        <v>1.19392107848624</v>
      </c>
      <c r="AU21" s="181">
        <v>19</v>
      </c>
    </row>
    <row r="22" customHeight="1" spans="1:47">
      <c r="A22" s="184" t="s">
        <v>61</v>
      </c>
      <c r="B22" s="185" t="s">
        <v>62</v>
      </c>
      <c r="C22" s="167" t="s">
        <v>64</v>
      </c>
      <c r="D22" s="186">
        <v>0</v>
      </c>
      <c r="E22" s="186">
        <v>0.65</v>
      </c>
      <c r="F22" s="186" t="s">
        <v>43</v>
      </c>
      <c r="G22" s="186" t="s">
        <v>43</v>
      </c>
      <c r="H22" s="186" t="s">
        <v>43</v>
      </c>
      <c r="I22" s="186" t="s">
        <v>43</v>
      </c>
      <c r="J22" s="186" t="s">
        <v>43</v>
      </c>
      <c r="K22" s="196" t="s">
        <v>43</v>
      </c>
      <c r="L22" s="171">
        <v>0.3514</v>
      </c>
      <c r="M22" s="172">
        <v>6</v>
      </c>
      <c r="N22" s="173">
        <v>117.22</v>
      </c>
      <c r="O22" s="173">
        <v>39.12</v>
      </c>
      <c r="P22" s="174">
        <v>1.24</v>
      </c>
      <c r="Q22" s="175">
        <v>37.52</v>
      </c>
      <c r="R22" s="176">
        <v>26</v>
      </c>
      <c r="S22" s="174">
        <f t="shared" si="0"/>
        <v>1.275336</v>
      </c>
      <c r="T22" s="177">
        <f t="shared" si="1"/>
        <v>-0.0277072081396588</v>
      </c>
      <c r="U22" s="203">
        <v>2.81</v>
      </c>
      <c r="V22" s="203">
        <v>3.71</v>
      </c>
      <c r="W22" s="203">
        <v>4.75</v>
      </c>
      <c r="X22" s="203">
        <v>5.78</v>
      </c>
      <c r="Y22" s="203">
        <v>6.26</v>
      </c>
      <c r="Z22" s="203">
        <v>5.76</v>
      </c>
      <c r="AA22" s="203">
        <v>5.12</v>
      </c>
      <c r="AB22" s="203">
        <v>4.76</v>
      </c>
      <c r="AC22" s="203">
        <v>4.43</v>
      </c>
      <c r="AD22" s="203">
        <v>3.72</v>
      </c>
      <c r="AE22" s="203">
        <v>2.82</v>
      </c>
      <c r="AF22" s="203">
        <v>2.47</v>
      </c>
      <c r="AG22" s="179">
        <v>3.30220873558027</v>
      </c>
      <c r="AH22" s="179">
        <v>4.35985566156684</v>
      </c>
      <c r="AI22" s="179">
        <v>5.58202544270686</v>
      </c>
      <c r="AJ22" s="179">
        <v>6.79244359133593</v>
      </c>
      <c r="AK22" s="179">
        <v>7.3565219518621</v>
      </c>
      <c r="AL22" s="179">
        <v>6.76894032631401</v>
      </c>
      <c r="AM22" s="179">
        <v>6.01683584561245</v>
      </c>
      <c r="AN22" s="179">
        <v>5.59377707521783</v>
      </c>
      <c r="AO22" s="179">
        <v>5.20597320235609</v>
      </c>
      <c r="AP22" s="179">
        <v>4.3716072940778</v>
      </c>
      <c r="AQ22" s="179">
        <v>3.31396036809123</v>
      </c>
      <c r="AR22" s="179">
        <v>2.90265323020757</v>
      </c>
      <c r="AS22" s="177">
        <v>0.8</v>
      </c>
      <c r="AT22" s="180">
        <v>1.18770631067961</v>
      </c>
      <c r="AU22" s="181">
        <v>20</v>
      </c>
    </row>
    <row r="23" customHeight="1" spans="1:47">
      <c r="A23" s="184" t="s">
        <v>61</v>
      </c>
      <c r="B23" s="185" t="s">
        <v>62</v>
      </c>
      <c r="C23" s="167" t="s">
        <v>65</v>
      </c>
      <c r="D23" s="186">
        <v>0</v>
      </c>
      <c r="E23" s="186">
        <v>0.65</v>
      </c>
      <c r="F23" s="186" t="s">
        <v>43</v>
      </c>
      <c r="G23" s="186" t="s">
        <v>43</v>
      </c>
      <c r="H23" s="186" t="s">
        <v>43</v>
      </c>
      <c r="I23" s="186" t="s">
        <v>43</v>
      </c>
      <c r="J23" s="186" t="s">
        <v>43</v>
      </c>
      <c r="K23" s="196" t="s">
        <v>43</v>
      </c>
      <c r="L23" s="171">
        <v>0.3514</v>
      </c>
      <c r="M23" s="172">
        <v>4</v>
      </c>
      <c r="N23" s="173">
        <v>117.22</v>
      </c>
      <c r="O23" s="173">
        <v>39.12</v>
      </c>
      <c r="P23" s="174">
        <v>1.24</v>
      </c>
      <c r="Q23" s="175">
        <v>37.52</v>
      </c>
      <c r="R23" s="176">
        <v>26</v>
      </c>
      <c r="S23" s="174">
        <f t="shared" si="0"/>
        <v>1.275336</v>
      </c>
      <c r="T23" s="177">
        <f t="shared" si="1"/>
        <v>-0.0277072081396588</v>
      </c>
      <c r="U23" s="203">
        <v>2.81</v>
      </c>
      <c r="V23" s="203">
        <v>3.71</v>
      </c>
      <c r="W23" s="203">
        <v>4.75</v>
      </c>
      <c r="X23" s="203">
        <v>5.78</v>
      </c>
      <c r="Y23" s="203">
        <v>6.26</v>
      </c>
      <c r="Z23" s="203">
        <v>5.76</v>
      </c>
      <c r="AA23" s="203">
        <v>5.12</v>
      </c>
      <c r="AB23" s="203">
        <v>4.76</v>
      </c>
      <c r="AC23" s="203">
        <v>4.43</v>
      </c>
      <c r="AD23" s="203">
        <v>3.72</v>
      </c>
      <c r="AE23" s="203">
        <v>2.82</v>
      </c>
      <c r="AF23" s="203">
        <v>2.47</v>
      </c>
      <c r="AG23" s="179">
        <v>3.30220873558027</v>
      </c>
      <c r="AH23" s="179">
        <v>4.35985566156684</v>
      </c>
      <c r="AI23" s="179">
        <v>5.58202544270686</v>
      </c>
      <c r="AJ23" s="179">
        <v>6.79244359133593</v>
      </c>
      <c r="AK23" s="179">
        <v>7.3565219518621</v>
      </c>
      <c r="AL23" s="179">
        <v>6.76894032631401</v>
      </c>
      <c r="AM23" s="179">
        <v>6.01683584561245</v>
      </c>
      <c r="AN23" s="179">
        <v>5.59377707521783</v>
      </c>
      <c r="AO23" s="179">
        <v>5.20597320235609</v>
      </c>
      <c r="AP23" s="179">
        <v>4.3716072940778</v>
      </c>
      <c r="AQ23" s="179">
        <v>3.31396036809123</v>
      </c>
      <c r="AR23" s="179">
        <v>2.90265323020757</v>
      </c>
      <c r="AS23" s="177">
        <v>0.8</v>
      </c>
      <c r="AT23" s="180">
        <v>1.17516325109618</v>
      </c>
      <c r="AU23" s="181">
        <v>21</v>
      </c>
    </row>
    <row r="24" customHeight="1" spans="1:47">
      <c r="A24" s="184" t="s">
        <v>61</v>
      </c>
      <c r="B24" s="185" t="s">
        <v>62</v>
      </c>
      <c r="C24" s="167" t="s">
        <v>66</v>
      </c>
      <c r="D24" s="186">
        <v>0</v>
      </c>
      <c r="E24" s="186">
        <v>0.65</v>
      </c>
      <c r="F24" s="186" t="s">
        <v>43</v>
      </c>
      <c r="G24" s="186" t="s">
        <v>43</v>
      </c>
      <c r="H24" s="186" t="s">
        <v>43</v>
      </c>
      <c r="I24" s="186" t="s">
        <v>43</v>
      </c>
      <c r="J24" s="186" t="s">
        <v>43</v>
      </c>
      <c r="K24" s="196" t="s">
        <v>43</v>
      </c>
      <c r="L24" s="171">
        <v>0.3514</v>
      </c>
      <c r="M24" s="172">
        <v>7</v>
      </c>
      <c r="N24" s="173">
        <v>117.15</v>
      </c>
      <c r="O24" s="173">
        <v>39.13</v>
      </c>
      <c r="P24" s="174">
        <v>1.241</v>
      </c>
      <c r="Q24" s="175">
        <v>37.53</v>
      </c>
      <c r="R24" s="176">
        <v>26</v>
      </c>
      <c r="S24" s="174">
        <f t="shared" si="0"/>
        <v>1.275336</v>
      </c>
      <c r="T24" s="177">
        <f t="shared" si="1"/>
        <v>-0.0269231010494487</v>
      </c>
      <c r="U24" s="203">
        <v>2.81</v>
      </c>
      <c r="V24" s="203">
        <v>3.71</v>
      </c>
      <c r="W24" s="203">
        <v>4.75</v>
      </c>
      <c r="X24" s="203">
        <v>5.78</v>
      </c>
      <c r="Y24" s="203">
        <v>6.26</v>
      </c>
      <c r="Z24" s="203">
        <v>5.76</v>
      </c>
      <c r="AA24" s="203">
        <v>5.12</v>
      </c>
      <c r="AB24" s="203">
        <v>4.76</v>
      </c>
      <c r="AC24" s="203">
        <v>4.43</v>
      </c>
      <c r="AD24" s="203">
        <v>3.72</v>
      </c>
      <c r="AE24" s="203">
        <v>2.82</v>
      </c>
      <c r="AF24" s="203">
        <v>2.47</v>
      </c>
      <c r="AG24" s="179">
        <v>3.30261415031019</v>
      </c>
      <c r="AH24" s="179">
        <v>4.3603909244309</v>
      </c>
      <c r="AI24" s="179">
        <v>5.58271075230371</v>
      </c>
      <c r="AJ24" s="179">
        <v>6.79327750490851</v>
      </c>
      <c r="AK24" s="179">
        <v>7.35742511777289</v>
      </c>
      <c r="AL24" s="179">
        <v>6.7697713543725</v>
      </c>
      <c r="AM24" s="179">
        <v>6.01757453722</v>
      </c>
      <c r="AN24" s="179">
        <v>5.59446382757172</v>
      </c>
      <c r="AO24" s="179">
        <v>5.20661234372746</v>
      </c>
      <c r="AP24" s="179">
        <v>4.3721439996989</v>
      </c>
      <c r="AQ24" s="179">
        <v>3.3143672255782</v>
      </c>
      <c r="AR24" s="179">
        <v>2.90300959119793</v>
      </c>
      <c r="AS24" s="177">
        <v>0.8</v>
      </c>
      <c r="AT24" s="180">
        <v>1.17516325109618</v>
      </c>
      <c r="AU24" s="181">
        <v>22</v>
      </c>
    </row>
    <row r="25" customHeight="1" spans="1:47">
      <c r="A25" s="184" t="s">
        <v>61</v>
      </c>
      <c r="B25" s="185" t="s">
        <v>62</v>
      </c>
      <c r="C25" s="167" t="s">
        <v>67</v>
      </c>
      <c r="D25" s="186">
        <v>0</v>
      </c>
      <c r="E25" s="186">
        <v>0.65</v>
      </c>
      <c r="F25" s="186" t="s">
        <v>43</v>
      </c>
      <c r="G25" s="186" t="s">
        <v>43</v>
      </c>
      <c r="H25" s="186" t="s">
        <v>43</v>
      </c>
      <c r="I25" s="186" t="s">
        <v>43</v>
      </c>
      <c r="J25" s="186" t="s">
        <v>43</v>
      </c>
      <c r="K25" s="196" t="s">
        <v>43</v>
      </c>
      <c r="L25" s="171">
        <v>0.3514</v>
      </c>
      <c r="M25" s="172">
        <v>14</v>
      </c>
      <c r="N25" s="173">
        <v>117.18</v>
      </c>
      <c r="O25" s="173">
        <v>39.15</v>
      </c>
      <c r="P25" s="174">
        <v>1.243</v>
      </c>
      <c r="Q25" s="175">
        <v>37.55</v>
      </c>
      <c r="R25" s="176">
        <v>26</v>
      </c>
      <c r="S25" s="174">
        <f t="shared" si="0"/>
        <v>1.275336</v>
      </c>
      <c r="T25" s="177">
        <f t="shared" si="1"/>
        <v>-0.0253548868690288</v>
      </c>
      <c r="U25" s="203">
        <v>2.81</v>
      </c>
      <c r="V25" s="203">
        <v>3.71</v>
      </c>
      <c r="W25" s="203">
        <v>4.75</v>
      </c>
      <c r="X25" s="203">
        <v>5.78</v>
      </c>
      <c r="Y25" s="203">
        <v>6.26</v>
      </c>
      <c r="Z25" s="203">
        <v>5.76</v>
      </c>
      <c r="AA25" s="203">
        <v>5.12</v>
      </c>
      <c r="AB25" s="203">
        <v>4.76</v>
      </c>
      <c r="AC25" s="203">
        <v>4.43</v>
      </c>
      <c r="AD25" s="203">
        <v>3.72</v>
      </c>
      <c r="AE25" s="203">
        <v>2.82</v>
      </c>
      <c r="AF25" s="203">
        <v>2.47</v>
      </c>
      <c r="AG25" s="179">
        <v>3.30379514104518</v>
      </c>
      <c r="AH25" s="179">
        <v>4.3619501684262</v>
      </c>
      <c r="AI25" s="179">
        <v>5.58470708895538</v>
      </c>
      <c r="AJ25" s="179">
        <v>6.79570673140255</v>
      </c>
      <c r="AK25" s="179">
        <v>7.36005607933909</v>
      </c>
      <c r="AL25" s="179">
        <v>6.77219217523853</v>
      </c>
      <c r="AM25" s="179">
        <v>6.0197263779898</v>
      </c>
      <c r="AN25" s="179">
        <v>5.59646436703739</v>
      </c>
      <c r="AO25" s="179">
        <v>5.20847419033102</v>
      </c>
      <c r="AP25" s="179">
        <v>4.37370744650822</v>
      </c>
      <c r="AQ25" s="179">
        <v>3.31555241912719</v>
      </c>
      <c r="AR25" s="179">
        <v>2.9040476862568</v>
      </c>
      <c r="AS25" s="177">
        <v>0.8</v>
      </c>
      <c r="AT25" s="180">
        <v>1.17516325109618</v>
      </c>
      <c r="AU25" s="181">
        <v>23</v>
      </c>
    </row>
    <row r="26" customHeight="1" spans="1:47">
      <c r="A26" s="184" t="s">
        <v>61</v>
      </c>
      <c r="B26" s="185" t="s">
        <v>62</v>
      </c>
      <c r="C26" s="167" t="s">
        <v>68</v>
      </c>
      <c r="D26" s="186">
        <v>0</v>
      </c>
      <c r="E26" s="186">
        <v>0.65</v>
      </c>
      <c r="F26" s="186" t="s">
        <v>43</v>
      </c>
      <c r="G26" s="186" t="s">
        <v>43</v>
      </c>
      <c r="H26" s="186" t="s">
        <v>43</v>
      </c>
      <c r="I26" s="186" t="s">
        <v>43</v>
      </c>
      <c r="J26" s="186" t="s">
        <v>43</v>
      </c>
      <c r="K26" s="196" t="s">
        <v>43</v>
      </c>
      <c r="L26" s="171">
        <v>0.3514</v>
      </c>
      <c r="M26" s="172">
        <v>7</v>
      </c>
      <c r="N26" s="173">
        <v>117.15</v>
      </c>
      <c r="O26" s="173">
        <v>39.17</v>
      </c>
      <c r="P26" s="174">
        <v>1.243</v>
      </c>
      <c r="Q26" s="175">
        <v>37.57</v>
      </c>
      <c r="R26" s="176">
        <v>26</v>
      </c>
      <c r="S26" s="174">
        <f t="shared" si="0"/>
        <v>1.275336</v>
      </c>
      <c r="T26" s="177">
        <f t="shared" si="1"/>
        <v>-0.0253548868690288</v>
      </c>
      <c r="U26" s="203">
        <v>2.81</v>
      </c>
      <c r="V26" s="203">
        <v>3.71</v>
      </c>
      <c r="W26" s="203">
        <v>4.75</v>
      </c>
      <c r="X26" s="203">
        <v>5.78</v>
      </c>
      <c r="Y26" s="203">
        <v>6.26</v>
      </c>
      <c r="Z26" s="203">
        <v>5.76</v>
      </c>
      <c r="AA26" s="203">
        <v>5.12</v>
      </c>
      <c r="AB26" s="203">
        <v>4.76</v>
      </c>
      <c r="AC26" s="203">
        <v>4.43</v>
      </c>
      <c r="AD26" s="203">
        <v>3.72</v>
      </c>
      <c r="AE26" s="203">
        <v>2.82</v>
      </c>
      <c r="AF26" s="203">
        <v>2.47</v>
      </c>
      <c r="AG26" s="179">
        <v>3.30460597050503</v>
      </c>
      <c r="AH26" s="179">
        <v>4.36302069415433</v>
      </c>
      <c r="AI26" s="179">
        <v>5.58607770814907</v>
      </c>
      <c r="AJ26" s="179">
        <v>6.79737455854771</v>
      </c>
      <c r="AK26" s="179">
        <v>7.36186241116067</v>
      </c>
      <c r="AL26" s="179">
        <v>6.7738542313555</v>
      </c>
      <c r="AM26" s="179">
        <v>6.02120376120489</v>
      </c>
      <c r="AN26" s="179">
        <v>5.59783787174517</v>
      </c>
      <c r="AO26" s="179">
        <v>5.20975247307376</v>
      </c>
      <c r="AP26" s="179">
        <v>4.37478085775043</v>
      </c>
      <c r="AQ26" s="179">
        <v>3.31636613410113</v>
      </c>
      <c r="AR26" s="179">
        <v>2.90476040823752</v>
      </c>
      <c r="AS26" s="177">
        <v>0.8</v>
      </c>
      <c r="AT26" s="180">
        <v>1.17516325109618</v>
      </c>
      <c r="AU26" s="181">
        <v>24</v>
      </c>
    </row>
    <row r="27" customHeight="1" spans="1:47">
      <c r="A27" s="184" t="s">
        <v>61</v>
      </c>
      <c r="B27" s="185" t="s">
        <v>62</v>
      </c>
      <c r="C27" s="167" t="s">
        <v>69</v>
      </c>
      <c r="D27" s="186">
        <v>0</v>
      </c>
      <c r="E27" s="186">
        <v>0.65</v>
      </c>
      <c r="F27" s="186" t="s">
        <v>43</v>
      </c>
      <c r="G27" s="186" t="s">
        <v>43</v>
      </c>
      <c r="H27" s="186" t="s">
        <v>43</v>
      </c>
      <c r="I27" s="186" t="s">
        <v>43</v>
      </c>
      <c r="J27" s="186" t="s">
        <v>43</v>
      </c>
      <c r="K27" s="196" t="s">
        <v>43</v>
      </c>
      <c r="L27" s="171">
        <v>0.3514</v>
      </c>
      <c r="M27" s="172">
        <v>6</v>
      </c>
      <c r="N27" s="173">
        <v>117.65</v>
      </c>
      <c r="O27" s="173">
        <v>39.02</v>
      </c>
      <c r="P27" s="174">
        <v>1.242</v>
      </c>
      <c r="Q27" s="175">
        <v>37.32</v>
      </c>
      <c r="R27" s="176">
        <v>26</v>
      </c>
      <c r="S27" s="174">
        <f t="shared" si="0"/>
        <v>1.275336</v>
      </c>
      <c r="T27" s="177">
        <f t="shared" si="1"/>
        <v>-0.0261389939592388</v>
      </c>
      <c r="U27" s="203">
        <v>2.81</v>
      </c>
      <c r="V27" s="203">
        <v>3.71</v>
      </c>
      <c r="W27" s="203">
        <v>4.75</v>
      </c>
      <c r="X27" s="203">
        <v>5.78</v>
      </c>
      <c r="Y27" s="203">
        <v>6.26</v>
      </c>
      <c r="Z27" s="203">
        <v>5.76</v>
      </c>
      <c r="AA27" s="203">
        <v>5.12</v>
      </c>
      <c r="AB27" s="203">
        <v>4.76</v>
      </c>
      <c r="AC27" s="203">
        <v>4.43</v>
      </c>
      <c r="AD27" s="203">
        <v>3.72</v>
      </c>
      <c r="AE27" s="203">
        <v>2.82</v>
      </c>
      <c r="AF27" s="203">
        <v>2.47</v>
      </c>
      <c r="AG27" s="179">
        <v>3.29628615517793</v>
      </c>
      <c r="AH27" s="179">
        <v>4.35203616929186</v>
      </c>
      <c r="AI27" s="179">
        <v>5.57201396337906</v>
      </c>
      <c r="AJ27" s="179">
        <v>6.78026120175389</v>
      </c>
      <c r="AK27" s="179">
        <v>7.34332787594799</v>
      </c>
      <c r="AL27" s="179">
        <v>6.75680009032914</v>
      </c>
      <c r="AM27" s="179">
        <v>6.00604452473701</v>
      </c>
      <c r="AN27" s="179">
        <v>5.58374451909144</v>
      </c>
      <c r="AO27" s="179">
        <v>5.196636180583</v>
      </c>
      <c r="AP27" s="179">
        <v>4.36376672500424</v>
      </c>
      <c r="AQ27" s="179">
        <v>3.30801671089031</v>
      </c>
      <c r="AR27" s="179">
        <v>2.89744726095711</v>
      </c>
      <c r="AS27" s="177">
        <v>0.8</v>
      </c>
      <c r="AT27" s="180">
        <v>1.17530752680078</v>
      </c>
      <c r="AU27" s="181">
        <v>25</v>
      </c>
    </row>
    <row r="28" customHeight="1" spans="1:47">
      <c r="A28" s="184" t="s">
        <v>61</v>
      </c>
      <c r="B28" s="185" t="s">
        <v>62</v>
      </c>
      <c r="C28" s="167" t="s">
        <v>70</v>
      </c>
      <c r="D28" s="186">
        <v>0</v>
      </c>
      <c r="E28" s="186">
        <v>0.65</v>
      </c>
      <c r="F28" s="186" t="s">
        <v>43</v>
      </c>
      <c r="G28" s="186" t="s">
        <v>43</v>
      </c>
      <c r="H28" s="186" t="s">
        <v>43</v>
      </c>
      <c r="I28" s="186" t="s">
        <v>43</v>
      </c>
      <c r="J28" s="186" t="s">
        <v>43</v>
      </c>
      <c r="K28" s="196" t="s">
        <v>43</v>
      </c>
      <c r="L28" s="171">
        <v>0.3514</v>
      </c>
      <c r="M28" s="172">
        <v>2</v>
      </c>
      <c r="N28" s="173">
        <v>117.8</v>
      </c>
      <c r="O28" s="173">
        <v>39.25</v>
      </c>
      <c r="P28" s="174">
        <v>1.251</v>
      </c>
      <c r="Q28" s="175">
        <v>37.65</v>
      </c>
      <c r="R28" s="176">
        <v>26</v>
      </c>
      <c r="S28" s="174">
        <f t="shared" si="0"/>
        <v>1.275336</v>
      </c>
      <c r="T28" s="177">
        <f t="shared" si="1"/>
        <v>-0.0190820301473493</v>
      </c>
      <c r="U28" s="203">
        <v>2.81</v>
      </c>
      <c r="V28" s="203">
        <v>3.71</v>
      </c>
      <c r="W28" s="203">
        <v>4.75</v>
      </c>
      <c r="X28" s="203">
        <v>5.78</v>
      </c>
      <c r="Y28" s="203">
        <v>6.26</v>
      </c>
      <c r="Z28" s="203">
        <v>5.76</v>
      </c>
      <c r="AA28" s="203">
        <v>5.12</v>
      </c>
      <c r="AB28" s="203">
        <v>4.76</v>
      </c>
      <c r="AC28" s="203">
        <v>4.43</v>
      </c>
      <c r="AD28" s="203">
        <v>3.72</v>
      </c>
      <c r="AE28" s="203">
        <v>2.82</v>
      </c>
      <c r="AF28" s="203">
        <v>2.47</v>
      </c>
      <c r="AG28" s="179">
        <v>3.30996449563096</v>
      </c>
      <c r="AH28" s="179">
        <v>4.3700954728793</v>
      </c>
      <c r="AI28" s="179">
        <v>5.59513571325517</v>
      </c>
      <c r="AJ28" s="179">
        <v>6.80839672055051</v>
      </c>
      <c r="AK28" s="179">
        <v>7.37379990841629</v>
      </c>
      <c r="AL28" s="179">
        <v>6.78483825438943</v>
      </c>
      <c r="AM28" s="179">
        <v>6.03096733723505</v>
      </c>
      <c r="AN28" s="179">
        <v>5.60691494633571</v>
      </c>
      <c r="AO28" s="179">
        <v>5.21820025467798</v>
      </c>
      <c r="AP28" s="179">
        <v>4.38187470595984</v>
      </c>
      <c r="AQ28" s="179">
        <v>3.32174372871149</v>
      </c>
      <c r="AR28" s="179">
        <v>2.90947057089269</v>
      </c>
      <c r="AS28" s="177">
        <v>0.8</v>
      </c>
      <c r="AT28" s="180">
        <v>1.17572780820113</v>
      </c>
      <c r="AU28" s="181">
        <v>26</v>
      </c>
    </row>
    <row r="29" customHeight="1" spans="1:47">
      <c r="A29" s="184" t="s">
        <v>61</v>
      </c>
      <c r="B29" s="185" t="s">
        <v>62</v>
      </c>
      <c r="C29" s="167" t="s">
        <v>71</v>
      </c>
      <c r="D29" s="186">
        <v>0</v>
      </c>
      <c r="E29" s="186">
        <v>0.65</v>
      </c>
      <c r="F29" s="186" t="s">
        <v>43</v>
      </c>
      <c r="G29" s="186" t="s">
        <v>43</v>
      </c>
      <c r="H29" s="186" t="s">
        <v>43</v>
      </c>
      <c r="I29" s="186" t="s">
        <v>43</v>
      </c>
      <c r="J29" s="186" t="s">
        <v>43</v>
      </c>
      <c r="K29" s="196" t="s">
        <v>43</v>
      </c>
      <c r="L29" s="171">
        <v>0.3514</v>
      </c>
      <c r="M29" s="172">
        <v>2</v>
      </c>
      <c r="N29" s="173">
        <v>117.45</v>
      </c>
      <c r="O29" s="173">
        <v>38.83</v>
      </c>
      <c r="P29" s="174">
        <v>1.23</v>
      </c>
      <c r="Q29" s="175">
        <v>37.33</v>
      </c>
      <c r="R29" s="176">
        <v>25</v>
      </c>
      <c r="S29" s="174">
        <f t="shared" si="0"/>
        <v>1.262848</v>
      </c>
      <c r="T29" s="177">
        <f t="shared" si="1"/>
        <v>-0.026011048043787</v>
      </c>
      <c r="U29" s="203">
        <v>2.83</v>
      </c>
      <c r="V29" s="203">
        <v>3.71</v>
      </c>
      <c r="W29" s="203">
        <v>4.74</v>
      </c>
      <c r="X29" s="203">
        <v>5.75</v>
      </c>
      <c r="Y29" s="203">
        <v>6.03</v>
      </c>
      <c r="Z29" s="203">
        <v>5.61</v>
      </c>
      <c r="AA29" s="203">
        <v>5.13</v>
      </c>
      <c r="AB29" s="203">
        <v>4.7</v>
      </c>
      <c r="AC29" s="203">
        <v>4.38</v>
      </c>
      <c r="AD29" s="203">
        <v>3.65</v>
      </c>
      <c r="AE29" s="203">
        <v>2.85</v>
      </c>
      <c r="AF29" s="203">
        <v>2.5</v>
      </c>
      <c r="AG29" s="179">
        <v>3.318441047537</v>
      </c>
      <c r="AH29" s="179">
        <v>4.35032377609974</v>
      </c>
      <c r="AI29" s="179">
        <v>5.55809560612204</v>
      </c>
      <c r="AJ29" s="179">
        <v>6.74241555594973</v>
      </c>
      <c r="AK29" s="179">
        <v>7.07074187867423</v>
      </c>
      <c r="AL29" s="179">
        <v>6.57825239458747</v>
      </c>
      <c r="AM29" s="179">
        <v>6.01540726991689</v>
      </c>
      <c r="AN29" s="179">
        <v>5.51119184573282</v>
      </c>
      <c r="AO29" s="179">
        <v>5.13596176261909</v>
      </c>
      <c r="AP29" s="179">
        <v>4.27996813551591</v>
      </c>
      <c r="AQ29" s="179">
        <v>3.3418929277316</v>
      </c>
      <c r="AR29" s="179">
        <v>2.93148502432597</v>
      </c>
      <c r="AS29" s="177">
        <v>0.8</v>
      </c>
      <c r="AT29" s="180">
        <v>1.17601635961033</v>
      </c>
      <c r="AU29" s="181">
        <v>27</v>
      </c>
    </row>
    <row r="30" customHeight="1" spans="1:47">
      <c r="A30" s="184" t="s">
        <v>61</v>
      </c>
      <c r="B30" s="185" t="s">
        <v>62</v>
      </c>
      <c r="C30" s="167" t="s">
        <v>72</v>
      </c>
      <c r="D30" s="186">
        <v>0</v>
      </c>
      <c r="E30" s="186">
        <v>0.65</v>
      </c>
      <c r="F30" s="186" t="s">
        <v>43</v>
      </c>
      <c r="G30" s="186" t="s">
        <v>43</v>
      </c>
      <c r="H30" s="186" t="s">
        <v>43</v>
      </c>
      <c r="I30" s="186" t="s">
        <v>43</v>
      </c>
      <c r="J30" s="186" t="s">
        <v>43</v>
      </c>
      <c r="K30" s="196" t="s">
        <v>43</v>
      </c>
      <c r="L30" s="171">
        <v>0.3514</v>
      </c>
      <c r="M30" s="172">
        <v>8</v>
      </c>
      <c r="N30" s="173">
        <v>117.3</v>
      </c>
      <c r="O30" s="173">
        <v>39.08</v>
      </c>
      <c r="P30" s="174">
        <v>1.242</v>
      </c>
      <c r="Q30" s="175">
        <v>37.38</v>
      </c>
      <c r="R30" s="176">
        <v>26</v>
      </c>
      <c r="S30" s="174">
        <f t="shared" si="0"/>
        <v>1.275336</v>
      </c>
      <c r="T30" s="177">
        <f t="shared" si="1"/>
        <v>-0.0261389939592388</v>
      </c>
      <c r="U30" s="203">
        <v>2.81</v>
      </c>
      <c r="V30" s="203">
        <v>3.71</v>
      </c>
      <c r="W30" s="203">
        <v>4.75</v>
      </c>
      <c r="X30" s="203">
        <v>5.78</v>
      </c>
      <c r="Y30" s="203">
        <v>6.26</v>
      </c>
      <c r="Z30" s="203">
        <v>5.76</v>
      </c>
      <c r="AA30" s="203">
        <v>5.12</v>
      </c>
      <c r="AB30" s="203">
        <v>4.76</v>
      </c>
      <c r="AC30" s="203">
        <v>4.43</v>
      </c>
      <c r="AD30" s="203">
        <v>3.72</v>
      </c>
      <c r="AE30" s="203">
        <v>2.82</v>
      </c>
      <c r="AF30" s="203">
        <v>2.47</v>
      </c>
      <c r="AG30" s="179">
        <v>3.30002302138417</v>
      </c>
      <c r="AH30" s="179">
        <v>4.35696989656059</v>
      </c>
      <c r="AI30" s="179">
        <v>5.57833073009779</v>
      </c>
      <c r="AJ30" s="179">
        <v>6.78794770946637</v>
      </c>
      <c r="AK30" s="179">
        <v>7.35165270956046</v>
      </c>
      <c r="AL30" s="179">
        <v>6.76446000112912</v>
      </c>
      <c r="AM30" s="179">
        <v>6.01285333433699</v>
      </c>
      <c r="AN30" s="179">
        <v>5.59007458426642</v>
      </c>
      <c r="AO30" s="179">
        <v>5.20252739670173</v>
      </c>
      <c r="AP30" s="179">
        <v>4.36871375072922</v>
      </c>
      <c r="AQ30" s="179">
        <v>3.3117668755528</v>
      </c>
      <c r="AR30" s="179">
        <v>2.90073197965085</v>
      </c>
      <c r="AS30" s="177">
        <v>0.8</v>
      </c>
      <c r="AT30" s="180">
        <v>1.1730555712377</v>
      </c>
      <c r="AU30" s="181">
        <v>28</v>
      </c>
    </row>
    <row r="31" customHeight="1" spans="1:47">
      <c r="A31" s="184" t="s">
        <v>61</v>
      </c>
      <c r="B31" s="185" t="s">
        <v>62</v>
      </c>
      <c r="C31" s="167" t="s">
        <v>73</v>
      </c>
      <c r="D31" s="186">
        <v>0</v>
      </c>
      <c r="E31" s="186">
        <v>0.65</v>
      </c>
      <c r="F31" s="186" t="s">
        <v>43</v>
      </c>
      <c r="G31" s="186" t="s">
        <v>43</v>
      </c>
      <c r="H31" s="186" t="s">
        <v>43</v>
      </c>
      <c r="I31" s="186" t="s">
        <v>43</v>
      </c>
      <c r="J31" s="186" t="s">
        <v>43</v>
      </c>
      <c r="K31" s="196" t="s">
        <v>43</v>
      </c>
      <c r="L31" s="171">
        <v>0.3514</v>
      </c>
      <c r="M31" s="172">
        <v>6</v>
      </c>
      <c r="N31" s="173">
        <v>117</v>
      </c>
      <c r="O31" s="173">
        <v>39.13</v>
      </c>
      <c r="P31" s="174">
        <v>1.242</v>
      </c>
      <c r="Q31" s="175">
        <v>37.53</v>
      </c>
      <c r="R31" s="176">
        <v>26</v>
      </c>
      <c r="S31" s="174">
        <f t="shared" si="0"/>
        <v>1.275336</v>
      </c>
      <c r="T31" s="177">
        <f t="shared" si="1"/>
        <v>-0.0261389939592388</v>
      </c>
      <c r="U31" s="203">
        <v>2.81</v>
      </c>
      <c r="V31" s="203">
        <v>3.71</v>
      </c>
      <c r="W31" s="203">
        <v>4.75</v>
      </c>
      <c r="X31" s="203">
        <v>5.78</v>
      </c>
      <c r="Y31" s="203">
        <v>6.26</v>
      </c>
      <c r="Z31" s="203">
        <v>5.76</v>
      </c>
      <c r="AA31" s="203">
        <v>5.12</v>
      </c>
      <c r="AB31" s="203">
        <v>4.76</v>
      </c>
      <c r="AC31" s="203">
        <v>4.43</v>
      </c>
      <c r="AD31" s="203">
        <v>3.72</v>
      </c>
      <c r="AE31" s="203">
        <v>2.82</v>
      </c>
      <c r="AF31" s="203">
        <v>2.47</v>
      </c>
      <c r="AG31" s="179">
        <v>3.30261415031019</v>
      </c>
      <c r="AH31" s="179">
        <v>4.3603909244309</v>
      </c>
      <c r="AI31" s="179">
        <v>5.58271075230371</v>
      </c>
      <c r="AJ31" s="179">
        <v>6.79327750490851</v>
      </c>
      <c r="AK31" s="179">
        <v>7.35742511777289</v>
      </c>
      <c r="AL31" s="179">
        <v>6.7697713543725</v>
      </c>
      <c r="AM31" s="179">
        <v>6.01757453722</v>
      </c>
      <c r="AN31" s="179">
        <v>5.59446382757172</v>
      </c>
      <c r="AO31" s="179">
        <v>5.20661234372746</v>
      </c>
      <c r="AP31" s="179">
        <v>4.3721439996989</v>
      </c>
      <c r="AQ31" s="179">
        <v>3.3143672255782</v>
      </c>
      <c r="AR31" s="179">
        <v>2.90300959119793</v>
      </c>
      <c r="AS31" s="177">
        <v>0.8</v>
      </c>
      <c r="AT31" s="180">
        <v>1.17792330805372</v>
      </c>
      <c r="AU31" s="181">
        <v>29</v>
      </c>
    </row>
    <row r="32" customHeight="1" spans="1:47">
      <c r="A32" s="184" t="s">
        <v>61</v>
      </c>
      <c r="B32" s="185" t="s">
        <v>62</v>
      </c>
      <c r="C32" s="167" t="s">
        <v>74</v>
      </c>
      <c r="D32" s="186">
        <v>0</v>
      </c>
      <c r="E32" s="186">
        <v>0.65</v>
      </c>
      <c r="F32" s="186" t="s">
        <v>43</v>
      </c>
      <c r="G32" s="186" t="s">
        <v>43</v>
      </c>
      <c r="H32" s="186" t="s">
        <v>43</v>
      </c>
      <c r="I32" s="186" t="s">
        <v>43</v>
      </c>
      <c r="J32" s="186" t="s">
        <v>43</v>
      </c>
      <c r="K32" s="196" t="s">
        <v>43</v>
      </c>
      <c r="L32" s="171">
        <v>0.3514</v>
      </c>
      <c r="M32" s="172">
        <v>3</v>
      </c>
      <c r="N32" s="173">
        <v>117.38</v>
      </c>
      <c r="O32" s="173">
        <v>38.98</v>
      </c>
      <c r="P32" s="174">
        <v>1.232</v>
      </c>
      <c r="Q32" s="175">
        <v>37.58</v>
      </c>
      <c r="R32" s="176">
        <v>26</v>
      </c>
      <c r="S32" s="174">
        <f t="shared" si="0"/>
        <v>1.262848</v>
      </c>
      <c r="T32" s="177">
        <f t="shared" si="1"/>
        <v>-0.0244273261706873</v>
      </c>
      <c r="U32" s="203">
        <v>2.83</v>
      </c>
      <c r="V32" s="203">
        <v>3.71</v>
      </c>
      <c r="W32" s="203">
        <v>4.74</v>
      </c>
      <c r="X32" s="203">
        <v>5.75</v>
      </c>
      <c r="Y32" s="203">
        <v>6.03</v>
      </c>
      <c r="Z32" s="203">
        <v>5.61</v>
      </c>
      <c r="AA32" s="203">
        <v>5.13</v>
      </c>
      <c r="AB32" s="203">
        <v>4.7</v>
      </c>
      <c r="AC32" s="203">
        <v>4.38</v>
      </c>
      <c r="AD32" s="203">
        <v>3.65</v>
      </c>
      <c r="AE32" s="203">
        <v>2.85</v>
      </c>
      <c r="AF32" s="203">
        <v>2.5</v>
      </c>
      <c r="AG32" s="179">
        <v>3.32699257551186</v>
      </c>
      <c r="AH32" s="179">
        <v>4.36153443644841</v>
      </c>
      <c r="AI32" s="179">
        <v>5.5724186600446</v>
      </c>
      <c r="AJ32" s="179">
        <v>6.7597905686195</v>
      </c>
      <c r="AK32" s="179">
        <v>7.08896297891749</v>
      </c>
      <c r="AL32" s="179">
        <v>6.5952043634705</v>
      </c>
      <c r="AM32" s="179">
        <v>6.03090880295966</v>
      </c>
      <c r="AN32" s="179">
        <v>5.52539403000203</v>
      </c>
      <c r="AO32" s="179">
        <v>5.14919698966146</v>
      </c>
      <c r="AP32" s="179">
        <v>4.29099749138455</v>
      </c>
      <c r="AQ32" s="179">
        <v>3.35050489053314</v>
      </c>
      <c r="AR32" s="179">
        <v>2.93903937766065</v>
      </c>
      <c r="AS32" s="177">
        <v>0.8</v>
      </c>
      <c r="AT32" s="180">
        <v>1.17259400973039</v>
      </c>
      <c r="AU32" s="181">
        <v>30</v>
      </c>
    </row>
    <row r="33" customHeight="1" spans="1:47">
      <c r="A33" s="184" t="s">
        <v>61</v>
      </c>
      <c r="B33" s="185" t="s">
        <v>62</v>
      </c>
      <c r="C33" s="167" t="s">
        <v>75</v>
      </c>
      <c r="D33" s="186">
        <v>0</v>
      </c>
      <c r="E33" s="186">
        <v>0.65</v>
      </c>
      <c r="F33" s="186" t="s">
        <v>43</v>
      </c>
      <c r="G33" s="186" t="s">
        <v>43</v>
      </c>
      <c r="H33" s="186" t="s">
        <v>43</v>
      </c>
      <c r="I33" s="186" t="s">
        <v>43</v>
      </c>
      <c r="J33" s="186" t="s">
        <v>43</v>
      </c>
      <c r="K33" s="196" t="s">
        <v>43</v>
      </c>
      <c r="L33" s="171">
        <v>0.3514</v>
      </c>
      <c r="M33" s="172">
        <v>6</v>
      </c>
      <c r="N33" s="173">
        <v>117.13</v>
      </c>
      <c r="O33" s="173">
        <v>39.22</v>
      </c>
      <c r="P33" s="174">
        <v>1.245</v>
      </c>
      <c r="Q33" s="175">
        <v>37.62</v>
      </c>
      <c r="R33" s="176">
        <v>26</v>
      </c>
      <c r="S33" s="174">
        <f t="shared" si="0"/>
        <v>1.275336</v>
      </c>
      <c r="T33" s="177">
        <f t="shared" si="1"/>
        <v>-0.0237866726886089</v>
      </c>
      <c r="U33" s="203">
        <v>2.81</v>
      </c>
      <c r="V33" s="203">
        <v>3.71</v>
      </c>
      <c r="W33" s="203">
        <v>4.75</v>
      </c>
      <c r="X33" s="203">
        <v>5.78</v>
      </c>
      <c r="Y33" s="203">
        <v>6.26</v>
      </c>
      <c r="Z33" s="203">
        <v>5.76</v>
      </c>
      <c r="AA33" s="203">
        <v>5.12</v>
      </c>
      <c r="AB33" s="203">
        <v>4.76</v>
      </c>
      <c r="AC33" s="203">
        <v>4.43</v>
      </c>
      <c r="AD33" s="203">
        <v>3.72</v>
      </c>
      <c r="AE33" s="203">
        <v>2.82</v>
      </c>
      <c r="AF33" s="203">
        <v>2.47</v>
      </c>
      <c r="AG33" s="179">
        <v>3.30832520998388</v>
      </c>
      <c r="AH33" s="179">
        <v>4.36793114912462</v>
      </c>
      <c r="AI33" s="179">
        <v>5.59236467879837</v>
      </c>
      <c r="AJ33" s="179">
        <v>6.80502480914834</v>
      </c>
      <c r="AK33" s="179">
        <v>7.37014797669007</v>
      </c>
      <c r="AL33" s="179">
        <v>6.78147801050076</v>
      </c>
      <c r="AM33" s="179">
        <v>6.02798045377846</v>
      </c>
      <c r="AN33" s="179">
        <v>5.60413807812216</v>
      </c>
      <c r="AO33" s="179">
        <v>5.21561590043722</v>
      </c>
      <c r="AP33" s="179">
        <v>4.37970454844841</v>
      </c>
      <c r="AQ33" s="179">
        <v>3.32009860930767</v>
      </c>
      <c r="AR33" s="179">
        <v>2.90802963297515</v>
      </c>
      <c r="AS33" s="177">
        <v>0.8</v>
      </c>
      <c r="AT33" s="180">
        <v>1.17438541686269</v>
      </c>
      <c r="AU33" s="181">
        <v>31</v>
      </c>
    </row>
    <row r="34" customHeight="1" spans="1:47">
      <c r="A34" s="184" t="s">
        <v>61</v>
      </c>
      <c r="B34" s="185" t="s">
        <v>62</v>
      </c>
      <c r="C34" s="167" t="s">
        <v>76</v>
      </c>
      <c r="D34" s="186">
        <v>0</v>
      </c>
      <c r="E34" s="186">
        <v>0.65</v>
      </c>
      <c r="F34" s="186" t="s">
        <v>43</v>
      </c>
      <c r="G34" s="186" t="s">
        <v>43</v>
      </c>
      <c r="H34" s="186" t="s">
        <v>43</v>
      </c>
      <c r="I34" s="186" t="s">
        <v>43</v>
      </c>
      <c r="J34" s="186" t="s">
        <v>43</v>
      </c>
      <c r="K34" s="196" t="s">
        <v>43</v>
      </c>
      <c r="L34" s="171">
        <v>0.3514</v>
      </c>
      <c r="M34" s="172">
        <v>8</v>
      </c>
      <c r="N34" s="173">
        <v>117.03</v>
      </c>
      <c r="O34" s="173">
        <v>39.38</v>
      </c>
      <c r="P34" s="174">
        <v>1.254</v>
      </c>
      <c r="Q34" s="175">
        <v>37.88</v>
      </c>
      <c r="R34" s="176">
        <v>26</v>
      </c>
      <c r="S34" s="174">
        <f t="shared" si="0"/>
        <v>1.275336</v>
      </c>
      <c r="T34" s="177">
        <f t="shared" si="1"/>
        <v>-0.0167297088767194</v>
      </c>
      <c r="U34" s="203">
        <v>2.81</v>
      </c>
      <c r="V34" s="203">
        <v>3.71</v>
      </c>
      <c r="W34" s="203">
        <v>4.75</v>
      </c>
      <c r="X34" s="203">
        <v>5.78</v>
      </c>
      <c r="Y34" s="203">
        <v>6.26</v>
      </c>
      <c r="Z34" s="203">
        <v>5.76</v>
      </c>
      <c r="AA34" s="203">
        <v>5.12</v>
      </c>
      <c r="AB34" s="203">
        <v>4.76</v>
      </c>
      <c r="AC34" s="203">
        <v>4.43</v>
      </c>
      <c r="AD34" s="203">
        <v>3.72</v>
      </c>
      <c r="AE34" s="203">
        <v>2.82</v>
      </c>
      <c r="AF34" s="203">
        <v>2.47</v>
      </c>
      <c r="AG34" s="179">
        <v>3.31708569349568</v>
      </c>
      <c r="AH34" s="179">
        <v>4.37949748144803</v>
      </c>
      <c r="AI34" s="179">
        <v>5.60717332530408</v>
      </c>
      <c r="AJ34" s="179">
        <v>6.82304459373844</v>
      </c>
      <c r="AK34" s="179">
        <v>7.38966421397969</v>
      </c>
      <c r="AL34" s="179">
        <v>6.79943544289505</v>
      </c>
      <c r="AM34" s="179">
        <v>6.04394261590671</v>
      </c>
      <c r="AN34" s="179">
        <v>5.61897790072577</v>
      </c>
      <c r="AO34" s="179">
        <v>5.22942691180991</v>
      </c>
      <c r="AP34" s="179">
        <v>4.39130205686972</v>
      </c>
      <c r="AQ34" s="179">
        <v>3.32889026891737</v>
      </c>
      <c r="AR34" s="179">
        <v>2.91573012915812</v>
      </c>
      <c r="AS34" s="177">
        <v>0.8</v>
      </c>
      <c r="AT34" s="180">
        <v>1.17530752680078</v>
      </c>
      <c r="AU34" s="181">
        <v>32</v>
      </c>
    </row>
    <row r="35" customHeight="1" spans="1:47">
      <c r="A35" s="184" t="s">
        <v>61</v>
      </c>
      <c r="B35" s="185" t="s">
        <v>62</v>
      </c>
      <c r="C35" s="167" t="s">
        <v>77</v>
      </c>
      <c r="D35" s="186">
        <v>0</v>
      </c>
      <c r="E35" s="186">
        <v>0.65</v>
      </c>
      <c r="F35" s="186" t="s">
        <v>43</v>
      </c>
      <c r="G35" s="186" t="s">
        <v>43</v>
      </c>
      <c r="H35" s="186" t="s">
        <v>43</v>
      </c>
      <c r="I35" s="186" t="s">
        <v>43</v>
      </c>
      <c r="J35" s="186" t="s">
        <v>43</v>
      </c>
      <c r="K35" s="196" t="s">
        <v>43</v>
      </c>
      <c r="L35" s="171">
        <v>0.3514</v>
      </c>
      <c r="M35" s="172">
        <v>8</v>
      </c>
      <c r="N35" s="173">
        <v>117.3</v>
      </c>
      <c r="O35" s="173">
        <v>39.72</v>
      </c>
      <c r="P35" s="174">
        <v>1.293</v>
      </c>
      <c r="Q35" s="175">
        <v>38.42</v>
      </c>
      <c r="R35" s="176">
        <v>27</v>
      </c>
      <c r="S35" s="174">
        <f t="shared" si="0"/>
        <v>1.275336</v>
      </c>
      <c r="T35" s="177">
        <f t="shared" si="1"/>
        <v>0.0138504676414688</v>
      </c>
      <c r="U35" s="203">
        <v>2.81</v>
      </c>
      <c r="V35" s="203">
        <v>3.71</v>
      </c>
      <c r="W35" s="203">
        <v>4.75</v>
      </c>
      <c r="X35" s="203">
        <v>5.78</v>
      </c>
      <c r="Y35" s="203">
        <v>6.26</v>
      </c>
      <c r="Z35" s="203">
        <v>5.76</v>
      </c>
      <c r="AA35" s="203">
        <v>5.12</v>
      </c>
      <c r="AB35" s="203">
        <v>4.76</v>
      </c>
      <c r="AC35" s="203">
        <v>4.43</v>
      </c>
      <c r="AD35" s="203">
        <v>3.72</v>
      </c>
      <c r="AE35" s="203">
        <v>2.82</v>
      </c>
      <c r="AF35" s="203">
        <v>2.47</v>
      </c>
      <c r="AG35" s="179">
        <v>3.3374798170835</v>
      </c>
      <c r="AH35" s="179">
        <v>4.40642353074014</v>
      </c>
      <c r="AI35" s="179">
        <v>5.64164737763225</v>
      </c>
      <c r="AJ35" s="179">
        <v>6.8649940721504</v>
      </c>
      <c r="AK35" s="179">
        <v>7.43509738610061</v>
      </c>
      <c r="AL35" s="179">
        <v>6.84123976740247</v>
      </c>
      <c r="AM35" s="179">
        <v>6.08110201546887</v>
      </c>
      <c r="AN35" s="179">
        <v>5.65352453000621</v>
      </c>
      <c r="AO35" s="179">
        <v>5.26157850166544</v>
      </c>
      <c r="AP35" s="179">
        <v>4.4183006831141</v>
      </c>
      <c r="AQ35" s="179">
        <v>3.34935696945746</v>
      </c>
      <c r="AR35" s="179">
        <v>2.93365663636877</v>
      </c>
      <c r="AS35" s="177">
        <v>0.8</v>
      </c>
      <c r="AT35" s="180">
        <v>1.17561575106426</v>
      </c>
      <c r="AU35" s="181">
        <v>33</v>
      </c>
    </row>
    <row r="36" customHeight="1" spans="1:47">
      <c r="A36" s="184" t="s">
        <v>61</v>
      </c>
      <c r="B36" s="185" t="s">
        <v>62</v>
      </c>
      <c r="C36" s="167" t="s">
        <v>78</v>
      </c>
      <c r="D36" s="186">
        <v>0</v>
      </c>
      <c r="E36" s="186">
        <v>0.65</v>
      </c>
      <c r="F36" s="186" t="s">
        <v>43</v>
      </c>
      <c r="G36" s="186" t="s">
        <v>43</v>
      </c>
      <c r="H36" s="186" t="s">
        <v>43</v>
      </c>
      <c r="I36" s="186" t="s">
        <v>43</v>
      </c>
      <c r="J36" s="186" t="s">
        <v>43</v>
      </c>
      <c r="K36" s="196" t="s">
        <v>43</v>
      </c>
      <c r="L36" s="171">
        <v>0.3514</v>
      </c>
      <c r="M36" s="172">
        <v>4</v>
      </c>
      <c r="N36" s="173">
        <v>117.82</v>
      </c>
      <c r="O36" s="173">
        <v>39.33</v>
      </c>
      <c r="P36" s="174">
        <v>1.249</v>
      </c>
      <c r="Q36" s="175">
        <v>37.83</v>
      </c>
      <c r="R36" s="176">
        <v>26</v>
      </c>
      <c r="S36" s="174">
        <f t="shared" si="0"/>
        <v>1.275336</v>
      </c>
      <c r="T36" s="177">
        <f t="shared" si="1"/>
        <v>-0.0206502443277691</v>
      </c>
      <c r="U36" s="203">
        <v>2.81</v>
      </c>
      <c r="V36" s="203">
        <v>3.71</v>
      </c>
      <c r="W36" s="203">
        <v>4.75</v>
      </c>
      <c r="X36" s="203">
        <v>5.78</v>
      </c>
      <c r="Y36" s="203">
        <v>6.26</v>
      </c>
      <c r="Z36" s="203">
        <v>5.76</v>
      </c>
      <c r="AA36" s="203">
        <v>5.12</v>
      </c>
      <c r="AB36" s="203">
        <v>4.76</v>
      </c>
      <c r="AC36" s="203">
        <v>4.43</v>
      </c>
      <c r="AD36" s="203">
        <v>3.72</v>
      </c>
      <c r="AE36" s="203">
        <v>2.82</v>
      </c>
      <c r="AF36" s="203">
        <v>2.47</v>
      </c>
      <c r="AG36" s="179">
        <v>3.31382474892891</v>
      </c>
      <c r="AH36" s="179">
        <v>4.3751921062371</v>
      </c>
      <c r="AI36" s="179">
        <v>5.6016610524599</v>
      </c>
      <c r="AJ36" s="179">
        <v>6.81633702804594</v>
      </c>
      <c r="AK36" s="179">
        <v>7.38239961861031</v>
      </c>
      <c r="AL36" s="179">
        <v>6.79275108677243</v>
      </c>
      <c r="AM36" s="179">
        <v>6.03800096601994</v>
      </c>
      <c r="AN36" s="179">
        <v>5.61345402309666</v>
      </c>
      <c r="AO36" s="179">
        <v>5.22428599208366</v>
      </c>
      <c r="AP36" s="179">
        <v>4.38698507687386</v>
      </c>
      <c r="AQ36" s="179">
        <v>3.32561771956567</v>
      </c>
      <c r="AR36" s="179">
        <v>2.91286374727915</v>
      </c>
      <c r="AS36" s="177">
        <v>0.8</v>
      </c>
      <c r="AT36" s="180">
        <v>1.1773399323786</v>
      </c>
      <c r="AU36" s="181">
        <v>34</v>
      </c>
    </row>
    <row r="37" customHeight="1" spans="1:47">
      <c r="A37" s="184" t="s">
        <v>61</v>
      </c>
      <c r="B37" s="185" t="s">
        <v>62</v>
      </c>
      <c r="C37" s="167" t="s">
        <v>79</v>
      </c>
      <c r="D37" s="186">
        <v>0</v>
      </c>
      <c r="E37" s="186">
        <v>0.65</v>
      </c>
      <c r="F37" s="186" t="s">
        <v>43</v>
      </c>
      <c r="G37" s="186" t="s">
        <v>43</v>
      </c>
      <c r="H37" s="186" t="s">
        <v>43</v>
      </c>
      <c r="I37" s="186" t="s">
        <v>43</v>
      </c>
      <c r="J37" s="186" t="s">
        <v>43</v>
      </c>
      <c r="K37" s="196" t="s">
        <v>43</v>
      </c>
      <c r="L37" s="171">
        <v>0.3514</v>
      </c>
      <c r="M37" s="172">
        <v>6</v>
      </c>
      <c r="N37" s="173">
        <v>116.92</v>
      </c>
      <c r="O37" s="173">
        <v>38.93</v>
      </c>
      <c r="P37" s="174">
        <v>1.235</v>
      </c>
      <c r="Q37" s="175">
        <v>37.23</v>
      </c>
      <c r="R37" s="176">
        <v>26</v>
      </c>
      <c r="S37" s="174">
        <f t="shared" si="0"/>
        <v>1.264464</v>
      </c>
      <c r="T37" s="177">
        <f t="shared" si="1"/>
        <v>-0.0233015728403497</v>
      </c>
      <c r="U37" s="203">
        <v>2.81</v>
      </c>
      <c r="V37" s="203">
        <v>3.68</v>
      </c>
      <c r="W37" s="203">
        <v>4.72</v>
      </c>
      <c r="X37" s="203">
        <v>5.75</v>
      </c>
      <c r="Y37" s="203">
        <v>6.04</v>
      </c>
      <c r="Z37" s="203">
        <v>5.68</v>
      </c>
      <c r="AA37" s="203">
        <v>5.23</v>
      </c>
      <c r="AB37" s="203">
        <v>4.78</v>
      </c>
      <c r="AC37" s="203">
        <v>4.24</v>
      </c>
      <c r="AD37" s="203">
        <v>3.68</v>
      </c>
      <c r="AE37" s="203">
        <v>2.85</v>
      </c>
      <c r="AF37" s="203">
        <v>2.48</v>
      </c>
      <c r="AG37" s="179">
        <v>3.29252040390236</v>
      </c>
      <c r="AH37" s="179">
        <v>4.31191284212125</v>
      </c>
      <c r="AI37" s="179">
        <v>5.53049690619899</v>
      </c>
      <c r="AJ37" s="179">
        <v>6.73736381581445</v>
      </c>
      <c r="AK37" s="179">
        <v>7.07716129522074</v>
      </c>
      <c r="AL37" s="179">
        <v>6.65534373457845</v>
      </c>
      <c r="AM37" s="179">
        <v>6.12807178377558</v>
      </c>
      <c r="AN37" s="179">
        <v>5.60079983297271</v>
      </c>
      <c r="AO37" s="179">
        <v>4.96807349200926</v>
      </c>
      <c r="AP37" s="179">
        <v>4.31191284212125</v>
      </c>
      <c r="AQ37" s="179">
        <v>3.33938902175151</v>
      </c>
      <c r="AR37" s="179">
        <v>2.90585430664693</v>
      </c>
      <c r="AS37" s="177">
        <v>0.8</v>
      </c>
      <c r="AT37" s="180">
        <v>1.18045754216928</v>
      </c>
      <c r="AU37" s="181">
        <v>35</v>
      </c>
    </row>
    <row r="38" customHeight="1" spans="1:47">
      <c r="A38" s="184" t="s">
        <v>61</v>
      </c>
      <c r="B38" s="185" t="s">
        <v>62</v>
      </c>
      <c r="C38" s="167" t="s">
        <v>80</v>
      </c>
      <c r="D38" s="186">
        <v>0</v>
      </c>
      <c r="E38" s="186">
        <v>0.65</v>
      </c>
      <c r="F38" s="186" t="s">
        <v>43</v>
      </c>
      <c r="G38" s="186" t="s">
        <v>43</v>
      </c>
      <c r="H38" s="186" t="s">
        <v>43</v>
      </c>
      <c r="I38" s="186" t="s">
        <v>43</v>
      </c>
      <c r="J38" s="186" t="s">
        <v>43</v>
      </c>
      <c r="K38" s="196" t="s">
        <v>43</v>
      </c>
      <c r="L38" s="171">
        <v>0.3514</v>
      </c>
      <c r="M38" s="172">
        <v>20</v>
      </c>
      <c r="N38" s="173">
        <v>117.4</v>
      </c>
      <c r="O38" s="173">
        <v>40.05</v>
      </c>
      <c r="P38" s="174">
        <v>1.358</v>
      </c>
      <c r="Q38" s="175">
        <v>38.55</v>
      </c>
      <c r="R38" s="176">
        <v>28</v>
      </c>
      <c r="S38" s="174">
        <f t="shared" si="0"/>
        <v>1.295824</v>
      </c>
      <c r="T38" s="177">
        <f t="shared" si="1"/>
        <v>0.0479818246922419</v>
      </c>
      <c r="U38" s="203">
        <v>2.81</v>
      </c>
      <c r="V38" s="203">
        <v>3.69</v>
      </c>
      <c r="W38" s="203">
        <v>4.8</v>
      </c>
      <c r="X38" s="203">
        <v>5.86</v>
      </c>
      <c r="Y38" s="203">
        <v>6.36</v>
      </c>
      <c r="Z38" s="203">
        <v>6.05</v>
      </c>
      <c r="AA38" s="203">
        <v>5.22</v>
      </c>
      <c r="AB38" s="203">
        <v>4.93</v>
      </c>
      <c r="AC38" s="203">
        <v>4.57</v>
      </c>
      <c r="AD38" s="203">
        <v>3.73</v>
      </c>
      <c r="AE38" s="203">
        <v>2.8</v>
      </c>
      <c r="AF38" s="203">
        <v>2.41</v>
      </c>
      <c r="AG38" s="179">
        <v>3.34305306893529</v>
      </c>
      <c r="AH38" s="179">
        <v>4.38998783785452</v>
      </c>
      <c r="AI38" s="179">
        <v>5.71055328501401</v>
      </c>
      <c r="AJ38" s="179">
        <v>6.97163380212127</v>
      </c>
      <c r="AK38" s="179">
        <v>7.56648310264357</v>
      </c>
      <c r="AL38" s="179">
        <v>7.19767653631975</v>
      </c>
      <c r="AM38" s="179">
        <v>6.21022669745274</v>
      </c>
      <c r="AN38" s="179">
        <v>5.86521410314981</v>
      </c>
      <c r="AO38" s="179">
        <v>5.43692260677376</v>
      </c>
      <c r="AP38" s="179">
        <v>4.43757578189631</v>
      </c>
      <c r="AQ38" s="179">
        <v>3.33115608292484</v>
      </c>
      <c r="AR38" s="179">
        <v>2.86717362851745</v>
      </c>
      <c r="AS38" s="177">
        <v>0.8</v>
      </c>
      <c r="AT38" s="180">
        <v>1.18771523739626</v>
      </c>
      <c r="AU38" s="181">
        <v>36</v>
      </c>
    </row>
    <row r="39" customHeight="1" spans="1:47">
      <c r="A39" s="184" t="s">
        <v>81</v>
      </c>
      <c r="B39" s="189" t="s">
        <v>82</v>
      </c>
      <c r="C39" s="167" t="s">
        <v>83</v>
      </c>
      <c r="D39" s="186">
        <v>0</v>
      </c>
      <c r="E39" s="186">
        <v>0.75</v>
      </c>
      <c r="F39" s="186" t="s">
        <v>84</v>
      </c>
      <c r="G39" s="187">
        <v>5</v>
      </c>
      <c r="H39" s="186" t="s">
        <v>43</v>
      </c>
      <c r="I39" s="186" t="s">
        <v>43</v>
      </c>
      <c r="J39" s="186" t="s">
        <v>43</v>
      </c>
      <c r="K39" s="196" t="s">
        <v>43</v>
      </c>
      <c r="L39" s="171">
        <v>0.4048</v>
      </c>
      <c r="M39" s="172">
        <v>16</v>
      </c>
      <c r="N39" s="173">
        <v>121.48</v>
      </c>
      <c r="O39" s="173">
        <v>31.23</v>
      </c>
      <c r="P39" s="174">
        <v>1.032</v>
      </c>
      <c r="Q39" s="175">
        <v>25.53</v>
      </c>
      <c r="R39" s="176">
        <v>20</v>
      </c>
      <c r="S39" s="174">
        <f t="shared" si="0"/>
        <v>1.113368</v>
      </c>
      <c r="T39" s="177">
        <f t="shared" si="1"/>
        <v>-0.0730827543094468</v>
      </c>
      <c r="U39" s="203">
        <v>2.63</v>
      </c>
      <c r="V39" s="203">
        <v>3.09</v>
      </c>
      <c r="W39" s="203">
        <v>3.53</v>
      </c>
      <c r="X39" s="203">
        <v>4.28</v>
      </c>
      <c r="Y39" s="203">
        <v>4.84</v>
      </c>
      <c r="Z39" s="203">
        <v>4.58</v>
      </c>
      <c r="AA39" s="203">
        <v>5.17</v>
      </c>
      <c r="AB39" s="203">
        <v>4.78</v>
      </c>
      <c r="AC39" s="203">
        <v>4.07</v>
      </c>
      <c r="AD39" s="203">
        <v>3.36</v>
      </c>
      <c r="AE39" s="203">
        <v>2.79</v>
      </c>
      <c r="AF39" s="203">
        <v>2.58</v>
      </c>
      <c r="AG39" s="179">
        <v>2.79539192791602</v>
      </c>
      <c r="AH39" s="179">
        <v>3.28431979363517</v>
      </c>
      <c r="AI39" s="179">
        <v>3.75198992606218</v>
      </c>
      <c r="AJ39" s="179">
        <v>4.54915492451732</v>
      </c>
      <c r="AK39" s="179">
        <v>5.14437145669716</v>
      </c>
      <c r="AL39" s="179">
        <v>4.86802092389938</v>
      </c>
      <c r="AM39" s="179">
        <v>5.49512405601742</v>
      </c>
      <c r="AN39" s="179">
        <v>5.08059825682075</v>
      </c>
      <c r="AO39" s="179">
        <v>4.32594872494988</v>
      </c>
      <c r="AP39" s="179">
        <v>3.57129919307902</v>
      </c>
      <c r="AQ39" s="179">
        <v>2.96545379425311</v>
      </c>
      <c r="AR39" s="179">
        <v>2.74224759468567</v>
      </c>
      <c r="AS39" s="177">
        <v>0.8</v>
      </c>
      <c r="AT39" s="180">
        <v>1.17346957978133</v>
      </c>
      <c r="AU39" s="181">
        <v>37</v>
      </c>
    </row>
    <row r="40" customHeight="1" spans="1:47">
      <c r="A40" s="184" t="s">
        <v>81</v>
      </c>
      <c r="B40" s="189" t="s">
        <v>82</v>
      </c>
      <c r="C40" s="167" t="s">
        <v>85</v>
      </c>
      <c r="D40" s="186">
        <v>0</v>
      </c>
      <c r="E40" s="186">
        <v>0.75</v>
      </c>
      <c r="F40" s="186" t="s">
        <v>84</v>
      </c>
      <c r="G40" s="187">
        <v>5</v>
      </c>
      <c r="H40" s="186" t="s">
        <v>43</v>
      </c>
      <c r="I40" s="186" t="s">
        <v>43</v>
      </c>
      <c r="J40" s="186" t="s">
        <v>43</v>
      </c>
      <c r="K40" s="196" t="s">
        <v>43</v>
      </c>
      <c r="L40" s="171">
        <v>0.4048</v>
      </c>
      <c r="M40" s="172">
        <v>13</v>
      </c>
      <c r="N40" s="173">
        <v>121.47</v>
      </c>
      <c r="O40" s="173">
        <v>31.22</v>
      </c>
      <c r="P40" s="174">
        <v>1.033</v>
      </c>
      <c r="Q40" s="175">
        <v>25.52</v>
      </c>
      <c r="R40" s="176">
        <v>20</v>
      </c>
      <c r="S40" s="174">
        <f t="shared" si="0"/>
        <v>1.113368</v>
      </c>
      <c r="T40" s="177">
        <f t="shared" si="1"/>
        <v>-0.0721845786837777</v>
      </c>
      <c r="U40" s="203">
        <v>2.63</v>
      </c>
      <c r="V40" s="203">
        <v>3.09</v>
      </c>
      <c r="W40" s="203">
        <v>3.53</v>
      </c>
      <c r="X40" s="203">
        <v>4.28</v>
      </c>
      <c r="Y40" s="203">
        <v>4.84</v>
      </c>
      <c r="Z40" s="203">
        <v>4.58</v>
      </c>
      <c r="AA40" s="203">
        <v>5.17</v>
      </c>
      <c r="AB40" s="203">
        <v>4.78</v>
      </c>
      <c r="AC40" s="203">
        <v>4.07</v>
      </c>
      <c r="AD40" s="203">
        <v>3.36</v>
      </c>
      <c r="AE40" s="203">
        <v>2.79</v>
      </c>
      <c r="AF40" s="203">
        <v>2.58</v>
      </c>
      <c r="AG40" s="179">
        <v>2.79522184937954</v>
      </c>
      <c r="AH40" s="179">
        <v>3.28411996752197</v>
      </c>
      <c r="AI40" s="179">
        <v>3.75176164574516</v>
      </c>
      <c r="AJ40" s="179">
        <v>4.54887814271651</v>
      </c>
      <c r="AK40" s="179">
        <v>5.14405846045512</v>
      </c>
      <c r="AL40" s="179">
        <v>4.86772474150505</v>
      </c>
      <c r="AM40" s="179">
        <v>5.49478971912252</v>
      </c>
      <c r="AN40" s="179">
        <v>5.08028914069742</v>
      </c>
      <c r="AO40" s="179">
        <v>4.32568552356454</v>
      </c>
      <c r="AP40" s="179">
        <v>3.57108190643166</v>
      </c>
      <c r="AQ40" s="179">
        <v>2.96527336873343</v>
      </c>
      <c r="AR40" s="179">
        <v>2.74208074958145</v>
      </c>
      <c r="AS40" s="177">
        <v>0.8</v>
      </c>
      <c r="AT40" s="180">
        <v>1.17929706367577</v>
      </c>
      <c r="AU40" s="181">
        <v>38</v>
      </c>
    </row>
    <row r="41" customHeight="1" spans="1:47">
      <c r="A41" s="184" t="s">
        <v>81</v>
      </c>
      <c r="B41" s="189" t="s">
        <v>82</v>
      </c>
      <c r="C41" s="167" t="s">
        <v>86</v>
      </c>
      <c r="D41" s="186">
        <v>0</v>
      </c>
      <c r="E41" s="186">
        <v>0.75</v>
      </c>
      <c r="F41" s="186" t="s">
        <v>84</v>
      </c>
      <c r="G41" s="187">
        <v>5</v>
      </c>
      <c r="H41" s="186" t="s">
        <v>43</v>
      </c>
      <c r="I41" s="186" t="s">
        <v>43</v>
      </c>
      <c r="J41" s="186" t="s">
        <v>43</v>
      </c>
      <c r="K41" s="196" t="s">
        <v>43</v>
      </c>
      <c r="L41" s="171">
        <v>0.4048</v>
      </c>
      <c r="M41" s="172">
        <v>13</v>
      </c>
      <c r="N41" s="173">
        <v>121.43</v>
      </c>
      <c r="O41" s="173">
        <v>31.18</v>
      </c>
      <c r="P41" s="174">
        <v>1.035</v>
      </c>
      <c r="Q41" s="175">
        <v>25.48</v>
      </c>
      <c r="R41" s="176">
        <v>20</v>
      </c>
      <c r="S41" s="174">
        <f t="shared" si="0"/>
        <v>1.113368</v>
      </c>
      <c r="T41" s="177">
        <f t="shared" si="1"/>
        <v>-0.0703882274324394</v>
      </c>
      <c r="U41" s="203">
        <v>2.63</v>
      </c>
      <c r="V41" s="203">
        <v>3.09</v>
      </c>
      <c r="W41" s="203">
        <v>3.53</v>
      </c>
      <c r="X41" s="203">
        <v>4.28</v>
      </c>
      <c r="Y41" s="203">
        <v>4.84</v>
      </c>
      <c r="Z41" s="203">
        <v>4.58</v>
      </c>
      <c r="AA41" s="203">
        <v>5.17</v>
      </c>
      <c r="AB41" s="203">
        <v>4.78</v>
      </c>
      <c r="AC41" s="203">
        <v>4.07</v>
      </c>
      <c r="AD41" s="203">
        <v>3.36</v>
      </c>
      <c r="AE41" s="203">
        <v>2.79</v>
      </c>
      <c r="AF41" s="203">
        <v>2.58</v>
      </c>
      <c r="AG41" s="179">
        <v>2.7945604328488</v>
      </c>
      <c r="AH41" s="179">
        <v>3.28334286597064</v>
      </c>
      <c r="AI41" s="179">
        <v>3.75087388895675</v>
      </c>
      <c r="AJ41" s="179">
        <v>4.54780176904671</v>
      </c>
      <c r="AK41" s="179">
        <v>5.14284125284722</v>
      </c>
      <c r="AL41" s="179">
        <v>4.8665729210827</v>
      </c>
      <c r="AM41" s="179">
        <v>5.4934895200868</v>
      </c>
      <c r="AN41" s="179">
        <v>5.07908702244002</v>
      </c>
      <c r="AO41" s="179">
        <v>4.32466196262152</v>
      </c>
      <c r="AP41" s="179">
        <v>3.57023690280303</v>
      </c>
      <c r="AQ41" s="179">
        <v>2.96457171393466</v>
      </c>
      <c r="AR41" s="179">
        <v>2.74143190750947</v>
      </c>
      <c r="AS41" s="177">
        <v>0.8</v>
      </c>
      <c r="AT41" s="180">
        <v>1.1717154462286</v>
      </c>
      <c r="AU41" s="181">
        <v>39</v>
      </c>
    </row>
    <row r="42" customHeight="1" spans="1:47">
      <c r="A42" s="184" t="s">
        <v>81</v>
      </c>
      <c r="B42" s="189" t="s">
        <v>82</v>
      </c>
      <c r="C42" s="167" t="s">
        <v>87</v>
      </c>
      <c r="D42" s="186">
        <v>0</v>
      </c>
      <c r="E42" s="186">
        <v>0.75</v>
      </c>
      <c r="F42" s="186" t="s">
        <v>84</v>
      </c>
      <c r="G42" s="187">
        <v>5</v>
      </c>
      <c r="H42" s="186" t="s">
        <v>43</v>
      </c>
      <c r="I42" s="186" t="s">
        <v>43</v>
      </c>
      <c r="J42" s="186" t="s">
        <v>43</v>
      </c>
      <c r="K42" s="196" t="s">
        <v>43</v>
      </c>
      <c r="L42" s="171">
        <v>0.4048</v>
      </c>
      <c r="M42" s="172">
        <v>8</v>
      </c>
      <c r="N42" s="173">
        <v>121.42</v>
      </c>
      <c r="O42" s="173">
        <v>31.22</v>
      </c>
      <c r="P42" s="174">
        <v>1.033</v>
      </c>
      <c r="Q42" s="175">
        <v>25.52</v>
      </c>
      <c r="R42" s="176">
        <v>20</v>
      </c>
      <c r="S42" s="174">
        <f t="shared" si="0"/>
        <v>1.113368</v>
      </c>
      <c r="T42" s="177">
        <f t="shared" si="1"/>
        <v>-0.0721845786837777</v>
      </c>
      <c r="U42" s="203">
        <v>2.63</v>
      </c>
      <c r="V42" s="203">
        <v>3.09</v>
      </c>
      <c r="W42" s="203">
        <v>3.53</v>
      </c>
      <c r="X42" s="203">
        <v>4.28</v>
      </c>
      <c r="Y42" s="203">
        <v>4.84</v>
      </c>
      <c r="Z42" s="203">
        <v>4.58</v>
      </c>
      <c r="AA42" s="203">
        <v>5.17</v>
      </c>
      <c r="AB42" s="203">
        <v>4.78</v>
      </c>
      <c r="AC42" s="203">
        <v>4.07</v>
      </c>
      <c r="AD42" s="203">
        <v>3.36</v>
      </c>
      <c r="AE42" s="203">
        <v>2.79</v>
      </c>
      <c r="AF42" s="203">
        <v>2.58</v>
      </c>
      <c r="AG42" s="179">
        <v>2.79522184937954</v>
      </c>
      <c r="AH42" s="179">
        <v>3.28411996752197</v>
      </c>
      <c r="AI42" s="179">
        <v>3.75176164574516</v>
      </c>
      <c r="AJ42" s="179">
        <v>4.54887814271651</v>
      </c>
      <c r="AK42" s="179">
        <v>5.14405846045512</v>
      </c>
      <c r="AL42" s="179">
        <v>4.86772474150505</v>
      </c>
      <c r="AM42" s="179">
        <v>5.49478971912252</v>
      </c>
      <c r="AN42" s="179">
        <v>5.08028914069742</v>
      </c>
      <c r="AO42" s="179">
        <v>4.32568552356454</v>
      </c>
      <c r="AP42" s="179">
        <v>3.57108190643166</v>
      </c>
      <c r="AQ42" s="179">
        <v>2.96527336873343</v>
      </c>
      <c r="AR42" s="179">
        <v>2.74208074958145</v>
      </c>
      <c r="AS42" s="177">
        <v>0.8</v>
      </c>
      <c r="AT42" s="180">
        <v>1.18969860104459</v>
      </c>
      <c r="AU42" s="181">
        <v>40</v>
      </c>
    </row>
    <row r="43" customHeight="1" spans="1:47">
      <c r="A43" s="184" t="s">
        <v>81</v>
      </c>
      <c r="B43" s="189" t="s">
        <v>82</v>
      </c>
      <c r="C43" s="167" t="s">
        <v>88</v>
      </c>
      <c r="D43" s="186">
        <v>0</v>
      </c>
      <c r="E43" s="186">
        <v>0.75</v>
      </c>
      <c r="F43" s="186" t="s">
        <v>84</v>
      </c>
      <c r="G43" s="187">
        <v>5</v>
      </c>
      <c r="H43" s="186" t="s">
        <v>43</v>
      </c>
      <c r="I43" s="186" t="s">
        <v>43</v>
      </c>
      <c r="J43" s="186" t="s">
        <v>43</v>
      </c>
      <c r="K43" s="196" t="s">
        <v>43</v>
      </c>
      <c r="L43" s="171">
        <v>0.4048</v>
      </c>
      <c r="M43" s="172">
        <v>13</v>
      </c>
      <c r="N43" s="173">
        <v>121.45</v>
      </c>
      <c r="O43" s="173">
        <v>31.23</v>
      </c>
      <c r="P43" s="174">
        <v>1.033</v>
      </c>
      <c r="Q43" s="175">
        <v>25.53</v>
      </c>
      <c r="R43" s="176">
        <v>20</v>
      </c>
      <c r="S43" s="174">
        <f t="shared" si="0"/>
        <v>1.113368</v>
      </c>
      <c r="T43" s="177">
        <f t="shared" si="1"/>
        <v>-0.0721845786837777</v>
      </c>
      <c r="U43" s="203">
        <v>2.63</v>
      </c>
      <c r="V43" s="203">
        <v>3.09</v>
      </c>
      <c r="W43" s="203">
        <v>3.53</v>
      </c>
      <c r="X43" s="203">
        <v>4.28</v>
      </c>
      <c r="Y43" s="203">
        <v>4.84</v>
      </c>
      <c r="Z43" s="203">
        <v>4.58</v>
      </c>
      <c r="AA43" s="203">
        <v>5.17</v>
      </c>
      <c r="AB43" s="203">
        <v>4.78</v>
      </c>
      <c r="AC43" s="203">
        <v>4.07</v>
      </c>
      <c r="AD43" s="203">
        <v>3.36</v>
      </c>
      <c r="AE43" s="203">
        <v>2.79</v>
      </c>
      <c r="AF43" s="203">
        <v>2.58</v>
      </c>
      <c r="AG43" s="179">
        <v>2.79539192791602</v>
      </c>
      <c r="AH43" s="179">
        <v>3.28431979363517</v>
      </c>
      <c r="AI43" s="179">
        <v>3.75198992606218</v>
      </c>
      <c r="AJ43" s="179">
        <v>4.54915492451732</v>
      </c>
      <c r="AK43" s="179">
        <v>5.14437145669716</v>
      </c>
      <c r="AL43" s="179">
        <v>4.86802092389938</v>
      </c>
      <c r="AM43" s="179">
        <v>5.49512405601742</v>
      </c>
      <c r="AN43" s="179">
        <v>5.08059825682075</v>
      </c>
      <c r="AO43" s="179">
        <v>4.32594872494988</v>
      </c>
      <c r="AP43" s="179">
        <v>3.57129919307902</v>
      </c>
      <c r="AQ43" s="179">
        <v>2.96545379425311</v>
      </c>
      <c r="AR43" s="179">
        <v>2.74224759468567</v>
      </c>
      <c r="AS43" s="177">
        <v>0.8</v>
      </c>
      <c r="AT43" s="180">
        <v>1.16574045684501</v>
      </c>
      <c r="AU43" s="181">
        <v>41</v>
      </c>
    </row>
    <row r="44" customHeight="1" spans="1:47">
      <c r="A44" s="184" t="s">
        <v>81</v>
      </c>
      <c r="B44" s="189" t="s">
        <v>82</v>
      </c>
      <c r="C44" s="167" t="s">
        <v>89</v>
      </c>
      <c r="D44" s="186">
        <v>0</v>
      </c>
      <c r="E44" s="186">
        <v>0.75</v>
      </c>
      <c r="F44" s="186" t="s">
        <v>84</v>
      </c>
      <c r="G44" s="187">
        <v>5</v>
      </c>
      <c r="H44" s="186" t="s">
        <v>43</v>
      </c>
      <c r="I44" s="186" t="s">
        <v>43</v>
      </c>
      <c r="J44" s="186" t="s">
        <v>43</v>
      </c>
      <c r="K44" s="196" t="s">
        <v>43</v>
      </c>
      <c r="L44" s="171">
        <v>0.4048</v>
      </c>
      <c r="M44" s="172">
        <v>7</v>
      </c>
      <c r="N44" s="173">
        <v>121.4</v>
      </c>
      <c r="O44" s="173">
        <v>31.25</v>
      </c>
      <c r="P44" s="174">
        <v>1.03</v>
      </c>
      <c r="Q44" s="175">
        <v>25.55</v>
      </c>
      <c r="R44" s="176">
        <v>20</v>
      </c>
      <c r="S44" s="174">
        <f t="shared" si="0"/>
        <v>1.113368</v>
      </c>
      <c r="T44" s="177">
        <f t="shared" si="1"/>
        <v>-0.074879105560785</v>
      </c>
      <c r="U44" s="203">
        <v>2.63</v>
      </c>
      <c r="V44" s="203">
        <v>3.09</v>
      </c>
      <c r="W44" s="203">
        <v>3.53</v>
      </c>
      <c r="X44" s="203">
        <v>4.28</v>
      </c>
      <c r="Y44" s="203">
        <v>4.84</v>
      </c>
      <c r="Z44" s="203">
        <v>4.58</v>
      </c>
      <c r="AA44" s="203">
        <v>5.17</v>
      </c>
      <c r="AB44" s="203">
        <v>4.78</v>
      </c>
      <c r="AC44" s="203">
        <v>4.07</v>
      </c>
      <c r="AD44" s="203">
        <v>3.36</v>
      </c>
      <c r="AE44" s="203">
        <v>2.79</v>
      </c>
      <c r="AF44" s="203">
        <v>2.58</v>
      </c>
      <c r="AG44" s="179">
        <v>2.79595885637094</v>
      </c>
      <c r="AH44" s="179">
        <v>3.28498588067916</v>
      </c>
      <c r="AI44" s="179">
        <v>3.75275086045225</v>
      </c>
      <c r="AJ44" s="179">
        <v>4.55007753052001</v>
      </c>
      <c r="AK44" s="179">
        <v>5.14541477750393</v>
      </c>
      <c r="AL44" s="179">
        <v>4.86900819854711</v>
      </c>
      <c r="AM44" s="179">
        <v>5.49623851233375</v>
      </c>
      <c r="AN44" s="179">
        <v>5.08162864389851</v>
      </c>
      <c r="AO44" s="179">
        <v>4.32682606290104</v>
      </c>
      <c r="AP44" s="179">
        <v>3.57202348190356</v>
      </c>
      <c r="AQ44" s="179">
        <v>2.96605521265206</v>
      </c>
      <c r="AR44" s="179">
        <v>2.74280374503309</v>
      </c>
      <c r="AS44" s="177">
        <v>0.8</v>
      </c>
      <c r="AT44" s="180">
        <v>1.16574045684501</v>
      </c>
      <c r="AU44" s="181">
        <v>42</v>
      </c>
    </row>
    <row r="45" customHeight="1" spans="1:47">
      <c r="A45" s="184" t="s">
        <v>81</v>
      </c>
      <c r="B45" s="189" t="s">
        <v>82</v>
      </c>
      <c r="C45" s="167" t="s">
        <v>90</v>
      </c>
      <c r="D45" s="186">
        <v>0</v>
      </c>
      <c r="E45" s="186">
        <v>0.75</v>
      </c>
      <c r="F45" s="186" t="s">
        <v>84</v>
      </c>
      <c r="G45" s="187">
        <v>5</v>
      </c>
      <c r="H45" s="186" t="s">
        <v>43</v>
      </c>
      <c r="I45" s="186" t="s">
        <v>43</v>
      </c>
      <c r="J45" s="186" t="s">
        <v>43</v>
      </c>
      <c r="K45" s="196" t="s">
        <v>43</v>
      </c>
      <c r="L45" s="171">
        <v>0.4048</v>
      </c>
      <c r="M45" s="172">
        <v>10</v>
      </c>
      <c r="N45" s="173">
        <v>121.45</v>
      </c>
      <c r="O45" s="173">
        <v>31.25</v>
      </c>
      <c r="P45" s="174">
        <v>1.028</v>
      </c>
      <c r="Q45" s="175">
        <v>25.55</v>
      </c>
      <c r="R45" s="176">
        <v>20</v>
      </c>
      <c r="S45" s="174">
        <f t="shared" si="0"/>
        <v>1.113368</v>
      </c>
      <c r="T45" s="177">
        <f t="shared" si="1"/>
        <v>-0.0766754568121233</v>
      </c>
      <c r="U45" s="203">
        <v>2.63</v>
      </c>
      <c r="V45" s="203">
        <v>3.09</v>
      </c>
      <c r="W45" s="203">
        <v>3.53</v>
      </c>
      <c r="X45" s="203">
        <v>4.28</v>
      </c>
      <c r="Y45" s="203">
        <v>4.84</v>
      </c>
      <c r="Z45" s="203">
        <v>4.58</v>
      </c>
      <c r="AA45" s="203">
        <v>5.17</v>
      </c>
      <c r="AB45" s="203">
        <v>4.78</v>
      </c>
      <c r="AC45" s="203">
        <v>4.07</v>
      </c>
      <c r="AD45" s="203">
        <v>3.36</v>
      </c>
      <c r="AE45" s="203">
        <v>2.79</v>
      </c>
      <c r="AF45" s="203">
        <v>2.58</v>
      </c>
      <c r="AG45" s="179">
        <v>2.79595885637094</v>
      </c>
      <c r="AH45" s="179">
        <v>3.28498588067916</v>
      </c>
      <c r="AI45" s="179">
        <v>3.75275086045225</v>
      </c>
      <c r="AJ45" s="179">
        <v>4.55007753052001</v>
      </c>
      <c r="AK45" s="179">
        <v>5.14541477750393</v>
      </c>
      <c r="AL45" s="179">
        <v>4.86900819854711</v>
      </c>
      <c r="AM45" s="179">
        <v>5.49623851233375</v>
      </c>
      <c r="AN45" s="179">
        <v>5.08162864389851</v>
      </c>
      <c r="AO45" s="179">
        <v>4.32682606290104</v>
      </c>
      <c r="AP45" s="179">
        <v>3.57202348190356</v>
      </c>
      <c r="AQ45" s="179">
        <v>2.96605521265206</v>
      </c>
      <c r="AR45" s="179">
        <v>2.74280374503309</v>
      </c>
      <c r="AS45" s="177">
        <v>0.8</v>
      </c>
      <c r="AT45" s="180">
        <v>1.16574045684501</v>
      </c>
      <c r="AU45" s="181">
        <v>43</v>
      </c>
    </row>
    <row r="46" customHeight="1" spans="1:47">
      <c r="A46" s="184" t="s">
        <v>81</v>
      </c>
      <c r="B46" s="189" t="s">
        <v>82</v>
      </c>
      <c r="C46" s="167" t="s">
        <v>91</v>
      </c>
      <c r="D46" s="186">
        <v>0</v>
      </c>
      <c r="E46" s="186">
        <v>0.75</v>
      </c>
      <c r="F46" s="186" t="s">
        <v>84</v>
      </c>
      <c r="G46" s="187">
        <v>5</v>
      </c>
      <c r="H46" s="186" t="s">
        <v>43</v>
      </c>
      <c r="I46" s="186" t="s">
        <v>43</v>
      </c>
      <c r="J46" s="186" t="s">
        <v>43</v>
      </c>
      <c r="K46" s="196" t="s">
        <v>43</v>
      </c>
      <c r="L46" s="171">
        <v>0.4048</v>
      </c>
      <c r="M46" s="172">
        <v>9</v>
      </c>
      <c r="N46" s="173">
        <v>121.5</v>
      </c>
      <c r="O46" s="173">
        <v>31.27</v>
      </c>
      <c r="P46" s="174">
        <v>1.032</v>
      </c>
      <c r="Q46" s="175">
        <v>25.57</v>
      </c>
      <c r="R46" s="176">
        <v>20</v>
      </c>
      <c r="S46" s="174">
        <f t="shared" si="0"/>
        <v>1.113368</v>
      </c>
      <c r="T46" s="177">
        <f t="shared" si="1"/>
        <v>-0.0730827543094468</v>
      </c>
      <c r="U46" s="203">
        <v>2.63</v>
      </c>
      <c r="V46" s="203">
        <v>3.09</v>
      </c>
      <c r="W46" s="203">
        <v>3.53</v>
      </c>
      <c r="X46" s="203">
        <v>4.28</v>
      </c>
      <c r="Y46" s="203">
        <v>4.84</v>
      </c>
      <c r="Z46" s="203">
        <v>4.58</v>
      </c>
      <c r="AA46" s="203">
        <v>5.17</v>
      </c>
      <c r="AB46" s="203">
        <v>4.78</v>
      </c>
      <c r="AC46" s="203">
        <v>4.07</v>
      </c>
      <c r="AD46" s="203">
        <v>3.36</v>
      </c>
      <c r="AE46" s="203">
        <v>2.79</v>
      </c>
      <c r="AF46" s="203">
        <v>2.58</v>
      </c>
      <c r="AG46" s="179">
        <v>2.79652578482586</v>
      </c>
      <c r="AH46" s="179">
        <v>3.28565196772316</v>
      </c>
      <c r="AI46" s="179">
        <v>3.75351179484232</v>
      </c>
      <c r="AJ46" s="179">
        <v>4.55100013652269</v>
      </c>
      <c r="AK46" s="179">
        <v>5.14645809831071</v>
      </c>
      <c r="AL46" s="179">
        <v>4.86999547319485</v>
      </c>
      <c r="AM46" s="179">
        <v>5.49735296865008</v>
      </c>
      <c r="AN46" s="179">
        <v>5.08265903097628</v>
      </c>
      <c r="AO46" s="179">
        <v>4.32770340085219</v>
      </c>
      <c r="AP46" s="179">
        <v>3.5727477707281</v>
      </c>
      <c r="AQ46" s="179">
        <v>2.96665663105101</v>
      </c>
      <c r="AR46" s="179">
        <v>2.7433598953805</v>
      </c>
      <c r="AS46" s="177">
        <v>0.8</v>
      </c>
      <c r="AT46" s="180">
        <v>1.16506975318105</v>
      </c>
      <c r="AU46" s="181">
        <v>44</v>
      </c>
    </row>
    <row r="47" customHeight="1" spans="1:47">
      <c r="A47" s="184" t="s">
        <v>81</v>
      </c>
      <c r="B47" s="189" t="s">
        <v>82</v>
      </c>
      <c r="C47" s="167" t="s">
        <v>92</v>
      </c>
      <c r="D47" s="186">
        <v>0</v>
      </c>
      <c r="E47" s="186">
        <v>0.75</v>
      </c>
      <c r="F47" s="186" t="s">
        <v>84</v>
      </c>
      <c r="G47" s="187">
        <v>5</v>
      </c>
      <c r="H47" s="186" t="s">
        <v>43</v>
      </c>
      <c r="I47" s="186" t="s">
        <v>43</v>
      </c>
      <c r="J47" s="186" t="s">
        <v>43</v>
      </c>
      <c r="K47" s="196" t="s">
        <v>43</v>
      </c>
      <c r="L47" s="171">
        <v>0.4048</v>
      </c>
      <c r="M47" s="172">
        <v>9</v>
      </c>
      <c r="N47" s="173">
        <v>121.52</v>
      </c>
      <c r="O47" s="173">
        <v>31.27</v>
      </c>
      <c r="P47" s="174">
        <v>1.026</v>
      </c>
      <c r="Q47" s="175">
        <v>25.57</v>
      </c>
      <c r="R47" s="176">
        <v>20</v>
      </c>
      <c r="S47" s="174">
        <f t="shared" si="0"/>
        <v>1.113368</v>
      </c>
      <c r="T47" s="177">
        <f t="shared" si="1"/>
        <v>-0.0784718080634615</v>
      </c>
      <c r="U47" s="203">
        <v>2.63</v>
      </c>
      <c r="V47" s="203">
        <v>3.09</v>
      </c>
      <c r="W47" s="203">
        <v>3.53</v>
      </c>
      <c r="X47" s="203">
        <v>4.28</v>
      </c>
      <c r="Y47" s="203">
        <v>4.84</v>
      </c>
      <c r="Z47" s="203">
        <v>4.58</v>
      </c>
      <c r="AA47" s="203">
        <v>5.17</v>
      </c>
      <c r="AB47" s="203">
        <v>4.78</v>
      </c>
      <c r="AC47" s="203">
        <v>4.07</v>
      </c>
      <c r="AD47" s="203">
        <v>3.36</v>
      </c>
      <c r="AE47" s="203">
        <v>2.79</v>
      </c>
      <c r="AF47" s="203">
        <v>2.58</v>
      </c>
      <c r="AG47" s="179">
        <v>2.79652578482586</v>
      </c>
      <c r="AH47" s="179">
        <v>3.28565196772316</v>
      </c>
      <c r="AI47" s="179">
        <v>3.75351179484232</v>
      </c>
      <c r="AJ47" s="179">
        <v>4.55100013652269</v>
      </c>
      <c r="AK47" s="179">
        <v>5.14645809831071</v>
      </c>
      <c r="AL47" s="179">
        <v>4.86999547319485</v>
      </c>
      <c r="AM47" s="179">
        <v>5.49735296865008</v>
      </c>
      <c r="AN47" s="179">
        <v>5.08265903097628</v>
      </c>
      <c r="AO47" s="179">
        <v>4.32770340085219</v>
      </c>
      <c r="AP47" s="179">
        <v>3.5727477707281</v>
      </c>
      <c r="AQ47" s="179">
        <v>2.96665663105101</v>
      </c>
      <c r="AR47" s="179">
        <v>2.7433598953805</v>
      </c>
      <c r="AS47" s="177">
        <v>0.8</v>
      </c>
      <c r="AT47" s="180">
        <v>1.16574045684501</v>
      </c>
      <c r="AU47" s="181">
        <v>45</v>
      </c>
    </row>
    <row r="48" customHeight="1" spans="1:47">
      <c r="A48" s="184" t="s">
        <v>81</v>
      </c>
      <c r="B48" s="189" t="s">
        <v>82</v>
      </c>
      <c r="C48" s="167" t="s">
        <v>93</v>
      </c>
      <c r="D48" s="186">
        <v>0</v>
      </c>
      <c r="E48" s="186">
        <v>0.75</v>
      </c>
      <c r="F48" s="186" t="s">
        <v>84</v>
      </c>
      <c r="G48" s="187">
        <v>5</v>
      </c>
      <c r="H48" s="186" t="s">
        <v>43</v>
      </c>
      <c r="I48" s="186" t="s">
        <v>43</v>
      </c>
      <c r="J48" s="186" t="s">
        <v>43</v>
      </c>
      <c r="K48" s="196" t="s">
        <v>43</v>
      </c>
      <c r="L48" s="171">
        <v>0.4048</v>
      </c>
      <c r="M48" s="172">
        <v>8</v>
      </c>
      <c r="N48" s="173">
        <v>121.38</v>
      </c>
      <c r="O48" s="173">
        <v>31.12</v>
      </c>
      <c r="P48" s="174">
        <v>1.032</v>
      </c>
      <c r="Q48" s="175">
        <v>25.32</v>
      </c>
      <c r="R48" s="176">
        <v>20</v>
      </c>
      <c r="S48" s="174">
        <f t="shared" si="0"/>
        <v>1.113368</v>
      </c>
      <c r="T48" s="177">
        <f t="shared" si="1"/>
        <v>-0.0730827543094468</v>
      </c>
      <c r="U48" s="203">
        <v>2.63</v>
      </c>
      <c r="V48" s="203">
        <v>3.09</v>
      </c>
      <c r="W48" s="203">
        <v>3.53</v>
      </c>
      <c r="X48" s="203">
        <v>4.28</v>
      </c>
      <c r="Y48" s="203">
        <v>4.84</v>
      </c>
      <c r="Z48" s="203">
        <v>4.58</v>
      </c>
      <c r="AA48" s="203">
        <v>5.17</v>
      </c>
      <c r="AB48" s="203">
        <v>4.78</v>
      </c>
      <c r="AC48" s="203">
        <v>4.07</v>
      </c>
      <c r="AD48" s="203">
        <v>3.36</v>
      </c>
      <c r="AE48" s="203">
        <v>2.79</v>
      </c>
      <c r="AF48" s="203">
        <v>2.58</v>
      </c>
      <c r="AG48" s="179">
        <v>2.79284074986887</v>
      </c>
      <c r="AH48" s="179">
        <v>3.28132240193718</v>
      </c>
      <c r="AI48" s="179">
        <v>3.74856572130688</v>
      </c>
      <c r="AJ48" s="179">
        <v>4.54500319750523</v>
      </c>
      <c r="AK48" s="179">
        <v>5.13967651306666</v>
      </c>
      <c r="AL48" s="179">
        <v>4.86357818798457</v>
      </c>
      <c r="AM48" s="179">
        <v>5.49010900259393</v>
      </c>
      <c r="AN48" s="179">
        <v>5.07596151497079</v>
      </c>
      <c r="AO48" s="179">
        <v>4.32200070416969</v>
      </c>
      <c r="AP48" s="179">
        <v>3.56803989336859</v>
      </c>
      <c r="AQ48" s="179">
        <v>2.96274741145785</v>
      </c>
      <c r="AR48" s="179">
        <v>2.73974491812231</v>
      </c>
      <c r="AS48" s="177">
        <v>0.8</v>
      </c>
      <c r="AT48" s="180">
        <v>1.1665516888957</v>
      </c>
      <c r="AU48" s="181">
        <v>46</v>
      </c>
    </row>
    <row r="49" customHeight="1" spans="1:47">
      <c r="A49" s="184" t="s">
        <v>81</v>
      </c>
      <c r="B49" s="189" t="s">
        <v>82</v>
      </c>
      <c r="C49" s="167" t="s">
        <v>94</v>
      </c>
      <c r="D49" s="186">
        <v>0</v>
      </c>
      <c r="E49" s="186">
        <v>0.75</v>
      </c>
      <c r="F49" s="186" t="s">
        <v>84</v>
      </c>
      <c r="G49" s="187">
        <v>5</v>
      </c>
      <c r="H49" s="186" t="s">
        <v>43</v>
      </c>
      <c r="I49" s="186" t="s">
        <v>43</v>
      </c>
      <c r="J49" s="186" t="s">
        <v>43</v>
      </c>
      <c r="K49" s="196" t="s">
        <v>43</v>
      </c>
      <c r="L49" s="171">
        <v>0.4048</v>
      </c>
      <c r="M49" s="172">
        <v>7</v>
      </c>
      <c r="N49" s="173">
        <v>121.48</v>
      </c>
      <c r="O49" s="173">
        <v>31.4</v>
      </c>
      <c r="P49" s="174">
        <v>1.017</v>
      </c>
      <c r="Q49" s="175">
        <v>25.7</v>
      </c>
      <c r="R49" s="176">
        <v>20</v>
      </c>
      <c r="S49" s="174">
        <f t="shared" si="0"/>
        <v>1.113368</v>
      </c>
      <c r="T49" s="177">
        <f t="shared" si="1"/>
        <v>-0.086555388694484</v>
      </c>
      <c r="U49" s="203">
        <v>2.63</v>
      </c>
      <c r="V49" s="203">
        <v>3.09</v>
      </c>
      <c r="W49" s="203">
        <v>3.53</v>
      </c>
      <c r="X49" s="203">
        <v>4.28</v>
      </c>
      <c r="Y49" s="203">
        <v>4.84</v>
      </c>
      <c r="Z49" s="203">
        <v>4.58</v>
      </c>
      <c r="AA49" s="203">
        <v>5.17</v>
      </c>
      <c r="AB49" s="203">
        <v>4.78</v>
      </c>
      <c r="AC49" s="203">
        <v>4.07</v>
      </c>
      <c r="AD49" s="203">
        <v>3.36</v>
      </c>
      <c r="AE49" s="203">
        <v>2.79</v>
      </c>
      <c r="AF49" s="203">
        <v>2.58</v>
      </c>
      <c r="AG49" s="179">
        <v>2.79924704140949</v>
      </c>
      <c r="AH49" s="179">
        <v>3.28884918553434</v>
      </c>
      <c r="AI49" s="179">
        <v>3.75716427991464</v>
      </c>
      <c r="AJ49" s="179">
        <v>4.55542864533559</v>
      </c>
      <c r="AK49" s="179">
        <v>5.15146603818324</v>
      </c>
      <c r="AL49" s="179">
        <v>4.87473439150398</v>
      </c>
      <c r="AM49" s="179">
        <v>5.50270235896846</v>
      </c>
      <c r="AN49" s="179">
        <v>5.08760488894957</v>
      </c>
      <c r="AO49" s="179">
        <v>4.33191462301773</v>
      </c>
      <c r="AP49" s="179">
        <v>3.57622435708589</v>
      </c>
      <c r="AQ49" s="179">
        <v>2.96954343936596</v>
      </c>
      <c r="AR49" s="179">
        <v>2.74602941704809</v>
      </c>
      <c r="AS49" s="177">
        <v>0.8</v>
      </c>
      <c r="AT49" s="180">
        <v>1.16533803464663</v>
      </c>
      <c r="AU49" s="181">
        <v>47</v>
      </c>
    </row>
    <row r="50" customHeight="1" spans="1:47">
      <c r="A50" s="184" t="s">
        <v>81</v>
      </c>
      <c r="B50" s="189" t="s">
        <v>82</v>
      </c>
      <c r="C50" s="167" t="s">
        <v>95</v>
      </c>
      <c r="D50" s="186">
        <v>0</v>
      </c>
      <c r="E50" s="186">
        <v>0.75</v>
      </c>
      <c r="F50" s="186" t="s">
        <v>84</v>
      </c>
      <c r="G50" s="187">
        <v>5</v>
      </c>
      <c r="H50" s="186" t="s">
        <v>43</v>
      </c>
      <c r="I50" s="186" t="s">
        <v>43</v>
      </c>
      <c r="J50" s="186" t="s">
        <v>43</v>
      </c>
      <c r="K50" s="196" t="s">
        <v>43</v>
      </c>
      <c r="L50" s="171">
        <v>0.4048</v>
      </c>
      <c r="M50" s="172">
        <v>7</v>
      </c>
      <c r="N50" s="173">
        <v>121.27</v>
      </c>
      <c r="O50" s="173">
        <v>31.38</v>
      </c>
      <c r="P50" s="174">
        <v>1.023</v>
      </c>
      <c r="Q50" s="175">
        <v>25.68</v>
      </c>
      <c r="R50" s="176">
        <v>20</v>
      </c>
      <c r="S50" s="174">
        <f t="shared" si="0"/>
        <v>1.113368</v>
      </c>
      <c r="T50" s="177">
        <f t="shared" si="1"/>
        <v>-0.0811663349404691</v>
      </c>
      <c r="U50" s="203">
        <v>2.63</v>
      </c>
      <c r="V50" s="203">
        <v>3.09</v>
      </c>
      <c r="W50" s="203">
        <v>3.53</v>
      </c>
      <c r="X50" s="203">
        <v>4.28</v>
      </c>
      <c r="Y50" s="203">
        <v>4.84</v>
      </c>
      <c r="Z50" s="203">
        <v>4.58</v>
      </c>
      <c r="AA50" s="203">
        <v>5.17</v>
      </c>
      <c r="AB50" s="203">
        <v>4.78</v>
      </c>
      <c r="AC50" s="203">
        <v>4.07</v>
      </c>
      <c r="AD50" s="203">
        <v>3.36</v>
      </c>
      <c r="AE50" s="203">
        <v>2.79</v>
      </c>
      <c r="AF50" s="203">
        <v>2.58</v>
      </c>
      <c r="AG50" s="179">
        <v>2.79890688433654</v>
      </c>
      <c r="AH50" s="179">
        <v>3.28844953330794</v>
      </c>
      <c r="AI50" s="179">
        <v>3.7567077192806</v>
      </c>
      <c r="AJ50" s="179">
        <v>4.55487508173398</v>
      </c>
      <c r="AK50" s="179">
        <v>5.15084004569917</v>
      </c>
      <c r="AL50" s="179">
        <v>4.87414202671533</v>
      </c>
      <c r="AM50" s="179">
        <v>5.50203368517866</v>
      </c>
      <c r="AN50" s="179">
        <v>5.0869866567029</v>
      </c>
      <c r="AO50" s="179">
        <v>4.33138822024703</v>
      </c>
      <c r="AP50" s="179">
        <v>3.57578978379116</v>
      </c>
      <c r="AQ50" s="179">
        <v>2.96918258832659</v>
      </c>
      <c r="AR50" s="179">
        <v>2.74569572683964</v>
      </c>
      <c r="AS50" s="177">
        <v>0.8</v>
      </c>
      <c r="AT50" s="180">
        <v>1.16547217537943</v>
      </c>
      <c r="AU50" s="181">
        <v>48</v>
      </c>
    </row>
    <row r="51" customHeight="1" spans="1:47">
      <c r="A51" s="184" t="s">
        <v>81</v>
      </c>
      <c r="B51" s="189" t="s">
        <v>82</v>
      </c>
      <c r="C51" s="167" t="s">
        <v>96</v>
      </c>
      <c r="D51" s="186">
        <v>0</v>
      </c>
      <c r="E51" s="186">
        <v>0.75</v>
      </c>
      <c r="F51" s="186" t="s">
        <v>84</v>
      </c>
      <c r="G51" s="187">
        <v>5</v>
      </c>
      <c r="H51" s="186" t="s">
        <v>43</v>
      </c>
      <c r="I51" s="186" t="s">
        <v>43</v>
      </c>
      <c r="J51" s="186" t="s">
        <v>43</v>
      </c>
      <c r="K51" s="196" t="s">
        <v>43</v>
      </c>
      <c r="L51" s="171">
        <v>0.4048</v>
      </c>
      <c r="M51" s="172">
        <v>6</v>
      </c>
      <c r="N51" s="173">
        <v>121.53</v>
      </c>
      <c r="O51" s="173">
        <v>31.22</v>
      </c>
      <c r="P51" s="174">
        <v>1.028</v>
      </c>
      <c r="Q51" s="175">
        <v>25.52</v>
      </c>
      <c r="R51" s="176">
        <v>20</v>
      </c>
      <c r="S51" s="174">
        <f t="shared" si="0"/>
        <v>1.113368</v>
      </c>
      <c r="T51" s="177">
        <f t="shared" si="1"/>
        <v>-0.0766754568121233</v>
      </c>
      <c r="U51" s="203">
        <v>2.63</v>
      </c>
      <c r="V51" s="203">
        <v>3.09</v>
      </c>
      <c r="W51" s="203">
        <v>3.53</v>
      </c>
      <c r="X51" s="203">
        <v>4.28</v>
      </c>
      <c r="Y51" s="203">
        <v>4.84</v>
      </c>
      <c r="Z51" s="203">
        <v>4.58</v>
      </c>
      <c r="AA51" s="203">
        <v>5.17</v>
      </c>
      <c r="AB51" s="203">
        <v>4.78</v>
      </c>
      <c r="AC51" s="203">
        <v>4.07</v>
      </c>
      <c r="AD51" s="203">
        <v>3.36</v>
      </c>
      <c r="AE51" s="203">
        <v>2.79</v>
      </c>
      <c r="AF51" s="203">
        <v>2.58</v>
      </c>
      <c r="AG51" s="179">
        <v>2.79522184937954</v>
      </c>
      <c r="AH51" s="179">
        <v>3.28411996752197</v>
      </c>
      <c r="AI51" s="179">
        <v>3.75176164574516</v>
      </c>
      <c r="AJ51" s="179">
        <v>4.54887814271651</v>
      </c>
      <c r="AK51" s="179">
        <v>5.14405846045512</v>
      </c>
      <c r="AL51" s="179">
        <v>4.86772474150505</v>
      </c>
      <c r="AM51" s="179">
        <v>5.49478971912252</v>
      </c>
      <c r="AN51" s="179">
        <v>5.08028914069742</v>
      </c>
      <c r="AO51" s="179">
        <v>4.32568552356454</v>
      </c>
      <c r="AP51" s="179">
        <v>3.57108190643166</v>
      </c>
      <c r="AQ51" s="179">
        <v>2.96527336873343</v>
      </c>
      <c r="AR51" s="179">
        <v>2.74208074958145</v>
      </c>
      <c r="AS51" s="177">
        <v>0.8</v>
      </c>
      <c r="AT51" s="180">
        <v>1.16763120241198</v>
      </c>
      <c r="AU51" s="181">
        <v>49</v>
      </c>
    </row>
    <row r="52" customHeight="1" spans="1:47">
      <c r="A52" s="184" t="s">
        <v>81</v>
      </c>
      <c r="B52" s="189" t="s">
        <v>82</v>
      </c>
      <c r="C52" s="167" t="s">
        <v>97</v>
      </c>
      <c r="D52" s="186">
        <v>0</v>
      </c>
      <c r="E52" s="186">
        <v>0.75</v>
      </c>
      <c r="F52" s="186" t="s">
        <v>84</v>
      </c>
      <c r="G52" s="187">
        <v>5</v>
      </c>
      <c r="H52" s="186" t="s">
        <v>43</v>
      </c>
      <c r="I52" s="186" t="s">
        <v>43</v>
      </c>
      <c r="J52" s="186" t="s">
        <v>43</v>
      </c>
      <c r="K52" s="196" t="s">
        <v>43</v>
      </c>
      <c r="L52" s="171">
        <v>0.4048</v>
      </c>
      <c r="M52" s="172">
        <v>5</v>
      </c>
      <c r="N52" s="173">
        <v>121.33</v>
      </c>
      <c r="O52" s="173">
        <v>30.75</v>
      </c>
      <c r="P52" s="174">
        <v>1.037</v>
      </c>
      <c r="Q52" s="175">
        <v>24.75</v>
      </c>
      <c r="R52" s="176">
        <v>20</v>
      </c>
      <c r="S52" s="174">
        <f t="shared" si="0"/>
        <v>1.13816</v>
      </c>
      <c r="T52" s="177">
        <f t="shared" si="1"/>
        <v>-0.0888802980248822</v>
      </c>
      <c r="U52" s="203">
        <v>2.63</v>
      </c>
      <c r="V52" s="203">
        <v>3.09</v>
      </c>
      <c r="W52" s="203">
        <v>3.49</v>
      </c>
      <c r="X52" s="203">
        <v>4.41</v>
      </c>
      <c r="Y52" s="203">
        <v>4.87</v>
      </c>
      <c r="Z52" s="203">
        <v>4.6</v>
      </c>
      <c r="AA52" s="203">
        <v>5.44</v>
      </c>
      <c r="AB52" s="203">
        <v>5.09</v>
      </c>
      <c r="AC52" s="203">
        <v>4.17</v>
      </c>
      <c r="AD52" s="203">
        <v>3.47</v>
      </c>
      <c r="AE52" s="203">
        <v>2.86</v>
      </c>
      <c r="AF52" s="203">
        <v>2.59</v>
      </c>
      <c r="AG52" s="179">
        <v>2.7844503409011</v>
      </c>
      <c r="AH52" s="179">
        <v>3.27146446896746</v>
      </c>
      <c r="AI52" s="179">
        <v>3.69495501511211</v>
      </c>
      <c r="AJ52" s="179">
        <v>4.66898327124482</v>
      </c>
      <c r="AK52" s="179">
        <v>5.15599739931117</v>
      </c>
      <c r="AL52" s="179">
        <v>4.87014128066353</v>
      </c>
      <c r="AM52" s="179">
        <v>5.7594714275673</v>
      </c>
      <c r="AN52" s="179">
        <v>5.38891719969073</v>
      </c>
      <c r="AO52" s="179">
        <v>4.41488894355802</v>
      </c>
      <c r="AP52" s="179">
        <v>3.67378048780488</v>
      </c>
      <c r="AQ52" s="179">
        <v>3.02795740493428</v>
      </c>
      <c r="AR52" s="179">
        <v>2.74210128628664</v>
      </c>
      <c r="AS52" s="177">
        <v>0.8</v>
      </c>
      <c r="AT52" s="180">
        <v>1.16292550964542</v>
      </c>
      <c r="AU52" s="181">
        <v>50</v>
      </c>
    </row>
    <row r="53" customHeight="1" spans="1:47">
      <c r="A53" s="184" t="s">
        <v>81</v>
      </c>
      <c r="B53" s="189" t="s">
        <v>82</v>
      </c>
      <c r="C53" s="167" t="s">
        <v>98</v>
      </c>
      <c r="D53" s="186">
        <v>0</v>
      </c>
      <c r="E53" s="186">
        <v>0.75</v>
      </c>
      <c r="F53" s="186" t="s">
        <v>84</v>
      </c>
      <c r="G53" s="187">
        <v>5</v>
      </c>
      <c r="H53" s="186" t="s">
        <v>43</v>
      </c>
      <c r="I53" s="186" t="s">
        <v>43</v>
      </c>
      <c r="J53" s="186" t="s">
        <v>43</v>
      </c>
      <c r="K53" s="196" t="s">
        <v>43</v>
      </c>
      <c r="L53" s="171">
        <v>0.4048</v>
      </c>
      <c r="M53" s="172">
        <v>6</v>
      </c>
      <c r="N53" s="173">
        <v>121.22</v>
      </c>
      <c r="O53" s="173">
        <v>31.03</v>
      </c>
      <c r="P53" s="174">
        <v>1.032</v>
      </c>
      <c r="Q53" s="175">
        <v>25.23</v>
      </c>
      <c r="R53" s="176">
        <v>20</v>
      </c>
      <c r="S53" s="174">
        <f t="shared" si="0"/>
        <v>1.113368</v>
      </c>
      <c r="T53" s="177">
        <f t="shared" si="1"/>
        <v>-0.0730827543094468</v>
      </c>
      <c r="U53" s="203">
        <v>2.63</v>
      </c>
      <c r="V53" s="203">
        <v>3.09</v>
      </c>
      <c r="W53" s="203">
        <v>3.53</v>
      </c>
      <c r="X53" s="203">
        <v>4.28</v>
      </c>
      <c r="Y53" s="203">
        <v>4.84</v>
      </c>
      <c r="Z53" s="203">
        <v>4.58</v>
      </c>
      <c r="AA53" s="203">
        <v>5.17</v>
      </c>
      <c r="AB53" s="203">
        <v>4.78</v>
      </c>
      <c r="AC53" s="203">
        <v>4.07</v>
      </c>
      <c r="AD53" s="203">
        <v>3.36</v>
      </c>
      <c r="AE53" s="203">
        <v>2.79</v>
      </c>
      <c r="AF53" s="203">
        <v>2.58</v>
      </c>
      <c r="AG53" s="179">
        <v>2.79076201220082</v>
      </c>
      <c r="AH53" s="179">
        <v>3.27888008277587</v>
      </c>
      <c r="AI53" s="179">
        <v>3.7457756285433</v>
      </c>
      <c r="AJ53" s="179">
        <v>4.54162030882871</v>
      </c>
      <c r="AK53" s="179">
        <v>5.13585100344181</v>
      </c>
      <c r="AL53" s="179">
        <v>4.85995818094287</v>
      </c>
      <c r="AM53" s="179">
        <v>5.48602266276739</v>
      </c>
      <c r="AN53" s="179">
        <v>5.07218342901898</v>
      </c>
      <c r="AO53" s="179">
        <v>4.31878379834879</v>
      </c>
      <c r="AP53" s="179">
        <v>3.56538416767861</v>
      </c>
      <c r="AQ53" s="179">
        <v>2.9605422106617</v>
      </c>
      <c r="AR53" s="179">
        <v>2.73770570018179</v>
      </c>
      <c r="AS53" s="177">
        <v>0.8</v>
      </c>
      <c r="AT53" s="180">
        <v>1.17339925392202</v>
      </c>
      <c r="AU53" s="181">
        <v>51</v>
      </c>
    </row>
    <row r="54" customHeight="1" spans="1:47">
      <c r="A54" s="184" t="s">
        <v>81</v>
      </c>
      <c r="B54" s="189" t="s">
        <v>82</v>
      </c>
      <c r="C54" s="167" t="s">
        <v>99</v>
      </c>
      <c r="D54" s="186">
        <v>0</v>
      </c>
      <c r="E54" s="186">
        <v>0.75</v>
      </c>
      <c r="F54" s="186" t="s">
        <v>84</v>
      </c>
      <c r="G54" s="187">
        <v>5</v>
      </c>
      <c r="H54" s="186" t="s">
        <v>43</v>
      </c>
      <c r="I54" s="186" t="s">
        <v>43</v>
      </c>
      <c r="J54" s="186" t="s">
        <v>43</v>
      </c>
      <c r="K54" s="196" t="s">
        <v>43</v>
      </c>
      <c r="L54" s="171">
        <v>0.4048</v>
      </c>
      <c r="M54" s="172">
        <v>6</v>
      </c>
      <c r="N54" s="173">
        <v>121.12</v>
      </c>
      <c r="O54" s="173">
        <v>31.15</v>
      </c>
      <c r="P54" s="174">
        <v>1.028</v>
      </c>
      <c r="Q54" s="175">
        <v>25.35</v>
      </c>
      <c r="R54" s="176">
        <v>20</v>
      </c>
      <c r="S54" s="174">
        <f t="shared" si="0"/>
        <v>1.113368</v>
      </c>
      <c r="T54" s="177">
        <f t="shared" si="1"/>
        <v>-0.0766754568121233</v>
      </c>
      <c r="U54" s="203">
        <v>2.63</v>
      </c>
      <c r="V54" s="203">
        <v>3.09</v>
      </c>
      <c r="W54" s="203">
        <v>3.53</v>
      </c>
      <c r="X54" s="203">
        <v>4.28</v>
      </c>
      <c r="Y54" s="203">
        <v>4.84</v>
      </c>
      <c r="Z54" s="203">
        <v>4.58</v>
      </c>
      <c r="AA54" s="203">
        <v>5.17</v>
      </c>
      <c r="AB54" s="203">
        <v>4.78</v>
      </c>
      <c r="AC54" s="203">
        <v>4.07</v>
      </c>
      <c r="AD54" s="203">
        <v>3.36</v>
      </c>
      <c r="AE54" s="203">
        <v>2.79</v>
      </c>
      <c r="AF54" s="203">
        <v>2.58</v>
      </c>
      <c r="AG54" s="179">
        <v>2.79367224493608</v>
      </c>
      <c r="AH54" s="179">
        <v>3.28229932960171</v>
      </c>
      <c r="AI54" s="179">
        <v>3.74968175841231</v>
      </c>
      <c r="AJ54" s="179">
        <v>4.54635635297584</v>
      </c>
      <c r="AK54" s="179">
        <v>5.1412067169166</v>
      </c>
      <c r="AL54" s="179">
        <v>4.86502619080124</v>
      </c>
      <c r="AM54" s="179">
        <v>5.49174353852455</v>
      </c>
      <c r="AN54" s="179">
        <v>5.07747274935152</v>
      </c>
      <c r="AO54" s="179">
        <v>4.32328746649805</v>
      </c>
      <c r="AP54" s="179">
        <v>3.56910218364458</v>
      </c>
      <c r="AQ54" s="179">
        <v>2.9636294917763</v>
      </c>
      <c r="AR54" s="179">
        <v>2.74056060529852</v>
      </c>
      <c r="AS54" s="177">
        <v>0.8</v>
      </c>
      <c r="AT54" s="180">
        <v>1.1707036639583</v>
      </c>
      <c r="AU54" s="181">
        <v>52</v>
      </c>
    </row>
    <row r="55" customHeight="1" spans="1:47">
      <c r="A55" s="184" t="s">
        <v>81</v>
      </c>
      <c r="B55" s="189" t="s">
        <v>82</v>
      </c>
      <c r="C55" s="167" t="s">
        <v>100</v>
      </c>
      <c r="D55" s="186">
        <v>0</v>
      </c>
      <c r="E55" s="186">
        <v>0.75</v>
      </c>
      <c r="F55" s="186" t="s">
        <v>84</v>
      </c>
      <c r="G55" s="187">
        <v>5</v>
      </c>
      <c r="H55" s="186" t="s">
        <v>43</v>
      </c>
      <c r="I55" s="186" t="s">
        <v>43</v>
      </c>
      <c r="J55" s="186" t="s">
        <v>43</v>
      </c>
      <c r="K55" s="196" t="s">
        <v>43</v>
      </c>
      <c r="L55" s="171">
        <v>0.4048</v>
      </c>
      <c r="M55" s="172">
        <v>9</v>
      </c>
      <c r="N55" s="173">
        <v>121.75</v>
      </c>
      <c r="O55" s="173">
        <v>31.05</v>
      </c>
      <c r="P55" s="174">
        <v>1.028</v>
      </c>
      <c r="Q55" s="175">
        <v>25.25</v>
      </c>
      <c r="R55" s="176">
        <v>20</v>
      </c>
      <c r="S55" s="174">
        <f t="shared" si="0"/>
        <v>1.113368</v>
      </c>
      <c r="T55" s="177">
        <f t="shared" si="1"/>
        <v>-0.0766754568121233</v>
      </c>
      <c r="U55" s="203">
        <v>2.63</v>
      </c>
      <c r="V55" s="203">
        <v>3.09</v>
      </c>
      <c r="W55" s="203">
        <v>3.53</v>
      </c>
      <c r="X55" s="203">
        <v>4.28</v>
      </c>
      <c r="Y55" s="203">
        <v>4.84</v>
      </c>
      <c r="Z55" s="203">
        <v>4.58</v>
      </c>
      <c r="AA55" s="203">
        <v>5.17</v>
      </c>
      <c r="AB55" s="203">
        <v>4.78</v>
      </c>
      <c r="AC55" s="203">
        <v>4.07</v>
      </c>
      <c r="AD55" s="203">
        <v>3.36</v>
      </c>
      <c r="AE55" s="203">
        <v>2.79</v>
      </c>
      <c r="AF55" s="203">
        <v>2.58</v>
      </c>
      <c r="AG55" s="179">
        <v>2.79165020011353</v>
      </c>
      <c r="AH55" s="179">
        <v>3.27992361914479</v>
      </c>
      <c r="AI55" s="179">
        <v>3.74696775908774</v>
      </c>
      <c r="AJ55" s="179">
        <v>4.54306572489958</v>
      </c>
      <c r="AK55" s="179">
        <v>5.13748553937243</v>
      </c>
      <c r="AL55" s="179">
        <v>4.86150491122432</v>
      </c>
      <c r="AM55" s="179">
        <v>5.48776864432964</v>
      </c>
      <c r="AN55" s="179">
        <v>5.07379770210748</v>
      </c>
      <c r="AO55" s="179">
        <v>4.32015829447227</v>
      </c>
      <c r="AP55" s="179">
        <v>3.56651888683706</v>
      </c>
      <c r="AQ55" s="179">
        <v>2.96148443282006</v>
      </c>
      <c r="AR55" s="179">
        <v>2.73857700239274</v>
      </c>
      <c r="AS55" s="177">
        <v>0.8</v>
      </c>
      <c r="AT55" s="180">
        <v>1.1578693117774</v>
      </c>
      <c r="AU55" s="181">
        <v>53</v>
      </c>
    </row>
    <row r="56" customHeight="1" spans="1:47">
      <c r="A56" s="184" t="s">
        <v>81</v>
      </c>
      <c r="B56" s="189" t="s">
        <v>82</v>
      </c>
      <c r="C56" s="167" t="s">
        <v>101</v>
      </c>
      <c r="D56" s="186">
        <v>0</v>
      </c>
      <c r="E56" s="186">
        <v>0.75</v>
      </c>
      <c r="F56" s="186" t="s">
        <v>84</v>
      </c>
      <c r="G56" s="187">
        <v>5</v>
      </c>
      <c r="H56" s="186" t="s">
        <v>43</v>
      </c>
      <c r="I56" s="186" t="s">
        <v>43</v>
      </c>
      <c r="J56" s="186" t="s">
        <v>43</v>
      </c>
      <c r="K56" s="196" t="s">
        <v>43</v>
      </c>
      <c r="L56" s="171">
        <v>0.4048</v>
      </c>
      <c r="M56" s="172">
        <v>6</v>
      </c>
      <c r="N56" s="173">
        <v>121.47</v>
      </c>
      <c r="O56" s="173">
        <v>30.92</v>
      </c>
      <c r="P56" s="174">
        <v>1.035</v>
      </c>
      <c r="Q56" s="175">
        <v>24.92</v>
      </c>
      <c r="R56" s="176">
        <v>20</v>
      </c>
      <c r="S56" s="174">
        <f t="shared" si="0"/>
        <v>1.13816</v>
      </c>
      <c r="T56" s="177">
        <f t="shared" si="1"/>
        <v>-0.090637520208055</v>
      </c>
      <c r="U56" s="203">
        <v>2.63</v>
      </c>
      <c r="V56" s="203">
        <v>3.09</v>
      </c>
      <c r="W56" s="203">
        <v>3.49</v>
      </c>
      <c r="X56" s="203">
        <v>4.41</v>
      </c>
      <c r="Y56" s="203">
        <v>4.87</v>
      </c>
      <c r="Z56" s="203">
        <v>4.6</v>
      </c>
      <c r="AA56" s="203">
        <v>5.44</v>
      </c>
      <c r="AB56" s="203">
        <v>5.09</v>
      </c>
      <c r="AC56" s="203">
        <v>4.17</v>
      </c>
      <c r="AD56" s="203">
        <v>3.47</v>
      </c>
      <c r="AE56" s="203">
        <v>2.86</v>
      </c>
      <c r="AF56" s="203">
        <v>2.59</v>
      </c>
      <c r="AG56" s="179">
        <v>2.78840634005764</v>
      </c>
      <c r="AH56" s="179">
        <v>3.27611239193084</v>
      </c>
      <c r="AI56" s="179">
        <v>3.70020461095101</v>
      </c>
      <c r="AJ56" s="179">
        <v>4.67561671469741</v>
      </c>
      <c r="AK56" s="179">
        <v>5.16332276657061</v>
      </c>
      <c r="AL56" s="179">
        <v>4.87706051873199</v>
      </c>
      <c r="AM56" s="179">
        <v>5.76765417867435</v>
      </c>
      <c r="AN56" s="179">
        <v>5.3965734870317</v>
      </c>
      <c r="AO56" s="179">
        <v>4.4211613832853</v>
      </c>
      <c r="AP56" s="179">
        <v>3.679</v>
      </c>
      <c r="AQ56" s="179">
        <v>3.03225936599424</v>
      </c>
      <c r="AR56" s="179">
        <v>2.74599711815562</v>
      </c>
      <c r="AS56" s="177">
        <v>0.8</v>
      </c>
      <c r="AT56" s="180">
        <v>1.16077954486437</v>
      </c>
      <c r="AU56" s="181">
        <v>54</v>
      </c>
    </row>
    <row r="57" customHeight="1" spans="1:47">
      <c r="A57" s="184" t="s">
        <v>81</v>
      </c>
      <c r="B57" s="189" t="s">
        <v>82</v>
      </c>
      <c r="C57" s="167" t="s">
        <v>102</v>
      </c>
      <c r="D57" s="186">
        <v>0</v>
      </c>
      <c r="E57" s="186">
        <v>0.75</v>
      </c>
      <c r="F57" s="186" t="s">
        <v>84</v>
      </c>
      <c r="G57" s="187">
        <v>5</v>
      </c>
      <c r="H57" s="186" t="s">
        <v>43</v>
      </c>
      <c r="I57" s="186" t="s">
        <v>43</v>
      </c>
      <c r="J57" s="186" t="s">
        <v>43</v>
      </c>
      <c r="K57" s="196" t="s">
        <v>43</v>
      </c>
      <c r="L57" s="171">
        <v>0.4048</v>
      </c>
      <c r="M57" s="172">
        <v>7</v>
      </c>
      <c r="N57" s="173">
        <v>121.4</v>
      </c>
      <c r="O57" s="173">
        <v>31.62</v>
      </c>
      <c r="P57" s="174">
        <v>1.034</v>
      </c>
      <c r="Q57" s="175">
        <v>26.02</v>
      </c>
      <c r="R57" s="176">
        <v>20</v>
      </c>
      <c r="S57" s="174">
        <f t="shared" si="0"/>
        <v>1.12450168</v>
      </c>
      <c r="T57" s="177">
        <f t="shared" si="1"/>
        <v>-0.080481587186246</v>
      </c>
      <c r="U57" s="203">
        <v>2.63</v>
      </c>
      <c r="V57" s="203">
        <v>3.09</v>
      </c>
      <c r="W57" s="203">
        <v>3.53</v>
      </c>
      <c r="X57" s="203">
        <v>4.28</v>
      </c>
      <c r="Y57" s="203">
        <v>4.84</v>
      </c>
      <c r="Z57" s="203">
        <v>4.58</v>
      </c>
      <c r="AA57" s="203">
        <v>5.17</v>
      </c>
      <c r="AB57" s="203">
        <v>4.78</v>
      </c>
      <c r="AC57" s="203">
        <v>4.07</v>
      </c>
      <c r="AD57" s="203">
        <v>3.36</v>
      </c>
      <c r="AE57" s="203">
        <v>2.79</v>
      </c>
      <c r="AF57" s="203">
        <v>2.58</v>
      </c>
      <c r="AG57" s="179">
        <v>2.80482183788289</v>
      </c>
      <c r="AH57" s="179">
        <v>3.29539904146697</v>
      </c>
      <c r="AI57" s="179">
        <v>3.76464680141696</v>
      </c>
      <c r="AJ57" s="179">
        <v>4.56450093769535</v>
      </c>
      <c r="AK57" s="179">
        <v>5.16172535944988</v>
      </c>
      <c r="AL57" s="179">
        <v>4.88444259220671</v>
      </c>
      <c r="AM57" s="179">
        <v>5.51366117941238</v>
      </c>
      <c r="AN57" s="179">
        <v>5.09773702854761</v>
      </c>
      <c r="AO57" s="179">
        <v>4.3405417795374</v>
      </c>
      <c r="AP57" s="179">
        <v>3.58334653052719</v>
      </c>
      <c r="AQ57" s="179">
        <v>2.97545738695562</v>
      </c>
      <c r="AR57" s="179">
        <v>2.75149822879767</v>
      </c>
      <c r="AS57" s="177">
        <v>0.808</v>
      </c>
      <c r="AT57" s="180">
        <v>1.15880325915429</v>
      </c>
      <c r="AU57" s="181">
        <v>55</v>
      </c>
    </row>
    <row r="58" customHeight="1" spans="1:47">
      <c r="A58" s="184" t="s">
        <v>103</v>
      </c>
      <c r="B58" s="185" t="s">
        <v>104</v>
      </c>
      <c r="C58" s="167" t="s">
        <v>105</v>
      </c>
      <c r="D58" s="186">
        <v>0</v>
      </c>
      <c r="E58" s="186">
        <v>0.75</v>
      </c>
      <c r="F58" s="186" t="s">
        <v>43</v>
      </c>
      <c r="G58" s="186" t="s">
        <v>43</v>
      </c>
      <c r="H58" s="186" t="s">
        <v>43</v>
      </c>
      <c r="I58" s="187" t="s">
        <v>43</v>
      </c>
      <c r="J58" s="186" t="s">
        <v>43</v>
      </c>
      <c r="K58" s="196" t="s">
        <v>43</v>
      </c>
      <c r="L58" s="171">
        <v>0.3796</v>
      </c>
      <c r="M58" s="172">
        <v>328</v>
      </c>
      <c r="N58" s="173">
        <v>108.4</v>
      </c>
      <c r="O58" s="173">
        <v>30.82</v>
      </c>
      <c r="P58" s="174">
        <v>0.792</v>
      </c>
      <c r="Q58" s="175">
        <v>19.12</v>
      </c>
      <c r="R58" s="176">
        <v>17</v>
      </c>
      <c r="S58" s="174">
        <f t="shared" si="0"/>
        <v>0.93212</v>
      </c>
      <c r="T58" s="177">
        <f t="shared" si="1"/>
        <v>-0.150323992618976</v>
      </c>
      <c r="U58" s="203">
        <v>1.94</v>
      </c>
      <c r="V58" s="203">
        <v>2.21</v>
      </c>
      <c r="W58" s="203">
        <v>2.95</v>
      </c>
      <c r="X58" s="203">
        <v>3.65</v>
      </c>
      <c r="Y58" s="203">
        <v>4.05</v>
      </c>
      <c r="Z58" s="203">
        <v>4.11</v>
      </c>
      <c r="AA58" s="203">
        <v>4.75</v>
      </c>
      <c r="AB58" s="203">
        <v>4.58</v>
      </c>
      <c r="AC58" s="203">
        <v>3.45</v>
      </c>
      <c r="AD58" s="203">
        <v>2.54</v>
      </c>
      <c r="AE58" s="203">
        <v>2.14</v>
      </c>
      <c r="AF58" s="203">
        <v>1.86</v>
      </c>
      <c r="AG58" s="179">
        <v>1.99592807792988</v>
      </c>
      <c r="AH58" s="179">
        <v>2.27371188259022</v>
      </c>
      <c r="AI58" s="179">
        <v>3.0350452731408</v>
      </c>
      <c r="AJ58" s="179">
        <v>3.75522550744539</v>
      </c>
      <c r="AK58" s="179">
        <v>4.16675706990516</v>
      </c>
      <c r="AL58" s="179">
        <v>4.22848680427413</v>
      </c>
      <c r="AM58" s="179">
        <v>4.88693730420976</v>
      </c>
      <c r="AN58" s="179">
        <v>4.71203639016436</v>
      </c>
      <c r="AO58" s="179">
        <v>3.54945972621551</v>
      </c>
      <c r="AP58" s="179">
        <v>2.61322542161953</v>
      </c>
      <c r="AQ58" s="179">
        <v>2.20169385915976</v>
      </c>
      <c r="AR58" s="179">
        <v>1.91362176543793</v>
      </c>
      <c r="AS58" s="177">
        <v>0.8</v>
      </c>
      <c r="AT58" s="180">
        <v>1.16827635546017</v>
      </c>
      <c r="AU58" s="181">
        <v>56</v>
      </c>
    </row>
    <row r="59" customHeight="1" spans="1:47">
      <c r="A59" s="184" t="s">
        <v>103</v>
      </c>
      <c r="B59" s="185" t="s">
        <v>104</v>
      </c>
      <c r="C59" s="167" t="s">
        <v>106</v>
      </c>
      <c r="D59" s="186">
        <v>0</v>
      </c>
      <c r="E59" s="186">
        <v>0.75</v>
      </c>
      <c r="F59" s="186" t="s">
        <v>43</v>
      </c>
      <c r="G59" s="186" t="s">
        <v>43</v>
      </c>
      <c r="H59" s="186" t="s">
        <v>43</v>
      </c>
      <c r="I59" s="187" t="s">
        <v>43</v>
      </c>
      <c r="J59" s="186" t="s">
        <v>43</v>
      </c>
      <c r="K59" s="196" t="s">
        <v>43</v>
      </c>
      <c r="L59" s="171">
        <v>0.3796</v>
      </c>
      <c r="M59" s="172">
        <v>238</v>
      </c>
      <c r="N59" s="173">
        <v>106.55</v>
      </c>
      <c r="O59" s="173">
        <v>29.57</v>
      </c>
      <c r="P59" s="174">
        <v>0.792</v>
      </c>
      <c r="Q59" s="175">
        <v>19.47</v>
      </c>
      <c r="R59" s="176">
        <v>17</v>
      </c>
      <c r="S59" s="174">
        <f t="shared" si="0"/>
        <v>0.894552</v>
      </c>
      <c r="T59" s="177">
        <f t="shared" si="1"/>
        <v>-0.114640624580796</v>
      </c>
      <c r="U59" s="203">
        <v>1.87</v>
      </c>
      <c r="V59" s="203">
        <v>2.21</v>
      </c>
      <c r="W59" s="203">
        <v>3.04</v>
      </c>
      <c r="X59" s="203">
        <v>3.64</v>
      </c>
      <c r="Y59" s="203">
        <v>3.97</v>
      </c>
      <c r="Z59" s="203">
        <v>3.85</v>
      </c>
      <c r="AA59" s="203">
        <v>4.58</v>
      </c>
      <c r="AB59" s="203">
        <v>4.44</v>
      </c>
      <c r="AC59" s="203">
        <v>3.15</v>
      </c>
      <c r="AD59" s="203">
        <v>2.27</v>
      </c>
      <c r="AE59" s="203">
        <v>1.93</v>
      </c>
      <c r="AF59" s="203">
        <v>1.74</v>
      </c>
      <c r="AG59" s="179">
        <v>1.92737817365564</v>
      </c>
      <c r="AH59" s="179">
        <v>2.27781056886576</v>
      </c>
      <c r="AI59" s="179">
        <v>3.13327788658457</v>
      </c>
      <c r="AJ59" s="179">
        <v>3.75168799577889</v>
      </c>
      <c r="AK59" s="179">
        <v>4.09181355583577</v>
      </c>
      <c r="AL59" s="179">
        <v>3.96813153399691</v>
      </c>
      <c r="AM59" s="179">
        <v>4.72053050018333</v>
      </c>
      <c r="AN59" s="179">
        <v>4.57623480803799</v>
      </c>
      <c r="AO59" s="179">
        <v>3.2466530732702</v>
      </c>
      <c r="AP59" s="179">
        <v>2.33965157978519</v>
      </c>
      <c r="AQ59" s="179">
        <v>1.98921918457507</v>
      </c>
      <c r="AR59" s="179">
        <v>1.79338931666354</v>
      </c>
      <c r="AS59" s="177">
        <v>0.8</v>
      </c>
      <c r="AT59" s="180">
        <v>1.16985410598395</v>
      </c>
      <c r="AU59" s="181">
        <v>57</v>
      </c>
    </row>
    <row r="60" customHeight="1" spans="1:47">
      <c r="A60" s="184" t="s">
        <v>103</v>
      </c>
      <c r="B60" s="185" t="s">
        <v>104</v>
      </c>
      <c r="C60" s="167" t="s">
        <v>107</v>
      </c>
      <c r="D60" s="186">
        <v>0</v>
      </c>
      <c r="E60" s="186">
        <v>0.75</v>
      </c>
      <c r="F60" s="186" t="s">
        <v>43</v>
      </c>
      <c r="G60" s="186" t="s">
        <v>43</v>
      </c>
      <c r="H60" s="186" t="s">
        <v>43</v>
      </c>
      <c r="I60" s="187" t="s">
        <v>43</v>
      </c>
      <c r="J60" s="186" t="s">
        <v>43</v>
      </c>
      <c r="K60" s="196" t="s">
        <v>43</v>
      </c>
      <c r="L60" s="171">
        <v>0.3796</v>
      </c>
      <c r="M60" s="172">
        <v>288</v>
      </c>
      <c r="N60" s="173">
        <v>107.4</v>
      </c>
      <c r="O60" s="173">
        <v>29.72</v>
      </c>
      <c r="P60" s="174">
        <v>0.704</v>
      </c>
      <c r="Q60" s="175">
        <v>22.22</v>
      </c>
      <c r="R60" s="176">
        <v>16</v>
      </c>
      <c r="S60" s="174">
        <f t="shared" si="0"/>
        <v>0.877928</v>
      </c>
      <c r="T60" s="177">
        <f t="shared" si="1"/>
        <v>-0.198111918061618</v>
      </c>
      <c r="U60" s="203">
        <v>1.79</v>
      </c>
      <c r="V60" s="203">
        <v>2.06</v>
      </c>
      <c r="W60" s="203">
        <v>2.9</v>
      </c>
      <c r="X60" s="203">
        <v>3.43</v>
      </c>
      <c r="Y60" s="203">
        <v>3.81</v>
      </c>
      <c r="Z60" s="203">
        <v>3.79</v>
      </c>
      <c r="AA60" s="203">
        <v>4.54</v>
      </c>
      <c r="AB60" s="203">
        <v>4.43</v>
      </c>
      <c r="AC60" s="203">
        <v>3.23</v>
      </c>
      <c r="AD60" s="203">
        <v>2.29</v>
      </c>
      <c r="AE60" s="203">
        <v>1.96</v>
      </c>
      <c r="AF60" s="203">
        <v>1.77</v>
      </c>
      <c r="AG60" s="179">
        <v>1.86922317092062</v>
      </c>
      <c r="AH60" s="179">
        <v>2.15117303469077</v>
      </c>
      <c r="AI60" s="179">
        <v>3.02835038864235</v>
      </c>
      <c r="AJ60" s="179">
        <v>3.58180752863561</v>
      </c>
      <c r="AK60" s="179">
        <v>3.97862585542322</v>
      </c>
      <c r="AL60" s="179">
        <v>3.95774068032914</v>
      </c>
      <c r="AM60" s="179">
        <v>4.74093474635733</v>
      </c>
      <c r="AN60" s="179">
        <v>4.62606628333986</v>
      </c>
      <c r="AO60" s="179">
        <v>3.37295577769475</v>
      </c>
      <c r="AP60" s="179">
        <v>2.39135254827275</v>
      </c>
      <c r="AQ60" s="179">
        <v>2.04674715922035</v>
      </c>
      <c r="AR60" s="179">
        <v>1.84833799582654</v>
      </c>
      <c r="AS60" s="177">
        <v>0.8</v>
      </c>
      <c r="AT60" s="180">
        <v>1.16047792341632</v>
      </c>
      <c r="AU60" s="181">
        <v>58</v>
      </c>
    </row>
    <row r="61" customHeight="1" spans="1:47">
      <c r="A61" s="184" t="s">
        <v>103</v>
      </c>
      <c r="B61" s="185" t="s">
        <v>104</v>
      </c>
      <c r="C61" s="167" t="s">
        <v>108</v>
      </c>
      <c r="D61" s="186">
        <v>0</v>
      </c>
      <c r="E61" s="186">
        <v>0.75</v>
      </c>
      <c r="F61" s="186" t="s">
        <v>43</v>
      </c>
      <c r="G61" s="186" t="s">
        <v>43</v>
      </c>
      <c r="H61" s="186" t="s">
        <v>43</v>
      </c>
      <c r="I61" s="187" t="s">
        <v>43</v>
      </c>
      <c r="J61" s="186" t="s">
        <v>43</v>
      </c>
      <c r="K61" s="196" t="s">
        <v>43</v>
      </c>
      <c r="L61" s="171">
        <v>0.3796</v>
      </c>
      <c r="M61" s="172">
        <v>215</v>
      </c>
      <c r="N61" s="173">
        <v>106.57</v>
      </c>
      <c r="O61" s="173">
        <v>29.55</v>
      </c>
      <c r="P61" s="174">
        <v>0.667</v>
      </c>
      <c r="Q61" s="175">
        <v>19.45</v>
      </c>
      <c r="R61" s="176">
        <v>16</v>
      </c>
      <c r="S61" s="174">
        <f t="shared" si="0"/>
        <v>0.894552</v>
      </c>
      <c r="T61" s="177">
        <f t="shared" si="1"/>
        <v>-0.25437537448913</v>
      </c>
      <c r="U61" s="203">
        <v>1.87</v>
      </c>
      <c r="V61" s="203">
        <v>2.21</v>
      </c>
      <c r="W61" s="203">
        <v>3.04</v>
      </c>
      <c r="X61" s="203">
        <v>3.64</v>
      </c>
      <c r="Y61" s="203">
        <v>3.97</v>
      </c>
      <c r="Z61" s="203">
        <v>3.85</v>
      </c>
      <c r="AA61" s="203">
        <v>4.58</v>
      </c>
      <c r="AB61" s="203">
        <v>4.44</v>
      </c>
      <c r="AC61" s="203">
        <v>3.15</v>
      </c>
      <c r="AD61" s="203">
        <v>2.27</v>
      </c>
      <c r="AE61" s="203">
        <v>1.93</v>
      </c>
      <c r="AF61" s="203">
        <v>1.74</v>
      </c>
      <c r="AG61" s="179">
        <v>1.92722766256182</v>
      </c>
      <c r="AH61" s="179">
        <v>2.27763269211851</v>
      </c>
      <c r="AI61" s="179">
        <v>3.13303320544809</v>
      </c>
      <c r="AJ61" s="179">
        <v>3.75139502231284</v>
      </c>
      <c r="AK61" s="179">
        <v>4.09149402158846</v>
      </c>
      <c r="AL61" s="179">
        <v>3.96782165821551</v>
      </c>
      <c r="AM61" s="179">
        <v>4.72016186873429</v>
      </c>
      <c r="AN61" s="179">
        <v>4.57587744479918</v>
      </c>
      <c r="AO61" s="179">
        <v>3.24639953853996</v>
      </c>
      <c r="AP61" s="179">
        <v>2.33946887380499</v>
      </c>
      <c r="AQ61" s="179">
        <v>1.98906384424829</v>
      </c>
      <c r="AR61" s="179">
        <v>1.79324926890779</v>
      </c>
      <c r="AS61" s="177">
        <v>0.8</v>
      </c>
      <c r="AT61" s="180">
        <v>1.16047792341632</v>
      </c>
      <c r="AU61" s="181">
        <v>59</v>
      </c>
    </row>
    <row r="62" customHeight="1" spans="1:47">
      <c r="A62" s="184" t="s">
        <v>103</v>
      </c>
      <c r="B62" s="185" t="s">
        <v>104</v>
      </c>
      <c r="C62" s="167" t="s">
        <v>109</v>
      </c>
      <c r="D62" s="186">
        <v>0</v>
      </c>
      <c r="E62" s="186">
        <v>0.75</v>
      </c>
      <c r="F62" s="186" t="s">
        <v>43</v>
      </c>
      <c r="G62" s="186" t="s">
        <v>43</v>
      </c>
      <c r="H62" s="186" t="s">
        <v>43</v>
      </c>
      <c r="I62" s="187" t="s">
        <v>43</v>
      </c>
      <c r="J62" s="186" t="s">
        <v>43</v>
      </c>
      <c r="K62" s="196" t="s">
        <v>43</v>
      </c>
      <c r="L62" s="171">
        <v>0.3796</v>
      </c>
      <c r="M62" s="172">
        <v>306</v>
      </c>
      <c r="N62" s="173">
        <v>106.48</v>
      </c>
      <c r="O62" s="173">
        <v>29.48</v>
      </c>
      <c r="P62" s="174">
        <v>0.665</v>
      </c>
      <c r="Q62" s="175">
        <v>19.28</v>
      </c>
      <c r="R62" s="176">
        <v>15</v>
      </c>
      <c r="S62" s="174">
        <f t="shared" si="0"/>
        <v>0.894552</v>
      </c>
      <c r="T62" s="177">
        <f t="shared" si="1"/>
        <v>-0.256611130487663</v>
      </c>
      <c r="U62" s="203">
        <v>1.87</v>
      </c>
      <c r="V62" s="203">
        <v>2.21</v>
      </c>
      <c r="W62" s="203">
        <v>3.04</v>
      </c>
      <c r="X62" s="203">
        <v>3.64</v>
      </c>
      <c r="Y62" s="203">
        <v>3.97</v>
      </c>
      <c r="Z62" s="203">
        <v>3.85</v>
      </c>
      <c r="AA62" s="203">
        <v>4.58</v>
      </c>
      <c r="AB62" s="203">
        <v>4.44</v>
      </c>
      <c r="AC62" s="203">
        <v>3.15</v>
      </c>
      <c r="AD62" s="203">
        <v>2.27</v>
      </c>
      <c r="AE62" s="203">
        <v>1.93</v>
      </c>
      <c r="AF62" s="203">
        <v>1.74</v>
      </c>
      <c r="AG62" s="179">
        <v>1.92630787254402</v>
      </c>
      <c r="AH62" s="179">
        <v>2.27654566755203</v>
      </c>
      <c r="AI62" s="179">
        <v>3.13153793183627</v>
      </c>
      <c r="AJ62" s="179">
        <v>3.74960462890922</v>
      </c>
      <c r="AK62" s="179">
        <v>4.08954131229934</v>
      </c>
      <c r="AL62" s="179">
        <v>3.96592797288475</v>
      </c>
      <c r="AM62" s="179">
        <v>4.71790912099017</v>
      </c>
      <c r="AN62" s="179">
        <v>4.57369355833982</v>
      </c>
      <c r="AO62" s="179">
        <v>3.24485015963298</v>
      </c>
      <c r="AP62" s="179">
        <v>2.33835233725932</v>
      </c>
      <c r="AQ62" s="179">
        <v>1.98811454225132</v>
      </c>
      <c r="AR62" s="179">
        <v>1.79239342151155</v>
      </c>
      <c r="AS62" s="177">
        <v>0.8</v>
      </c>
      <c r="AT62" s="180">
        <v>1.15582662727921</v>
      </c>
      <c r="AU62" s="181">
        <v>60</v>
      </c>
    </row>
    <row r="63" customHeight="1" spans="1:47">
      <c r="A63" s="184" t="s">
        <v>103</v>
      </c>
      <c r="B63" s="185" t="s">
        <v>104</v>
      </c>
      <c r="C63" s="167" t="s">
        <v>110</v>
      </c>
      <c r="D63" s="186">
        <v>0</v>
      </c>
      <c r="E63" s="186">
        <v>0.75</v>
      </c>
      <c r="F63" s="186" t="s">
        <v>43</v>
      </c>
      <c r="G63" s="186" t="s">
        <v>43</v>
      </c>
      <c r="H63" s="186" t="s">
        <v>43</v>
      </c>
      <c r="I63" s="187" t="s">
        <v>43</v>
      </c>
      <c r="J63" s="186" t="s">
        <v>43</v>
      </c>
      <c r="K63" s="196" t="s">
        <v>43</v>
      </c>
      <c r="L63" s="171">
        <v>0.3796</v>
      </c>
      <c r="M63" s="172">
        <v>232</v>
      </c>
      <c r="N63" s="173">
        <v>106.57</v>
      </c>
      <c r="O63" s="173">
        <v>29.6</v>
      </c>
      <c r="P63" s="174">
        <v>0.667</v>
      </c>
      <c r="Q63" s="175">
        <v>19.5</v>
      </c>
      <c r="R63" s="176">
        <v>16</v>
      </c>
      <c r="S63" s="174">
        <f t="shared" si="0"/>
        <v>0.894552</v>
      </c>
      <c r="T63" s="177">
        <f t="shared" si="1"/>
        <v>-0.25437537448913</v>
      </c>
      <c r="U63" s="203">
        <v>1.87</v>
      </c>
      <c r="V63" s="203">
        <v>2.21</v>
      </c>
      <c r="W63" s="203">
        <v>3.04</v>
      </c>
      <c r="X63" s="203">
        <v>3.64</v>
      </c>
      <c r="Y63" s="203">
        <v>3.97</v>
      </c>
      <c r="Z63" s="203">
        <v>3.85</v>
      </c>
      <c r="AA63" s="203">
        <v>4.58</v>
      </c>
      <c r="AB63" s="203">
        <v>4.44</v>
      </c>
      <c r="AC63" s="203">
        <v>3.15</v>
      </c>
      <c r="AD63" s="203">
        <v>2.27</v>
      </c>
      <c r="AE63" s="203">
        <v>1.93</v>
      </c>
      <c r="AF63" s="203">
        <v>1.74</v>
      </c>
      <c r="AG63" s="179">
        <v>1.92781298348223</v>
      </c>
      <c r="AH63" s="179">
        <v>2.27832443502446</v>
      </c>
      <c r="AI63" s="179">
        <v>3.13398474320107</v>
      </c>
      <c r="AJ63" s="179">
        <v>3.7525343635697</v>
      </c>
      <c r="AK63" s="179">
        <v>4.09273665477244</v>
      </c>
      <c r="AL63" s="179">
        <v>3.96902673069872</v>
      </c>
      <c r="AM63" s="179">
        <v>4.72159543548055</v>
      </c>
      <c r="AN63" s="179">
        <v>4.57726719072787</v>
      </c>
      <c r="AO63" s="179">
        <v>3.24738550693531</v>
      </c>
      <c r="AP63" s="179">
        <v>2.34017939706132</v>
      </c>
      <c r="AQ63" s="179">
        <v>1.9896679455191</v>
      </c>
      <c r="AR63" s="179">
        <v>1.79379389906903</v>
      </c>
      <c r="AS63" s="177">
        <v>0.8</v>
      </c>
      <c r="AT63" s="180">
        <v>1.16547217537943</v>
      </c>
      <c r="AU63" s="181">
        <v>61</v>
      </c>
    </row>
    <row r="64" customHeight="1" spans="1:47">
      <c r="A64" s="184" t="s">
        <v>103</v>
      </c>
      <c r="B64" s="185" t="s">
        <v>104</v>
      </c>
      <c r="C64" s="167" t="s">
        <v>111</v>
      </c>
      <c r="D64" s="186">
        <v>0</v>
      </c>
      <c r="E64" s="186">
        <v>0.75</v>
      </c>
      <c r="F64" s="186" t="s">
        <v>43</v>
      </c>
      <c r="G64" s="186" t="s">
        <v>43</v>
      </c>
      <c r="H64" s="186" t="s">
        <v>43</v>
      </c>
      <c r="I64" s="187" t="s">
        <v>43</v>
      </c>
      <c r="J64" s="186" t="s">
        <v>43</v>
      </c>
      <c r="K64" s="196" t="s">
        <v>43</v>
      </c>
      <c r="L64" s="171">
        <v>0.3796</v>
      </c>
      <c r="M64" s="172">
        <v>295</v>
      </c>
      <c r="N64" s="173">
        <v>106.45</v>
      </c>
      <c r="O64" s="173">
        <v>29.53</v>
      </c>
      <c r="P64" s="174">
        <v>0.666</v>
      </c>
      <c r="Q64" s="175">
        <v>19.43</v>
      </c>
      <c r="R64" s="176">
        <v>16</v>
      </c>
      <c r="S64" s="174">
        <f t="shared" si="0"/>
        <v>0.894552</v>
      </c>
      <c r="T64" s="177">
        <f t="shared" si="1"/>
        <v>-0.255493252488396</v>
      </c>
      <c r="U64" s="203">
        <v>1.87</v>
      </c>
      <c r="V64" s="203">
        <v>2.21</v>
      </c>
      <c r="W64" s="203">
        <v>3.04</v>
      </c>
      <c r="X64" s="203">
        <v>3.64</v>
      </c>
      <c r="Y64" s="203">
        <v>3.97</v>
      </c>
      <c r="Z64" s="203">
        <v>3.85</v>
      </c>
      <c r="AA64" s="203">
        <v>4.58</v>
      </c>
      <c r="AB64" s="203">
        <v>4.44</v>
      </c>
      <c r="AC64" s="203">
        <v>3.15</v>
      </c>
      <c r="AD64" s="203">
        <v>2.27</v>
      </c>
      <c r="AE64" s="203">
        <v>1.93</v>
      </c>
      <c r="AF64" s="203">
        <v>1.74</v>
      </c>
      <c r="AG64" s="179">
        <v>1.92692664037418</v>
      </c>
      <c r="AH64" s="179">
        <v>2.27727693862403</v>
      </c>
      <c r="AI64" s="179">
        <v>3.13254384317513</v>
      </c>
      <c r="AJ64" s="179">
        <v>3.75080907538075</v>
      </c>
      <c r="AK64" s="179">
        <v>4.09085495309384</v>
      </c>
      <c r="AL64" s="179">
        <v>3.96720190665272</v>
      </c>
      <c r="AM64" s="179">
        <v>4.71942460583622</v>
      </c>
      <c r="AN64" s="179">
        <v>4.57516271832157</v>
      </c>
      <c r="AO64" s="179">
        <v>3.24589246907949</v>
      </c>
      <c r="AP64" s="179">
        <v>2.33910346184459</v>
      </c>
      <c r="AQ64" s="179">
        <v>1.98875316359474</v>
      </c>
      <c r="AR64" s="179">
        <v>1.79296917339629</v>
      </c>
      <c r="AS64" s="177">
        <v>0.8</v>
      </c>
      <c r="AT64" s="180">
        <v>1.15784706783966</v>
      </c>
      <c r="AU64" s="181">
        <v>62</v>
      </c>
    </row>
    <row r="65" customHeight="1" spans="1:47">
      <c r="A65" s="184" t="s">
        <v>103</v>
      </c>
      <c r="B65" s="185" t="s">
        <v>104</v>
      </c>
      <c r="C65" s="167" t="s">
        <v>112</v>
      </c>
      <c r="D65" s="186">
        <v>0</v>
      </c>
      <c r="E65" s="186">
        <v>0.75</v>
      </c>
      <c r="F65" s="186" t="s">
        <v>43</v>
      </c>
      <c r="G65" s="186" t="s">
        <v>43</v>
      </c>
      <c r="H65" s="186" t="s">
        <v>43</v>
      </c>
      <c r="I65" s="187" t="s">
        <v>43</v>
      </c>
      <c r="J65" s="186" t="s">
        <v>43</v>
      </c>
      <c r="K65" s="196" t="s">
        <v>43</v>
      </c>
      <c r="L65" s="171">
        <v>0.3796</v>
      </c>
      <c r="M65" s="172">
        <v>253</v>
      </c>
      <c r="N65" s="173">
        <v>106.5</v>
      </c>
      <c r="O65" s="173">
        <v>29.5</v>
      </c>
      <c r="P65" s="174">
        <v>0.667</v>
      </c>
      <c r="Q65" s="175">
        <v>19.3</v>
      </c>
      <c r="R65" s="176">
        <v>16</v>
      </c>
      <c r="S65" s="174">
        <f t="shared" si="0"/>
        <v>0.894552</v>
      </c>
      <c r="T65" s="177">
        <f t="shared" si="1"/>
        <v>-0.25437537448913</v>
      </c>
      <c r="U65" s="203">
        <v>1.87</v>
      </c>
      <c r="V65" s="203">
        <v>2.21</v>
      </c>
      <c r="W65" s="203">
        <v>3.04</v>
      </c>
      <c r="X65" s="203">
        <v>3.64</v>
      </c>
      <c r="Y65" s="203">
        <v>3.97</v>
      </c>
      <c r="Z65" s="203">
        <v>3.85</v>
      </c>
      <c r="AA65" s="203">
        <v>4.58</v>
      </c>
      <c r="AB65" s="203">
        <v>4.44</v>
      </c>
      <c r="AC65" s="203">
        <v>3.15</v>
      </c>
      <c r="AD65" s="203">
        <v>2.27</v>
      </c>
      <c r="AE65" s="203">
        <v>1.93</v>
      </c>
      <c r="AF65" s="203">
        <v>1.74</v>
      </c>
      <c r="AG65" s="179">
        <v>1.92670923546088</v>
      </c>
      <c r="AH65" s="179">
        <v>2.27702000554467</v>
      </c>
      <c r="AI65" s="179">
        <v>3.13219041486688</v>
      </c>
      <c r="AJ65" s="179">
        <v>3.75038589148535</v>
      </c>
      <c r="AK65" s="179">
        <v>4.0903934036255</v>
      </c>
      <c r="AL65" s="179">
        <v>3.96675430830181</v>
      </c>
      <c r="AM65" s="179">
        <v>4.71889213818761</v>
      </c>
      <c r="AN65" s="179">
        <v>4.57464652697663</v>
      </c>
      <c r="AO65" s="179">
        <v>3.24552625224693</v>
      </c>
      <c r="AP65" s="179">
        <v>2.33883955320652</v>
      </c>
      <c r="AQ65" s="179">
        <v>1.98852878312272</v>
      </c>
      <c r="AR65" s="179">
        <v>1.79276688219354</v>
      </c>
      <c r="AS65" s="177">
        <v>0.8</v>
      </c>
      <c r="AT65" s="180">
        <v>1.17177040216669</v>
      </c>
      <c r="AU65" s="181">
        <v>63</v>
      </c>
    </row>
    <row r="66" customHeight="1" spans="1:47">
      <c r="A66" s="184" t="s">
        <v>103</v>
      </c>
      <c r="B66" s="185" t="s">
        <v>104</v>
      </c>
      <c r="C66" s="167" t="s">
        <v>113</v>
      </c>
      <c r="D66" s="186">
        <v>0</v>
      </c>
      <c r="E66" s="186">
        <v>0.75</v>
      </c>
      <c r="F66" s="186" t="s">
        <v>43</v>
      </c>
      <c r="G66" s="186" t="s">
        <v>43</v>
      </c>
      <c r="H66" s="186" t="s">
        <v>43</v>
      </c>
      <c r="I66" s="187" t="s">
        <v>43</v>
      </c>
      <c r="J66" s="186" t="s">
        <v>43</v>
      </c>
      <c r="K66" s="196" t="s">
        <v>43</v>
      </c>
      <c r="L66" s="171">
        <v>0.3796</v>
      </c>
      <c r="M66" s="172">
        <v>289</v>
      </c>
      <c r="N66" s="173">
        <v>106.57</v>
      </c>
      <c r="O66" s="173">
        <v>29.52</v>
      </c>
      <c r="P66" s="174">
        <v>0.665</v>
      </c>
      <c r="Q66" s="175">
        <v>19.42</v>
      </c>
      <c r="R66" s="176">
        <v>16</v>
      </c>
      <c r="S66" s="174">
        <f t="shared" si="0"/>
        <v>0.894552</v>
      </c>
      <c r="T66" s="177">
        <f t="shared" si="1"/>
        <v>-0.256611130487663</v>
      </c>
      <c r="U66" s="203">
        <v>1.87</v>
      </c>
      <c r="V66" s="203">
        <v>2.21</v>
      </c>
      <c r="W66" s="203">
        <v>3.04</v>
      </c>
      <c r="X66" s="203">
        <v>3.64</v>
      </c>
      <c r="Y66" s="203">
        <v>3.97</v>
      </c>
      <c r="Z66" s="203">
        <v>3.85</v>
      </c>
      <c r="AA66" s="203">
        <v>4.58</v>
      </c>
      <c r="AB66" s="203">
        <v>4.44</v>
      </c>
      <c r="AC66" s="203">
        <v>3.15</v>
      </c>
      <c r="AD66" s="203">
        <v>2.27</v>
      </c>
      <c r="AE66" s="203">
        <v>1.93</v>
      </c>
      <c r="AF66" s="203">
        <v>1.74</v>
      </c>
      <c r="AG66" s="179">
        <v>1.9268597465547</v>
      </c>
      <c r="AH66" s="179">
        <v>2.27719788229192</v>
      </c>
      <c r="AI66" s="179">
        <v>3.13243509600336</v>
      </c>
      <c r="AJ66" s="179">
        <v>3.75067886495139</v>
      </c>
      <c r="AK66" s="179">
        <v>4.09071293787281</v>
      </c>
      <c r="AL66" s="179">
        <v>3.96706418408321</v>
      </c>
      <c r="AM66" s="179">
        <v>4.71926076963664</v>
      </c>
      <c r="AN66" s="179">
        <v>4.57500389021544</v>
      </c>
      <c r="AO66" s="179">
        <v>3.24577978697717</v>
      </c>
      <c r="AP66" s="179">
        <v>2.33902225918672</v>
      </c>
      <c r="AQ66" s="179">
        <v>1.9886841234495</v>
      </c>
      <c r="AR66" s="179">
        <v>1.79290692994929</v>
      </c>
      <c r="AS66" s="177">
        <v>0.8</v>
      </c>
      <c r="AT66" s="180">
        <v>1.1665516888957</v>
      </c>
      <c r="AU66" s="181">
        <v>64</v>
      </c>
    </row>
    <row r="67" customHeight="1" spans="1:47">
      <c r="A67" s="184" t="s">
        <v>103</v>
      </c>
      <c r="B67" s="185" t="s">
        <v>104</v>
      </c>
      <c r="C67" s="167" t="s">
        <v>114</v>
      </c>
      <c r="D67" s="186">
        <v>0</v>
      </c>
      <c r="E67" s="186">
        <v>0.75</v>
      </c>
      <c r="F67" s="186" t="s">
        <v>43</v>
      </c>
      <c r="G67" s="186" t="s">
        <v>43</v>
      </c>
      <c r="H67" s="186" t="s">
        <v>43</v>
      </c>
      <c r="I67" s="187" t="s">
        <v>43</v>
      </c>
      <c r="J67" s="186" t="s">
        <v>43</v>
      </c>
      <c r="K67" s="196" t="s">
        <v>43</v>
      </c>
      <c r="L67" s="171">
        <v>0.3796</v>
      </c>
      <c r="M67" s="172">
        <v>252</v>
      </c>
      <c r="N67" s="173">
        <v>106.4</v>
      </c>
      <c r="O67" s="173">
        <v>29.8</v>
      </c>
      <c r="P67" s="174">
        <v>0.671</v>
      </c>
      <c r="Q67" s="175">
        <v>19.7</v>
      </c>
      <c r="R67" s="176">
        <v>16</v>
      </c>
      <c r="S67" s="174">
        <f t="shared" si="0"/>
        <v>0.894552</v>
      </c>
      <c r="T67" s="177">
        <f t="shared" si="1"/>
        <v>-0.249903862492063</v>
      </c>
      <c r="U67" s="203">
        <v>1.87</v>
      </c>
      <c r="V67" s="203">
        <v>2.21</v>
      </c>
      <c r="W67" s="203">
        <v>3.04</v>
      </c>
      <c r="X67" s="203">
        <v>3.64</v>
      </c>
      <c r="Y67" s="203">
        <v>3.97</v>
      </c>
      <c r="Z67" s="203">
        <v>3.85</v>
      </c>
      <c r="AA67" s="203">
        <v>4.58</v>
      </c>
      <c r="AB67" s="203">
        <v>4.44</v>
      </c>
      <c r="AC67" s="203">
        <v>3.15</v>
      </c>
      <c r="AD67" s="203">
        <v>2.27</v>
      </c>
      <c r="AE67" s="203">
        <v>1.93</v>
      </c>
      <c r="AF67" s="203">
        <v>1.74</v>
      </c>
      <c r="AG67" s="179">
        <v>1.92960239315322</v>
      </c>
      <c r="AH67" s="179">
        <v>2.28043919190835</v>
      </c>
      <c r="AI67" s="179">
        <v>3.13689373004588</v>
      </c>
      <c r="AJ67" s="179">
        <v>3.75601749255493</v>
      </c>
      <c r="AK67" s="179">
        <v>4.09653556193491</v>
      </c>
      <c r="AL67" s="179">
        <v>3.9727108094331</v>
      </c>
      <c r="AM67" s="179">
        <v>4.72597805381912</v>
      </c>
      <c r="AN67" s="179">
        <v>4.58151584256701</v>
      </c>
      <c r="AO67" s="179">
        <v>3.25039975317254</v>
      </c>
      <c r="AP67" s="179">
        <v>2.34235156815926</v>
      </c>
      <c r="AQ67" s="179">
        <v>1.99151476940413</v>
      </c>
      <c r="AR67" s="179">
        <v>1.79545891127626</v>
      </c>
      <c r="AS67" s="177">
        <v>0.8</v>
      </c>
      <c r="AT67" s="180">
        <v>1.1865480480669</v>
      </c>
      <c r="AU67" s="181">
        <v>65</v>
      </c>
    </row>
    <row r="68" customHeight="1" spans="1:47">
      <c r="A68" s="184" t="s">
        <v>103</v>
      </c>
      <c r="B68" s="185" t="s">
        <v>104</v>
      </c>
      <c r="C68" s="167" t="s">
        <v>115</v>
      </c>
      <c r="D68" s="186">
        <v>0</v>
      </c>
      <c r="E68" s="186">
        <v>0.75</v>
      </c>
      <c r="F68" s="186" t="s">
        <v>43</v>
      </c>
      <c r="G68" s="186" t="s">
        <v>43</v>
      </c>
      <c r="H68" s="186" t="s">
        <v>43</v>
      </c>
      <c r="I68" s="187" t="s">
        <v>43</v>
      </c>
      <c r="J68" s="186" t="s">
        <v>43</v>
      </c>
      <c r="K68" s="196" t="s">
        <v>43</v>
      </c>
      <c r="L68" s="171">
        <v>0.3796</v>
      </c>
      <c r="M68" s="172">
        <v>323</v>
      </c>
      <c r="N68" s="173">
        <v>106.92</v>
      </c>
      <c r="O68" s="173">
        <v>28.97</v>
      </c>
      <c r="P68" s="174">
        <v>0.684</v>
      </c>
      <c r="Q68" s="175">
        <v>21.67</v>
      </c>
      <c r="R68" s="176">
        <v>16</v>
      </c>
      <c r="S68" s="174">
        <f t="shared" ref="S68:S133" si="2">(U68*31+V68*28+W68*31+X68*30+Y68*31+Z68*30+AA68*31+AB68*31+AC68*30+AD68*31+AE68*30+AF68*31)*AS68/1000</f>
        <v>0.875776</v>
      </c>
      <c r="T68" s="177">
        <f t="shared" ref="T68:T133" si="3">P68/S68-1</f>
        <v>-0.218978368897983</v>
      </c>
      <c r="U68" s="203">
        <v>1.84</v>
      </c>
      <c r="V68" s="203">
        <v>2.2</v>
      </c>
      <c r="W68" s="203">
        <v>2.85</v>
      </c>
      <c r="X68" s="203">
        <v>3.51</v>
      </c>
      <c r="Y68" s="203">
        <v>3.75</v>
      </c>
      <c r="Z68" s="203">
        <v>3.73</v>
      </c>
      <c r="AA68" s="203">
        <v>4.51</v>
      </c>
      <c r="AB68" s="203">
        <v>4.36</v>
      </c>
      <c r="AC68" s="203">
        <v>3.26</v>
      </c>
      <c r="AD68" s="203">
        <v>2.16</v>
      </c>
      <c r="AE68" s="203">
        <v>2.01</v>
      </c>
      <c r="AF68" s="203">
        <v>1.75</v>
      </c>
      <c r="AG68" s="179">
        <v>1.91602236188249</v>
      </c>
      <c r="AH68" s="179">
        <v>2.2908963022508</v>
      </c>
      <c r="AI68" s="179">
        <v>2.96775202791581</v>
      </c>
      <c r="AJ68" s="179">
        <v>3.65502091859105</v>
      </c>
      <c r="AK68" s="179">
        <v>3.9049368788366</v>
      </c>
      <c r="AL68" s="179">
        <v>3.88411054881614</v>
      </c>
      <c r="AM68" s="179">
        <v>4.69633741961415</v>
      </c>
      <c r="AN68" s="179">
        <v>4.54013994446068</v>
      </c>
      <c r="AO68" s="179">
        <v>3.39469179333528</v>
      </c>
      <c r="AP68" s="179">
        <v>2.24924364220988</v>
      </c>
      <c r="AQ68" s="179">
        <v>2.09304616705642</v>
      </c>
      <c r="AR68" s="179">
        <v>1.82230387679041</v>
      </c>
      <c r="AS68" s="177">
        <v>0.8</v>
      </c>
      <c r="AT68" s="180">
        <v>1.1865480480669</v>
      </c>
      <c r="AU68" s="181">
        <v>66</v>
      </c>
    </row>
    <row r="69" customHeight="1" spans="1:47">
      <c r="A69" s="184" t="s">
        <v>103</v>
      </c>
      <c r="B69" s="185" t="s">
        <v>104</v>
      </c>
      <c r="C69" s="167" t="s">
        <v>116</v>
      </c>
      <c r="D69" s="186">
        <v>0</v>
      </c>
      <c r="E69" s="186">
        <v>0.75</v>
      </c>
      <c r="F69" s="186" t="s">
        <v>43</v>
      </c>
      <c r="G69" s="186" t="s">
        <v>43</v>
      </c>
      <c r="H69" s="186" t="s">
        <v>43</v>
      </c>
      <c r="I69" s="187" t="s">
        <v>43</v>
      </c>
      <c r="J69" s="186" t="s">
        <v>43</v>
      </c>
      <c r="K69" s="196" t="s">
        <v>43</v>
      </c>
      <c r="L69" s="171">
        <v>0.3796</v>
      </c>
      <c r="M69" s="172">
        <v>390</v>
      </c>
      <c r="N69" s="173">
        <v>105.78</v>
      </c>
      <c r="O69" s="173">
        <v>29.48</v>
      </c>
      <c r="P69" s="174">
        <v>0.684</v>
      </c>
      <c r="Q69" s="175">
        <v>17.88</v>
      </c>
      <c r="R69" s="176">
        <v>16</v>
      </c>
      <c r="S69" s="174">
        <f t="shared" si="2"/>
        <v>0.919296</v>
      </c>
      <c r="T69" s="177">
        <f t="shared" si="3"/>
        <v>-0.255952380952381</v>
      </c>
      <c r="U69" s="203">
        <v>2.08</v>
      </c>
      <c r="V69" s="203">
        <v>2.47</v>
      </c>
      <c r="W69" s="203">
        <v>3.15</v>
      </c>
      <c r="X69" s="203">
        <v>3.93</v>
      </c>
      <c r="Y69" s="203">
        <v>4.2</v>
      </c>
      <c r="Z69" s="203">
        <v>3.98</v>
      </c>
      <c r="AA69" s="203">
        <v>4.44</v>
      </c>
      <c r="AB69" s="203">
        <v>4.16</v>
      </c>
      <c r="AC69" s="203">
        <v>3.11</v>
      </c>
      <c r="AD69" s="203">
        <v>2.33</v>
      </c>
      <c r="AE69" s="203">
        <v>2.08</v>
      </c>
      <c r="AF69" s="203">
        <v>1.8</v>
      </c>
      <c r="AG69" s="179">
        <v>2.12954191033138</v>
      </c>
      <c r="AH69" s="179">
        <v>2.52883101851852</v>
      </c>
      <c r="AI69" s="179">
        <v>3.2250274122807</v>
      </c>
      <c r="AJ69" s="179">
        <v>4.02360562865497</v>
      </c>
      <c r="AK69" s="179">
        <v>4.3000365497076</v>
      </c>
      <c r="AL69" s="179">
        <v>4.07479653996101</v>
      </c>
      <c r="AM69" s="179">
        <v>4.54575292397661</v>
      </c>
      <c r="AN69" s="179">
        <v>4.25908382066277</v>
      </c>
      <c r="AO69" s="179">
        <v>3.18407468323587</v>
      </c>
      <c r="AP69" s="179">
        <v>2.3854964668616</v>
      </c>
      <c r="AQ69" s="179">
        <v>2.12954191033138</v>
      </c>
      <c r="AR69" s="179">
        <v>1.84287280701754</v>
      </c>
      <c r="AS69" s="177">
        <v>0.8</v>
      </c>
      <c r="AT69" s="180">
        <v>1.1865480480669</v>
      </c>
      <c r="AU69" s="181">
        <v>67</v>
      </c>
    </row>
    <row r="70" customHeight="1" spans="1:47">
      <c r="A70" s="184" t="s">
        <v>103</v>
      </c>
      <c r="B70" s="185" t="s">
        <v>104</v>
      </c>
      <c r="C70" s="167" t="s">
        <v>117</v>
      </c>
      <c r="D70" s="186">
        <v>0</v>
      </c>
      <c r="E70" s="186">
        <v>0.75</v>
      </c>
      <c r="F70" s="186" t="s">
        <v>43</v>
      </c>
      <c r="G70" s="186" t="s">
        <v>43</v>
      </c>
      <c r="H70" s="186" t="s">
        <v>43</v>
      </c>
      <c r="I70" s="187" t="s">
        <v>43</v>
      </c>
      <c r="J70" s="186" t="s">
        <v>43</v>
      </c>
      <c r="K70" s="196" t="s">
        <v>43</v>
      </c>
      <c r="L70" s="171">
        <v>0.3796</v>
      </c>
      <c r="M70" s="172">
        <v>434</v>
      </c>
      <c r="N70" s="173">
        <v>106.63</v>
      </c>
      <c r="O70" s="173">
        <v>29.72</v>
      </c>
      <c r="P70" s="174">
        <v>0.668</v>
      </c>
      <c r="Q70" s="175">
        <v>19.62</v>
      </c>
      <c r="R70" s="176">
        <v>16</v>
      </c>
      <c r="S70" s="174">
        <f t="shared" si="2"/>
        <v>0.894552</v>
      </c>
      <c r="T70" s="177">
        <f t="shared" si="3"/>
        <v>-0.253257496489863</v>
      </c>
      <c r="U70" s="203">
        <v>1.87</v>
      </c>
      <c r="V70" s="203">
        <v>2.21</v>
      </c>
      <c r="W70" s="203">
        <v>3.04</v>
      </c>
      <c r="X70" s="203">
        <v>3.64</v>
      </c>
      <c r="Y70" s="203">
        <v>3.97</v>
      </c>
      <c r="Z70" s="203">
        <v>3.85</v>
      </c>
      <c r="AA70" s="203">
        <v>4.58</v>
      </c>
      <c r="AB70" s="203">
        <v>4.44</v>
      </c>
      <c r="AC70" s="203">
        <v>3.15</v>
      </c>
      <c r="AD70" s="203">
        <v>2.27</v>
      </c>
      <c r="AE70" s="203">
        <v>1.93</v>
      </c>
      <c r="AF70" s="203">
        <v>1.74</v>
      </c>
      <c r="AG70" s="179">
        <v>1.92903379568767</v>
      </c>
      <c r="AH70" s="179">
        <v>2.27976721308543</v>
      </c>
      <c r="AI70" s="179">
        <v>3.13596937908584</v>
      </c>
      <c r="AJ70" s="179">
        <v>3.75491070390542</v>
      </c>
      <c r="AK70" s="179">
        <v>4.09532843255618</v>
      </c>
      <c r="AL70" s="179">
        <v>3.97154016759227</v>
      </c>
      <c r="AM70" s="179">
        <v>4.72458544612275</v>
      </c>
      <c r="AN70" s="179">
        <v>4.58016580366485</v>
      </c>
      <c r="AO70" s="179">
        <v>3.24944195530277</v>
      </c>
      <c r="AP70" s="179">
        <v>2.34166134556739</v>
      </c>
      <c r="AQ70" s="179">
        <v>1.99092792816963</v>
      </c>
      <c r="AR70" s="179">
        <v>1.79492984197677</v>
      </c>
      <c r="AS70" s="177">
        <v>0.8</v>
      </c>
      <c r="AT70" s="180">
        <v>1.18890870051106</v>
      </c>
      <c r="AU70" s="181">
        <v>68</v>
      </c>
    </row>
    <row r="71" customHeight="1" spans="1:47">
      <c r="A71" s="184" t="s">
        <v>103</v>
      </c>
      <c r="B71" s="185" t="s">
        <v>104</v>
      </c>
      <c r="C71" s="167" t="s">
        <v>118</v>
      </c>
      <c r="D71" s="186">
        <v>0</v>
      </c>
      <c r="E71" s="186">
        <v>0.75</v>
      </c>
      <c r="F71" s="186" t="s">
        <v>43</v>
      </c>
      <c r="G71" s="186" t="s">
        <v>43</v>
      </c>
      <c r="H71" s="186" t="s">
        <v>43</v>
      </c>
      <c r="I71" s="187" t="s">
        <v>43</v>
      </c>
      <c r="J71" s="186" t="s">
        <v>43</v>
      </c>
      <c r="K71" s="196" t="s">
        <v>43</v>
      </c>
      <c r="L71" s="171">
        <v>0.3796</v>
      </c>
      <c r="M71" s="172">
        <v>217</v>
      </c>
      <c r="N71" s="173">
        <v>106.52</v>
      </c>
      <c r="O71" s="173">
        <v>29.38</v>
      </c>
      <c r="P71" s="174">
        <v>0.667</v>
      </c>
      <c r="Q71" s="175">
        <v>19.18</v>
      </c>
      <c r="R71" s="176">
        <v>16</v>
      </c>
      <c r="S71" s="174">
        <f t="shared" si="2"/>
        <v>0.894552</v>
      </c>
      <c r="T71" s="177">
        <f t="shared" si="3"/>
        <v>-0.25437537448913</v>
      </c>
      <c r="U71" s="203">
        <v>1.87</v>
      </c>
      <c r="V71" s="203">
        <v>2.21</v>
      </c>
      <c r="W71" s="203">
        <v>3.04</v>
      </c>
      <c r="X71" s="203">
        <v>3.64</v>
      </c>
      <c r="Y71" s="203">
        <v>3.97</v>
      </c>
      <c r="Z71" s="203">
        <v>3.85</v>
      </c>
      <c r="AA71" s="203">
        <v>4.58</v>
      </c>
      <c r="AB71" s="203">
        <v>4.44</v>
      </c>
      <c r="AC71" s="203">
        <v>3.15</v>
      </c>
      <c r="AD71" s="203">
        <v>2.27</v>
      </c>
      <c r="AE71" s="203">
        <v>1.93</v>
      </c>
      <c r="AF71" s="203">
        <v>1.74</v>
      </c>
      <c r="AG71" s="179">
        <v>1.92560548743952</v>
      </c>
      <c r="AH71" s="179">
        <v>2.27571557606489</v>
      </c>
      <c r="AI71" s="179">
        <v>3.1303960865327</v>
      </c>
      <c r="AJ71" s="179">
        <v>3.748237419401</v>
      </c>
      <c r="AK71" s="179">
        <v>4.08805015247856</v>
      </c>
      <c r="AL71" s="179">
        <v>3.9644818859049</v>
      </c>
      <c r="AM71" s="179">
        <v>4.71618884089466</v>
      </c>
      <c r="AN71" s="179">
        <v>4.57202586322539</v>
      </c>
      <c r="AO71" s="179">
        <v>3.24366699755855</v>
      </c>
      <c r="AP71" s="179">
        <v>2.33749970935172</v>
      </c>
      <c r="AQ71" s="179">
        <v>1.98738962072635</v>
      </c>
      <c r="AR71" s="179">
        <v>1.79173986531806</v>
      </c>
      <c r="AS71" s="177">
        <v>0.8</v>
      </c>
      <c r="AT71" s="180">
        <v>1.18745840605733</v>
      </c>
      <c r="AU71" s="181">
        <v>69</v>
      </c>
    </row>
    <row r="72" customHeight="1" spans="1:47">
      <c r="A72" s="184" t="s">
        <v>103</v>
      </c>
      <c r="B72" s="185" t="s">
        <v>104</v>
      </c>
      <c r="C72" s="167" t="s">
        <v>119</v>
      </c>
      <c r="D72" s="186">
        <v>0</v>
      </c>
      <c r="E72" s="186">
        <v>0.75</v>
      </c>
      <c r="F72" s="186" t="s">
        <v>43</v>
      </c>
      <c r="G72" s="186" t="s">
        <v>43</v>
      </c>
      <c r="H72" s="186" t="s">
        <v>43</v>
      </c>
      <c r="I72" s="187" t="s">
        <v>43</v>
      </c>
      <c r="J72" s="186" t="s">
        <v>43</v>
      </c>
      <c r="K72" s="196" t="s">
        <v>43</v>
      </c>
      <c r="L72" s="171">
        <v>0.3796</v>
      </c>
      <c r="M72" s="172">
        <v>592</v>
      </c>
      <c r="N72" s="173">
        <v>108.77</v>
      </c>
      <c r="O72" s="173">
        <v>29.53</v>
      </c>
      <c r="P72" s="174">
        <v>0.75</v>
      </c>
      <c r="Q72" s="175">
        <v>20.43</v>
      </c>
      <c r="R72" s="176">
        <v>16</v>
      </c>
      <c r="S72" s="174">
        <f t="shared" si="2"/>
        <v>0.869664</v>
      </c>
      <c r="T72" s="177">
        <f t="shared" si="3"/>
        <v>-0.137597968870736</v>
      </c>
      <c r="U72" s="203">
        <v>1.85</v>
      </c>
      <c r="V72" s="203">
        <v>1.98</v>
      </c>
      <c r="W72" s="203">
        <v>2.75</v>
      </c>
      <c r="X72" s="203">
        <v>3.32</v>
      </c>
      <c r="Y72" s="203">
        <v>3.71</v>
      </c>
      <c r="Z72" s="203">
        <v>3.75</v>
      </c>
      <c r="AA72" s="203">
        <v>4.33</v>
      </c>
      <c r="AB72" s="203">
        <v>4.26</v>
      </c>
      <c r="AC72" s="203">
        <v>3.29</v>
      </c>
      <c r="AD72" s="203">
        <v>2.44</v>
      </c>
      <c r="AE72" s="203">
        <v>2.08</v>
      </c>
      <c r="AF72" s="203">
        <v>1.9</v>
      </c>
      <c r="AG72" s="179">
        <v>1.91320509990065</v>
      </c>
      <c r="AH72" s="179">
        <v>2.04764653935313</v>
      </c>
      <c r="AI72" s="179">
        <v>2.84395352687935</v>
      </c>
      <c r="AJ72" s="179">
        <v>3.43342753063252</v>
      </c>
      <c r="AK72" s="179">
        <v>3.83675184898995</v>
      </c>
      <c r="AL72" s="179">
        <v>3.87811844574456</v>
      </c>
      <c r="AM72" s="179">
        <v>4.47793409868639</v>
      </c>
      <c r="AN72" s="179">
        <v>4.40554255436582</v>
      </c>
      <c r="AO72" s="179">
        <v>3.40240258306656</v>
      </c>
      <c r="AP72" s="179">
        <v>2.52336240203113</v>
      </c>
      <c r="AQ72" s="179">
        <v>2.15106303123965</v>
      </c>
      <c r="AR72" s="179">
        <v>1.96491334584391</v>
      </c>
      <c r="AS72" s="177">
        <v>0.8</v>
      </c>
      <c r="AT72" s="180">
        <v>1.18543050515451</v>
      </c>
      <c r="AU72" s="181">
        <v>70</v>
      </c>
    </row>
    <row r="73" customHeight="1" spans="1:47">
      <c r="A73" s="184" t="s">
        <v>103</v>
      </c>
      <c r="B73" s="185" t="s">
        <v>104</v>
      </c>
      <c r="C73" s="167" t="s">
        <v>120</v>
      </c>
      <c r="D73" s="186">
        <v>0</v>
      </c>
      <c r="E73" s="186">
        <v>0.75</v>
      </c>
      <c r="F73" s="186" t="s">
        <v>43</v>
      </c>
      <c r="G73" s="186" t="s">
        <v>43</v>
      </c>
      <c r="H73" s="186" t="s">
        <v>43</v>
      </c>
      <c r="I73" s="187" t="s">
        <v>43</v>
      </c>
      <c r="J73" s="186" t="s">
        <v>43</v>
      </c>
      <c r="K73" s="196" t="s">
        <v>43</v>
      </c>
      <c r="L73" s="171">
        <v>0.3796</v>
      </c>
      <c r="M73" s="172">
        <v>320</v>
      </c>
      <c r="N73" s="173">
        <v>107.08</v>
      </c>
      <c r="O73" s="173">
        <v>29.87</v>
      </c>
      <c r="P73" s="174">
        <v>0.693</v>
      </c>
      <c r="Q73" s="175">
        <v>22.47</v>
      </c>
      <c r="R73" s="176">
        <v>16</v>
      </c>
      <c r="S73" s="174">
        <f t="shared" si="2"/>
        <v>0.877928</v>
      </c>
      <c r="T73" s="177">
        <f t="shared" si="3"/>
        <v>-0.210641419341905</v>
      </c>
      <c r="U73" s="203">
        <v>1.79</v>
      </c>
      <c r="V73" s="203">
        <v>2.06</v>
      </c>
      <c r="W73" s="203">
        <v>2.9</v>
      </c>
      <c r="X73" s="203">
        <v>3.43</v>
      </c>
      <c r="Y73" s="203">
        <v>3.81</v>
      </c>
      <c r="Z73" s="203">
        <v>3.79</v>
      </c>
      <c r="AA73" s="203">
        <v>4.54</v>
      </c>
      <c r="AB73" s="203">
        <v>4.43</v>
      </c>
      <c r="AC73" s="203">
        <v>3.23</v>
      </c>
      <c r="AD73" s="203">
        <v>2.29</v>
      </c>
      <c r="AE73" s="203">
        <v>1.96</v>
      </c>
      <c r="AF73" s="203">
        <v>1.77</v>
      </c>
      <c r="AG73" s="179">
        <v>1.87135992928805</v>
      </c>
      <c r="AH73" s="179">
        <v>2.15363209739295</v>
      </c>
      <c r="AI73" s="179">
        <v>3.03181217594153</v>
      </c>
      <c r="AJ73" s="179">
        <v>3.58590198740671</v>
      </c>
      <c r="AK73" s="179">
        <v>3.9831739277025</v>
      </c>
      <c r="AL73" s="179">
        <v>3.96226487821325</v>
      </c>
      <c r="AM73" s="179">
        <v>4.7463542340602</v>
      </c>
      <c r="AN73" s="179">
        <v>4.63135446186931</v>
      </c>
      <c r="AO73" s="179">
        <v>3.37681149251419</v>
      </c>
      <c r="AP73" s="179">
        <v>2.39408616651935</v>
      </c>
      <c r="AQ73" s="179">
        <v>2.04908684994669</v>
      </c>
      <c r="AR73" s="179">
        <v>1.8504508797988</v>
      </c>
      <c r="AS73" s="177">
        <v>0.8</v>
      </c>
      <c r="AT73" s="180">
        <v>1.19079847813257</v>
      </c>
      <c r="AU73" s="181">
        <v>71</v>
      </c>
    </row>
    <row r="74" customHeight="1" spans="1:47">
      <c r="A74" s="184" t="s">
        <v>103</v>
      </c>
      <c r="B74" s="185" t="s">
        <v>104</v>
      </c>
      <c r="C74" s="167" t="s">
        <v>121</v>
      </c>
      <c r="D74" s="186">
        <v>0</v>
      </c>
      <c r="E74" s="186">
        <v>0.75</v>
      </c>
      <c r="F74" s="186" t="s">
        <v>43</v>
      </c>
      <c r="G74" s="186" t="s">
        <v>43</v>
      </c>
      <c r="H74" s="186" t="s">
        <v>43</v>
      </c>
      <c r="I74" s="187" t="s">
        <v>43</v>
      </c>
      <c r="J74" s="186" t="s">
        <v>43</v>
      </c>
      <c r="K74" s="196" t="s">
        <v>43</v>
      </c>
      <c r="L74" s="171">
        <v>0.3796</v>
      </c>
      <c r="M74" s="172">
        <v>235</v>
      </c>
      <c r="N74" s="173">
        <v>106.65</v>
      </c>
      <c r="O74" s="173">
        <v>29.03</v>
      </c>
      <c r="P74" s="174">
        <v>0.684</v>
      </c>
      <c r="Q74" s="175">
        <v>18.73</v>
      </c>
      <c r="R74" s="176">
        <v>16</v>
      </c>
      <c r="S74" s="174">
        <f t="shared" si="2"/>
        <v>0.894552</v>
      </c>
      <c r="T74" s="177">
        <f t="shared" si="3"/>
        <v>-0.235371448501596</v>
      </c>
      <c r="U74" s="203">
        <v>1.87</v>
      </c>
      <c r="V74" s="203">
        <v>2.21</v>
      </c>
      <c r="W74" s="203">
        <v>3.04</v>
      </c>
      <c r="X74" s="203">
        <v>3.64</v>
      </c>
      <c r="Y74" s="203">
        <v>3.97</v>
      </c>
      <c r="Z74" s="203">
        <v>3.85</v>
      </c>
      <c r="AA74" s="203">
        <v>4.58</v>
      </c>
      <c r="AB74" s="203">
        <v>4.44</v>
      </c>
      <c r="AC74" s="203">
        <v>3.15</v>
      </c>
      <c r="AD74" s="203">
        <v>2.27</v>
      </c>
      <c r="AE74" s="203">
        <v>1.93</v>
      </c>
      <c r="AF74" s="203">
        <v>1.74</v>
      </c>
      <c r="AG74" s="179">
        <v>1.92231096683032</v>
      </c>
      <c r="AH74" s="179">
        <v>2.27182205170856</v>
      </c>
      <c r="AI74" s="179">
        <v>3.12504028832309</v>
      </c>
      <c r="AJ74" s="179">
        <v>3.74182455575528</v>
      </c>
      <c r="AK74" s="179">
        <v>4.08105590284299</v>
      </c>
      <c r="AL74" s="179">
        <v>3.95769904935655</v>
      </c>
      <c r="AM74" s="179">
        <v>4.70811990806571</v>
      </c>
      <c r="AN74" s="179">
        <v>4.5642035789982</v>
      </c>
      <c r="AO74" s="179">
        <v>3.23811740401899</v>
      </c>
      <c r="AP74" s="179">
        <v>2.33350047845178</v>
      </c>
      <c r="AQ74" s="179">
        <v>1.98398939357354</v>
      </c>
      <c r="AR74" s="179">
        <v>1.78867437555335</v>
      </c>
      <c r="AS74" s="177">
        <v>0.8</v>
      </c>
      <c r="AT74" s="180">
        <v>1.18921006039754</v>
      </c>
      <c r="AU74" s="181">
        <v>72</v>
      </c>
    </row>
    <row r="75" customHeight="1" spans="1:47">
      <c r="A75" s="184" t="s">
        <v>103</v>
      </c>
      <c r="B75" s="185" t="s">
        <v>104</v>
      </c>
      <c r="C75" s="167" t="s">
        <v>122</v>
      </c>
      <c r="D75" s="186">
        <v>0</v>
      </c>
      <c r="E75" s="186">
        <v>0.75</v>
      </c>
      <c r="F75" s="186" t="s">
        <v>43</v>
      </c>
      <c r="G75" s="186" t="s">
        <v>43</v>
      </c>
      <c r="H75" s="186" t="s">
        <v>43</v>
      </c>
      <c r="I75" s="187" t="s">
        <v>43</v>
      </c>
      <c r="J75" s="186" t="s">
        <v>43</v>
      </c>
      <c r="K75" s="196" t="s">
        <v>43</v>
      </c>
      <c r="L75" s="171">
        <v>0.3796</v>
      </c>
      <c r="M75" s="172">
        <v>286</v>
      </c>
      <c r="N75" s="173">
        <v>105.83</v>
      </c>
      <c r="O75" s="173">
        <v>30.18</v>
      </c>
      <c r="P75" s="174">
        <v>0.67</v>
      </c>
      <c r="Q75" s="175">
        <v>19.28</v>
      </c>
      <c r="R75" s="176">
        <v>15</v>
      </c>
      <c r="S75" s="174">
        <f t="shared" si="2"/>
        <v>0.940056</v>
      </c>
      <c r="T75" s="177">
        <f t="shared" si="3"/>
        <v>-0.287276502676436</v>
      </c>
      <c r="U75" s="203">
        <v>2.18</v>
      </c>
      <c r="V75" s="203">
        <v>2.52</v>
      </c>
      <c r="W75" s="203">
        <v>3.18</v>
      </c>
      <c r="X75" s="203">
        <v>3.97</v>
      </c>
      <c r="Y75" s="203">
        <v>4.36</v>
      </c>
      <c r="Z75" s="203">
        <v>4.14</v>
      </c>
      <c r="AA75" s="203">
        <v>4.49</v>
      </c>
      <c r="AB75" s="203">
        <v>4.19</v>
      </c>
      <c r="AC75" s="203">
        <v>3.13</v>
      </c>
      <c r="AD75" s="203">
        <v>2.46</v>
      </c>
      <c r="AE75" s="203">
        <v>2.11</v>
      </c>
      <c r="AF75" s="203">
        <v>1.85</v>
      </c>
      <c r="AG75" s="179">
        <v>2.24420877054133</v>
      </c>
      <c r="AH75" s="179">
        <v>2.59422298246062</v>
      </c>
      <c r="AI75" s="179">
        <v>3.27366233500983</v>
      </c>
      <c r="AJ75" s="179">
        <v>4.08693065093994</v>
      </c>
      <c r="AK75" s="179">
        <v>4.48841754108266</v>
      </c>
      <c r="AL75" s="179">
        <v>4.26193775689959</v>
      </c>
      <c r="AM75" s="179">
        <v>4.62224650446356</v>
      </c>
      <c r="AN75" s="179">
        <v>4.31341043512302</v>
      </c>
      <c r="AO75" s="179">
        <v>3.2221896567864</v>
      </c>
      <c r="AP75" s="179">
        <v>2.53245576859251</v>
      </c>
      <c r="AQ75" s="179">
        <v>2.17214702102853</v>
      </c>
      <c r="AR75" s="179">
        <v>1.90448909426672</v>
      </c>
      <c r="AS75" s="177">
        <v>0.8</v>
      </c>
      <c r="AT75" s="180">
        <v>1.18353444920202</v>
      </c>
      <c r="AU75" s="181">
        <v>73</v>
      </c>
    </row>
    <row r="76" customHeight="1" spans="1:47">
      <c r="A76" s="184" t="s">
        <v>103</v>
      </c>
      <c r="B76" s="185" t="s">
        <v>104</v>
      </c>
      <c r="C76" s="167" t="s">
        <v>123</v>
      </c>
      <c r="D76" s="186">
        <v>0</v>
      </c>
      <c r="E76" s="186">
        <v>0.75</v>
      </c>
      <c r="F76" s="186" t="s">
        <v>43</v>
      </c>
      <c r="G76" s="186" t="s">
        <v>43</v>
      </c>
      <c r="H76" s="186" t="s">
        <v>43</v>
      </c>
      <c r="I76" s="187" t="s">
        <v>43</v>
      </c>
      <c r="J76" s="186" t="s">
        <v>43</v>
      </c>
      <c r="K76" s="196" t="s">
        <v>43</v>
      </c>
      <c r="L76" s="171">
        <v>0.3796</v>
      </c>
      <c r="M76" s="172">
        <v>285</v>
      </c>
      <c r="N76" s="173">
        <v>106.05</v>
      </c>
      <c r="O76" s="173">
        <v>29.85</v>
      </c>
      <c r="P76" s="174">
        <v>0.681</v>
      </c>
      <c r="Q76" s="175">
        <v>19.75</v>
      </c>
      <c r="R76" s="176">
        <v>16</v>
      </c>
      <c r="S76" s="174">
        <f t="shared" si="2"/>
        <v>0.894552</v>
      </c>
      <c r="T76" s="177">
        <f t="shared" si="3"/>
        <v>-0.238725082499396</v>
      </c>
      <c r="U76" s="203">
        <v>1.87</v>
      </c>
      <c r="V76" s="203">
        <v>2.21</v>
      </c>
      <c r="W76" s="203">
        <v>3.04</v>
      </c>
      <c r="X76" s="203">
        <v>3.64</v>
      </c>
      <c r="Y76" s="203">
        <v>3.97</v>
      </c>
      <c r="Z76" s="203">
        <v>3.85</v>
      </c>
      <c r="AA76" s="203">
        <v>4.58</v>
      </c>
      <c r="AB76" s="203">
        <v>4.44</v>
      </c>
      <c r="AC76" s="203">
        <v>3.15</v>
      </c>
      <c r="AD76" s="203">
        <v>2.27</v>
      </c>
      <c r="AE76" s="203">
        <v>1.93</v>
      </c>
      <c r="AF76" s="203">
        <v>1.74</v>
      </c>
      <c r="AG76" s="179">
        <v>1.93007064988955</v>
      </c>
      <c r="AH76" s="179">
        <v>2.28099258623311</v>
      </c>
      <c r="AI76" s="179">
        <v>3.13765496024826</v>
      </c>
      <c r="AJ76" s="179">
        <v>3.75692896556041</v>
      </c>
      <c r="AK76" s="179">
        <v>4.0975296684821</v>
      </c>
      <c r="AL76" s="179">
        <v>3.97367486741967</v>
      </c>
      <c r="AM76" s="179">
        <v>4.72712490721613</v>
      </c>
      <c r="AN76" s="179">
        <v>4.58262763930996</v>
      </c>
      <c r="AO76" s="179">
        <v>3.25118852788882</v>
      </c>
      <c r="AP76" s="179">
        <v>2.34291998676432</v>
      </c>
      <c r="AQ76" s="179">
        <v>1.99199805042077</v>
      </c>
      <c r="AR76" s="179">
        <v>1.79589461540525</v>
      </c>
      <c r="AS76" s="177">
        <v>0.8</v>
      </c>
      <c r="AT76" s="180">
        <v>1.18225994801542</v>
      </c>
      <c r="AU76" s="181">
        <v>74</v>
      </c>
    </row>
    <row r="77" customHeight="1" spans="1:47">
      <c r="A77" s="184" t="s">
        <v>103</v>
      </c>
      <c r="B77" s="185" t="s">
        <v>104</v>
      </c>
      <c r="C77" s="167" t="s">
        <v>124</v>
      </c>
      <c r="D77" s="186">
        <v>0</v>
      </c>
      <c r="E77" s="186">
        <v>0.75</v>
      </c>
      <c r="F77" s="186" t="s">
        <v>43</v>
      </c>
      <c r="G77" s="186" t="s">
        <v>43</v>
      </c>
      <c r="H77" s="186" t="s">
        <v>43</v>
      </c>
      <c r="I77" s="187" t="s">
        <v>43</v>
      </c>
      <c r="J77" s="186" t="s">
        <v>43</v>
      </c>
      <c r="K77" s="196" t="s">
        <v>43</v>
      </c>
      <c r="L77" s="171">
        <v>0.3796</v>
      </c>
      <c r="M77" s="172">
        <v>334</v>
      </c>
      <c r="N77" s="173">
        <v>105.72</v>
      </c>
      <c r="O77" s="173">
        <v>29.7</v>
      </c>
      <c r="P77" s="174">
        <v>0.685</v>
      </c>
      <c r="Q77" s="175">
        <v>18.2</v>
      </c>
      <c r="R77" s="176">
        <v>16</v>
      </c>
      <c r="S77" s="174">
        <f t="shared" si="2"/>
        <v>0.919296</v>
      </c>
      <c r="T77" s="177">
        <f t="shared" si="3"/>
        <v>-0.254864592035645</v>
      </c>
      <c r="U77" s="203">
        <v>2.08</v>
      </c>
      <c r="V77" s="203">
        <v>2.47</v>
      </c>
      <c r="W77" s="203">
        <v>3.15</v>
      </c>
      <c r="X77" s="203">
        <v>3.93</v>
      </c>
      <c r="Y77" s="203">
        <v>4.2</v>
      </c>
      <c r="Z77" s="203">
        <v>3.98</v>
      </c>
      <c r="AA77" s="203">
        <v>4.44</v>
      </c>
      <c r="AB77" s="203">
        <v>4.16</v>
      </c>
      <c r="AC77" s="203">
        <v>3.11</v>
      </c>
      <c r="AD77" s="203">
        <v>2.33</v>
      </c>
      <c r="AE77" s="203">
        <v>2.08</v>
      </c>
      <c r="AF77" s="203">
        <v>1.8</v>
      </c>
      <c r="AG77" s="179">
        <v>2.13220272904483</v>
      </c>
      <c r="AH77" s="179">
        <v>2.53199074074074</v>
      </c>
      <c r="AI77" s="179">
        <v>3.22905701754386</v>
      </c>
      <c r="AJ77" s="179">
        <v>4.02863304093567</v>
      </c>
      <c r="AK77" s="179">
        <v>4.30540935672515</v>
      </c>
      <c r="AL77" s="179">
        <v>4.07988791423002</v>
      </c>
      <c r="AM77" s="179">
        <v>4.55143274853801</v>
      </c>
      <c r="AN77" s="179">
        <v>4.26440545808967</v>
      </c>
      <c r="AO77" s="179">
        <v>3.18805311890838</v>
      </c>
      <c r="AP77" s="179">
        <v>2.38847709551657</v>
      </c>
      <c r="AQ77" s="179">
        <v>2.13220272904483</v>
      </c>
      <c r="AR77" s="179">
        <v>1.84517543859649</v>
      </c>
      <c r="AS77" s="177">
        <v>0.8</v>
      </c>
      <c r="AT77" s="180">
        <v>1.19262623893751</v>
      </c>
      <c r="AU77" s="181">
        <v>75</v>
      </c>
    </row>
    <row r="78" customHeight="1" spans="1:47">
      <c r="A78" s="184" t="s">
        <v>103</v>
      </c>
      <c r="B78" s="185" t="s">
        <v>104</v>
      </c>
      <c r="C78" s="167" t="s">
        <v>125</v>
      </c>
      <c r="D78" s="186">
        <v>0</v>
      </c>
      <c r="E78" s="186">
        <v>0.75</v>
      </c>
      <c r="F78" s="186" t="s">
        <v>43</v>
      </c>
      <c r="G78" s="186" t="s">
        <v>43</v>
      </c>
      <c r="H78" s="186" t="s">
        <v>43</v>
      </c>
      <c r="I78" s="187" t="s">
        <v>43</v>
      </c>
      <c r="J78" s="186" t="s">
        <v>43</v>
      </c>
      <c r="K78" s="196" t="s">
        <v>43</v>
      </c>
      <c r="L78" s="171">
        <v>0.3796</v>
      </c>
      <c r="M78" s="172">
        <v>316</v>
      </c>
      <c r="N78" s="173">
        <v>105.58</v>
      </c>
      <c r="O78" s="173">
        <v>29.4</v>
      </c>
      <c r="P78" s="174">
        <v>0.679</v>
      </c>
      <c r="Q78" s="175">
        <v>17.8</v>
      </c>
      <c r="R78" s="176">
        <v>16</v>
      </c>
      <c r="S78" s="174">
        <f t="shared" si="2"/>
        <v>0.919296</v>
      </c>
      <c r="T78" s="177">
        <f t="shared" si="3"/>
        <v>-0.261391325536062</v>
      </c>
      <c r="U78" s="203">
        <v>2.08</v>
      </c>
      <c r="V78" s="203">
        <v>2.47</v>
      </c>
      <c r="W78" s="203">
        <v>3.15</v>
      </c>
      <c r="X78" s="203">
        <v>3.93</v>
      </c>
      <c r="Y78" s="203">
        <v>4.2</v>
      </c>
      <c r="Z78" s="203">
        <v>3.98</v>
      </c>
      <c r="AA78" s="203">
        <v>4.44</v>
      </c>
      <c r="AB78" s="203">
        <v>4.16</v>
      </c>
      <c r="AC78" s="203">
        <v>3.11</v>
      </c>
      <c r="AD78" s="203">
        <v>2.33</v>
      </c>
      <c r="AE78" s="203">
        <v>2.08</v>
      </c>
      <c r="AF78" s="203">
        <v>1.8</v>
      </c>
      <c r="AG78" s="179">
        <v>2.128962684489</v>
      </c>
      <c r="AH78" s="179">
        <v>2.52814318783069</v>
      </c>
      <c r="AI78" s="179">
        <v>3.22415021929825</v>
      </c>
      <c r="AJ78" s="179">
        <v>4.02251122598162</v>
      </c>
      <c r="AK78" s="179">
        <v>4.29886695906433</v>
      </c>
      <c r="AL78" s="179">
        <v>4.07368821358953</v>
      </c>
      <c r="AM78" s="179">
        <v>4.54451649958229</v>
      </c>
      <c r="AN78" s="179">
        <v>4.257925368978</v>
      </c>
      <c r="AO78" s="179">
        <v>3.18320862921192</v>
      </c>
      <c r="AP78" s="179">
        <v>2.38484762252854</v>
      </c>
      <c r="AQ78" s="179">
        <v>2.128962684489</v>
      </c>
      <c r="AR78" s="179">
        <v>1.84237155388471</v>
      </c>
      <c r="AS78" s="177">
        <v>0.8</v>
      </c>
      <c r="AT78" s="180">
        <v>1.19109003431253</v>
      </c>
      <c r="AU78" s="181">
        <v>76</v>
      </c>
    </row>
    <row r="79" customHeight="1" spans="1:47">
      <c r="A79" s="184" t="s">
        <v>103</v>
      </c>
      <c r="B79" s="185" t="s">
        <v>104</v>
      </c>
      <c r="C79" s="167" t="s">
        <v>126</v>
      </c>
      <c r="D79" s="186">
        <v>0</v>
      </c>
      <c r="E79" s="186">
        <v>0.75</v>
      </c>
      <c r="F79" s="186" t="s">
        <v>43</v>
      </c>
      <c r="G79" s="186" t="s">
        <v>43</v>
      </c>
      <c r="H79" s="186" t="s">
        <v>43</v>
      </c>
      <c r="I79" s="187" t="s">
        <v>43</v>
      </c>
      <c r="J79" s="186" t="s">
        <v>43</v>
      </c>
      <c r="K79" s="196" t="s">
        <v>43</v>
      </c>
      <c r="L79" s="171">
        <v>0.3796</v>
      </c>
      <c r="M79" s="172">
        <v>291</v>
      </c>
      <c r="N79" s="173">
        <v>106.22</v>
      </c>
      <c r="O79" s="173">
        <v>29.6</v>
      </c>
      <c r="P79" s="174">
        <v>0.749</v>
      </c>
      <c r="Q79" s="175">
        <v>19.5</v>
      </c>
      <c r="R79" s="176">
        <v>17</v>
      </c>
      <c r="S79" s="174">
        <f t="shared" si="2"/>
        <v>0.894552</v>
      </c>
      <c r="T79" s="177">
        <f t="shared" si="3"/>
        <v>-0.162709378549263</v>
      </c>
      <c r="U79" s="203">
        <v>1.87</v>
      </c>
      <c r="V79" s="203">
        <v>2.21</v>
      </c>
      <c r="W79" s="203">
        <v>3.04</v>
      </c>
      <c r="X79" s="203">
        <v>3.64</v>
      </c>
      <c r="Y79" s="203">
        <v>3.97</v>
      </c>
      <c r="Z79" s="203">
        <v>3.85</v>
      </c>
      <c r="AA79" s="203">
        <v>4.58</v>
      </c>
      <c r="AB79" s="203">
        <v>4.44</v>
      </c>
      <c r="AC79" s="203">
        <v>3.15</v>
      </c>
      <c r="AD79" s="203">
        <v>2.27</v>
      </c>
      <c r="AE79" s="203">
        <v>1.93</v>
      </c>
      <c r="AF79" s="203">
        <v>1.74</v>
      </c>
      <c r="AG79" s="179">
        <v>1.92781298348223</v>
      </c>
      <c r="AH79" s="179">
        <v>2.27832443502446</v>
      </c>
      <c r="AI79" s="179">
        <v>3.13398474320107</v>
      </c>
      <c r="AJ79" s="179">
        <v>3.7525343635697</v>
      </c>
      <c r="AK79" s="179">
        <v>4.09273665477244</v>
      </c>
      <c r="AL79" s="179">
        <v>3.96902673069872</v>
      </c>
      <c r="AM79" s="179">
        <v>4.72159543548055</v>
      </c>
      <c r="AN79" s="179">
        <v>4.57726719072787</v>
      </c>
      <c r="AO79" s="179">
        <v>3.24738550693531</v>
      </c>
      <c r="AP79" s="179">
        <v>2.34017939706132</v>
      </c>
      <c r="AQ79" s="179">
        <v>1.9896679455191</v>
      </c>
      <c r="AR79" s="179">
        <v>1.79379389906903</v>
      </c>
      <c r="AS79" s="177">
        <v>0.8</v>
      </c>
      <c r="AT79" s="180">
        <v>1.17896382425696</v>
      </c>
      <c r="AU79" s="181">
        <v>77</v>
      </c>
    </row>
    <row r="80" customHeight="1" spans="1:47">
      <c r="A80" s="184" t="s">
        <v>103</v>
      </c>
      <c r="B80" s="185" t="s">
        <v>104</v>
      </c>
      <c r="C80" s="167" t="s">
        <v>127</v>
      </c>
      <c r="D80" s="186">
        <v>0</v>
      </c>
      <c r="E80" s="186">
        <v>0.75</v>
      </c>
      <c r="F80" s="186" t="s">
        <v>43</v>
      </c>
      <c r="G80" s="186" t="s">
        <v>43</v>
      </c>
      <c r="H80" s="186" t="s">
        <v>43</v>
      </c>
      <c r="I80" s="187" t="s">
        <v>43</v>
      </c>
      <c r="J80" s="186" t="s">
        <v>43</v>
      </c>
      <c r="K80" s="196" t="s">
        <v>43</v>
      </c>
      <c r="L80" s="171">
        <v>0.3796</v>
      </c>
      <c r="M80" s="172">
        <v>475</v>
      </c>
      <c r="N80" s="173">
        <v>107.8</v>
      </c>
      <c r="O80" s="173">
        <v>30.68</v>
      </c>
      <c r="P80" s="174">
        <v>0.678</v>
      </c>
      <c r="Q80" s="175">
        <v>17.88</v>
      </c>
      <c r="R80" s="176">
        <v>16</v>
      </c>
      <c r="S80" s="174">
        <f t="shared" si="2"/>
        <v>0.893584</v>
      </c>
      <c r="T80" s="177">
        <f t="shared" si="3"/>
        <v>-0.241257676950348</v>
      </c>
      <c r="U80" s="203">
        <v>1.84</v>
      </c>
      <c r="V80" s="203">
        <v>2.16</v>
      </c>
      <c r="W80" s="203">
        <v>2.89</v>
      </c>
      <c r="X80" s="203">
        <v>3.54</v>
      </c>
      <c r="Y80" s="203">
        <v>3.97</v>
      </c>
      <c r="Z80" s="203">
        <v>3.95</v>
      </c>
      <c r="AA80" s="203">
        <v>4.57</v>
      </c>
      <c r="AB80" s="203">
        <v>4.46</v>
      </c>
      <c r="AC80" s="203">
        <v>3.22</v>
      </c>
      <c r="AD80" s="203">
        <v>2.34</v>
      </c>
      <c r="AE80" s="203">
        <v>1.98</v>
      </c>
      <c r="AF80" s="203">
        <v>1.73</v>
      </c>
      <c r="AG80" s="179">
        <v>1.88375226055972</v>
      </c>
      <c r="AH80" s="179">
        <v>2.21136134935272</v>
      </c>
      <c r="AI80" s="179">
        <v>2.95871958316174</v>
      </c>
      <c r="AJ80" s="179">
        <v>3.62417554477251</v>
      </c>
      <c r="AK80" s="179">
        <v>4.0644002578381</v>
      </c>
      <c r="AL80" s="179">
        <v>4.04392468978854</v>
      </c>
      <c r="AM80" s="179">
        <v>4.67866729932496</v>
      </c>
      <c r="AN80" s="179">
        <v>4.56605167505237</v>
      </c>
      <c r="AO80" s="179">
        <v>3.29656645597952</v>
      </c>
      <c r="AP80" s="179">
        <v>2.39564146179878</v>
      </c>
      <c r="AQ80" s="179">
        <v>2.02708123690666</v>
      </c>
      <c r="AR80" s="179">
        <v>1.77113663628713</v>
      </c>
      <c r="AS80" s="177">
        <v>0.8</v>
      </c>
      <c r="AT80" s="180">
        <v>1.19272370321896</v>
      </c>
      <c r="AU80" s="181">
        <v>78</v>
      </c>
    </row>
    <row r="81" customHeight="1" spans="1:47">
      <c r="A81" s="184" t="s">
        <v>103</v>
      </c>
      <c r="B81" s="185" t="s">
        <v>104</v>
      </c>
      <c r="C81" s="167" t="s">
        <v>128</v>
      </c>
      <c r="D81" s="186">
        <v>0</v>
      </c>
      <c r="E81" s="186">
        <v>0.75</v>
      </c>
      <c r="F81" s="186" t="s">
        <v>43</v>
      </c>
      <c r="G81" s="186" t="s">
        <v>43</v>
      </c>
      <c r="H81" s="186" t="s">
        <v>43</v>
      </c>
      <c r="I81" s="187" t="s">
        <v>43</v>
      </c>
      <c r="J81" s="186" t="s">
        <v>43</v>
      </c>
      <c r="K81" s="196" t="s">
        <v>43</v>
      </c>
      <c r="L81" s="171">
        <v>0.3796</v>
      </c>
      <c r="M81" s="172">
        <v>752</v>
      </c>
      <c r="N81" s="173">
        <v>108.67</v>
      </c>
      <c r="O81" s="173">
        <v>31.95</v>
      </c>
      <c r="P81" s="174">
        <v>0.7</v>
      </c>
      <c r="Q81" s="175">
        <v>22.15</v>
      </c>
      <c r="R81" s="176">
        <v>16</v>
      </c>
      <c r="S81" s="174">
        <f t="shared" si="2"/>
        <v>0.981392</v>
      </c>
      <c r="T81" s="177">
        <f t="shared" si="3"/>
        <v>-0.286727423904006</v>
      </c>
      <c r="U81" s="203">
        <v>2.13</v>
      </c>
      <c r="V81" s="203">
        <v>2.47</v>
      </c>
      <c r="W81" s="203">
        <v>3.05</v>
      </c>
      <c r="X81" s="203">
        <v>3.98</v>
      </c>
      <c r="Y81" s="203">
        <v>4.36</v>
      </c>
      <c r="Z81" s="203">
        <v>4.46</v>
      </c>
      <c r="AA81" s="203">
        <v>4.69</v>
      </c>
      <c r="AB81" s="203">
        <v>4.59</v>
      </c>
      <c r="AC81" s="203">
        <v>3.48</v>
      </c>
      <c r="AD81" s="203">
        <v>2.7</v>
      </c>
      <c r="AE81" s="203">
        <v>2.3</v>
      </c>
      <c r="AF81" s="203">
        <v>2.06</v>
      </c>
      <c r="AG81" s="179">
        <v>2.22188548510687</v>
      </c>
      <c r="AH81" s="179">
        <v>2.57655265174365</v>
      </c>
      <c r="AI81" s="179">
        <v>3.18157311247697</v>
      </c>
      <c r="AJ81" s="179">
        <v>4.1516921271011</v>
      </c>
      <c r="AK81" s="179">
        <v>4.54808484275397</v>
      </c>
      <c r="AL81" s="179">
        <v>4.6523987152942</v>
      </c>
      <c r="AM81" s="179">
        <v>4.89232062213672</v>
      </c>
      <c r="AN81" s="179">
        <v>4.78800674959649</v>
      </c>
      <c r="AO81" s="179">
        <v>3.63012276439995</v>
      </c>
      <c r="AP81" s="179">
        <v>2.81647455858617</v>
      </c>
      <c r="AQ81" s="179">
        <v>2.39921906842526</v>
      </c>
      <c r="AR81" s="179">
        <v>2.14886577432871</v>
      </c>
      <c r="AS81" s="177">
        <v>0.8</v>
      </c>
      <c r="AT81" s="180">
        <v>1.18997864645692</v>
      </c>
      <c r="AU81" s="181">
        <v>79</v>
      </c>
    </row>
    <row r="82" customHeight="1" spans="1:47">
      <c r="A82" s="184" t="s">
        <v>103</v>
      </c>
      <c r="B82" s="185" t="s">
        <v>104</v>
      </c>
      <c r="C82" s="167" t="s">
        <v>129</v>
      </c>
      <c r="D82" s="186">
        <v>0</v>
      </c>
      <c r="E82" s="186">
        <v>0.75</v>
      </c>
      <c r="F82" s="186" t="s">
        <v>43</v>
      </c>
      <c r="G82" s="186" t="s">
        <v>43</v>
      </c>
      <c r="H82" s="186" t="s">
        <v>43</v>
      </c>
      <c r="I82" s="187" t="s">
        <v>43</v>
      </c>
      <c r="J82" s="186" t="s">
        <v>43</v>
      </c>
      <c r="K82" s="196" t="s">
        <v>43</v>
      </c>
      <c r="L82" s="171">
        <v>0.3796</v>
      </c>
      <c r="M82" s="172">
        <v>266</v>
      </c>
      <c r="N82" s="173">
        <v>107.73</v>
      </c>
      <c r="O82" s="173">
        <v>29.87</v>
      </c>
      <c r="P82" s="174">
        <v>0.7</v>
      </c>
      <c r="Q82" s="175">
        <v>22.47</v>
      </c>
      <c r="R82" s="176">
        <v>16</v>
      </c>
      <c r="S82" s="174">
        <f t="shared" si="2"/>
        <v>0.877928</v>
      </c>
      <c r="T82" s="177">
        <f t="shared" si="3"/>
        <v>-0.202668100345359</v>
      </c>
      <c r="U82" s="203">
        <v>1.79</v>
      </c>
      <c r="V82" s="203">
        <v>2.06</v>
      </c>
      <c r="W82" s="203">
        <v>2.9</v>
      </c>
      <c r="X82" s="203">
        <v>3.43</v>
      </c>
      <c r="Y82" s="203">
        <v>3.81</v>
      </c>
      <c r="Z82" s="203">
        <v>3.79</v>
      </c>
      <c r="AA82" s="203">
        <v>4.54</v>
      </c>
      <c r="AB82" s="203">
        <v>4.43</v>
      </c>
      <c r="AC82" s="203">
        <v>3.23</v>
      </c>
      <c r="AD82" s="203">
        <v>2.29</v>
      </c>
      <c r="AE82" s="203">
        <v>1.96</v>
      </c>
      <c r="AF82" s="203">
        <v>1.77</v>
      </c>
      <c r="AG82" s="179">
        <v>1.87135992928805</v>
      </c>
      <c r="AH82" s="179">
        <v>2.15363209739295</v>
      </c>
      <c r="AI82" s="179">
        <v>3.03181217594153</v>
      </c>
      <c r="AJ82" s="179">
        <v>3.58590198740671</v>
      </c>
      <c r="AK82" s="179">
        <v>3.9831739277025</v>
      </c>
      <c r="AL82" s="179">
        <v>3.96226487821325</v>
      </c>
      <c r="AM82" s="179">
        <v>4.7463542340602</v>
      </c>
      <c r="AN82" s="179">
        <v>4.63135446186931</v>
      </c>
      <c r="AO82" s="179">
        <v>3.37681149251419</v>
      </c>
      <c r="AP82" s="179">
        <v>2.39408616651935</v>
      </c>
      <c r="AQ82" s="179">
        <v>2.04908684994669</v>
      </c>
      <c r="AR82" s="179">
        <v>1.8504508797988</v>
      </c>
      <c r="AS82" s="177">
        <v>0.8</v>
      </c>
      <c r="AT82" s="180">
        <v>1.17219218672836</v>
      </c>
      <c r="AU82" s="181">
        <v>80</v>
      </c>
    </row>
    <row r="83" customHeight="1" spans="1:47">
      <c r="A83" s="184" t="s">
        <v>103</v>
      </c>
      <c r="B83" s="185" t="s">
        <v>104</v>
      </c>
      <c r="C83" s="167" t="s">
        <v>130</v>
      </c>
      <c r="D83" s="186">
        <v>0</v>
      </c>
      <c r="E83" s="186">
        <v>0.75</v>
      </c>
      <c r="F83" s="186" t="s">
        <v>43</v>
      </c>
      <c r="G83" s="186" t="s">
        <v>43</v>
      </c>
      <c r="H83" s="186" t="s">
        <v>43</v>
      </c>
      <c r="I83" s="187" t="s">
        <v>43</v>
      </c>
      <c r="J83" s="186" t="s">
        <v>43</v>
      </c>
      <c r="K83" s="196" t="s">
        <v>43</v>
      </c>
      <c r="L83" s="171">
        <v>0.3796</v>
      </c>
      <c r="M83" s="172">
        <v>422</v>
      </c>
      <c r="N83" s="173">
        <v>107.35</v>
      </c>
      <c r="O83" s="173">
        <v>30.33</v>
      </c>
      <c r="P83" s="174">
        <v>0.668</v>
      </c>
      <c r="Q83" s="175">
        <v>17.33</v>
      </c>
      <c r="R83" s="176">
        <v>16</v>
      </c>
      <c r="S83" s="174">
        <f t="shared" si="2"/>
        <v>0.893584</v>
      </c>
      <c r="T83" s="177">
        <f t="shared" si="3"/>
        <v>-0.252448566670845</v>
      </c>
      <c r="U83" s="203">
        <v>1.84</v>
      </c>
      <c r="V83" s="203">
        <v>2.16</v>
      </c>
      <c r="W83" s="203">
        <v>2.89</v>
      </c>
      <c r="X83" s="203">
        <v>3.54</v>
      </c>
      <c r="Y83" s="203">
        <v>3.97</v>
      </c>
      <c r="Z83" s="203">
        <v>3.95</v>
      </c>
      <c r="AA83" s="203">
        <v>4.57</v>
      </c>
      <c r="AB83" s="203">
        <v>4.46</v>
      </c>
      <c r="AC83" s="203">
        <v>3.22</v>
      </c>
      <c r="AD83" s="203">
        <v>2.34</v>
      </c>
      <c r="AE83" s="203">
        <v>1.98</v>
      </c>
      <c r="AF83" s="203">
        <v>1.73</v>
      </c>
      <c r="AG83" s="179">
        <v>1.88070475747104</v>
      </c>
      <c r="AH83" s="179">
        <v>2.20778384572687</v>
      </c>
      <c r="AI83" s="179">
        <v>2.95393301581049</v>
      </c>
      <c r="AJ83" s="179">
        <v>3.61831241383015</v>
      </c>
      <c r="AK83" s="179">
        <v>4.05782493867392</v>
      </c>
      <c r="AL83" s="179">
        <v>4.03738249565794</v>
      </c>
      <c r="AM83" s="179">
        <v>4.67109822915361</v>
      </c>
      <c r="AN83" s="179">
        <v>4.55866479256567</v>
      </c>
      <c r="AO83" s="179">
        <v>3.29123332557432</v>
      </c>
      <c r="AP83" s="179">
        <v>2.39176583287078</v>
      </c>
      <c r="AQ83" s="179">
        <v>2.02380185858296</v>
      </c>
      <c r="AR83" s="179">
        <v>1.7682713208831</v>
      </c>
      <c r="AS83" s="177">
        <v>0.8</v>
      </c>
      <c r="AT83" s="180">
        <v>1.17219218672836</v>
      </c>
      <c r="AU83" s="181">
        <v>81</v>
      </c>
    </row>
    <row r="84" customHeight="1" spans="1:47">
      <c r="A84" s="184" t="s">
        <v>103</v>
      </c>
      <c r="B84" s="185" t="s">
        <v>104</v>
      </c>
      <c r="C84" s="167" t="s">
        <v>131</v>
      </c>
      <c r="D84" s="186">
        <v>0</v>
      </c>
      <c r="E84" s="186">
        <v>0.75</v>
      </c>
      <c r="F84" s="186" t="s">
        <v>43</v>
      </c>
      <c r="G84" s="186" t="s">
        <v>43</v>
      </c>
      <c r="H84" s="186" t="s">
        <v>43</v>
      </c>
      <c r="I84" s="187" t="s">
        <v>43</v>
      </c>
      <c r="J84" s="186" t="s">
        <v>43</v>
      </c>
      <c r="K84" s="196" t="s">
        <v>43</v>
      </c>
      <c r="L84" s="171">
        <v>0.3796</v>
      </c>
      <c r="M84" s="172">
        <v>179</v>
      </c>
      <c r="N84" s="173">
        <v>107.75</v>
      </c>
      <c r="O84" s="173">
        <v>29.33</v>
      </c>
      <c r="P84" s="174">
        <v>0.789</v>
      </c>
      <c r="Q84" s="175">
        <v>25.13</v>
      </c>
      <c r="R84" s="176">
        <v>17</v>
      </c>
      <c r="S84" s="174">
        <f t="shared" si="2"/>
        <v>0.877928</v>
      </c>
      <c r="T84" s="177">
        <f t="shared" si="3"/>
        <v>-0.101293044532126</v>
      </c>
      <c r="U84" s="203">
        <v>1.79</v>
      </c>
      <c r="V84" s="203">
        <v>2.06</v>
      </c>
      <c r="W84" s="203">
        <v>2.9</v>
      </c>
      <c r="X84" s="203">
        <v>3.43</v>
      </c>
      <c r="Y84" s="203">
        <v>3.81</v>
      </c>
      <c r="Z84" s="203">
        <v>3.79</v>
      </c>
      <c r="AA84" s="203">
        <v>4.54</v>
      </c>
      <c r="AB84" s="203">
        <v>4.43</v>
      </c>
      <c r="AC84" s="203">
        <v>3.23</v>
      </c>
      <c r="AD84" s="203">
        <v>2.29</v>
      </c>
      <c r="AE84" s="203">
        <v>1.96</v>
      </c>
      <c r="AF84" s="203">
        <v>1.77</v>
      </c>
      <c r="AG84" s="179">
        <v>1.89877894314796</v>
      </c>
      <c r="AH84" s="179">
        <v>2.1851869401591</v>
      </c>
      <c r="AI84" s="179">
        <v>3.07623404197155</v>
      </c>
      <c r="AJ84" s="179">
        <v>3.63844233240083</v>
      </c>
      <c r="AK84" s="179">
        <v>4.04153506893504</v>
      </c>
      <c r="AL84" s="179">
        <v>4.02031966174903</v>
      </c>
      <c r="AM84" s="179">
        <v>4.81589743122443</v>
      </c>
      <c r="AN84" s="179">
        <v>4.69921269170137</v>
      </c>
      <c r="AO84" s="179">
        <v>3.42628826054073</v>
      </c>
      <c r="AP84" s="179">
        <v>2.42916412279822</v>
      </c>
      <c r="AQ84" s="179">
        <v>2.07910990422905</v>
      </c>
      <c r="AR84" s="179">
        <v>1.87756353596195</v>
      </c>
      <c r="AS84" s="177">
        <v>0.8</v>
      </c>
      <c r="AT84" s="180">
        <v>1.18754242090253</v>
      </c>
      <c r="AU84" s="181">
        <v>82</v>
      </c>
    </row>
    <row r="85" customHeight="1" spans="1:47">
      <c r="A85" s="184" t="s">
        <v>103</v>
      </c>
      <c r="B85" s="185" t="s">
        <v>104</v>
      </c>
      <c r="C85" s="167" t="s">
        <v>132</v>
      </c>
      <c r="D85" s="186">
        <v>0</v>
      </c>
      <c r="E85" s="186">
        <v>0.75</v>
      </c>
      <c r="F85" s="186" t="s">
        <v>43</v>
      </c>
      <c r="G85" s="186" t="s">
        <v>43</v>
      </c>
      <c r="H85" s="186" t="s">
        <v>43</v>
      </c>
      <c r="I85" s="187" t="s">
        <v>43</v>
      </c>
      <c r="J85" s="186" t="s">
        <v>43</v>
      </c>
      <c r="K85" s="196" t="s">
        <v>43</v>
      </c>
      <c r="L85" s="171">
        <v>0.3796</v>
      </c>
      <c r="M85" s="172">
        <v>189</v>
      </c>
      <c r="N85" s="173">
        <v>108.02</v>
      </c>
      <c r="O85" s="173">
        <v>30.3</v>
      </c>
      <c r="P85" s="174">
        <v>1.017</v>
      </c>
      <c r="Q85" s="175">
        <v>18.5</v>
      </c>
      <c r="R85" s="176">
        <v>20</v>
      </c>
      <c r="S85" s="174">
        <f t="shared" si="2"/>
        <v>0.93212</v>
      </c>
      <c r="T85" s="177">
        <f t="shared" si="3"/>
        <v>0.0910612367506327</v>
      </c>
      <c r="U85" s="203">
        <v>1.94</v>
      </c>
      <c r="V85" s="203">
        <v>2.21</v>
      </c>
      <c r="W85" s="203">
        <v>2.95</v>
      </c>
      <c r="X85" s="203">
        <v>3.65</v>
      </c>
      <c r="Y85" s="203">
        <v>4.05</v>
      </c>
      <c r="Z85" s="203">
        <v>4.11</v>
      </c>
      <c r="AA85" s="203">
        <v>4.75</v>
      </c>
      <c r="AB85" s="203">
        <v>4.58</v>
      </c>
      <c r="AC85" s="203">
        <v>3.45</v>
      </c>
      <c r="AD85" s="203">
        <v>2.54</v>
      </c>
      <c r="AE85" s="203">
        <v>2.14</v>
      </c>
      <c r="AF85" s="203">
        <v>1.86</v>
      </c>
      <c r="AG85" s="179">
        <v>1.99121606660087</v>
      </c>
      <c r="AH85" s="179">
        <v>2.26834407587006</v>
      </c>
      <c r="AI85" s="179">
        <v>3.02788010127451</v>
      </c>
      <c r="AJ85" s="179">
        <v>3.74636012530575</v>
      </c>
      <c r="AK85" s="179">
        <v>4.15692013903789</v>
      </c>
      <c r="AL85" s="179">
        <v>4.21850414109771</v>
      </c>
      <c r="AM85" s="179">
        <v>4.87540016306913</v>
      </c>
      <c r="AN85" s="179">
        <v>4.70091215723297</v>
      </c>
      <c r="AO85" s="179">
        <v>3.54108011843969</v>
      </c>
      <c r="AP85" s="179">
        <v>2.60705608719907</v>
      </c>
      <c r="AQ85" s="179">
        <v>2.19649607346694</v>
      </c>
      <c r="AR85" s="179">
        <v>1.90910406385444</v>
      </c>
      <c r="AS85" s="177">
        <v>0.8</v>
      </c>
      <c r="AT85" s="180">
        <v>1.16990486834923</v>
      </c>
      <c r="AU85" s="181">
        <v>83</v>
      </c>
    </row>
    <row r="86" customHeight="1" spans="1:47">
      <c r="A86" s="184" t="s">
        <v>103</v>
      </c>
      <c r="B86" s="185" t="s">
        <v>104</v>
      </c>
      <c r="C86" s="167" t="s">
        <v>133</v>
      </c>
      <c r="D86" s="186">
        <v>0</v>
      </c>
      <c r="E86" s="186">
        <v>0.75</v>
      </c>
      <c r="F86" s="186" t="s">
        <v>43</v>
      </c>
      <c r="G86" s="186" t="s">
        <v>43</v>
      </c>
      <c r="H86" s="186" t="s">
        <v>43</v>
      </c>
      <c r="I86" s="187" t="s">
        <v>43</v>
      </c>
      <c r="J86" s="186" t="s">
        <v>43</v>
      </c>
      <c r="K86" s="196" t="s">
        <v>43</v>
      </c>
      <c r="L86" s="171">
        <v>0.3796</v>
      </c>
      <c r="M86" s="172">
        <v>255</v>
      </c>
      <c r="N86" s="173">
        <v>108.42</v>
      </c>
      <c r="O86" s="173">
        <v>31.18</v>
      </c>
      <c r="P86" s="174">
        <v>0.738</v>
      </c>
      <c r="Q86" s="175">
        <v>21.18</v>
      </c>
      <c r="R86" s="176">
        <v>16</v>
      </c>
      <c r="S86" s="174">
        <f t="shared" si="2"/>
        <v>0.981392</v>
      </c>
      <c r="T86" s="177">
        <f t="shared" si="3"/>
        <v>-0.248006912630223</v>
      </c>
      <c r="U86" s="203">
        <v>2.13</v>
      </c>
      <c r="V86" s="203">
        <v>2.47</v>
      </c>
      <c r="W86" s="203">
        <v>3.05</v>
      </c>
      <c r="X86" s="203">
        <v>3.98</v>
      </c>
      <c r="Y86" s="203">
        <v>4.36</v>
      </c>
      <c r="Z86" s="203">
        <v>4.46</v>
      </c>
      <c r="AA86" s="203">
        <v>4.69</v>
      </c>
      <c r="AB86" s="203">
        <v>4.59</v>
      </c>
      <c r="AC86" s="203">
        <v>3.48</v>
      </c>
      <c r="AD86" s="203">
        <v>2.7</v>
      </c>
      <c r="AE86" s="203">
        <v>2.3</v>
      </c>
      <c r="AF86" s="203">
        <v>2.06</v>
      </c>
      <c r="AG86" s="179">
        <v>2.21131136182076</v>
      </c>
      <c r="AH86" s="179">
        <v>2.56429064023346</v>
      </c>
      <c r="AI86" s="179">
        <v>3.16643176223161</v>
      </c>
      <c r="AJ86" s="179">
        <v>4.13193390612518</v>
      </c>
      <c r="AK86" s="179">
        <v>4.52644015846879</v>
      </c>
      <c r="AL86" s="179">
        <v>4.63025759329605</v>
      </c>
      <c r="AM86" s="179">
        <v>4.86903769339877</v>
      </c>
      <c r="AN86" s="179">
        <v>4.7652202585715</v>
      </c>
      <c r="AO86" s="179">
        <v>3.61284673198885</v>
      </c>
      <c r="AP86" s="179">
        <v>2.80307074033618</v>
      </c>
      <c r="AQ86" s="179">
        <v>2.38780100102711</v>
      </c>
      <c r="AR86" s="179">
        <v>2.13863915744168</v>
      </c>
      <c r="AS86" s="177">
        <v>0.8</v>
      </c>
      <c r="AT86" s="180">
        <v>1.19834726045151</v>
      </c>
      <c r="AU86" s="181">
        <v>84</v>
      </c>
    </row>
    <row r="87" customHeight="1" spans="1:47">
      <c r="A87" s="184" t="s">
        <v>103</v>
      </c>
      <c r="B87" s="185" t="s">
        <v>104</v>
      </c>
      <c r="C87" s="167" t="s">
        <v>134</v>
      </c>
      <c r="D87" s="186">
        <v>0</v>
      </c>
      <c r="E87" s="186">
        <v>0.75</v>
      </c>
      <c r="F87" s="186" t="s">
        <v>43</v>
      </c>
      <c r="G87" s="186" t="s">
        <v>43</v>
      </c>
      <c r="H87" s="186" t="s">
        <v>43</v>
      </c>
      <c r="I87" s="187" t="s">
        <v>43</v>
      </c>
      <c r="J87" s="186" t="s">
        <v>43</v>
      </c>
      <c r="K87" s="196" t="s">
        <v>43</v>
      </c>
      <c r="L87" s="171">
        <v>0.3796</v>
      </c>
      <c r="M87" s="172">
        <v>307</v>
      </c>
      <c r="N87" s="173">
        <v>108.67</v>
      </c>
      <c r="O87" s="173">
        <v>30.95</v>
      </c>
      <c r="P87" s="174">
        <v>0.75</v>
      </c>
      <c r="Q87" s="175">
        <v>19.35</v>
      </c>
      <c r="R87" s="176">
        <v>17</v>
      </c>
      <c r="S87" s="174">
        <f t="shared" si="2"/>
        <v>0.93212</v>
      </c>
      <c r="T87" s="177">
        <f t="shared" si="3"/>
        <v>-0.19538256876797</v>
      </c>
      <c r="U87" s="203">
        <v>1.94</v>
      </c>
      <c r="V87" s="203">
        <v>2.21</v>
      </c>
      <c r="W87" s="203">
        <v>2.95</v>
      </c>
      <c r="X87" s="203">
        <v>3.65</v>
      </c>
      <c r="Y87" s="203">
        <v>4.05</v>
      </c>
      <c r="Z87" s="203">
        <v>4.11</v>
      </c>
      <c r="AA87" s="203">
        <v>4.75</v>
      </c>
      <c r="AB87" s="203">
        <v>4.58</v>
      </c>
      <c r="AC87" s="203">
        <v>3.45</v>
      </c>
      <c r="AD87" s="203">
        <v>2.54</v>
      </c>
      <c r="AE87" s="203">
        <v>2.14</v>
      </c>
      <c r="AF87" s="203">
        <v>1.86</v>
      </c>
      <c r="AG87" s="179">
        <v>1.99797605458525</v>
      </c>
      <c r="AH87" s="179">
        <v>2.27604488692443</v>
      </c>
      <c r="AI87" s="179">
        <v>3.03815946444664</v>
      </c>
      <c r="AJ87" s="179">
        <v>3.75907865940008</v>
      </c>
      <c r="AK87" s="179">
        <v>4.17103248508776</v>
      </c>
      <c r="AL87" s="179">
        <v>4.23282555894091</v>
      </c>
      <c r="AM87" s="179">
        <v>4.8919516800412</v>
      </c>
      <c r="AN87" s="179">
        <v>4.71687130412393</v>
      </c>
      <c r="AO87" s="179">
        <v>3.55310174655624</v>
      </c>
      <c r="AP87" s="179">
        <v>2.61590679311677</v>
      </c>
      <c r="AQ87" s="179">
        <v>2.20395296742909</v>
      </c>
      <c r="AR87" s="179">
        <v>1.91558528944771</v>
      </c>
      <c r="AS87" s="177">
        <v>0.8</v>
      </c>
      <c r="AT87" s="180">
        <v>1.16744210225353</v>
      </c>
      <c r="AU87" s="181">
        <v>85</v>
      </c>
    </row>
    <row r="88" customHeight="1" spans="1:47">
      <c r="A88" s="184" t="s">
        <v>103</v>
      </c>
      <c r="B88" s="185" t="s">
        <v>104</v>
      </c>
      <c r="C88" s="167" t="s">
        <v>135</v>
      </c>
      <c r="D88" s="186">
        <v>0</v>
      </c>
      <c r="E88" s="186">
        <v>0.75</v>
      </c>
      <c r="F88" s="186" t="s">
        <v>43</v>
      </c>
      <c r="G88" s="186" t="s">
        <v>43</v>
      </c>
      <c r="H88" s="186" t="s">
        <v>43</v>
      </c>
      <c r="I88" s="187" t="s">
        <v>43</v>
      </c>
      <c r="J88" s="186" t="s">
        <v>43</v>
      </c>
      <c r="K88" s="196" t="s">
        <v>43</v>
      </c>
      <c r="L88" s="171">
        <v>0.3796</v>
      </c>
      <c r="M88" s="172">
        <v>251</v>
      </c>
      <c r="N88" s="173">
        <v>109.47</v>
      </c>
      <c r="O88" s="173">
        <v>31.02</v>
      </c>
      <c r="P88" s="174">
        <v>0.708</v>
      </c>
      <c r="Q88" s="175">
        <v>22.52</v>
      </c>
      <c r="R88" s="176">
        <v>16</v>
      </c>
      <c r="S88" s="174">
        <f t="shared" si="2"/>
        <v>0.992488</v>
      </c>
      <c r="T88" s="177">
        <f t="shared" si="3"/>
        <v>-0.286641249062961</v>
      </c>
      <c r="U88" s="203">
        <v>2.26</v>
      </c>
      <c r="V88" s="203">
        <v>2.53</v>
      </c>
      <c r="W88" s="203">
        <v>3.13</v>
      </c>
      <c r="X88" s="203">
        <v>3.95</v>
      </c>
      <c r="Y88" s="203">
        <v>4.29</v>
      </c>
      <c r="Z88" s="203">
        <v>4.45</v>
      </c>
      <c r="AA88" s="203">
        <v>4.53</v>
      </c>
      <c r="AB88" s="203">
        <v>4.49</v>
      </c>
      <c r="AC88" s="203">
        <v>3.56</v>
      </c>
      <c r="AD88" s="203">
        <v>2.84</v>
      </c>
      <c r="AE88" s="203">
        <v>2.47</v>
      </c>
      <c r="AF88" s="203">
        <v>2.23</v>
      </c>
      <c r="AG88" s="179">
        <v>2.36124922417198</v>
      </c>
      <c r="AH88" s="179">
        <v>2.64334537042262</v>
      </c>
      <c r="AI88" s="179">
        <v>3.27022569542403</v>
      </c>
      <c r="AJ88" s="179">
        <v>4.12696213959262</v>
      </c>
      <c r="AK88" s="179">
        <v>4.48219432376009</v>
      </c>
      <c r="AL88" s="179">
        <v>4.64936241042713</v>
      </c>
      <c r="AM88" s="179">
        <v>4.73294645376065</v>
      </c>
      <c r="AN88" s="179">
        <v>4.69115443209389</v>
      </c>
      <c r="AO88" s="179">
        <v>3.7194899283417</v>
      </c>
      <c r="AP88" s="179">
        <v>2.96723353834001</v>
      </c>
      <c r="AQ88" s="179">
        <v>2.58065733792247</v>
      </c>
      <c r="AR88" s="179">
        <v>2.32990520792191</v>
      </c>
      <c r="AS88" s="177">
        <v>0.8</v>
      </c>
      <c r="AT88" s="180">
        <v>1.17100953915733</v>
      </c>
      <c r="AU88" s="181">
        <v>86</v>
      </c>
    </row>
    <row r="89" customHeight="1" spans="1:47">
      <c r="A89" s="184" t="s">
        <v>103</v>
      </c>
      <c r="B89" s="185" t="s">
        <v>104</v>
      </c>
      <c r="C89" s="167" t="s">
        <v>136</v>
      </c>
      <c r="D89" s="186">
        <v>0</v>
      </c>
      <c r="E89" s="186">
        <v>0.75</v>
      </c>
      <c r="F89" s="186" t="s">
        <v>43</v>
      </c>
      <c r="G89" s="186" t="s">
        <v>43</v>
      </c>
      <c r="H89" s="186" t="s">
        <v>43</v>
      </c>
      <c r="I89" s="187" t="s">
        <v>43</v>
      </c>
      <c r="J89" s="186" t="s">
        <v>43</v>
      </c>
      <c r="K89" s="196" t="s">
        <v>43</v>
      </c>
      <c r="L89" s="171">
        <v>0.3796</v>
      </c>
      <c r="M89" s="172">
        <v>220</v>
      </c>
      <c r="N89" s="173">
        <v>109.88</v>
      </c>
      <c r="O89" s="173">
        <v>31.08</v>
      </c>
      <c r="P89" s="174">
        <v>0.777</v>
      </c>
      <c r="Q89" s="175">
        <v>22.58</v>
      </c>
      <c r="R89" s="176">
        <v>17</v>
      </c>
      <c r="S89" s="174">
        <f t="shared" si="2"/>
        <v>0.992488</v>
      </c>
      <c r="T89" s="177">
        <f t="shared" si="3"/>
        <v>-0.217118997912317</v>
      </c>
      <c r="U89" s="203">
        <v>2.26</v>
      </c>
      <c r="V89" s="203">
        <v>2.53</v>
      </c>
      <c r="W89" s="203">
        <v>3.13</v>
      </c>
      <c r="X89" s="203">
        <v>3.95</v>
      </c>
      <c r="Y89" s="203">
        <v>4.29</v>
      </c>
      <c r="Z89" s="203">
        <v>4.45</v>
      </c>
      <c r="AA89" s="203">
        <v>4.53</v>
      </c>
      <c r="AB89" s="203">
        <v>4.49</v>
      </c>
      <c r="AC89" s="203">
        <v>3.56</v>
      </c>
      <c r="AD89" s="203">
        <v>2.84</v>
      </c>
      <c r="AE89" s="203">
        <v>2.47</v>
      </c>
      <c r="AF89" s="203">
        <v>2.23</v>
      </c>
      <c r="AG89" s="179">
        <v>2.36190503058979</v>
      </c>
      <c r="AH89" s="179">
        <v>2.64407952539477</v>
      </c>
      <c r="AI89" s="179">
        <v>3.27113395829471</v>
      </c>
      <c r="AJ89" s="179">
        <v>4.12810834992463</v>
      </c>
      <c r="AK89" s="179">
        <v>4.4834391952346</v>
      </c>
      <c r="AL89" s="179">
        <v>4.65065371067459</v>
      </c>
      <c r="AM89" s="179">
        <v>4.73426096839458</v>
      </c>
      <c r="AN89" s="179">
        <v>4.69245733953458</v>
      </c>
      <c r="AO89" s="179">
        <v>3.72052296853967</v>
      </c>
      <c r="AP89" s="179">
        <v>2.96805764905974</v>
      </c>
      <c r="AQ89" s="179">
        <v>2.58137408210477</v>
      </c>
      <c r="AR89" s="179">
        <v>2.33055230894479</v>
      </c>
      <c r="AS89" s="177">
        <v>0.8</v>
      </c>
      <c r="AT89" s="180">
        <v>1.1922676075792</v>
      </c>
      <c r="AU89" s="181">
        <v>87</v>
      </c>
    </row>
    <row r="90" customHeight="1" spans="1:47">
      <c r="A90" s="184" t="s">
        <v>103</v>
      </c>
      <c r="B90" s="185" t="s">
        <v>104</v>
      </c>
      <c r="C90" s="167" t="s">
        <v>137</v>
      </c>
      <c r="D90" s="186">
        <v>0</v>
      </c>
      <c r="E90" s="186">
        <v>0.75</v>
      </c>
      <c r="F90" s="186" t="s">
        <v>43</v>
      </c>
      <c r="G90" s="186" t="s">
        <v>43</v>
      </c>
      <c r="H90" s="186" t="s">
        <v>43</v>
      </c>
      <c r="I90" s="187" t="s">
        <v>43</v>
      </c>
      <c r="J90" s="186" t="s">
        <v>43</v>
      </c>
      <c r="K90" s="196" t="s">
        <v>43</v>
      </c>
      <c r="L90" s="171">
        <v>0.3796</v>
      </c>
      <c r="M90" s="172">
        <v>218</v>
      </c>
      <c r="N90" s="173">
        <v>109.63</v>
      </c>
      <c r="O90" s="173">
        <v>31.4</v>
      </c>
      <c r="P90" s="174">
        <v>0.794</v>
      </c>
      <c r="Q90" s="175">
        <v>23.1</v>
      </c>
      <c r="R90" s="176">
        <v>17</v>
      </c>
      <c r="S90" s="174">
        <f t="shared" si="2"/>
        <v>0.992488</v>
      </c>
      <c r="T90" s="177">
        <f t="shared" si="3"/>
        <v>-0.19999032733897</v>
      </c>
      <c r="U90" s="203">
        <v>2.26</v>
      </c>
      <c r="V90" s="203">
        <v>2.53</v>
      </c>
      <c r="W90" s="203">
        <v>3.13</v>
      </c>
      <c r="X90" s="203">
        <v>3.95</v>
      </c>
      <c r="Y90" s="203">
        <v>4.29</v>
      </c>
      <c r="Z90" s="203">
        <v>4.45</v>
      </c>
      <c r="AA90" s="203">
        <v>4.53</v>
      </c>
      <c r="AB90" s="203">
        <v>4.49</v>
      </c>
      <c r="AC90" s="203">
        <v>3.56</v>
      </c>
      <c r="AD90" s="203">
        <v>2.84</v>
      </c>
      <c r="AE90" s="203">
        <v>2.47</v>
      </c>
      <c r="AF90" s="203">
        <v>2.23</v>
      </c>
      <c r="AG90" s="179">
        <v>2.36707861455252</v>
      </c>
      <c r="AH90" s="179">
        <v>2.64987119239729</v>
      </c>
      <c r="AI90" s="179">
        <v>3.27829914316344</v>
      </c>
      <c r="AJ90" s="179">
        <v>4.13715067587719</v>
      </c>
      <c r="AK90" s="179">
        <v>4.49325984797801</v>
      </c>
      <c r="AL90" s="179">
        <v>4.66084063484899</v>
      </c>
      <c r="AM90" s="179">
        <v>4.74463102828447</v>
      </c>
      <c r="AN90" s="179">
        <v>4.70273583156673</v>
      </c>
      <c r="AO90" s="179">
        <v>3.72867250787919</v>
      </c>
      <c r="AP90" s="179">
        <v>2.9745589669598</v>
      </c>
      <c r="AQ90" s="179">
        <v>2.58702839732067</v>
      </c>
      <c r="AR90" s="179">
        <v>2.33565721701421</v>
      </c>
      <c r="AS90" s="177">
        <v>0.8</v>
      </c>
      <c r="AT90" s="180">
        <v>1.14218832296198</v>
      </c>
      <c r="AU90" s="181">
        <v>88</v>
      </c>
    </row>
    <row r="91" customHeight="1" spans="1:47">
      <c r="A91" s="184" t="s">
        <v>103</v>
      </c>
      <c r="B91" s="185" t="s">
        <v>104</v>
      </c>
      <c r="C91" s="167" t="s">
        <v>138</v>
      </c>
      <c r="D91" s="186">
        <v>0</v>
      </c>
      <c r="E91" s="186">
        <v>0.75</v>
      </c>
      <c r="F91" s="186" t="s">
        <v>43</v>
      </c>
      <c r="G91" s="186" t="s">
        <v>43</v>
      </c>
      <c r="H91" s="186" t="s">
        <v>43</v>
      </c>
      <c r="I91" s="187" t="s">
        <v>43</v>
      </c>
      <c r="J91" s="186" t="s">
        <v>43</v>
      </c>
      <c r="K91" s="196" t="s">
        <v>43</v>
      </c>
      <c r="L91" s="171">
        <v>0.3796</v>
      </c>
      <c r="M91" s="172">
        <v>553</v>
      </c>
      <c r="N91" s="173">
        <v>108.12</v>
      </c>
      <c r="O91" s="173">
        <v>30</v>
      </c>
      <c r="P91" s="174">
        <v>0.794</v>
      </c>
      <c r="Q91" s="175">
        <v>18.1</v>
      </c>
      <c r="R91" s="176">
        <v>18</v>
      </c>
      <c r="S91" s="174">
        <f t="shared" si="2"/>
        <v>0.93212</v>
      </c>
      <c r="T91" s="177">
        <f t="shared" si="3"/>
        <v>-0.148178346135691</v>
      </c>
      <c r="U91" s="203">
        <v>1.94</v>
      </c>
      <c r="V91" s="203">
        <v>2.21</v>
      </c>
      <c r="W91" s="203">
        <v>2.95</v>
      </c>
      <c r="X91" s="203">
        <v>3.65</v>
      </c>
      <c r="Y91" s="203">
        <v>4.05</v>
      </c>
      <c r="Z91" s="203">
        <v>4.11</v>
      </c>
      <c r="AA91" s="203">
        <v>4.75</v>
      </c>
      <c r="AB91" s="203">
        <v>4.58</v>
      </c>
      <c r="AC91" s="203">
        <v>3.45</v>
      </c>
      <c r="AD91" s="203">
        <v>2.54</v>
      </c>
      <c r="AE91" s="203">
        <v>2.14</v>
      </c>
      <c r="AF91" s="203">
        <v>1.86</v>
      </c>
      <c r="AG91" s="179">
        <v>1.98815242672617</v>
      </c>
      <c r="AH91" s="179">
        <v>2.26485405312621</v>
      </c>
      <c r="AI91" s="179">
        <v>3.02322147363</v>
      </c>
      <c r="AJ91" s="179">
        <v>3.74059606059306</v>
      </c>
      <c r="AK91" s="179">
        <v>4.15052439600051</v>
      </c>
      <c r="AL91" s="179">
        <v>4.21201364631163</v>
      </c>
      <c r="AM91" s="179">
        <v>4.86789898296357</v>
      </c>
      <c r="AN91" s="179">
        <v>4.6936794404154</v>
      </c>
      <c r="AO91" s="179">
        <v>3.53563189288933</v>
      </c>
      <c r="AP91" s="179">
        <v>2.60304492983736</v>
      </c>
      <c r="AQ91" s="179">
        <v>2.1931165944299</v>
      </c>
      <c r="AR91" s="179">
        <v>1.90616675964468</v>
      </c>
      <c r="AS91" s="177">
        <v>0.8</v>
      </c>
      <c r="AT91" s="180">
        <v>1.14183719251702</v>
      </c>
      <c r="AU91" s="181">
        <v>89</v>
      </c>
    </row>
    <row r="92" customHeight="1" spans="1:47">
      <c r="A92" s="184" t="s">
        <v>103</v>
      </c>
      <c r="B92" s="185" t="s">
        <v>104</v>
      </c>
      <c r="C92" s="167" t="s">
        <v>139</v>
      </c>
      <c r="D92" s="186">
        <v>0</v>
      </c>
      <c r="E92" s="186">
        <v>0.75</v>
      </c>
      <c r="F92" s="186" t="s">
        <v>43</v>
      </c>
      <c r="G92" s="186" t="s">
        <v>43</v>
      </c>
      <c r="H92" s="186" t="s">
        <v>43</v>
      </c>
      <c r="I92" s="187" t="s">
        <v>43</v>
      </c>
      <c r="J92" s="186" t="s">
        <v>43</v>
      </c>
      <c r="K92" s="196" t="s">
        <v>43</v>
      </c>
      <c r="L92" s="171">
        <v>0.3796</v>
      </c>
      <c r="M92" s="172">
        <v>371</v>
      </c>
      <c r="N92" s="173">
        <v>108.98</v>
      </c>
      <c r="O92" s="173">
        <v>28.45</v>
      </c>
      <c r="P92" s="174">
        <v>0.829</v>
      </c>
      <c r="Q92" s="175">
        <v>24.45</v>
      </c>
      <c r="R92" s="176">
        <v>18</v>
      </c>
      <c r="S92" s="174">
        <f t="shared" si="2"/>
        <v>0.857152</v>
      </c>
      <c r="T92" s="177">
        <f t="shared" si="3"/>
        <v>-0.032843649667737</v>
      </c>
      <c r="U92" s="203">
        <v>1.79</v>
      </c>
      <c r="V92" s="203">
        <v>1.98</v>
      </c>
      <c r="W92" s="203">
        <v>2.59</v>
      </c>
      <c r="X92" s="203">
        <v>3.13</v>
      </c>
      <c r="Y92" s="203">
        <v>3.59</v>
      </c>
      <c r="Z92" s="203">
        <v>3.64</v>
      </c>
      <c r="AA92" s="203">
        <v>4.32</v>
      </c>
      <c r="AB92" s="203">
        <v>4.25</v>
      </c>
      <c r="AC92" s="203">
        <v>3.37</v>
      </c>
      <c r="AD92" s="203">
        <v>2.46</v>
      </c>
      <c r="AE92" s="203">
        <v>2.13</v>
      </c>
      <c r="AF92" s="203">
        <v>1.9</v>
      </c>
      <c r="AG92" s="179">
        <v>1.89182604718883</v>
      </c>
      <c r="AH92" s="179">
        <v>2.09263439856642</v>
      </c>
      <c r="AI92" s="179">
        <v>2.73733489509445</v>
      </c>
      <c r="AJ92" s="179">
        <v>3.30805336743075</v>
      </c>
      <c r="AK92" s="179">
        <v>3.79422095497648</v>
      </c>
      <c r="AL92" s="179">
        <v>3.84706525797058</v>
      </c>
      <c r="AM92" s="179">
        <v>4.56574777869036</v>
      </c>
      <c r="AN92" s="179">
        <v>4.49176575449862</v>
      </c>
      <c r="AO92" s="179">
        <v>3.56170602180243</v>
      </c>
      <c r="AP92" s="179">
        <v>2.59993970730979</v>
      </c>
      <c r="AQ92" s="179">
        <v>2.25116730754872</v>
      </c>
      <c r="AR92" s="179">
        <v>2.00808351377585</v>
      </c>
      <c r="AS92" s="177">
        <v>0.8</v>
      </c>
      <c r="AT92" s="180">
        <v>1.14243541475658</v>
      </c>
      <c r="AU92" s="181">
        <v>90</v>
      </c>
    </row>
    <row r="93" customHeight="1" spans="1:47">
      <c r="A93" s="184" t="s">
        <v>103</v>
      </c>
      <c r="B93" s="185" t="s">
        <v>104</v>
      </c>
      <c r="C93" s="167" t="s">
        <v>140</v>
      </c>
      <c r="D93" s="186">
        <v>0</v>
      </c>
      <c r="E93" s="186">
        <v>0.75</v>
      </c>
      <c r="F93" s="186" t="s">
        <v>43</v>
      </c>
      <c r="G93" s="186" t="s">
        <v>43</v>
      </c>
      <c r="H93" s="186" t="s">
        <v>43</v>
      </c>
      <c r="I93" s="187" t="s">
        <v>43</v>
      </c>
      <c r="J93" s="186" t="s">
        <v>43</v>
      </c>
      <c r="K93" s="196" t="s">
        <v>43</v>
      </c>
      <c r="L93" s="171">
        <v>0.3796</v>
      </c>
      <c r="M93" s="172">
        <v>718</v>
      </c>
      <c r="N93" s="173">
        <v>108.77</v>
      </c>
      <c r="O93" s="173">
        <v>28.85</v>
      </c>
      <c r="P93" s="174">
        <v>0.868</v>
      </c>
      <c r="Q93" s="175">
        <v>24.95</v>
      </c>
      <c r="R93" s="176">
        <v>19</v>
      </c>
      <c r="S93" s="174">
        <f t="shared" si="2"/>
        <v>0.857152</v>
      </c>
      <c r="T93" s="177">
        <f t="shared" si="3"/>
        <v>0.0126558650041066</v>
      </c>
      <c r="U93" s="203">
        <v>1.79</v>
      </c>
      <c r="V93" s="203">
        <v>1.98</v>
      </c>
      <c r="W93" s="203">
        <v>2.59</v>
      </c>
      <c r="X93" s="203">
        <v>3.13</v>
      </c>
      <c r="Y93" s="203">
        <v>3.59</v>
      </c>
      <c r="Z93" s="203">
        <v>3.64</v>
      </c>
      <c r="AA93" s="203">
        <v>4.32</v>
      </c>
      <c r="AB93" s="203">
        <v>4.25</v>
      </c>
      <c r="AC93" s="203">
        <v>3.37</v>
      </c>
      <c r="AD93" s="203">
        <v>2.46</v>
      </c>
      <c r="AE93" s="203">
        <v>2.13</v>
      </c>
      <c r="AF93" s="203">
        <v>1.9</v>
      </c>
      <c r="AG93" s="179">
        <v>1.8968212872396</v>
      </c>
      <c r="AH93" s="179">
        <v>2.09815985962816</v>
      </c>
      <c r="AI93" s="179">
        <v>2.74456264466512</v>
      </c>
      <c r="AJ93" s="179">
        <v>3.31678806092735</v>
      </c>
      <c r="AK93" s="179">
        <v>3.80423934144702</v>
      </c>
      <c r="AL93" s="179">
        <v>3.85722317628612</v>
      </c>
      <c r="AM93" s="179">
        <v>4.57780333009781</v>
      </c>
      <c r="AN93" s="179">
        <v>4.50362596132308</v>
      </c>
      <c r="AO93" s="179">
        <v>3.57111046815501</v>
      </c>
      <c r="AP93" s="179">
        <v>2.60680467408348</v>
      </c>
      <c r="AQ93" s="179">
        <v>2.25711136414545</v>
      </c>
      <c r="AR93" s="179">
        <v>2.01338572388561</v>
      </c>
      <c r="AS93" s="177">
        <v>0.8</v>
      </c>
      <c r="AT93" s="180">
        <v>1.14243541475658</v>
      </c>
      <c r="AU93" s="181">
        <v>91</v>
      </c>
    </row>
    <row r="94" customHeight="1" spans="1:47">
      <c r="A94" s="184" t="s">
        <v>103</v>
      </c>
      <c r="B94" s="185" t="s">
        <v>104</v>
      </c>
      <c r="C94" s="167" t="s">
        <v>141</v>
      </c>
      <c r="D94" s="186">
        <v>0</v>
      </c>
      <c r="E94" s="186">
        <v>0.75</v>
      </c>
      <c r="F94" s="186" t="s">
        <v>43</v>
      </c>
      <c r="G94" s="186" t="s">
        <v>43</v>
      </c>
      <c r="H94" s="186" t="s">
        <v>43</v>
      </c>
      <c r="I94" s="187" t="s">
        <v>43</v>
      </c>
      <c r="J94" s="186" t="s">
        <v>43</v>
      </c>
      <c r="K94" s="196" t="s">
        <v>43</v>
      </c>
      <c r="L94" s="171">
        <v>0.3796</v>
      </c>
      <c r="M94" s="172">
        <v>407</v>
      </c>
      <c r="N94" s="173">
        <v>108.17</v>
      </c>
      <c r="O94" s="173">
        <v>29.3</v>
      </c>
      <c r="P94" s="174">
        <v>0.886</v>
      </c>
      <c r="Q94" s="175">
        <v>20.1</v>
      </c>
      <c r="R94" s="176">
        <v>19</v>
      </c>
      <c r="S94" s="174">
        <f t="shared" si="2"/>
        <v>0.869664</v>
      </c>
      <c r="T94" s="177">
        <f t="shared" si="3"/>
        <v>0.0187842661073701</v>
      </c>
      <c r="U94" s="203">
        <v>1.85</v>
      </c>
      <c r="V94" s="203">
        <v>1.98</v>
      </c>
      <c r="W94" s="203">
        <v>2.75</v>
      </c>
      <c r="X94" s="203">
        <v>3.32</v>
      </c>
      <c r="Y94" s="203">
        <v>3.71</v>
      </c>
      <c r="Z94" s="203">
        <v>3.75</v>
      </c>
      <c r="AA94" s="203">
        <v>4.33</v>
      </c>
      <c r="AB94" s="203">
        <v>4.26</v>
      </c>
      <c r="AC94" s="203">
        <v>3.29</v>
      </c>
      <c r="AD94" s="203">
        <v>2.44</v>
      </c>
      <c r="AE94" s="203">
        <v>2.08</v>
      </c>
      <c r="AF94" s="203">
        <v>1.9</v>
      </c>
      <c r="AG94" s="179">
        <v>1.91077151635574</v>
      </c>
      <c r="AH94" s="179">
        <v>2.04504194723479</v>
      </c>
      <c r="AI94" s="179">
        <v>2.8403360378261</v>
      </c>
      <c r="AJ94" s="179">
        <v>3.42906023475733</v>
      </c>
      <c r="AK94" s="179">
        <v>3.83187152739449</v>
      </c>
      <c r="AL94" s="179">
        <v>3.8731855061265</v>
      </c>
      <c r="AM94" s="179">
        <v>4.47223819774074</v>
      </c>
      <c r="AN94" s="179">
        <v>4.39993873495971</v>
      </c>
      <c r="AO94" s="179">
        <v>3.39807475070832</v>
      </c>
      <c r="AP94" s="179">
        <v>2.52015270265298</v>
      </c>
      <c r="AQ94" s="179">
        <v>2.14832689406483</v>
      </c>
      <c r="AR94" s="179">
        <v>1.96241398977076</v>
      </c>
      <c r="AS94" s="177">
        <v>0.8</v>
      </c>
      <c r="AT94" s="180">
        <v>1.13895662238522</v>
      </c>
      <c r="AU94" s="181">
        <v>92</v>
      </c>
    </row>
    <row r="95" customHeight="1" spans="1:47">
      <c r="A95" s="184" t="s">
        <v>103</v>
      </c>
      <c r="B95" s="185" t="s">
        <v>104</v>
      </c>
      <c r="C95" s="167" t="s">
        <v>142</v>
      </c>
      <c r="D95" s="186">
        <v>0</v>
      </c>
      <c r="E95" s="186">
        <v>0.75</v>
      </c>
      <c r="F95" s="186" t="s">
        <v>43</v>
      </c>
      <c r="G95" s="186" t="s">
        <v>43</v>
      </c>
      <c r="H95" s="186" t="s">
        <v>43</v>
      </c>
      <c r="I95" s="187" t="s">
        <v>43</v>
      </c>
      <c r="J95" s="186" t="s">
        <v>43</v>
      </c>
      <c r="K95" s="196" t="s">
        <v>43</v>
      </c>
      <c r="L95" s="171">
        <v>0.3796</v>
      </c>
      <c r="M95" s="172">
        <v>306</v>
      </c>
      <c r="N95" s="173">
        <v>105.93</v>
      </c>
      <c r="O95" s="173">
        <v>29.36</v>
      </c>
      <c r="P95" s="174">
        <v>0.754</v>
      </c>
      <c r="Q95" s="175">
        <v>17.76</v>
      </c>
      <c r="R95" s="176">
        <v>17</v>
      </c>
      <c r="S95" s="174">
        <f t="shared" si="2"/>
        <v>0.919296</v>
      </c>
      <c r="T95" s="177">
        <f t="shared" si="3"/>
        <v>-0.179807156780841</v>
      </c>
      <c r="U95" s="203">
        <v>2.08</v>
      </c>
      <c r="V95" s="203">
        <v>2.47</v>
      </c>
      <c r="W95" s="203">
        <v>3.15</v>
      </c>
      <c r="X95" s="203">
        <v>3.93</v>
      </c>
      <c r="Y95" s="203">
        <v>4.2</v>
      </c>
      <c r="Z95" s="203">
        <v>3.98</v>
      </c>
      <c r="AA95" s="203">
        <v>4.44</v>
      </c>
      <c r="AB95" s="203">
        <v>4.16</v>
      </c>
      <c r="AC95" s="203">
        <v>3.11</v>
      </c>
      <c r="AD95" s="203">
        <v>2.33</v>
      </c>
      <c r="AE95" s="203">
        <v>2.08</v>
      </c>
      <c r="AF95" s="203">
        <v>1.8</v>
      </c>
      <c r="AG95" s="179">
        <v>2.12869117237538</v>
      </c>
      <c r="AH95" s="179">
        <v>2.52782076719577</v>
      </c>
      <c r="AI95" s="179">
        <v>3.22373903508772</v>
      </c>
      <c r="AJ95" s="179">
        <v>4.02199822472849</v>
      </c>
      <c r="AK95" s="179">
        <v>4.29831871345029</v>
      </c>
      <c r="AL95" s="179">
        <v>4.0731686856029</v>
      </c>
      <c r="AM95" s="179">
        <v>4.54393692564745</v>
      </c>
      <c r="AN95" s="179">
        <v>4.25738234475077</v>
      </c>
      <c r="AO95" s="179">
        <v>3.18280266638819</v>
      </c>
      <c r="AP95" s="179">
        <v>2.38454347674742</v>
      </c>
      <c r="AQ95" s="179">
        <v>2.12869117237538</v>
      </c>
      <c r="AR95" s="179">
        <v>1.8421365914787</v>
      </c>
      <c r="AS95" s="177">
        <v>0.8</v>
      </c>
      <c r="AT95" s="180">
        <v>1.14183719251702</v>
      </c>
      <c r="AU95" s="181">
        <v>93</v>
      </c>
    </row>
    <row r="96" customHeight="1" spans="1:47">
      <c r="A96" s="184" t="s">
        <v>103</v>
      </c>
      <c r="B96" s="185" t="s">
        <v>104</v>
      </c>
      <c r="C96" s="167" t="s">
        <v>143</v>
      </c>
      <c r="D96" s="186">
        <v>0</v>
      </c>
      <c r="E96" s="186">
        <v>0.75</v>
      </c>
      <c r="F96" s="186" t="s">
        <v>43</v>
      </c>
      <c r="G96" s="186" t="s">
        <v>43</v>
      </c>
      <c r="H96" s="186" t="s">
        <v>43</v>
      </c>
      <c r="I96" s="187" t="s">
        <v>43</v>
      </c>
      <c r="J96" s="186" t="s">
        <v>43</v>
      </c>
      <c r="K96" s="196" t="s">
        <v>43</v>
      </c>
      <c r="L96" s="171">
        <v>0.3796</v>
      </c>
      <c r="M96" s="172">
        <v>544</v>
      </c>
      <c r="N96" s="173">
        <v>107.11</v>
      </c>
      <c r="O96" s="173">
        <v>29.16</v>
      </c>
      <c r="P96" s="174">
        <v>0.784</v>
      </c>
      <c r="Q96" s="175">
        <v>24.96</v>
      </c>
      <c r="R96" s="176">
        <v>17</v>
      </c>
      <c r="S96" s="174">
        <f t="shared" si="2"/>
        <v>0.877928</v>
      </c>
      <c r="T96" s="177">
        <f t="shared" si="3"/>
        <v>-0.106988272386802</v>
      </c>
      <c r="U96" s="203">
        <v>1.79</v>
      </c>
      <c r="V96" s="203">
        <v>2.06</v>
      </c>
      <c r="W96" s="203">
        <v>2.9</v>
      </c>
      <c r="X96" s="203">
        <v>3.43</v>
      </c>
      <c r="Y96" s="203">
        <v>3.81</v>
      </c>
      <c r="Z96" s="203">
        <v>3.79</v>
      </c>
      <c r="AA96" s="203">
        <v>4.54</v>
      </c>
      <c r="AB96" s="203">
        <v>4.43</v>
      </c>
      <c r="AC96" s="203">
        <v>3.23</v>
      </c>
      <c r="AD96" s="203">
        <v>2.29</v>
      </c>
      <c r="AE96" s="203">
        <v>1.96</v>
      </c>
      <c r="AF96" s="203">
        <v>1.77</v>
      </c>
      <c r="AG96" s="179">
        <v>1.89696840743204</v>
      </c>
      <c r="AH96" s="179">
        <v>2.1831033068771</v>
      </c>
      <c r="AI96" s="179">
        <v>3.07330077181728</v>
      </c>
      <c r="AJ96" s="179">
        <v>3.63497298183906</v>
      </c>
      <c r="AK96" s="179">
        <v>4.0376813588358</v>
      </c>
      <c r="AL96" s="179">
        <v>4.01648618109913</v>
      </c>
      <c r="AM96" s="179">
        <v>4.81130534622429</v>
      </c>
      <c r="AN96" s="179">
        <v>4.6947318686726</v>
      </c>
      <c r="AO96" s="179">
        <v>3.42302120447235</v>
      </c>
      <c r="AP96" s="179">
        <v>2.42684785084882</v>
      </c>
      <c r="AQ96" s="179">
        <v>2.07712741819375</v>
      </c>
      <c r="AR96" s="179">
        <v>1.87577322969537</v>
      </c>
      <c r="AS96" s="177">
        <v>0.8</v>
      </c>
      <c r="AT96" s="180">
        <v>1.13757811026796</v>
      </c>
      <c r="AU96" s="181">
        <v>94</v>
      </c>
    </row>
    <row r="97" customHeight="1" spans="1:47">
      <c r="A97" s="184" t="s">
        <v>103</v>
      </c>
      <c r="B97" s="185" t="s">
        <v>104</v>
      </c>
      <c r="C97" s="167" t="s">
        <v>144</v>
      </c>
      <c r="D97" s="186">
        <v>0</v>
      </c>
      <c r="E97" s="186">
        <v>0.75</v>
      </c>
      <c r="F97" s="186" t="s">
        <v>43</v>
      </c>
      <c r="G97" s="186" t="s">
        <v>43</v>
      </c>
      <c r="H97" s="186" t="s">
        <v>43</v>
      </c>
      <c r="I97" s="187" t="s">
        <v>43</v>
      </c>
      <c r="J97" s="186" t="s">
        <v>43</v>
      </c>
      <c r="K97" s="196" t="s">
        <v>43</v>
      </c>
      <c r="L97" s="171">
        <v>0.3796</v>
      </c>
      <c r="M97" s="172">
        <v>212</v>
      </c>
      <c r="N97" s="173">
        <v>106.26</v>
      </c>
      <c r="O97" s="173">
        <v>29.29</v>
      </c>
      <c r="P97" s="174">
        <v>0.754</v>
      </c>
      <c r="Q97" s="175">
        <v>19.09</v>
      </c>
      <c r="R97" s="176">
        <v>17</v>
      </c>
      <c r="S97" s="174">
        <f t="shared" si="2"/>
        <v>0.894552</v>
      </c>
      <c r="T97" s="177">
        <f t="shared" si="3"/>
        <v>-0.157119988552929</v>
      </c>
      <c r="U97" s="203">
        <v>1.87</v>
      </c>
      <c r="V97" s="203">
        <v>2.21</v>
      </c>
      <c r="W97" s="203">
        <v>3.04</v>
      </c>
      <c r="X97" s="203">
        <v>3.64</v>
      </c>
      <c r="Y97" s="203">
        <v>3.97</v>
      </c>
      <c r="Z97" s="203">
        <v>3.85</v>
      </c>
      <c r="AA97" s="203">
        <v>4.58</v>
      </c>
      <c r="AB97" s="203">
        <v>4.44</v>
      </c>
      <c r="AC97" s="203">
        <v>3.15</v>
      </c>
      <c r="AD97" s="203">
        <v>2.27</v>
      </c>
      <c r="AE97" s="203">
        <v>1.93</v>
      </c>
      <c r="AF97" s="203">
        <v>1.74</v>
      </c>
      <c r="AG97" s="179">
        <v>1.92465225051199</v>
      </c>
      <c r="AH97" s="179">
        <v>2.27458902333235</v>
      </c>
      <c r="AI97" s="179">
        <v>3.128846439335</v>
      </c>
      <c r="AJ97" s="179">
        <v>3.74638192078269</v>
      </c>
      <c r="AK97" s="179">
        <v>4.08602643557893</v>
      </c>
      <c r="AL97" s="179">
        <v>3.96251933928939</v>
      </c>
      <c r="AM97" s="179">
        <v>4.71385417505075</v>
      </c>
      <c r="AN97" s="179">
        <v>4.56976256271296</v>
      </c>
      <c r="AO97" s="179">
        <v>3.24206127760041</v>
      </c>
      <c r="AP97" s="179">
        <v>2.33634257147712</v>
      </c>
      <c r="AQ97" s="179">
        <v>1.98640579865676</v>
      </c>
      <c r="AR97" s="179">
        <v>1.79085289619832</v>
      </c>
      <c r="AS97" s="177">
        <v>0.8</v>
      </c>
      <c r="AT97" s="180">
        <v>1.13907366586687</v>
      </c>
      <c r="AU97" s="181">
        <v>95</v>
      </c>
    </row>
    <row r="98" customHeight="1" spans="1:47">
      <c r="A98" s="184" t="s">
        <v>103</v>
      </c>
      <c r="B98" s="185" t="s">
        <v>104</v>
      </c>
      <c r="C98" s="167" t="s">
        <v>145</v>
      </c>
      <c r="D98" s="186">
        <v>0</v>
      </c>
      <c r="E98" s="186">
        <v>0.75</v>
      </c>
      <c r="F98" s="186" t="s">
        <v>43</v>
      </c>
      <c r="G98" s="186" t="s">
        <v>43</v>
      </c>
      <c r="H98" s="186" t="s">
        <v>43</v>
      </c>
      <c r="I98" s="187" t="s">
        <v>43</v>
      </c>
      <c r="J98" s="186" t="s">
        <v>43</v>
      </c>
      <c r="K98" s="196" t="s">
        <v>43</v>
      </c>
      <c r="L98" s="171">
        <v>0.3796</v>
      </c>
      <c r="M98" s="172">
        <v>219</v>
      </c>
      <c r="N98" s="173">
        <v>106.28</v>
      </c>
      <c r="O98" s="173">
        <v>29.97</v>
      </c>
      <c r="P98" s="174">
        <v>0.784</v>
      </c>
      <c r="Q98" s="175">
        <v>19.97</v>
      </c>
      <c r="R98" s="176">
        <v>17</v>
      </c>
      <c r="S98" s="174">
        <f t="shared" si="2"/>
        <v>0.894552</v>
      </c>
      <c r="T98" s="177">
        <f t="shared" si="3"/>
        <v>-0.123583648574929</v>
      </c>
      <c r="U98" s="203">
        <v>1.87</v>
      </c>
      <c r="V98" s="203">
        <v>2.21</v>
      </c>
      <c r="W98" s="203">
        <v>3.04</v>
      </c>
      <c r="X98" s="203">
        <v>3.64</v>
      </c>
      <c r="Y98" s="203">
        <v>3.97</v>
      </c>
      <c r="Z98" s="203">
        <v>3.85</v>
      </c>
      <c r="AA98" s="203">
        <v>4.58</v>
      </c>
      <c r="AB98" s="203">
        <v>4.44</v>
      </c>
      <c r="AC98" s="203">
        <v>3.15</v>
      </c>
      <c r="AD98" s="203">
        <v>2.27</v>
      </c>
      <c r="AE98" s="203">
        <v>1.93</v>
      </c>
      <c r="AF98" s="203">
        <v>1.74</v>
      </c>
      <c r="AG98" s="179">
        <v>1.93120784482065</v>
      </c>
      <c r="AH98" s="179">
        <v>2.28233654387895</v>
      </c>
      <c r="AI98" s="179">
        <v>3.13950366216832</v>
      </c>
      <c r="AJ98" s="179">
        <v>3.75914254285944</v>
      </c>
      <c r="AK98" s="179">
        <v>4.09994392723956</v>
      </c>
      <c r="AL98" s="179">
        <v>3.97601615110133</v>
      </c>
      <c r="AM98" s="179">
        <v>4.72991012260886</v>
      </c>
      <c r="AN98" s="179">
        <v>4.58532771711426</v>
      </c>
      <c r="AO98" s="179">
        <v>3.25310412362836</v>
      </c>
      <c r="AP98" s="179">
        <v>2.34430043194806</v>
      </c>
      <c r="AQ98" s="179">
        <v>1.99317173288976</v>
      </c>
      <c r="AR98" s="179">
        <v>1.79695275400424</v>
      </c>
      <c r="AS98" s="177">
        <v>0.8</v>
      </c>
      <c r="AT98" s="180">
        <v>1.12920616379891</v>
      </c>
      <c r="AU98" s="181">
        <v>96</v>
      </c>
    </row>
    <row r="99" customHeight="1" spans="1:47">
      <c r="A99" s="184" t="s">
        <v>146</v>
      </c>
      <c r="B99" s="185" t="s">
        <v>147</v>
      </c>
      <c r="C99" s="188" t="s">
        <v>148</v>
      </c>
      <c r="D99" s="186">
        <v>0</v>
      </c>
      <c r="E99" s="186">
        <v>0.75</v>
      </c>
      <c r="F99" s="186">
        <v>0</v>
      </c>
      <c r="G99" s="187">
        <v>0</v>
      </c>
      <c r="H99" s="186" t="s">
        <v>149</v>
      </c>
      <c r="I99" s="187">
        <v>15</v>
      </c>
      <c r="J99" s="186">
        <v>0</v>
      </c>
      <c r="K99" s="196">
        <v>0</v>
      </c>
      <c r="L99" s="171">
        <v>0.3693</v>
      </c>
      <c r="M99" s="172">
        <v>38</v>
      </c>
      <c r="N99" s="173">
        <v>117.25</v>
      </c>
      <c r="O99" s="173">
        <v>31.83</v>
      </c>
      <c r="P99" s="174">
        <v>0.998</v>
      </c>
      <c r="Q99" s="175">
        <v>26.83</v>
      </c>
      <c r="R99" s="176">
        <v>20</v>
      </c>
      <c r="S99" s="174">
        <f t="shared" si="2"/>
        <v>1.081136</v>
      </c>
      <c r="T99" s="177">
        <f t="shared" si="3"/>
        <v>-0.0768968936378031</v>
      </c>
      <c r="U99" s="203">
        <v>2.68</v>
      </c>
      <c r="V99" s="203">
        <v>2.98</v>
      </c>
      <c r="W99" s="203">
        <v>3.48</v>
      </c>
      <c r="X99" s="203">
        <v>4.05</v>
      </c>
      <c r="Y99" s="203">
        <v>4.62</v>
      </c>
      <c r="Z99" s="203">
        <v>4.55</v>
      </c>
      <c r="AA99" s="203">
        <v>4.86</v>
      </c>
      <c r="AB99" s="203">
        <v>4.55</v>
      </c>
      <c r="AC99" s="203">
        <v>3.91</v>
      </c>
      <c r="AD99" s="203">
        <v>3.22</v>
      </c>
      <c r="AE99" s="203">
        <v>2.91</v>
      </c>
      <c r="AF99" s="203">
        <v>2.57</v>
      </c>
      <c r="AG99" s="179">
        <v>2.86982226102914</v>
      </c>
      <c r="AH99" s="179">
        <v>3.1910710215921</v>
      </c>
      <c r="AI99" s="179">
        <v>3.72648562253038</v>
      </c>
      <c r="AJ99" s="179">
        <v>4.33685826760001</v>
      </c>
      <c r="AK99" s="179">
        <v>4.94723091266964</v>
      </c>
      <c r="AL99" s="179">
        <v>4.87227286853828</v>
      </c>
      <c r="AM99" s="179">
        <v>5.20422992112001</v>
      </c>
      <c r="AN99" s="179">
        <v>4.87227286853828</v>
      </c>
      <c r="AO99" s="179">
        <v>4.18694217933729</v>
      </c>
      <c r="AP99" s="179">
        <v>3.44807003004247</v>
      </c>
      <c r="AQ99" s="179">
        <v>3.11611297746075</v>
      </c>
      <c r="AR99" s="179">
        <v>2.75203104882272</v>
      </c>
      <c r="AS99" s="177">
        <v>0.8</v>
      </c>
      <c r="AT99" s="180">
        <v>1.14399277097775</v>
      </c>
      <c r="AU99" s="181">
        <v>97</v>
      </c>
    </row>
    <row r="100" customHeight="1" spans="1:47">
      <c r="A100" s="184" t="s">
        <v>146</v>
      </c>
      <c r="B100" s="185" t="s">
        <v>147</v>
      </c>
      <c r="C100" s="167" t="s">
        <v>150</v>
      </c>
      <c r="D100" s="186">
        <v>0</v>
      </c>
      <c r="E100" s="186">
        <v>0.75</v>
      </c>
      <c r="F100" s="186">
        <v>0</v>
      </c>
      <c r="G100" s="187">
        <v>0</v>
      </c>
      <c r="H100" s="186" t="s">
        <v>149</v>
      </c>
      <c r="I100" s="187">
        <v>15</v>
      </c>
      <c r="J100" s="186">
        <v>0</v>
      </c>
      <c r="K100" s="196">
        <v>0</v>
      </c>
      <c r="L100" s="171">
        <v>0.3695</v>
      </c>
      <c r="M100" s="172">
        <v>16</v>
      </c>
      <c r="N100" s="173">
        <v>117.3</v>
      </c>
      <c r="O100" s="173">
        <v>31.87</v>
      </c>
      <c r="P100" s="174">
        <v>1.003</v>
      </c>
      <c r="Q100" s="175">
        <v>26.87</v>
      </c>
      <c r="R100" s="176">
        <v>20</v>
      </c>
      <c r="S100" s="174">
        <f t="shared" si="2"/>
        <v>1.081136</v>
      </c>
      <c r="T100" s="177">
        <f t="shared" si="3"/>
        <v>-0.0722721285758683</v>
      </c>
      <c r="U100" s="203">
        <v>2.68</v>
      </c>
      <c r="V100" s="203">
        <v>2.98</v>
      </c>
      <c r="W100" s="203">
        <v>3.48</v>
      </c>
      <c r="X100" s="203">
        <v>4.05</v>
      </c>
      <c r="Y100" s="203">
        <v>4.62</v>
      </c>
      <c r="Z100" s="203">
        <v>4.55</v>
      </c>
      <c r="AA100" s="203">
        <v>4.86</v>
      </c>
      <c r="AB100" s="203">
        <v>4.55</v>
      </c>
      <c r="AC100" s="203">
        <v>3.91</v>
      </c>
      <c r="AD100" s="203">
        <v>3.22</v>
      </c>
      <c r="AE100" s="203">
        <v>2.91</v>
      </c>
      <c r="AF100" s="203">
        <v>2.57</v>
      </c>
      <c r="AG100" s="179">
        <v>2.87081381065842</v>
      </c>
      <c r="AH100" s="179">
        <v>3.19217356558287</v>
      </c>
      <c r="AI100" s="179">
        <v>3.72777315712362</v>
      </c>
      <c r="AJ100" s="179">
        <v>4.33835669148007</v>
      </c>
      <c r="AK100" s="179">
        <v>4.94894022583653</v>
      </c>
      <c r="AL100" s="179">
        <v>4.87395628302082</v>
      </c>
      <c r="AM100" s="179">
        <v>5.20602802977609</v>
      </c>
      <c r="AN100" s="179">
        <v>4.87395628302082</v>
      </c>
      <c r="AO100" s="179">
        <v>4.18838880584866</v>
      </c>
      <c r="AP100" s="179">
        <v>3.44926136952243</v>
      </c>
      <c r="AQ100" s="179">
        <v>3.11718962276716</v>
      </c>
      <c r="AR100" s="179">
        <v>2.75298190051945</v>
      </c>
      <c r="AS100" s="177">
        <v>0.8</v>
      </c>
      <c r="AT100" s="180">
        <v>1.13757811026796</v>
      </c>
      <c r="AU100" s="181">
        <v>98</v>
      </c>
    </row>
    <row r="101" customHeight="1" spans="1:47">
      <c r="A101" s="184" t="s">
        <v>146</v>
      </c>
      <c r="B101" s="185" t="s">
        <v>147</v>
      </c>
      <c r="C101" s="167" t="s">
        <v>151</v>
      </c>
      <c r="D101" s="186">
        <v>0</v>
      </c>
      <c r="E101" s="186">
        <v>0.75</v>
      </c>
      <c r="F101" s="186">
        <v>0</v>
      </c>
      <c r="G101" s="187">
        <v>0</v>
      </c>
      <c r="H101" s="186" t="s">
        <v>149</v>
      </c>
      <c r="I101" s="187">
        <v>15</v>
      </c>
      <c r="J101" s="186">
        <v>0</v>
      </c>
      <c r="K101" s="196">
        <v>0</v>
      </c>
      <c r="L101" s="171">
        <v>0.3697</v>
      </c>
      <c r="M101" s="172">
        <v>17</v>
      </c>
      <c r="N101" s="173">
        <v>117.25</v>
      </c>
      <c r="O101" s="173">
        <v>31.88</v>
      </c>
      <c r="P101" s="174">
        <v>1.003</v>
      </c>
      <c r="Q101" s="175">
        <v>26.98</v>
      </c>
      <c r="R101" s="176">
        <v>20</v>
      </c>
      <c r="S101" s="174">
        <f t="shared" si="2"/>
        <v>1.081136</v>
      </c>
      <c r="T101" s="177">
        <f t="shared" si="3"/>
        <v>-0.0722721285758683</v>
      </c>
      <c r="U101" s="203">
        <v>2.68</v>
      </c>
      <c r="V101" s="203">
        <v>2.98</v>
      </c>
      <c r="W101" s="203">
        <v>3.48</v>
      </c>
      <c r="X101" s="203">
        <v>4.05</v>
      </c>
      <c r="Y101" s="203">
        <v>4.62</v>
      </c>
      <c r="Z101" s="203">
        <v>4.55</v>
      </c>
      <c r="AA101" s="203">
        <v>4.86</v>
      </c>
      <c r="AB101" s="203">
        <v>4.55</v>
      </c>
      <c r="AC101" s="203">
        <v>3.91</v>
      </c>
      <c r="AD101" s="203">
        <v>3.22</v>
      </c>
      <c r="AE101" s="203">
        <v>2.91</v>
      </c>
      <c r="AF101" s="203">
        <v>2.57</v>
      </c>
      <c r="AG101" s="179">
        <v>2.87186485326545</v>
      </c>
      <c r="AH101" s="179">
        <v>3.19334226221308</v>
      </c>
      <c r="AI101" s="179">
        <v>3.72913794379246</v>
      </c>
      <c r="AJ101" s="179">
        <v>4.33994502079294</v>
      </c>
      <c r="AK101" s="179">
        <v>4.95075209779343</v>
      </c>
      <c r="AL101" s="179">
        <v>4.87574070237232</v>
      </c>
      <c r="AM101" s="179">
        <v>5.20793402495153</v>
      </c>
      <c r="AN101" s="179">
        <v>4.87574070237232</v>
      </c>
      <c r="AO101" s="179">
        <v>4.18992222995072</v>
      </c>
      <c r="AP101" s="179">
        <v>3.45052418937118</v>
      </c>
      <c r="AQ101" s="179">
        <v>3.11833086679197</v>
      </c>
      <c r="AR101" s="179">
        <v>2.75398980331799</v>
      </c>
      <c r="AS101" s="177">
        <v>0.8</v>
      </c>
      <c r="AT101" s="180">
        <v>1.14079680601343</v>
      </c>
      <c r="AU101" s="181">
        <v>99</v>
      </c>
    </row>
    <row r="102" customHeight="1" spans="1:47">
      <c r="A102" s="184" t="s">
        <v>146</v>
      </c>
      <c r="B102" s="185" t="s">
        <v>147</v>
      </c>
      <c r="C102" s="167" t="s">
        <v>152</v>
      </c>
      <c r="D102" s="186">
        <v>0</v>
      </c>
      <c r="E102" s="186">
        <v>0.75</v>
      </c>
      <c r="F102" s="186">
        <v>0</v>
      </c>
      <c r="G102" s="187">
        <v>0</v>
      </c>
      <c r="H102" s="186" t="s">
        <v>149</v>
      </c>
      <c r="I102" s="187">
        <v>15</v>
      </c>
      <c r="J102" s="186">
        <v>0</v>
      </c>
      <c r="K102" s="196">
        <v>0</v>
      </c>
      <c r="L102" s="171">
        <v>0.3699</v>
      </c>
      <c r="M102" s="172">
        <v>27</v>
      </c>
      <c r="N102" s="173">
        <v>117.27</v>
      </c>
      <c r="O102" s="173">
        <v>31.85</v>
      </c>
      <c r="P102" s="174">
        <v>0.999</v>
      </c>
      <c r="Q102" s="175">
        <v>26.85</v>
      </c>
      <c r="R102" s="176">
        <v>20</v>
      </c>
      <c r="S102" s="174">
        <f t="shared" si="2"/>
        <v>1.081136</v>
      </c>
      <c r="T102" s="177">
        <f t="shared" si="3"/>
        <v>-0.0759719406254161</v>
      </c>
      <c r="U102" s="203">
        <v>2.68</v>
      </c>
      <c r="V102" s="203">
        <v>2.98</v>
      </c>
      <c r="W102" s="203">
        <v>3.48</v>
      </c>
      <c r="X102" s="203">
        <v>4.05</v>
      </c>
      <c r="Y102" s="203">
        <v>4.62</v>
      </c>
      <c r="Z102" s="203">
        <v>4.55</v>
      </c>
      <c r="AA102" s="203">
        <v>4.86</v>
      </c>
      <c r="AB102" s="203">
        <v>4.55</v>
      </c>
      <c r="AC102" s="203">
        <v>3.91</v>
      </c>
      <c r="AD102" s="203">
        <v>3.22</v>
      </c>
      <c r="AE102" s="203">
        <v>2.91</v>
      </c>
      <c r="AF102" s="203">
        <v>2.57</v>
      </c>
      <c r="AG102" s="179">
        <v>2.87045685279188</v>
      </c>
      <c r="AH102" s="179">
        <v>3.19177664974619</v>
      </c>
      <c r="AI102" s="179">
        <v>3.72730964467005</v>
      </c>
      <c r="AJ102" s="179">
        <v>4.33781725888325</v>
      </c>
      <c r="AK102" s="179">
        <v>4.94832487309645</v>
      </c>
      <c r="AL102" s="179">
        <v>4.87335025380711</v>
      </c>
      <c r="AM102" s="179">
        <v>5.2053807106599</v>
      </c>
      <c r="AN102" s="179">
        <v>4.87335025380711</v>
      </c>
      <c r="AO102" s="179">
        <v>4.18786802030457</v>
      </c>
      <c r="AP102" s="179">
        <v>3.44883248730965</v>
      </c>
      <c r="AQ102" s="179">
        <v>3.11680203045685</v>
      </c>
      <c r="AR102" s="179">
        <v>2.75263959390863</v>
      </c>
      <c r="AS102" s="177">
        <v>0.8</v>
      </c>
      <c r="AT102" s="180">
        <v>1.14489983028695</v>
      </c>
      <c r="AU102" s="181">
        <v>100</v>
      </c>
    </row>
    <row r="103" customHeight="1" spans="1:47">
      <c r="A103" s="184" t="s">
        <v>146</v>
      </c>
      <c r="B103" s="185" t="s">
        <v>147</v>
      </c>
      <c r="C103" s="167" t="s">
        <v>153</v>
      </c>
      <c r="D103" s="186">
        <v>0</v>
      </c>
      <c r="E103" s="186">
        <v>0.75</v>
      </c>
      <c r="F103" s="186">
        <v>0</v>
      </c>
      <c r="G103" s="187">
        <v>0</v>
      </c>
      <c r="H103" s="186" t="s">
        <v>149</v>
      </c>
      <c r="I103" s="187">
        <v>15</v>
      </c>
      <c r="J103" s="186">
        <v>0</v>
      </c>
      <c r="K103" s="196">
        <v>0</v>
      </c>
      <c r="L103" s="171">
        <v>0.3701</v>
      </c>
      <c r="M103" s="172">
        <v>18</v>
      </c>
      <c r="N103" s="173">
        <v>117.3</v>
      </c>
      <c r="O103" s="173">
        <v>31.8</v>
      </c>
      <c r="P103" s="174">
        <v>0.999</v>
      </c>
      <c r="Q103" s="175">
        <v>26.8</v>
      </c>
      <c r="R103" s="176">
        <v>20</v>
      </c>
      <c r="S103" s="174">
        <f t="shared" si="2"/>
        <v>1.081136</v>
      </c>
      <c r="T103" s="177">
        <f t="shared" si="3"/>
        <v>-0.0759719406254161</v>
      </c>
      <c r="U103" s="203">
        <v>2.68</v>
      </c>
      <c r="V103" s="203">
        <v>2.98</v>
      </c>
      <c r="W103" s="203">
        <v>3.48</v>
      </c>
      <c r="X103" s="203">
        <v>4.05</v>
      </c>
      <c r="Y103" s="203">
        <v>4.62</v>
      </c>
      <c r="Z103" s="203">
        <v>4.55</v>
      </c>
      <c r="AA103" s="203">
        <v>4.86</v>
      </c>
      <c r="AB103" s="203">
        <v>4.55</v>
      </c>
      <c r="AC103" s="203">
        <v>3.91</v>
      </c>
      <c r="AD103" s="203">
        <v>3.22</v>
      </c>
      <c r="AE103" s="203">
        <v>2.91</v>
      </c>
      <c r="AF103" s="203">
        <v>2.57</v>
      </c>
      <c r="AG103" s="179">
        <v>2.86879104941469</v>
      </c>
      <c r="AH103" s="179">
        <v>3.18992437584171</v>
      </c>
      <c r="AI103" s="179">
        <v>3.7251465865534</v>
      </c>
      <c r="AJ103" s="179">
        <v>4.33529990676474</v>
      </c>
      <c r="AK103" s="179">
        <v>4.94545322697607</v>
      </c>
      <c r="AL103" s="179">
        <v>4.87052211747643</v>
      </c>
      <c r="AM103" s="179">
        <v>5.20235988811768</v>
      </c>
      <c r="AN103" s="179">
        <v>4.87052211747643</v>
      </c>
      <c r="AO103" s="179">
        <v>4.18543768776546</v>
      </c>
      <c r="AP103" s="179">
        <v>3.44683103698332</v>
      </c>
      <c r="AQ103" s="179">
        <v>3.11499326634207</v>
      </c>
      <c r="AR103" s="179">
        <v>2.75104216305812</v>
      </c>
      <c r="AS103" s="177">
        <v>0.8</v>
      </c>
      <c r="AT103" s="180">
        <v>1.1378639779736</v>
      </c>
      <c r="AU103" s="181">
        <v>101</v>
      </c>
    </row>
    <row r="104" customHeight="1" spans="1:47">
      <c r="A104" s="184" t="s">
        <v>146</v>
      </c>
      <c r="B104" s="185" t="s">
        <v>147</v>
      </c>
      <c r="C104" s="167" t="s">
        <v>154</v>
      </c>
      <c r="D104" s="186">
        <v>0</v>
      </c>
      <c r="E104" s="186">
        <v>0.75</v>
      </c>
      <c r="F104" s="186">
        <v>0</v>
      </c>
      <c r="G104" s="187">
        <v>0</v>
      </c>
      <c r="H104" s="186" t="s">
        <v>149</v>
      </c>
      <c r="I104" s="187">
        <v>15</v>
      </c>
      <c r="J104" s="186">
        <v>0</v>
      </c>
      <c r="K104" s="196">
        <v>0</v>
      </c>
      <c r="L104" s="171">
        <v>0.3703</v>
      </c>
      <c r="M104" s="172">
        <v>28</v>
      </c>
      <c r="N104" s="173">
        <v>117.17</v>
      </c>
      <c r="O104" s="173">
        <v>32.48</v>
      </c>
      <c r="P104" s="174">
        <v>1.028</v>
      </c>
      <c r="Q104" s="175">
        <v>28.08</v>
      </c>
      <c r="R104" s="176">
        <v>21</v>
      </c>
      <c r="S104" s="174">
        <f t="shared" si="2"/>
        <v>1.136464</v>
      </c>
      <c r="T104" s="177">
        <f t="shared" si="3"/>
        <v>-0.0954398907488492</v>
      </c>
      <c r="U104" s="203">
        <v>2.8</v>
      </c>
      <c r="V104" s="203">
        <v>3.24</v>
      </c>
      <c r="W104" s="203">
        <v>3.67</v>
      </c>
      <c r="X104" s="203">
        <v>4.51</v>
      </c>
      <c r="Y104" s="203">
        <v>4.98</v>
      </c>
      <c r="Z104" s="203">
        <v>4.94</v>
      </c>
      <c r="AA104" s="203">
        <v>4.93</v>
      </c>
      <c r="AB104" s="203">
        <v>4.63</v>
      </c>
      <c r="AC104" s="203">
        <v>4.04</v>
      </c>
      <c r="AD104" s="203">
        <v>3.32</v>
      </c>
      <c r="AE104" s="203">
        <v>2.98</v>
      </c>
      <c r="AF104" s="203">
        <v>2.63</v>
      </c>
      <c r="AG104" s="179">
        <v>3.02522913176308</v>
      </c>
      <c r="AH104" s="179">
        <v>3.50062228104014</v>
      </c>
      <c r="AI104" s="179">
        <v>3.9652110405609</v>
      </c>
      <c r="AJ104" s="179">
        <v>4.87277978008982</v>
      </c>
      <c r="AK104" s="179">
        <v>5.38058609863577</v>
      </c>
      <c r="AL104" s="179">
        <v>5.33736853961058</v>
      </c>
      <c r="AM104" s="179">
        <v>5.32656414985428</v>
      </c>
      <c r="AN104" s="179">
        <v>5.00243245716538</v>
      </c>
      <c r="AO104" s="179">
        <v>4.36497346154388</v>
      </c>
      <c r="AP104" s="179">
        <v>3.58705739909051</v>
      </c>
      <c r="AQ104" s="179">
        <v>3.21970814737642</v>
      </c>
      <c r="AR104" s="179">
        <v>2.84155450590604</v>
      </c>
      <c r="AS104" s="177">
        <v>0.8</v>
      </c>
      <c r="AT104" s="180">
        <v>1.14692858396894</v>
      </c>
      <c r="AU104" s="181">
        <v>102</v>
      </c>
    </row>
    <row r="105" customHeight="1" spans="1:47">
      <c r="A105" s="184" t="s">
        <v>146</v>
      </c>
      <c r="B105" s="185" t="s">
        <v>147</v>
      </c>
      <c r="C105" s="167" t="s">
        <v>155</v>
      </c>
      <c r="D105" s="186">
        <v>0</v>
      </c>
      <c r="E105" s="186">
        <v>0.75</v>
      </c>
      <c r="F105" s="186">
        <v>0</v>
      </c>
      <c r="G105" s="187">
        <v>0</v>
      </c>
      <c r="H105" s="186" t="s">
        <v>149</v>
      </c>
      <c r="I105" s="187">
        <v>15</v>
      </c>
      <c r="J105" s="186">
        <v>0</v>
      </c>
      <c r="K105" s="196">
        <v>0</v>
      </c>
      <c r="L105" s="171">
        <v>0.3705</v>
      </c>
      <c r="M105" s="172">
        <v>22</v>
      </c>
      <c r="N105" s="173">
        <v>117.47</v>
      </c>
      <c r="O105" s="173">
        <v>31.88</v>
      </c>
      <c r="P105" s="174">
        <v>1.004</v>
      </c>
      <c r="Q105" s="175">
        <v>26.98</v>
      </c>
      <c r="R105" s="176">
        <v>20</v>
      </c>
      <c r="S105" s="174">
        <f t="shared" si="2"/>
        <v>1.081136</v>
      </c>
      <c r="T105" s="177">
        <f t="shared" si="3"/>
        <v>-0.0713471755634812</v>
      </c>
      <c r="U105" s="203">
        <v>2.68</v>
      </c>
      <c r="V105" s="203">
        <v>2.98</v>
      </c>
      <c r="W105" s="203">
        <v>3.48</v>
      </c>
      <c r="X105" s="203">
        <v>4.05</v>
      </c>
      <c r="Y105" s="203">
        <v>4.62</v>
      </c>
      <c r="Z105" s="203">
        <v>4.55</v>
      </c>
      <c r="AA105" s="203">
        <v>4.86</v>
      </c>
      <c r="AB105" s="203">
        <v>4.55</v>
      </c>
      <c r="AC105" s="203">
        <v>3.91</v>
      </c>
      <c r="AD105" s="203">
        <v>3.22</v>
      </c>
      <c r="AE105" s="203">
        <v>2.91</v>
      </c>
      <c r="AF105" s="203">
        <v>2.57</v>
      </c>
      <c r="AG105" s="179">
        <v>2.87186485326545</v>
      </c>
      <c r="AH105" s="179">
        <v>3.19334226221308</v>
      </c>
      <c r="AI105" s="179">
        <v>3.72913794379246</v>
      </c>
      <c r="AJ105" s="179">
        <v>4.33994502079294</v>
      </c>
      <c r="AK105" s="179">
        <v>4.95075209779343</v>
      </c>
      <c r="AL105" s="179">
        <v>4.87574070237232</v>
      </c>
      <c r="AM105" s="179">
        <v>5.20793402495153</v>
      </c>
      <c r="AN105" s="179">
        <v>4.87574070237232</v>
      </c>
      <c r="AO105" s="179">
        <v>4.18992222995072</v>
      </c>
      <c r="AP105" s="179">
        <v>3.45052418937118</v>
      </c>
      <c r="AQ105" s="179">
        <v>3.11833086679197</v>
      </c>
      <c r="AR105" s="179">
        <v>2.75398980331799</v>
      </c>
      <c r="AS105" s="177">
        <v>0.8</v>
      </c>
      <c r="AT105" s="180">
        <v>1.13971090260032</v>
      </c>
      <c r="AU105" s="181">
        <v>103</v>
      </c>
    </row>
    <row r="106" customHeight="1" spans="1:47">
      <c r="A106" s="184" t="s">
        <v>146</v>
      </c>
      <c r="B106" s="185" t="s">
        <v>147</v>
      </c>
      <c r="C106" s="167" t="s">
        <v>156</v>
      </c>
      <c r="D106" s="186">
        <v>0</v>
      </c>
      <c r="E106" s="186">
        <v>0.75</v>
      </c>
      <c r="F106" s="186">
        <v>0</v>
      </c>
      <c r="G106" s="187">
        <v>0</v>
      </c>
      <c r="H106" s="186" t="s">
        <v>149</v>
      </c>
      <c r="I106" s="187">
        <v>15</v>
      </c>
      <c r="J106" s="186">
        <v>0</v>
      </c>
      <c r="K106" s="196">
        <v>0</v>
      </c>
      <c r="L106" s="171">
        <v>0.3707</v>
      </c>
      <c r="M106" s="172">
        <v>12</v>
      </c>
      <c r="N106" s="173">
        <v>117.17</v>
      </c>
      <c r="O106" s="173">
        <v>31.72</v>
      </c>
      <c r="P106" s="174">
        <v>0.995</v>
      </c>
      <c r="Q106" s="175">
        <v>26.72</v>
      </c>
      <c r="R106" s="176">
        <v>20</v>
      </c>
      <c r="S106" s="174">
        <f t="shared" si="2"/>
        <v>1.081136</v>
      </c>
      <c r="T106" s="177">
        <f t="shared" si="3"/>
        <v>-0.079671752674964</v>
      </c>
      <c r="U106" s="203">
        <v>2.68</v>
      </c>
      <c r="V106" s="203">
        <v>2.98</v>
      </c>
      <c r="W106" s="203">
        <v>3.48</v>
      </c>
      <c r="X106" s="203">
        <v>4.05</v>
      </c>
      <c r="Y106" s="203">
        <v>4.62</v>
      </c>
      <c r="Z106" s="203">
        <v>4.55</v>
      </c>
      <c r="AA106" s="203">
        <v>4.86</v>
      </c>
      <c r="AB106" s="203">
        <v>4.55</v>
      </c>
      <c r="AC106" s="203">
        <v>3.91</v>
      </c>
      <c r="AD106" s="203">
        <v>3.22</v>
      </c>
      <c r="AE106" s="203">
        <v>2.91</v>
      </c>
      <c r="AF106" s="203">
        <v>2.57</v>
      </c>
      <c r="AG106" s="179">
        <v>2.86730372497077</v>
      </c>
      <c r="AH106" s="179">
        <v>3.18827055985556</v>
      </c>
      <c r="AI106" s="179">
        <v>3.72321528466354</v>
      </c>
      <c r="AJ106" s="179">
        <v>4.33305227094464</v>
      </c>
      <c r="AK106" s="179">
        <v>4.94288925722573</v>
      </c>
      <c r="AL106" s="179">
        <v>4.86799699575262</v>
      </c>
      <c r="AM106" s="179">
        <v>5.19966272513356</v>
      </c>
      <c r="AN106" s="179">
        <v>4.86799699575262</v>
      </c>
      <c r="AO106" s="179">
        <v>4.1832677479984</v>
      </c>
      <c r="AP106" s="179">
        <v>3.44504402776339</v>
      </c>
      <c r="AQ106" s="179">
        <v>3.11337829838244</v>
      </c>
      <c r="AR106" s="179">
        <v>2.74961588551302</v>
      </c>
      <c r="AS106" s="177">
        <v>0.8</v>
      </c>
      <c r="AT106" s="180">
        <v>1.13315962082753</v>
      </c>
      <c r="AU106" s="181">
        <v>104</v>
      </c>
    </row>
    <row r="107" customHeight="1" spans="1:47">
      <c r="A107" s="184" t="s">
        <v>146</v>
      </c>
      <c r="B107" s="185" t="s">
        <v>147</v>
      </c>
      <c r="C107" s="167" t="s">
        <v>157</v>
      </c>
      <c r="D107" s="186">
        <v>0</v>
      </c>
      <c r="E107" s="186">
        <v>0.75</v>
      </c>
      <c r="F107" s="186">
        <v>0</v>
      </c>
      <c r="G107" s="187">
        <v>0</v>
      </c>
      <c r="H107" s="186" t="s">
        <v>149</v>
      </c>
      <c r="I107" s="187">
        <v>15</v>
      </c>
      <c r="J107" s="186">
        <v>0</v>
      </c>
      <c r="K107" s="196">
        <v>0</v>
      </c>
      <c r="L107" s="171">
        <v>0.3877</v>
      </c>
      <c r="M107" s="172">
        <v>18</v>
      </c>
      <c r="N107" s="173">
        <v>117.28</v>
      </c>
      <c r="O107" s="173">
        <v>31.25</v>
      </c>
      <c r="P107" s="174">
        <v>1.005</v>
      </c>
      <c r="Q107" s="175">
        <v>26.05</v>
      </c>
      <c r="R107" s="176">
        <v>20</v>
      </c>
      <c r="S107" s="174">
        <f t="shared" si="2"/>
        <v>1.081136</v>
      </c>
      <c r="T107" s="177">
        <f t="shared" si="3"/>
        <v>-0.0704222225510944</v>
      </c>
      <c r="U107" s="203">
        <v>2.68</v>
      </c>
      <c r="V107" s="203">
        <v>2.98</v>
      </c>
      <c r="W107" s="203">
        <v>3.48</v>
      </c>
      <c r="X107" s="203">
        <v>4.05</v>
      </c>
      <c r="Y107" s="203">
        <v>4.62</v>
      </c>
      <c r="Z107" s="203">
        <v>4.55</v>
      </c>
      <c r="AA107" s="203">
        <v>4.86</v>
      </c>
      <c r="AB107" s="203">
        <v>4.55</v>
      </c>
      <c r="AC107" s="203">
        <v>3.91</v>
      </c>
      <c r="AD107" s="203">
        <v>3.22</v>
      </c>
      <c r="AE107" s="203">
        <v>2.91</v>
      </c>
      <c r="AF107" s="203">
        <v>2.57</v>
      </c>
      <c r="AG107" s="179">
        <v>2.85568276331562</v>
      </c>
      <c r="AH107" s="179">
        <v>3.17534874428379</v>
      </c>
      <c r="AI107" s="179">
        <v>3.70812537923073</v>
      </c>
      <c r="AJ107" s="179">
        <v>4.31549074307025</v>
      </c>
      <c r="AK107" s="179">
        <v>4.92285610690977</v>
      </c>
      <c r="AL107" s="179">
        <v>4.8482673780172</v>
      </c>
      <c r="AM107" s="179">
        <v>5.1785888916843</v>
      </c>
      <c r="AN107" s="179">
        <v>4.8482673780172</v>
      </c>
      <c r="AO107" s="179">
        <v>4.16631328528511</v>
      </c>
      <c r="AP107" s="179">
        <v>3.43108152905832</v>
      </c>
      <c r="AQ107" s="179">
        <v>3.10076001539122</v>
      </c>
      <c r="AR107" s="179">
        <v>2.7384719036273</v>
      </c>
      <c r="AS107" s="177">
        <v>0.8</v>
      </c>
      <c r="AT107" s="180">
        <v>1.13801377211634</v>
      </c>
      <c r="AU107" s="181">
        <v>105</v>
      </c>
    </row>
    <row r="108" customHeight="1" spans="1:47">
      <c r="A108" s="184" t="s">
        <v>146</v>
      </c>
      <c r="B108" s="185" t="s">
        <v>158</v>
      </c>
      <c r="C108" s="188" t="s">
        <v>159</v>
      </c>
      <c r="D108" s="186">
        <v>0</v>
      </c>
      <c r="E108" s="186">
        <v>0.75</v>
      </c>
      <c r="F108" s="186" t="s">
        <v>160</v>
      </c>
      <c r="G108" s="186" t="s">
        <v>160</v>
      </c>
      <c r="H108" s="186" t="s">
        <v>160</v>
      </c>
      <c r="I108" s="186" t="s">
        <v>160</v>
      </c>
      <c r="J108" s="186" t="s">
        <v>160</v>
      </c>
      <c r="K108" s="196" t="s">
        <v>160</v>
      </c>
      <c r="L108" s="171">
        <v>0.3709</v>
      </c>
      <c r="M108" s="172">
        <v>8</v>
      </c>
      <c r="N108" s="173">
        <v>118.38</v>
      </c>
      <c r="O108" s="173">
        <v>31.33</v>
      </c>
      <c r="P108" s="174">
        <v>1.022</v>
      </c>
      <c r="Q108" s="175">
        <v>26.33</v>
      </c>
      <c r="R108" s="176">
        <v>20</v>
      </c>
      <c r="S108" s="174">
        <f t="shared" si="2"/>
        <v>1.095056</v>
      </c>
      <c r="T108" s="177">
        <f t="shared" si="3"/>
        <v>-0.0667143963413741</v>
      </c>
      <c r="U108" s="203">
        <v>2.71</v>
      </c>
      <c r="V108" s="203">
        <v>3.07</v>
      </c>
      <c r="W108" s="203">
        <v>3.44</v>
      </c>
      <c r="X108" s="203">
        <v>3.96</v>
      </c>
      <c r="Y108" s="203">
        <v>4.64</v>
      </c>
      <c r="Z108" s="203">
        <v>4.58</v>
      </c>
      <c r="AA108" s="203">
        <v>5.06</v>
      </c>
      <c r="AB108" s="203">
        <v>4.67</v>
      </c>
      <c r="AC108" s="203">
        <v>3.97</v>
      </c>
      <c r="AD108" s="203">
        <v>3.31</v>
      </c>
      <c r="AE108" s="203">
        <v>2.91</v>
      </c>
      <c r="AF108" s="203">
        <v>2.63</v>
      </c>
      <c r="AG108" s="179">
        <v>2.89348855218363</v>
      </c>
      <c r="AH108" s="179">
        <v>3.27786341520434</v>
      </c>
      <c r="AI108" s="179">
        <v>3.67291535775339</v>
      </c>
      <c r="AJ108" s="179">
        <v>4.22812349322774</v>
      </c>
      <c r="AK108" s="179">
        <v>4.95416490115574</v>
      </c>
      <c r="AL108" s="179">
        <v>4.89010242398562</v>
      </c>
      <c r="AM108" s="179">
        <v>5.40260224134656</v>
      </c>
      <c r="AN108" s="179">
        <v>4.9861961397408</v>
      </c>
      <c r="AO108" s="179">
        <v>4.2388005727561</v>
      </c>
      <c r="AP108" s="179">
        <v>3.53411332388481</v>
      </c>
      <c r="AQ108" s="179">
        <v>3.10703014275069</v>
      </c>
      <c r="AR108" s="179">
        <v>2.80807191595681</v>
      </c>
      <c r="AS108" s="177">
        <v>0.8</v>
      </c>
      <c r="AT108" s="180">
        <v>1.14489983028695</v>
      </c>
      <c r="AU108" s="181">
        <v>106</v>
      </c>
    </row>
    <row r="109" customHeight="1" spans="1:47">
      <c r="A109" s="184" t="s">
        <v>146</v>
      </c>
      <c r="B109" s="185" t="s">
        <v>158</v>
      </c>
      <c r="C109" s="167" t="s">
        <v>161</v>
      </c>
      <c r="D109" s="186">
        <v>0</v>
      </c>
      <c r="E109" s="186">
        <v>0.75</v>
      </c>
      <c r="F109" s="186" t="s">
        <v>160</v>
      </c>
      <c r="G109" s="186" t="s">
        <v>160</v>
      </c>
      <c r="H109" s="186" t="s">
        <v>160</v>
      </c>
      <c r="I109" s="186" t="s">
        <v>160</v>
      </c>
      <c r="J109" s="186" t="s">
        <v>160</v>
      </c>
      <c r="K109" s="196" t="s">
        <v>160</v>
      </c>
      <c r="L109" s="171">
        <v>0.3711</v>
      </c>
      <c r="M109" s="172">
        <v>19</v>
      </c>
      <c r="N109" s="173">
        <v>118.37</v>
      </c>
      <c r="O109" s="173">
        <v>31.35</v>
      </c>
      <c r="P109" s="174">
        <v>1.026</v>
      </c>
      <c r="Q109" s="175">
        <v>26.35</v>
      </c>
      <c r="R109" s="176">
        <v>20</v>
      </c>
      <c r="S109" s="174">
        <f t="shared" si="2"/>
        <v>1.095056</v>
      </c>
      <c r="T109" s="177">
        <f t="shared" si="3"/>
        <v>-0.0630616151137474</v>
      </c>
      <c r="U109" s="203">
        <v>2.71</v>
      </c>
      <c r="V109" s="203">
        <v>3.07</v>
      </c>
      <c r="W109" s="203">
        <v>3.44</v>
      </c>
      <c r="X109" s="203">
        <v>3.96</v>
      </c>
      <c r="Y109" s="203">
        <v>4.64</v>
      </c>
      <c r="Z109" s="203">
        <v>4.58</v>
      </c>
      <c r="AA109" s="203">
        <v>5.06</v>
      </c>
      <c r="AB109" s="203">
        <v>4.67</v>
      </c>
      <c r="AC109" s="203">
        <v>3.97</v>
      </c>
      <c r="AD109" s="203">
        <v>3.31</v>
      </c>
      <c r="AE109" s="203">
        <v>2.91</v>
      </c>
      <c r="AF109" s="203">
        <v>2.63</v>
      </c>
      <c r="AG109" s="179">
        <v>2.8938449175202</v>
      </c>
      <c r="AH109" s="179">
        <v>3.27826712058561</v>
      </c>
      <c r="AI109" s="179">
        <v>3.67336771818062</v>
      </c>
      <c r="AJ109" s="179">
        <v>4.22864423371956</v>
      </c>
      <c r="AK109" s="179">
        <v>4.954775061732</v>
      </c>
      <c r="AL109" s="179">
        <v>4.89070469455444</v>
      </c>
      <c r="AM109" s="179">
        <v>5.40326763197499</v>
      </c>
      <c r="AN109" s="179">
        <v>4.98681024532079</v>
      </c>
      <c r="AO109" s="179">
        <v>4.23932262824915</v>
      </c>
      <c r="AP109" s="179">
        <v>3.53454858929589</v>
      </c>
      <c r="AQ109" s="179">
        <v>3.1074128081121</v>
      </c>
      <c r="AR109" s="179">
        <v>2.80841776128344</v>
      </c>
      <c r="AS109" s="177">
        <v>0.8</v>
      </c>
      <c r="AT109" s="180">
        <v>1.14326772395945</v>
      </c>
      <c r="AU109" s="181">
        <v>107</v>
      </c>
    </row>
    <row r="110" customHeight="1" spans="1:47">
      <c r="A110" s="184" t="s">
        <v>146</v>
      </c>
      <c r="B110" s="185" t="s">
        <v>158</v>
      </c>
      <c r="C110" s="167" t="s">
        <v>162</v>
      </c>
      <c r="D110" s="186">
        <v>0</v>
      </c>
      <c r="E110" s="186">
        <v>0.75</v>
      </c>
      <c r="F110" s="186" t="s">
        <v>160</v>
      </c>
      <c r="G110" s="186" t="s">
        <v>160</v>
      </c>
      <c r="H110" s="186" t="s">
        <v>160</v>
      </c>
      <c r="I110" s="186" t="s">
        <v>160</v>
      </c>
      <c r="J110" s="186" t="s">
        <v>160</v>
      </c>
      <c r="K110" s="196" t="s">
        <v>160</v>
      </c>
      <c r="L110" s="171">
        <v>0.3713</v>
      </c>
      <c r="M110" s="172">
        <v>8</v>
      </c>
      <c r="N110" s="173">
        <v>118.38</v>
      </c>
      <c r="O110" s="173">
        <v>31.33</v>
      </c>
      <c r="P110" s="174">
        <v>1.022</v>
      </c>
      <c r="Q110" s="175">
        <v>26.33</v>
      </c>
      <c r="R110" s="176">
        <v>20</v>
      </c>
      <c r="S110" s="174">
        <f t="shared" si="2"/>
        <v>1.095056</v>
      </c>
      <c r="T110" s="177">
        <f t="shared" si="3"/>
        <v>-0.0667143963413741</v>
      </c>
      <c r="U110" s="203">
        <v>2.71</v>
      </c>
      <c r="V110" s="203">
        <v>3.07</v>
      </c>
      <c r="W110" s="203">
        <v>3.44</v>
      </c>
      <c r="X110" s="203">
        <v>3.96</v>
      </c>
      <c r="Y110" s="203">
        <v>4.64</v>
      </c>
      <c r="Z110" s="203">
        <v>4.58</v>
      </c>
      <c r="AA110" s="203">
        <v>5.06</v>
      </c>
      <c r="AB110" s="203">
        <v>4.67</v>
      </c>
      <c r="AC110" s="203">
        <v>3.97</v>
      </c>
      <c r="AD110" s="203">
        <v>3.31</v>
      </c>
      <c r="AE110" s="203">
        <v>2.91</v>
      </c>
      <c r="AF110" s="203">
        <v>2.63</v>
      </c>
      <c r="AG110" s="179">
        <v>2.89348855218363</v>
      </c>
      <c r="AH110" s="179">
        <v>3.27786341520434</v>
      </c>
      <c r="AI110" s="179">
        <v>3.67291535775339</v>
      </c>
      <c r="AJ110" s="179">
        <v>4.22812349322774</v>
      </c>
      <c r="AK110" s="179">
        <v>4.95416490115574</v>
      </c>
      <c r="AL110" s="179">
        <v>4.89010242398562</v>
      </c>
      <c r="AM110" s="179">
        <v>5.40260224134656</v>
      </c>
      <c r="AN110" s="179">
        <v>4.9861961397408</v>
      </c>
      <c r="AO110" s="179">
        <v>4.2388005727561</v>
      </c>
      <c r="AP110" s="179">
        <v>3.53411332388481</v>
      </c>
      <c r="AQ110" s="179">
        <v>3.10703014275069</v>
      </c>
      <c r="AR110" s="179">
        <v>2.80807191595681</v>
      </c>
      <c r="AS110" s="177">
        <v>0.8</v>
      </c>
      <c r="AT110" s="180">
        <v>1.14827863836913</v>
      </c>
      <c r="AU110" s="181">
        <v>108</v>
      </c>
    </row>
    <row r="111" customHeight="1" spans="1:47">
      <c r="A111" s="184" t="s">
        <v>146</v>
      </c>
      <c r="B111" s="185" t="s">
        <v>158</v>
      </c>
      <c r="C111" s="167" t="s">
        <v>163</v>
      </c>
      <c r="D111" s="186">
        <v>0</v>
      </c>
      <c r="E111" s="186">
        <v>0.75</v>
      </c>
      <c r="F111" s="186" t="s">
        <v>160</v>
      </c>
      <c r="G111" s="186" t="s">
        <v>160</v>
      </c>
      <c r="H111" s="186" t="s">
        <v>160</v>
      </c>
      <c r="I111" s="186" t="s">
        <v>160</v>
      </c>
      <c r="J111" s="186" t="s">
        <v>160</v>
      </c>
      <c r="K111" s="196" t="s">
        <v>160</v>
      </c>
      <c r="L111" s="171">
        <v>0.3715</v>
      </c>
      <c r="M111" s="172">
        <v>8</v>
      </c>
      <c r="N111" s="173">
        <v>118.38</v>
      </c>
      <c r="O111" s="173">
        <v>31.33</v>
      </c>
      <c r="P111" s="174">
        <v>1.022</v>
      </c>
      <c r="Q111" s="175">
        <v>26.33</v>
      </c>
      <c r="R111" s="176">
        <v>20</v>
      </c>
      <c r="S111" s="174">
        <f t="shared" si="2"/>
        <v>1.095056</v>
      </c>
      <c r="T111" s="177">
        <f t="shared" si="3"/>
        <v>-0.0667143963413741</v>
      </c>
      <c r="U111" s="203">
        <v>2.71</v>
      </c>
      <c r="V111" s="203">
        <v>3.07</v>
      </c>
      <c r="W111" s="203">
        <v>3.44</v>
      </c>
      <c r="X111" s="203">
        <v>3.96</v>
      </c>
      <c r="Y111" s="203">
        <v>4.64</v>
      </c>
      <c r="Z111" s="203">
        <v>4.58</v>
      </c>
      <c r="AA111" s="203">
        <v>5.06</v>
      </c>
      <c r="AB111" s="203">
        <v>4.67</v>
      </c>
      <c r="AC111" s="203">
        <v>3.97</v>
      </c>
      <c r="AD111" s="203">
        <v>3.31</v>
      </c>
      <c r="AE111" s="203">
        <v>2.91</v>
      </c>
      <c r="AF111" s="203">
        <v>2.63</v>
      </c>
      <c r="AG111" s="179">
        <v>2.89348855218363</v>
      </c>
      <c r="AH111" s="179">
        <v>3.27786341520434</v>
      </c>
      <c r="AI111" s="179">
        <v>3.67291535775339</v>
      </c>
      <c r="AJ111" s="179">
        <v>4.22812349322774</v>
      </c>
      <c r="AK111" s="179">
        <v>4.95416490115574</v>
      </c>
      <c r="AL111" s="179">
        <v>4.89010242398562</v>
      </c>
      <c r="AM111" s="179">
        <v>5.40260224134656</v>
      </c>
      <c r="AN111" s="179">
        <v>4.9861961397408</v>
      </c>
      <c r="AO111" s="179">
        <v>4.2388005727561</v>
      </c>
      <c r="AP111" s="179">
        <v>3.53411332388481</v>
      </c>
      <c r="AQ111" s="179">
        <v>3.10703014275069</v>
      </c>
      <c r="AR111" s="179">
        <v>2.80807191595681</v>
      </c>
      <c r="AS111" s="177">
        <v>0.8</v>
      </c>
      <c r="AT111" s="180">
        <v>1.14802099771344</v>
      </c>
      <c r="AU111" s="181">
        <v>109</v>
      </c>
    </row>
    <row r="112" customHeight="1" spans="1:47">
      <c r="A112" s="184" t="s">
        <v>146</v>
      </c>
      <c r="B112" s="185" t="s">
        <v>158</v>
      </c>
      <c r="C112" s="167" t="s">
        <v>164</v>
      </c>
      <c r="D112" s="186">
        <v>0</v>
      </c>
      <c r="E112" s="186">
        <v>0.75</v>
      </c>
      <c r="F112" s="186" t="s">
        <v>160</v>
      </c>
      <c r="G112" s="186" t="s">
        <v>160</v>
      </c>
      <c r="H112" s="186" t="s">
        <v>160</v>
      </c>
      <c r="I112" s="186" t="s">
        <v>160</v>
      </c>
      <c r="J112" s="186" t="s">
        <v>160</v>
      </c>
      <c r="K112" s="196" t="s">
        <v>160</v>
      </c>
      <c r="L112" s="171">
        <v>0.3717</v>
      </c>
      <c r="M112" s="172">
        <v>10</v>
      </c>
      <c r="N112" s="173">
        <v>118.38</v>
      </c>
      <c r="O112" s="173">
        <v>31.37</v>
      </c>
      <c r="P112" s="174">
        <v>1.025</v>
      </c>
      <c r="Q112" s="175">
        <v>26.37</v>
      </c>
      <c r="R112" s="176">
        <v>20</v>
      </c>
      <c r="S112" s="174">
        <f t="shared" si="2"/>
        <v>1.095056</v>
      </c>
      <c r="T112" s="177">
        <f t="shared" si="3"/>
        <v>-0.0639748104206542</v>
      </c>
      <c r="U112" s="203">
        <v>2.71</v>
      </c>
      <c r="V112" s="203">
        <v>3.07</v>
      </c>
      <c r="W112" s="203">
        <v>3.44</v>
      </c>
      <c r="X112" s="203">
        <v>3.96</v>
      </c>
      <c r="Y112" s="203">
        <v>4.64</v>
      </c>
      <c r="Z112" s="203">
        <v>4.58</v>
      </c>
      <c r="AA112" s="203">
        <v>5.06</v>
      </c>
      <c r="AB112" s="203">
        <v>4.67</v>
      </c>
      <c r="AC112" s="203">
        <v>3.97</v>
      </c>
      <c r="AD112" s="203">
        <v>3.31</v>
      </c>
      <c r="AE112" s="203">
        <v>2.91</v>
      </c>
      <c r="AF112" s="203">
        <v>2.63</v>
      </c>
      <c r="AG112" s="179">
        <v>2.89420128285677</v>
      </c>
      <c r="AH112" s="179">
        <v>3.27867082596689</v>
      </c>
      <c r="AI112" s="179">
        <v>3.67382007860785</v>
      </c>
      <c r="AJ112" s="179">
        <v>4.22916497421136</v>
      </c>
      <c r="AK112" s="179">
        <v>4.95538522230827</v>
      </c>
      <c r="AL112" s="179">
        <v>4.89130696512325</v>
      </c>
      <c r="AM112" s="179">
        <v>5.40393302260341</v>
      </c>
      <c r="AN112" s="179">
        <v>4.98742435090078</v>
      </c>
      <c r="AO112" s="179">
        <v>4.2398446837422</v>
      </c>
      <c r="AP112" s="179">
        <v>3.53498385470697</v>
      </c>
      <c r="AQ112" s="179">
        <v>3.1077954734735</v>
      </c>
      <c r="AR112" s="179">
        <v>2.80876360661007</v>
      </c>
      <c r="AS112" s="177">
        <v>0.8</v>
      </c>
      <c r="AT112" s="180">
        <v>1.14789861840198</v>
      </c>
      <c r="AU112" s="181">
        <v>110</v>
      </c>
    </row>
    <row r="113" customHeight="1" spans="1:47">
      <c r="A113" s="184" t="s">
        <v>146</v>
      </c>
      <c r="B113" s="185" t="s">
        <v>158</v>
      </c>
      <c r="C113" s="167" t="s">
        <v>165</v>
      </c>
      <c r="D113" s="186">
        <v>0</v>
      </c>
      <c r="E113" s="186">
        <v>0.75</v>
      </c>
      <c r="F113" s="186" t="s">
        <v>160</v>
      </c>
      <c r="G113" s="186" t="s">
        <v>160</v>
      </c>
      <c r="H113" s="186" t="s">
        <v>160</v>
      </c>
      <c r="I113" s="186" t="s">
        <v>160</v>
      </c>
      <c r="J113" s="186" t="s">
        <v>160</v>
      </c>
      <c r="K113" s="196" t="s">
        <v>160</v>
      </c>
      <c r="L113" s="171">
        <v>0.3719</v>
      </c>
      <c r="M113" s="172">
        <v>21</v>
      </c>
      <c r="N113" s="173">
        <v>118.57</v>
      </c>
      <c r="O113" s="173">
        <v>31.15</v>
      </c>
      <c r="P113" s="174">
        <v>1.025</v>
      </c>
      <c r="Q113" s="175">
        <v>26.05</v>
      </c>
      <c r="R113" s="176">
        <v>20</v>
      </c>
      <c r="S113" s="174">
        <f t="shared" si="2"/>
        <v>1.095056</v>
      </c>
      <c r="T113" s="177">
        <f t="shared" si="3"/>
        <v>-0.0639748104206542</v>
      </c>
      <c r="U113" s="203">
        <v>2.71</v>
      </c>
      <c r="V113" s="203">
        <v>3.07</v>
      </c>
      <c r="W113" s="203">
        <v>3.44</v>
      </c>
      <c r="X113" s="203">
        <v>3.96</v>
      </c>
      <c r="Y113" s="203">
        <v>4.64</v>
      </c>
      <c r="Z113" s="203">
        <v>4.58</v>
      </c>
      <c r="AA113" s="203">
        <v>5.06</v>
      </c>
      <c r="AB113" s="203">
        <v>4.67</v>
      </c>
      <c r="AC113" s="203">
        <v>3.97</v>
      </c>
      <c r="AD113" s="203">
        <v>3.31</v>
      </c>
      <c r="AE113" s="203">
        <v>2.91</v>
      </c>
      <c r="AF113" s="203">
        <v>2.63</v>
      </c>
      <c r="AG113" s="179">
        <v>2.8882816586549</v>
      </c>
      <c r="AH113" s="179">
        <v>3.27196483102234</v>
      </c>
      <c r="AI113" s="179">
        <v>3.66630586928888</v>
      </c>
      <c r="AJ113" s="179">
        <v>4.22051489604185</v>
      </c>
      <c r="AK113" s="179">
        <v>4.94524977718035</v>
      </c>
      <c r="AL113" s="179">
        <v>4.88130258178577</v>
      </c>
      <c r="AM113" s="179">
        <v>5.39288014494236</v>
      </c>
      <c r="AN113" s="179">
        <v>4.97722337487763</v>
      </c>
      <c r="AO113" s="179">
        <v>4.23117276194094</v>
      </c>
      <c r="AP113" s="179">
        <v>3.52775361260063</v>
      </c>
      <c r="AQ113" s="179">
        <v>3.10143897663681</v>
      </c>
      <c r="AR113" s="179">
        <v>2.80301873146214</v>
      </c>
      <c r="AS113" s="177">
        <v>0.8</v>
      </c>
      <c r="AT113" s="180">
        <v>1.14840101768059</v>
      </c>
      <c r="AU113" s="181">
        <v>111</v>
      </c>
    </row>
    <row r="114" customHeight="1" spans="1:47">
      <c r="A114" s="184" t="s">
        <v>146</v>
      </c>
      <c r="B114" s="185" t="s">
        <v>158</v>
      </c>
      <c r="C114" s="167" t="s">
        <v>166</v>
      </c>
      <c r="D114" s="186">
        <v>0</v>
      </c>
      <c r="E114" s="186">
        <v>0.75</v>
      </c>
      <c r="F114" s="186" t="s">
        <v>160</v>
      </c>
      <c r="G114" s="186" t="s">
        <v>160</v>
      </c>
      <c r="H114" s="186" t="s">
        <v>160</v>
      </c>
      <c r="I114" s="186" t="s">
        <v>160</v>
      </c>
      <c r="J114" s="186" t="s">
        <v>160</v>
      </c>
      <c r="K114" s="196" t="s">
        <v>160</v>
      </c>
      <c r="L114" s="171">
        <v>0.3721</v>
      </c>
      <c r="M114" s="172">
        <v>10</v>
      </c>
      <c r="N114" s="173">
        <v>118.2</v>
      </c>
      <c r="O114" s="173">
        <v>31.08</v>
      </c>
      <c r="P114" s="174">
        <v>1.021</v>
      </c>
      <c r="Q114" s="175">
        <v>25.98</v>
      </c>
      <c r="R114" s="176">
        <v>20</v>
      </c>
      <c r="S114" s="174">
        <f t="shared" si="2"/>
        <v>1.095056</v>
      </c>
      <c r="T114" s="177">
        <f t="shared" si="3"/>
        <v>-0.0676275916482809</v>
      </c>
      <c r="U114" s="203">
        <v>2.71</v>
      </c>
      <c r="V114" s="203">
        <v>3.07</v>
      </c>
      <c r="W114" s="203">
        <v>3.44</v>
      </c>
      <c r="X114" s="203">
        <v>3.96</v>
      </c>
      <c r="Y114" s="203">
        <v>4.64</v>
      </c>
      <c r="Z114" s="203">
        <v>4.58</v>
      </c>
      <c r="AA114" s="203">
        <v>5.06</v>
      </c>
      <c r="AB114" s="203">
        <v>4.67</v>
      </c>
      <c r="AC114" s="203">
        <v>3.97</v>
      </c>
      <c r="AD114" s="203">
        <v>3.31</v>
      </c>
      <c r="AE114" s="203">
        <v>2.91</v>
      </c>
      <c r="AF114" s="203">
        <v>2.63</v>
      </c>
      <c r="AG114" s="179">
        <v>2.88705417805117</v>
      </c>
      <c r="AH114" s="179">
        <v>3.27057429026461</v>
      </c>
      <c r="AI114" s="179">
        <v>3.66474773892842</v>
      </c>
      <c r="AJ114" s="179">
        <v>4.21872123434783</v>
      </c>
      <c r="AK114" s="179">
        <v>4.94314811297322</v>
      </c>
      <c r="AL114" s="179">
        <v>4.87922809427098</v>
      </c>
      <c r="AM114" s="179">
        <v>5.3905882438889</v>
      </c>
      <c r="AN114" s="179">
        <v>4.97510812232434</v>
      </c>
      <c r="AO114" s="179">
        <v>4.22937457079821</v>
      </c>
      <c r="AP114" s="179">
        <v>3.52625436507357</v>
      </c>
      <c r="AQ114" s="179">
        <v>3.10012090705864</v>
      </c>
      <c r="AR114" s="179">
        <v>2.80182748644818</v>
      </c>
      <c r="AS114" s="177">
        <v>0.8</v>
      </c>
      <c r="AT114" s="180">
        <v>1.15466812663038</v>
      </c>
      <c r="AU114" s="181">
        <v>112</v>
      </c>
    </row>
    <row r="115" customHeight="1" spans="1:47">
      <c r="A115" s="184" t="s">
        <v>146</v>
      </c>
      <c r="B115" s="185" t="s">
        <v>158</v>
      </c>
      <c r="C115" s="167" t="s">
        <v>167</v>
      </c>
      <c r="D115" s="186">
        <v>0</v>
      </c>
      <c r="E115" s="186">
        <v>0.75</v>
      </c>
      <c r="F115" s="186" t="s">
        <v>160</v>
      </c>
      <c r="G115" s="186" t="s">
        <v>160</v>
      </c>
      <c r="H115" s="186" t="s">
        <v>160</v>
      </c>
      <c r="I115" s="186" t="s">
        <v>160</v>
      </c>
      <c r="J115" s="186" t="s">
        <v>160</v>
      </c>
      <c r="K115" s="196" t="s">
        <v>160</v>
      </c>
      <c r="L115" s="171">
        <v>0.3721</v>
      </c>
      <c r="M115" s="172">
        <v>11</v>
      </c>
      <c r="N115" s="173">
        <v>118.33</v>
      </c>
      <c r="O115" s="173">
        <v>30.92</v>
      </c>
      <c r="P115" s="174">
        <v>1.014</v>
      </c>
      <c r="Q115" s="175">
        <v>25.52</v>
      </c>
      <c r="R115" s="176">
        <v>20</v>
      </c>
      <c r="S115" s="174">
        <f t="shared" si="2"/>
        <v>1.055576</v>
      </c>
      <c r="T115" s="177">
        <f t="shared" si="3"/>
        <v>-0.0393870266091687</v>
      </c>
      <c r="U115" s="203">
        <v>2.59</v>
      </c>
      <c r="V115" s="203">
        <v>2.85</v>
      </c>
      <c r="W115" s="203">
        <v>3</v>
      </c>
      <c r="X115" s="203">
        <v>3.8</v>
      </c>
      <c r="Y115" s="203">
        <v>4.41</v>
      </c>
      <c r="Z115" s="203">
        <v>4.34</v>
      </c>
      <c r="AA115" s="203">
        <v>5.06</v>
      </c>
      <c r="AB115" s="203">
        <v>4.55</v>
      </c>
      <c r="AC115" s="203">
        <v>3.85</v>
      </c>
      <c r="AD115" s="203">
        <v>3.34</v>
      </c>
      <c r="AE115" s="203">
        <v>2.91</v>
      </c>
      <c r="AF115" s="203">
        <v>2.62</v>
      </c>
      <c r="AG115" s="179">
        <v>2.74991822474175</v>
      </c>
      <c r="AH115" s="179">
        <v>3.02597179170425</v>
      </c>
      <c r="AI115" s="179">
        <v>3.18523346495184</v>
      </c>
      <c r="AJ115" s="179">
        <v>4.03462905560566</v>
      </c>
      <c r="AK115" s="179">
        <v>4.6822931934792</v>
      </c>
      <c r="AL115" s="179">
        <v>4.60797107929699</v>
      </c>
      <c r="AM115" s="179">
        <v>5.37242711088543</v>
      </c>
      <c r="AN115" s="179">
        <v>4.83093742184362</v>
      </c>
      <c r="AO115" s="179">
        <v>4.08771628002152</v>
      </c>
      <c r="AP115" s="179">
        <v>3.54622659097971</v>
      </c>
      <c r="AQ115" s="179">
        <v>3.08967646100328</v>
      </c>
      <c r="AR115" s="179">
        <v>2.78177055939127</v>
      </c>
      <c r="AS115" s="177">
        <v>0.8</v>
      </c>
      <c r="AT115" s="180">
        <v>1.15207239702425</v>
      </c>
      <c r="AU115" s="181">
        <v>113</v>
      </c>
    </row>
    <row r="116" customHeight="1" spans="1:47">
      <c r="A116" s="184" t="s">
        <v>146</v>
      </c>
      <c r="B116" s="185" t="s">
        <v>168</v>
      </c>
      <c r="C116" s="188" t="s">
        <v>169</v>
      </c>
      <c r="D116" s="186">
        <v>0</v>
      </c>
      <c r="E116" s="186">
        <v>0.75</v>
      </c>
      <c r="F116" s="186" t="s">
        <v>43</v>
      </c>
      <c r="G116" s="187" t="s">
        <v>43</v>
      </c>
      <c r="H116" s="186" t="s">
        <v>43</v>
      </c>
      <c r="I116" s="187" t="s">
        <v>43</v>
      </c>
      <c r="J116" s="186" t="s">
        <v>43</v>
      </c>
      <c r="K116" s="196" t="s">
        <v>43</v>
      </c>
      <c r="L116" s="171">
        <v>0.3873</v>
      </c>
      <c r="M116" s="172">
        <v>18</v>
      </c>
      <c r="N116" s="173">
        <v>117.87</v>
      </c>
      <c r="O116" s="173">
        <v>31.6</v>
      </c>
      <c r="P116" s="174">
        <v>1.015</v>
      </c>
      <c r="Q116" s="175">
        <v>26.5</v>
      </c>
      <c r="R116" s="176">
        <v>20</v>
      </c>
      <c r="S116" s="174">
        <f t="shared" si="2"/>
        <v>1.081136</v>
      </c>
      <c r="T116" s="177">
        <f t="shared" si="3"/>
        <v>-0.0611726924272247</v>
      </c>
      <c r="U116" s="203">
        <v>2.68</v>
      </c>
      <c r="V116" s="203">
        <v>2.98</v>
      </c>
      <c r="W116" s="203">
        <v>3.48</v>
      </c>
      <c r="X116" s="203">
        <v>4.05</v>
      </c>
      <c r="Y116" s="203">
        <v>4.62</v>
      </c>
      <c r="Z116" s="203">
        <v>4.55</v>
      </c>
      <c r="AA116" s="203">
        <v>4.86</v>
      </c>
      <c r="AB116" s="203">
        <v>4.55</v>
      </c>
      <c r="AC116" s="203">
        <v>3.91</v>
      </c>
      <c r="AD116" s="203">
        <v>3.22</v>
      </c>
      <c r="AE116" s="203">
        <v>2.91</v>
      </c>
      <c r="AF116" s="203">
        <v>2.57</v>
      </c>
      <c r="AG116" s="179">
        <v>2.86419025913484</v>
      </c>
      <c r="AH116" s="179">
        <v>3.18480857172456</v>
      </c>
      <c r="AI116" s="179">
        <v>3.71917242604076</v>
      </c>
      <c r="AJ116" s="179">
        <v>4.32834721996123</v>
      </c>
      <c r="AK116" s="179">
        <v>4.9375220138817</v>
      </c>
      <c r="AL116" s="179">
        <v>4.86271107427743</v>
      </c>
      <c r="AM116" s="179">
        <v>5.19401666395347</v>
      </c>
      <c r="AN116" s="179">
        <v>4.86271107427743</v>
      </c>
      <c r="AO116" s="179">
        <v>4.17872534075269</v>
      </c>
      <c r="AP116" s="179">
        <v>3.44130322179633</v>
      </c>
      <c r="AQ116" s="179">
        <v>3.10999763212029</v>
      </c>
      <c r="AR116" s="179">
        <v>2.74663021118527</v>
      </c>
      <c r="AS116" s="177">
        <v>0.8</v>
      </c>
      <c r="AT116" s="180">
        <v>1.15594344787607</v>
      </c>
      <c r="AU116" s="181">
        <v>114</v>
      </c>
    </row>
    <row r="117" customHeight="1" spans="1:47">
      <c r="A117" s="184" t="s">
        <v>146</v>
      </c>
      <c r="B117" s="185" t="s">
        <v>168</v>
      </c>
      <c r="C117" s="167" t="s">
        <v>170</v>
      </c>
      <c r="D117" s="186">
        <v>0</v>
      </c>
      <c r="E117" s="186">
        <v>0.75</v>
      </c>
      <c r="F117" s="186" t="s">
        <v>43</v>
      </c>
      <c r="G117" s="187" t="s">
        <v>43</v>
      </c>
      <c r="H117" s="186" t="s">
        <v>43</v>
      </c>
      <c r="I117" s="187" t="s">
        <v>43</v>
      </c>
      <c r="J117" s="186" t="s">
        <v>43</v>
      </c>
      <c r="K117" s="196" t="s">
        <v>43</v>
      </c>
      <c r="L117" s="171">
        <v>0.3875</v>
      </c>
      <c r="M117" s="172">
        <v>56</v>
      </c>
      <c r="N117" s="173">
        <v>117.85</v>
      </c>
      <c r="O117" s="173">
        <v>31.6</v>
      </c>
      <c r="P117" s="174">
        <v>1.015</v>
      </c>
      <c r="Q117" s="175">
        <v>26.5</v>
      </c>
      <c r="R117" s="176">
        <v>20</v>
      </c>
      <c r="S117" s="174">
        <f t="shared" si="2"/>
        <v>1.081136</v>
      </c>
      <c r="T117" s="177">
        <f t="shared" si="3"/>
        <v>-0.0611726924272247</v>
      </c>
      <c r="U117" s="203">
        <v>2.68</v>
      </c>
      <c r="V117" s="203">
        <v>2.98</v>
      </c>
      <c r="W117" s="203">
        <v>3.48</v>
      </c>
      <c r="X117" s="203">
        <v>4.05</v>
      </c>
      <c r="Y117" s="203">
        <v>4.62</v>
      </c>
      <c r="Z117" s="203">
        <v>4.55</v>
      </c>
      <c r="AA117" s="203">
        <v>4.86</v>
      </c>
      <c r="AB117" s="203">
        <v>4.55</v>
      </c>
      <c r="AC117" s="203">
        <v>3.91</v>
      </c>
      <c r="AD117" s="203">
        <v>3.22</v>
      </c>
      <c r="AE117" s="203">
        <v>2.91</v>
      </c>
      <c r="AF117" s="203">
        <v>2.57</v>
      </c>
      <c r="AG117" s="179">
        <v>2.86419025913484</v>
      </c>
      <c r="AH117" s="179">
        <v>3.18480857172456</v>
      </c>
      <c r="AI117" s="179">
        <v>3.71917242604076</v>
      </c>
      <c r="AJ117" s="179">
        <v>4.32834721996123</v>
      </c>
      <c r="AK117" s="179">
        <v>4.9375220138817</v>
      </c>
      <c r="AL117" s="179">
        <v>4.86271107427743</v>
      </c>
      <c r="AM117" s="179">
        <v>5.19401666395347</v>
      </c>
      <c r="AN117" s="179">
        <v>4.86271107427743</v>
      </c>
      <c r="AO117" s="179">
        <v>4.17872534075269</v>
      </c>
      <c r="AP117" s="179">
        <v>3.44130322179633</v>
      </c>
      <c r="AQ117" s="179">
        <v>3.10999763212029</v>
      </c>
      <c r="AR117" s="179">
        <v>2.74663021118527</v>
      </c>
      <c r="AS117" s="177">
        <v>0.8</v>
      </c>
      <c r="AT117" s="180">
        <v>1.15323177997488</v>
      </c>
      <c r="AU117" s="181">
        <v>115</v>
      </c>
    </row>
    <row r="118" customHeight="1" spans="1:47">
      <c r="A118" s="184" t="s">
        <v>146</v>
      </c>
      <c r="B118" s="185" t="s">
        <v>168</v>
      </c>
      <c r="C118" s="167" t="s">
        <v>171</v>
      </c>
      <c r="D118" s="186">
        <v>0</v>
      </c>
      <c r="E118" s="186">
        <v>0.75</v>
      </c>
      <c r="F118" s="186" t="s">
        <v>43</v>
      </c>
      <c r="G118" s="187" t="s">
        <v>43</v>
      </c>
      <c r="H118" s="186" t="s">
        <v>43</v>
      </c>
      <c r="I118" s="187" t="s">
        <v>43</v>
      </c>
      <c r="J118" s="186" t="s">
        <v>43</v>
      </c>
      <c r="K118" s="196" t="s">
        <v>43</v>
      </c>
      <c r="L118" s="171">
        <v>0.3879</v>
      </c>
      <c r="M118" s="172">
        <v>15</v>
      </c>
      <c r="N118" s="173">
        <v>117.92</v>
      </c>
      <c r="O118" s="173">
        <v>31.3</v>
      </c>
      <c r="P118" s="174">
        <v>1.016</v>
      </c>
      <c r="Q118" s="175">
        <v>26.1</v>
      </c>
      <c r="R118" s="176">
        <v>20</v>
      </c>
      <c r="S118" s="174">
        <f t="shared" si="2"/>
        <v>1.081136</v>
      </c>
      <c r="T118" s="177">
        <f t="shared" si="3"/>
        <v>-0.0602477394148376</v>
      </c>
      <c r="U118" s="203">
        <v>2.68</v>
      </c>
      <c r="V118" s="203">
        <v>2.98</v>
      </c>
      <c r="W118" s="203">
        <v>3.48</v>
      </c>
      <c r="X118" s="203">
        <v>4.05</v>
      </c>
      <c r="Y118" s="203">
        <v>4.62</v>
      </c>
      <c r="Z118" s="203">
        <v>4.55</v>
      </c>
      <c r="AA118" s="203">
        <v>4.86</v>
      </c>
      <c r="AB118" s="203">
        <v>4.55</v>
      </c>
      <c r="AC118" s="203">
        <v>3.91</v>
      </c>
      <c r="AD118" s="203">
        <v>3.22</v>
      </c>
      <c r="AE118" s="203">
        <v>2.91</v>
      </c>
      <c r="AF118" s="203">
        <v>2.57</v>
      </c>
      <c r="AG118" s="179">
        <v>2.8565354959968</v>
      </c>
      <c r="AH118" s="179">
        <v>3.17629693211585</v>
      </c>
      <c r="AI118" s="179">
        <v>3.70923265898092</v>
      </c>
      <c r="AJ118" s="179">
        <v>4.31677938760711</v>
      </c>
      <c r="AK118" s="179">
        <v>4.9243261162333</v>
      </c>
      <c r="AL118" s="179">
        <v>4.84971511447219</v>
      </c>
      <c r="AM118" s="179">
        <v>5.18013526512853</v>
      </c>
      <c r="AN118" s="179">
        <v>4.84971511447219</v>
      </c>
      <c r="AO118" s="179">
        <v>4.16755738408489</v>
      </c>
      <c r="AP118" s="179">
        <v>3.43210608101108</v>
      </c>
      <c r="AQ118" s="179">
        <v>3.10168593035474</v>
      </c>
      <c r="AR118" s="179">
        <v>2.73928963608649</v>
      </c>
      <c r="AS118" s="177">
        <v>0.8</v>
      </c>
      <c r="AT118" s="180">
        <v>1.14941225725419</v>
      </c>
      <c r="AU118" s="181">
        <v>116</v>
      </c>
    </row>
    <row r="119" customHeight="1" spans="1:47">
      <c r="A119" s="184" t="s">
        <v>146</v>
      </c>
      <c r="B119" s="185" t="s">
        <v>168</v>
      </c>
      <c r="C119" s="167" t="s">
        <v>172</v>
      </c>
      <c r="D119" s="186">
        <v>0</v>
      </c>
      <c r="E119" s="186">
        <v>0.75</v>
      </c>
      <c r="F119" s="186" t="s">
        <v>43</v>
      </c>
      <c r="G119" s="187" t="s">
        <v>43</v>
      </c>
      <c r="H119" s="186" t="s">
        <v>43</v>
      </c>
      <c r="I119" s="187" t="s">
        <v>43</v>
      </c>
      <c r="J119" s="186" t="s">
        <v>43</v>
      </c>
      <c r="K119" s="196" t="s">
        <v>43</v>
      </c>
      <c r="L119" s="171">
        <v>0.3881</v>
      </c>
      <c r="M119" s="172">
        <v>21</v>
      </c>
      <c r="N119" s="173">
        <v>118.1</v>
      </c>
      <c r="O119" s="173">
        <v>31.72</v>
      </c>
      <c r="P119" s="174">
        <v>1.025</v>
      </c>
      <c r="Q119" s="175">
        <v>26.92</v>
      </c>
      <c r="R119" s="176">
        <v>20</v>
      </c>
      <c r="S119" s="174">
        <f t="shared" si="2"/>
        <v>1.095056</v>
      </c>
      <c r="T119" s="177">
        <f t="shared" si="3"/>
        <v>-0.0639748104206542</v>
      </c>
      <c r="U119" s="203">
        <v>2.71</v>
      </c>
      <c r="V119" s="203">
        <v>3.07</v>
      </c>
      <c r="W119" s="203">
        <v>3.44</v>
      </c>
      <c r="X119" s="203">
        <v>3.96</v>
      </c>
      <c r="Y119" s="203">
        <v>4.64</v>
      </c>
      <c r="Z119" s="203">
        <v>4.58</v>
      </c>
      <c r="AA119" s="203">
        <v>5.06</v>
      </c>
      <c r="AB119" s="203">
        <v>4.67</v>
      </c>
      <c r="AC119" s="203">
        <v>3.97</v>
      </c>
      <c r="AD119" s="203">
        <v>3.31</v>
      </c>
      <c r="AE119" s="203">
        <v>2.91</v>
      </c>
      <c r="AF119" s="203">
        <v>2.63</v>
      </c>
      <c r="AG119" s="179">
        <v>2.90322920471647</v>
      </c>
      <c r="AH119" s="179">
        <v>3.28889802895925</v>
      </c>
      <c r="AI119" s="179">
        <v>3.68527987609766</v>
      </c>
      <c r="AJ119" s="179">
        <v>4.24235706667056</v>
      </c>
      <c r="AK119" s="179">
        <v>4.97084262357359</v>
      </c>
      <c r="AL119" s="179">
        <v>4.90656448619979</v>
      </c>
      <c r="AM119" s="179">
        <v>5.42078958519016</v>
      </c>
      <c r="AN119" s="179">
        <v>5.00298169226049</v>
      </c>
      <c r="AO119" s="179">
        <v>4.2530700895662</v>
      </c>
      <c r="AP119" s="179">
        <v>3.54601057845444</v>
      </c>
      <c r="AQ119" s="179">
        <v>3.11748966262913</v>
      </c>
      <c r="AR119" s="179">
        <v>2.81752502155141</v>
      </c>
      <c r="AS119" s="177">
        <v>0.8</v>
      </c>
      <c r="AT119" s="180">
        <v>1.14699043509066</v>
      </c>
      <c r="AU119" s="181">
        <v>117</v>
      </c>
    </row>
    <row r="120" customHeight="1" spans="1:47">
      <c r="A120" s="184" t="s">
        <v>146</v>
      </c>
      <c r="B120" s="185" t="s">
        <v>168</v>
      </c>
      <c r="C120" s="167" t="s">
        <v>173</v>
      </c>
      <c r="D120" s="186">
        <v>0</v>
      </c>
      <c r="E120" s="186">
        <v>0.75</v>
      </c>
      <c r="F120" s="186" t="s">
        <v>43</v>
      </c>
      <c r="G120" s="187" t="s">
        <v>43</v>
      </c>
      <c r="H120" s="186" t="s">
        <v>43</v>
      </c>
      <c r="I120" s="187" t="s">
        <v>43</v>
      </c>
      <c r="J120" s="186" t="s">
        <v>43</v>
      </c>
      <c r="K120" s="196" t="s">
        <v>43</v>
      </c>
      <c r="L120" s="171">
        <v>0.3883</v>
      </c>
      <c r="M120" s="172">
        <v>8</v>
      </c>
      <c r="N120" s="173">
        <v>118.37</v>
      </c>
      <c r="O120" s="173">
        <v>31.72</v>
      </c>
      <c r="P120" s="174">
        <v>1.027</v>
      </c>
      <c r="Q120" s="175">
        <v>26.92</v>
      </c>
      <c r="R120" s="176">
        <v>20</v>
      </c>
      <c r="S120" s="174">
        <f t="shared" si="2"/>
        <v>1.095056</v>
      </c>
      <c r="T120" s="177">
        <f t="shared" si="3"/>
        <v>-0.0621484198068408</v>
      </c>
      <c r="U120" s="203">
        <v>2.71</v>
      </c>
      <c r="V120" s="203">
        <v>3.07</v>
      </c>
      <c r="W120" s="203">
        <v>3.44</v>
      </c>
      <c r="X120" s="203">
        <v>3.96</v>
      </c>
      <c r="Y120" s="203">
        <v>4.64</v>
      </c>
      <c r="Z120" s="203">
        <v>4.58</v>
      </c>
      <c r="AA120" s="203">
        <v>5.06</v>
      </c>
      <c r="AB120" s="203">
        <v>4.67</v>
      </c>
      <c r="AC120" s="203">
        <v>3.97</v>
      </c>
      <c r="AD120" s="203">
        <v>3.31</v>
      </c>
      <c r="AE120" s="203">
        <v>2.91</v>
      </c>
      <c r="AF120" s="203">
        <v>2.63</v>
      </c>
      <c r="AG120" s="179">
        <v>2.90322920471647</v>
      </c>
      <c r="AH120" s="179">
        <v>3.28889802895925</v>
      </c>
      <c r="AI120" s="179">
        <v>3.68527987609766</v>
      </c>
      <c r="AJ120" s="179">
        <v>4.24235706667056</v>
      </c>
      <c r="AK120" s="179">
        <v>4.97084262357359</v>
      </c>
      <c r="AL120" s="179">
        <v>4.90656448619979</v>
      </c>
      <c r="AM120" s="179">
        <v>5.42078958519016</v>
      </c>
      <c r="AN120" s="179">
        <v>5.00298169226049</v>
      </c>
      <c r="AO120" s="179">
        <v>4.2530700895662</v>
      </c>
      <c r="AP120" s="179">
        <v>3.54601057845444</v>
      </c>
      <c r="AQ120" s="179">
        <v>3.11748966262913</v>
      </c>
      <c r="AR120" s="179">
        <v>2.81752502155141</v>
      </c>
      <c r="AS120" s="177">
        <v>0.8</v>
      </c>
      <c r="AT120" s="180">
        <v>1.15815915751506</v>
      </c>
      <c r="AU120" s="181">
        <v>118</v>
      </c>
    </row>
    <row r="121" customHeight="1" spans="1:47">
      <c r="A121" s="184" t="s">
        <v>146</v>
      </c>
      <c r="B121" s="185" t="s">
        <v>174</v>
      </c>
      <c r="C121" s="188" t="s">
        <v>175</v>
      </c>
      <c r="D121" s="186">
        <v>0</v>
      </c>
      <c r="E121" s="186">
        <v>0.75</v>
      </c>
      <c r="F121" s="186" t="s">
        <v>43</v>
      </c>
      <c r="G121" s="187" t="s">
        <v>43</v>
      </c>
      <c r="H121" s="186" t="s">
        <v>43</v>
      </c>
      <c r="I121" s="187" t="s">
        <v>43</v>
      </c>
      <c r="J121" s="186" t="s">
        <v>43</v>
      </c>
      <c r="K121" s="196" t="s">
        <v>43</v>
      </c>
      <c r="L121" s="171">
        <v>0.3809</v>
      </c>
      <c r="M121" s="172">
        <v>122</v>
      </c>
      <c r="N121" s="173">
        <v>118.33</v>
      </c>
      <c r="O121" s="173">
        <v>29.72</v>
      </c>
      <c r="P121" s="174">
        <v>0.981</v>
      </c>
      <c r="Q121" s="175">
        <v>24.32</v>
      </c>
      <c r="R121" s="176">
        <v>19</v>
      </c>
      <c r="S121" s="174">
        <f t="shared" si="2"/>
        <v>1.034384</v>
      </c>
      <c r="T121" s="177">
        <f t="shared" si="3"/>
        <v>-0.0516094603164782</v>
      </c>
      <c r="U121" s="203">
        <v>2.46</v>
      </c>
      <c r="V121" s="203">
        <v>2.67</v>
      </c>
      <c r="W121" s="203">
        <v>2.67</v>
      </c>
      <c r="X121" s="203">
        <v>3.66</v>
      </c>
      <c r="Y121" s="203">
        <v>4.26</v>
      </c>
      <c r="Z121" s="203">
        <v>4.03</v>
      </c>
      <c r="AA121" s="203">
        <v>4.98</v>
      </c>
      <c r="AB121" s="203">
        <v>4.52</v>
      </c>
      <c r="AC121" s="203">
        <v>3.94</v>
      </c>
      <c r="AD121" s="203">
        <v>3.49</v>
      </c>
      <c r="AE121" s="203">
        <v>3.02</v>
      </c>
      <c r="AF121" s="203">
        <v>2.74</v>
      </c>
      <c r="AG121" s="179">
        <v>2.59455057309471</v>
      </c>
      <c r="AH121" s="179">
        <v>2.81603659762719</v>
      </c>
      <c r="AI121" s="179">
        <v>2.81603659762719</v>
      </c>
      <c r="AJ121" s="179">
        <v>3.86018499899457</v>
      </c>
      <c r="AK121" s="179">
        <v>4.4930022119445</v>
      </c>
      <c r="AL121" s="179">
        <v>4.25042228031369</v>
      </c>
      <c r="AM121" s="179">
        <v>5.25238286748442</v>
      </c>
      <c r="AN121" s="179">
        <v>4.7672230042228</v>
      </c>
      <c r="AO121" s="179">
        <v>4.1554996983712</v>
      </c>
      <c r="AP121" s="179">
        <v>3.68088678865876</v>
      </c>
      <c r="AQ121" s="179">
        <v>3.18517997184798</v>
      </c>
      <c r="AR121" s="179">
        <v>2.88986527247135</v>
      </c>
      <c r="AS121" s="177">
        <v>0.8</v>
      </c>
      <c r="AT121" s="180">
        <v>1.14376846287053</v>
      </c>
      <c r="AU121" s="181">
        <v>119</v>
      </c>
    </row>
    <row r="122" customHeight="1" spans="1:47">
      <c r="A122" s="184" t="s">
        <v>146</v>
      </c>
      <c r="B122" s="185" t="s">
        <v>174</v>
      </c>
      <c r="C122" s="167" t="s">
        <v>176</v>
      </c>
      <c r="D122" s="186">
        <v>0</v>
      </c>
      <c r="E122" s="186">
        <v>0.75</v>
      </c>
      <c r="F122" s="186" t="s">
        <v>43</v>
      </c>
      <c r="G122" s="187" t="s">
        <v>43</v>
      </c>
      <c r="H122" s="186" t="s">
        <v>43</v>
      </c>
      <c r="I122" s="187" t="s">
        <v>43</v>
      </c>
      <c r="J122" s="186" t="s">
        <v>43</v>
      </c>
      <c r="K122" s="196" t="s">
        <v>43</v>
      </c>
      <c r="L122" s="171">
        <v>0.3811</v>
      </c>
      <c r="M122" s="172">
        <v>128</v>
      </c>
      <c r="N122" s="173">
        <v>118.33</v>
      </c>
      <c r="O122" s="173">
        <v>29.72</v>
      </c>
      <c r="P122" s="174">
        <v>0.984</v>
      </c>
      <c r="Q122" s="175">
        <v>24.32</v>
      </c>
      <c r="R122" s="176">
        <v>19</v>
      </c>
      <c r="S122" s="174">
        <f t="shared" si="2"/>
        <v>1.034384</v>
      </c>
      <c r="T122" s="177">
        <f t="shared" si="3"/>
        <v>-0.048709183436712</v>
      </c>
      <c r="U122" s="203">
        <v>2.46</v>
      </c>
      <c r="V122" s="203">
        <v>2.67</v>
      </c>
      <c r="W122" s="203">
        <v>2.67</v>
      </c>
      <c r="X122" s="203">
        <v>3.66</v>
      </c>
      <c r="Y122" s="203">
        <v>4.26</v>
      </c>
      <c r="Z122" s="203">
        <v>4.03</v>
      </c>
      <c r="AA122" s="203">
        <v>4.98</v>
      </c>
      <c r="AB122" s="203">
        <v>4.52</v>
      </c>
      <c r="AC122" s="203">
        <v>3.94</v>
      </c>
      <c r="AD122" s="203">
        <v>3.49</v>
      </c>
      <c r="AE122" s="203">
        <v>3.02</v>
      </c>
      <c r="AF122" s="203">
        <v>2.74</v>
      </c>
      <c r="AG122" s="179">
        <v>2.59455057309471</v>
      </c>
      <c r="AH122" s="179">
        <v>2.81603659762719</v>
      </c>
      <c r="AI122" s="179">
        <v>2.81603659762719</v>
      </c>
      <c r="AJ122" s="179">
        <v>3.86018499899457</v>
      </c>
      <c r="AK122" s="179">
        <v>4.4930022119445</v>
      </c>
      <c r="AL122" s="179">
        <v>4.25042228031369</v>
      </c>
      <c r="AM122" s="179">
        <v>5.25238286748442</v>
      </c>
      <c r="AN122" s="179">
        <v>4.7672230042228</v>
      </c>
      <c r="AO122" s="179">
        <v>4.1554996983712</v>
      </c>
      <c r="AP122" s="179">
        <v>3.68088678865876</v>
      </c>
      <c r="AQ122" s="179">
        <v>3.18517997184798</v>
      </c>
      <c r="AR122" s="179">
        <v>2.88986527247135</v>
      </c>
      <c r="AS122" s="177">
        <v>0.8</v>
      </c>
      <c r="AT122" s="180">
        <v>1.14898899867577</v>
      </c>
      <c r="AU122" s="181">
        <v>120</v>
      </c>
    </row>
    <row r="123" customHeight="1" spans="1:47">
      <c r="A123" s="184" t="s">
        <v>146</v>
      </c>
      <c r="B123" s="185" t="s">
        <v>174</v>
      </c>
      <c r="C123" s="167" t="s">
        <v>177</v>
      </c>
      <c r="D123" s="186">
        <v>0</v>
      </c>
      <c r="E123" s="186">
        <v>0.75</v>
      </c>
      <c r="F123" s="186" t="s">
        <v>43</v>
      </c>
      <c r="G123" s="187" t="s">
        <v>43</v>
      </c>
      <c r="H123" s="186" t="s">
        <v>43</v>
      </c>
      <c r="I123" s="187" t="s">
        <v>43</v>
      </c>
      <c r="J123" s="186" t="s">
        <v>43</v>
      </c>
      <c r="K123" s="196" t="s">
        <v>43</v>
      </c>
      <c r="L123" s="171">
        <v>0.3813</v>
      </c>
      <c r="M123" s="172">
        <v>179</v>
      </c>
      <c r="N123" s="173">
        <v>118.13</v>
      </c>
      <c r="O123" s="173">
        <v>30.3</v>
      </c>
      <c r="P123" s="174">
        <v>0.99</v>
      </c>
      <c r="Q123" s="175">
        <v>24.6</v>
      </c>
      <c r="R123" s="176">
        <v>20</v>
      </c>
      <c r="S123" s="174">
        <f t="shared" si="2"/>
        <v>1.055576</v>
      </c>
      <c r="T123" s="177">
        <f t="shared" si="3"/>
        <v>-0.0621234283462297</v>
      </c>
      <c r="U123" s="203">
        <v>2.59</v>
      </c>
      <c r="V123" s="203">
        <v>2.85</v>
      </c>
      <c r="W123" s="203">
        <v>3</v>
      </c>
      <c r="X123" s="203">
        <v>3.8</v>
      </c>
      <c r="Y123" s="203">
        <v>4.41</v>
      </c>
      <c r="Z123" s="203">
        <v>4.34</v>
      </c>
      <c r="AA123" s="203">
        <v>5.06</v>
      </c>
      <c r="AB123" s="203">
        <v>4.55</v>
      </c>
      <c r="AC123" s="203">
        <v>3.85</v>
      </c>
      <c r="AD123" s="203">
        <v>3.34</v>
      </c>
      <c r="AE123" s="203">
        <v>2.91</v>
      </c>
      <c r="AF123" s="203">
        <v>2.62</v>
      </c>
      <c r="AG123" s="179">
        <v>2.73645266660098</v>
      </c>
      <c r="AH123" s="179">
        <v>3.0111544786922</v>
      </c>
      <c r="AI123" s="179">
        <v>3.16963629336021</v>
      </c>
      <c r="AJ123" s="179">
        <v>4.01487263825627</v>
      </c>
      <c r="AK123" s="179">
        <v>4.65936535123951</v>
      </c>
      <c r="AL123" s="179">
        <v>4.58540717106111</v>
      </c>
      <c r="AM123" s="179">
        <v>5.34611988146756</v>
      </c>
      <c r="AN123" s="179">
        <v>4.80728171159632</v>
      </c>
      <c r="AO123" s="179">
        <v>4.06769990981227</v>
      </c>
      <c r="AP123" s="179">
        <v>3.52886173994104</v>
      </c>
      <c r="AQ123" s="179">
        <v>3.07454720455941</v>
      </c>
      <c r="AR123" s="179">
        <v>2.76814902953459</v>
      </c>
      <c r="AS123" s="177">
        <v>0.8</v>
      </c>
      <c r="AT123" s="180">
        <v>1.14115819496791</v>
      </c>
      <c r="AU123" s="181">
        <v>121</v>
      </c>
    </row>
    <row r="124" customHeight="1" spans="1:47">
      <c r="A124" s="184" t="s">
        <v>146</v>
      </c>
      <c r="B124" s="185" t="s">
        <v>174</v>
      </c>
      <c r="C124" s="167" t="s">
        <v>178</v>
      </c>
      <c r="D124" s="186">
        <v>0</v>
      </c>
      <c r="E124" s="186">
        <v>0.75</v>
      </c>
      <c r="F124" s="186" t="s">
        <v>43</v>
      </c>
      <c r="G124" s="187" t="s">
        <v>43</v>
      </c>
      <c r="H124" s="186" t="s">
        <v>43</v>
      </c>
      <c r="I124" s="187" t="s">
        <v>43</v>
      </c>
      <c r="J124" s="186" t="s">
        <v>43</v>
      </c>
      <c r="K124" s="196" t="s">
        <v>43</v>
      </c>
      <c r="L124" s="171">
        <v>0.3815</v>
      </c>
      <c r="M124" s="172">
        <v>126</v>
      </c>
      <c r="N124" s="173">
        <v>118.33</v>
      </c>
      <c r="O124" s="173">
        <v>29.82</v>
      </c>
      <c r="P124" s="174">
        <v>0.986</v>
      </c>
      <c r="Q124" s="175">
        <v>24.42</v>
      </c>
      <c r="R124" s="176">
        <v>19</v>
      </c>
      <c r="S124" s="174">
        <f t="shared" si="2"/>
        <v>1.034384</v>
      </c>
      <c r="T124" s="177">
        <f t="shared" si="3"/>
        <v>-0.046775665516868</v>
      </c>
      <c r="U124" s="203">
        <v>2.46</v>
      </c>
      <c r="V124" s="203">
        <v>2.67</v>
      </c>
      <c r="W124" s="203">
        <v>2.67</v>
      </c>
      <c r="X124" s="203">
        <v>3.66</v>
      </c>
      <c r="Y124" s="203">
        <v>4.26</v>
      </c>
      <c r="Z124" s="203">
        <v>4.03</v>
      </c>
      <c r="AA124" s="203">
        <v>4.98</v>
      </c>
      <c r="AB124" s="203">
        <v>4.52</v>
      </c>
      <c r="AC124" s="203">
        <v>3.94</v>
      </c>
      <c r="AD124" s="203">
        <v>3.49</v>
      </c>
      <c r="AE124" s="203">
        <v>3.02</v>
      </c>
      <c r="AF124" s="203">
        <v>2.74</v>
      </c>
      <c r="AG124" s="179">
        <v>2.59592043187056</v>
      </c>
      <c r="AH124" s="179">
        <v>2.81752339556683</v>
      </c>
      <c r="AI124" s="179">
        <v>2.81752339556683</v>
      </c>
      <c r="AJ124" s="179">
        <v>3.86222308156352</v>
      </c>
      <c r="AK124" s="179">
        <v>4.49537440641</v>
      </c>
      <c r="AL124" s="179">
        <v>4.25266639855218</v>
      </c>
      <c r="AM124" s="179">
        <v>5.25515599622577</v>
      </c>
      <c r="AN124" s="179">
        <v>4.76973998051014</v>
      </c>
      <c r="AO124" s="179">
        <v>4.15769369982521</v>
      </c>
      <c r="AP124" s="179">
        <v>3.68283020619035</v>
      </c>
      <c r="AQ124" s="179">
        <v>3.18686166839394</v>
      </c>
      <c r="AR124" s="179">
        <v>2.89139105013225</v>
      </c>
      <c r="AS124" s="177">
        <v>0.8</v>
      </c>
      <c r="AT124" s="180">
        <v>1.14115819496791</v>
      </c>
      <c r="AU124" s="181">
        <v>122</v>
      </c>
    </row>
    <row r="125" customHeight="1" spans="1:47">
      <c r="A125" s="184" t="s">
        <v>146</v>
      </c>
      <c r="B125" s="185" t="s">
        <v>174</v>
      </c>
      <c r="C125" s="167" t="s">
        <v>179</v>
      </c>
      <c r="D125" s="186">
        <v>0</v>
      </c>
      <c r="E125" s="186">
        <v>0.75</v>
      </c>
      <c r="F125" s="186" t="s">
        <v>43</v>
      </c>
      <c r="G125" s="187" t="s">
        <v>43</v>
      </c>
      <c r="H125" s="186" t="s">
        <v>43</v>
      </c>
      <c r="I125" s="187" t="s">
        <v>43</v>
      </c>
      <c r="J125" s="186" t="s">
        <v>43</v>
      </c>
      <c r="K125" s="196" t="s">
        <v>43</v>
      </c>
      <c r="L125" s="171">
        <v>0.3817</v>
      </c>
      <c r="M125" s="172">
        <v>115</v>
      </c>
      <c r="N125" s="173">
        <v>118.43</v>
      </c>
      <c r="O125" s="173">
        <v>29.87</v>
      </c>
      <c r="P125" s="174">
        <v>0.985</v>
      </c>
      <c r="Q125" s="175">
        <v>24.57</v>
      </c>
      <c r="R125" s="176">
        <v>19</v>
      </c>
      <c r="S125" s="174">
        <f t="shared" si="2"/>
        <v>1.034384</v>
      </c>
      <c r="T125" s="177">
        <f t="shared" si="3"/>
        <v>-0.04774242447679</v>
      </c>
      <c r="U125" s="203">
        <v>2.46</v>
      </c>
      <c r="V125" s="203">
        <v>2.67</v>
      </c>
      <c r="W125" s="203">
        <v>2.67</v>
      </c>
      <c r="X125" s="203">
        <v>3.66</v>
      </c>
      <c r="Y125" s="203">
        <v>4.26</v>
      </c>
      <c r="Z125" s="203">
        <v>4.03</v>
      </c>
      <c r="AA125" s="203">
        <v>4.98</v>
      </c>
      <c r="AB125" s="203">
        <v>4.52</v>
      </c>
      <c r="AC125" s="203">
        <v>3.94</v>
      </c>
      <c r="AD125" s="203">
        <v>3.49</v>
      </c>
      <c r="AE125" s="203">
        <v>3.02</v>
      </c>
      <c r="AF125" s="203">
        <v>2.74</v>
      </c>
      <c r="AG125" s="179">
        <v>2.59706198085044</v>
      </c>
      <c r="AH125" s="179">
        <v>2.81876239384987</v>
      </c>
      <c r="AI125" s="179">
        <v>2.81876239384987</v>
      </c>
      <c r="AJ125" s="179">
        <v>3.86392148370431</v>
      </c>
      <c r="AK125" s="179">
        <v>4.49735123513125</v>
      </c>
      <c r="AL125" s="179">
        <v>4.25453649708426</v>
      </c>
      <c r="AM125" s="179">
        <v>5.25746693684357</v>
      </c>
      <c r="AN125" s="179">
        <v>4.77183746074959</v>
      </c>
      <c r="AO125" s="179">
        <v>4.15952203437022</v>
      </c>
      <c r="AP125" s="179">
        <v>3.68444972080001</v>
      </c>
      <c r="AQ125" s="179">
        <v>3.18826308218225</v>
      </c>
      <c r="AR125" s="179">
        <v>2.89266253151634</v>
      </c>
      <c r="AS125" s="177">
        <v>0.8</v>
      </c>
      <c r="AT125" s="180">
        <v>1.14056593480647</v>
      </c>
      <c r="AU125" s="181">
        <v>123</v>
      </c>
    </row>
    <row r="126" customHeight="1" spans="1:47">
      <c r="A126" s="184" t="s">
        <v>146</v>
      </c>
      <c r="B126" s="185" t="s">
        <v>174</v>
      </c>
      <c r="C126" s="167" t="s">
        <v>180</v>
      </c>
      <c r="D126" s="186">
        <v>0</v>
      </c>
      <c r="E126" s="186">
        <v>0.75</v>
      </c>
      <c r="F126" s="186" t="s">
        <v>43</v>
      </c>
      <c r="G126" s="187" t="s">
        <v>43</v>
      </c>
      <c r="H126" s="186" t="s">
        <v>43</v>
      </c>
      <c r="I126" s="187" t="s">
        <v>43</v>
      </c>
      <c r="J126" s="186" t="s">
        <v>43</v>
      </c>
      <c r="K126" s="196" t="s">
        <v>43</v>
      </c>
      <c r="L126" s="171">
        <v>0.3819</v>
      </c>
      <c r="M126" s="172">
        <v>141</v>
      </c>
      <c r="N126" s="173">
        <v>118.18</v>
      </c>
      <c r="O126" s="173">
        <v>29.78</v>
      </c>
      <c r="P126" s="174">
        <v>0.986</v>
      </c>
      <c r="Q126" s="175">
        <v>24.38</v>
      </c>
      <c r="R126" s="176">
        <v>19</v>
      </c>
      <c r="S126" s="174">
        <f t="shared" si="2"/>
        <v>1.034384</v>
      </c>
      <c r="T126" s="177">
        <f t="shared" si="3"/>
        <v>-0.046775665516868</v>
      </c>
      <c r="U126" s="203">
        <v>2.46</v>
      </c>
      <c r="V126" s="203">
        <v>2.67</v>
      </c>
      <c r="W126" s="203">
        <v>2.67</v>
      </c>
      <c r="X126" s="203">
        <v>3.66</v>
      </c>
      <c r="Y126" s="203">
        <v>4.26</v>
      </c>
      <c r="Z126" s="203">
        <v>4.03</v>
      </c>
      <c r="AA126" s="203">
        <v>4.98</v>
      </c>
      <c r="AB126" s="203">
        <v>4.52</v>
      </c>
      <c r="AC126" s="203">
        <v>3.94</v>
      </c>
      <c r="AD126" s="203">
        <v>3.49</v>
      </c>
      <c r="AE126" s="203">
        <v>3.02</v>
      </c>
      <c r="AF126" s="203">
        <v>2.74</v>
      </c>
      <c r="AG126" s="179">
        <v>2.59536868319696</v>
      </c>
      <c r="AH126" s="179">
        <v>2.8169245463967</v>
      </c>
      <c r="AI126" s="179">
        <v>2.8169245463967</v>
      </c>
      <c r="AJ126" s="179">
        <v>3.86140218719547</v>
      </c>
      <c r="AK126" s="179">
        <v>4.49441893919473</v>
      </c>
      <c r="AL126" s="179">
        <v>4.25176251759501</v>
      </c>
      <c r="AM126" s="179">
        <v>5.25403904159384</v>
      </c>
      <c r="AN126" s="179">
        <v>4.76872619839441</v>
      </c>
      <c r="AO126" s="179">
        <v>4.15681000479512</v>
      </c>
      <c r="AP126" s="179">
        <v>3.68204744079568</v>
      </c>
      <c r="AQ126" s="179">
        <v>3.18618431839626</v>
      </c>
      <c r="AR126" s="179">
        <v>2.89077650079661</v>
      </c>
      <c r="AS126" s="177">
        <v>0.8</v>
      </c>
      <c r="AT126" s="180">
        <v>1.14115819496791</v>
      </c>
      <c r="AU126" s="181">
        <v>124</v>
      </c>
    </row>
    <row r="127" customHeight="1" spans="1:47">
      <c r="A127" s="184" t="s">
        <v>146</v>
      </c>
      <c r="B127" s="185" t="s">
        <v>174</v>
      </c>
      <c r="C127" s="167" t="s">
        <v>181</v>
      </c>
      <c r="D127" s="186">
        <v>0</v>
      </c>
      <c r="E127" s="186">
        <v>0.75</v>
      </c>
      <c r="F127" s="186" t="s">
        <v>43</v>
      </c>
      <c r="G127" s="187" t="s">
        <v>43</v>
      </c>
      <c r="H127" s="186" t="s">
        <v>43</v>
      </c>
      <c r="I127" s="187" t="s">
        <v>43</v>
      </c>
      <c r="J127" s="186" t="s">
        <v>43</v>
      </c>
      <c r="K127" s="196" t="s">
        <v>43</v>
      </c>
      <c r="L127" s="171">
        <v>0.3821</v>
      </c>
      <c r="M127" s="172">
        <v>210</v>
      </c>
      <c r="N127" s="173">
        <v>117.93</v>
      </c>
      <c r="O127" s="173">
        <v>29.93</v>
      </c>
      <c r="P127" s="174">
        <v>0.987</v>
      </c>
      <c r="Q127" s="175">
        <v>24.63</v>
      </c>
      <c r="R127" s="176">
        <v>19</v>
      </c>
      <c r="S127" s="174">
        <f t="shared" si="2"/>
        <v>1.05272</v>
      </c>
      <c r="T127" s="177">
        <f t="shared" si="3"/>
        <v>-0.0624287559844974</v>
      </c>
      <c r="U127" s="203">
        <v>2.46</v>
      </c>
      <c r="V127" s="203">
        <v>2.76</v>
      </c>
      <c r="W127" s="203">
        <v>2.73</v>
      </c>
      <c r="X127" s="203">
        <v>3.65</v>
      </c>
      <c r="Y127" s="203">
        <v>4.28</v>
      </c>
      <c r="Z127" s="203">
        <v>4.17</v>
      </c>
      <c r="AA127" s="203">
        <v>5.02</v>
      </c>
      <c r="AB127" s="203">
        <v>4.66</v>
      </c>
      <c r="AC127" s="203">
        <v>4.14</v>
      </c>
      <c r="AD127" s="203">
        <v>3.54</v>
      </c>
      <c r="AE127" s="203">
        <v>3.06</v>
      </c>
      <c r="AF127" s="203">
        <v>2.73</v>
      </c>
      <c r="AG127" s="179">
        <v>2.59981563948628</v>
      </c>
      <c r="AH127" s="179">
        <v>2.91686632722851</v>
      </c>
      <c r="AI127" s="179">
        <v>2.88516125845429</v>
      </c>
      <c r="AJ127" s="179">
        <v>3.85745003419713</v>
      </c>
      <c r="AK127" s="179">
        <v>4.52325647845581</v>
      </c>
      <c r="AL127" s="179">
        <v>4.40700455961699</v>
      </c>
      <c r="AM127" s="179">
        <v>5.30531484155331</v>
      </c>
      <c r="AN127" s="179">
        <v>4.92485401626263</v>
      </c>
      <c r="AO127" s="179">
        <v>4.37529949084277</v>
      </c>
      <c r="AP127" s="179">
        <v>3.74119811535831</v>
      </c>
      <c r="AQ127" s="179">
        <v>3.23391701497074</v>
      </c>
      <c r="AR127" s="179">
        <v>2.88516125845429</v>
      </c>
      <c r="AS127" s="177">
        <v>0.8</v>
      </c>
      <c r="AT127" s="180">
        <v>1.13854428064411</v>
      </c>
      <c r="AU127" s="181">
        <v>125</v>
      </c>
    </row>
    <row r="128" customHeight="1" spans="1:47">
      <c r="A128" s="184" t="s">
        <v>146</v>
      </c>
      <c r="B128" s="185" t="s">
        <v>174</v>
      </c>
      <c r="C128" s="167" t="s">
        <v>182</v>
      </c>
      <c r="D128" s="186">
        <v>0</v>
      </c>
      <c r="E128" s="186">
        <v>0.75</v>
      </c>
      <c r="F128" s="186" t="s">
        <v>43</v>
      </c>
      <c r="G128" s="187" t="s">
        <v>43</v>
      </c>
      <c r="H128" s="186" t="s">
        <v>43</v>
      </c>
      <c r="I128" s="187" t="s">
        <v>43</v>
      </c>
      <c r="J128" s="186" t="s">
        <v>43</v>
      </c>
      <c r="K128" s="196" t="s">
        <v>43</v>
      </c>
      <c r="L128" s="171">
        <v>0.3809</v>
      </c>
      <c r="M128" s="172">
        <v>150</v>
      </c>
      <c r="N128" s="173">
        <v>117.72</v>
      </c>
      <c r="O128" s="173">
        <v>29.87</v>
      </c>
      <c r="P128" s="174">
        <v>0.989</v>
      </c>
      <c r="Q128" s="175">
        <v>24.57</v>
      </c>
      <c r="R128" s="176">
        <v>20</v>
      </c>
      <c r="S128" s="174">
        <f t="shared" si="2"/>
        <v>1.05272</v>
      </c>
      <c r="T128" s="177">
        <f t="shared" si="3"/>
        <v>-0.0605289155710921</v>
      </c>
      <c r="U128" s="203">
        <v>2.46</v>
      </c>
      <c r="V128" s="203">
        <v>2.76</v>
      </c>
      <c r="W128" s="203">
        <v>2.73</v>
      </c>
      <c r="X128" s="203">
        <v>3.65</v>
      </c>
      <c r="Y128" s="203">
        <v>4.28</v>
      </c>
      <c r="Z128" s="203">
        <v>4.17</v>
      </c>
      <c r="AA128" s="203">
        <v>5.02</v>
      </c>
      <c r="AB128" s="203">
        <v>4.66</v>
      </c>
      <c r="AC128" s="203">
        <v>4.14</v>
      </c>
      <c r="AD128" s="203">
        <v>3.54</v>
      </c>
      <c r="AE128" s="203">
        <v>3.06</v>
      </c>
      <c r="AF128" s="203">
        <v>2.73</v>
      </c>
      <c r="AG128" s="179">
        <v>2.59861919598754</v>
      </c>
      <c r="AH128" s="179">
        <v>2.91552397598602</v>
      </c>
      <c r="AI128" s="179">
        <v>2.88383349798617</v>
      </c>
      <c r="AJ128" s="179">
        <v>3.85567482331484</v>
      </c>
      <c r="AK128" s="179">
        <v>4.52117486131165</v>
      </c>
      <c r="AL128" s="179">
        <v>4.40497644197887</v>
      </c>
      <c r="AM128" s="179">
        <v>5.30287331864123</v>
      </c>
      <c r="AN128" s="179">
        <v>4.92258758264306</v>
      </c>
      <c r="AO128" s="179">
        <v>4.37328596397902</v>
      </c>
      <c r="AP128" s="179">
        <v>3.73947640398207</v>
      </c>
      <c r="AQ128" s="179">
        <v>3.2324287559845</v>
      </c>
      <c r="AR128" s="179">
        <v>2.88383349798617</v>
      </c>
      <c r="AS128" s="177">
        <v>0.8</v>
      </c>
      <c r="AT128" s="180">
        <v>1.14597764082714</v>
      </c>
      <c r="AU128" s="181">
        <v>126</v>
      </c>
    </row>
    <row r="129" customHeight="1" spans="1:47">
      <c r="A129" s="184" t="s">
        <v>146</v>
      </c>
      <c r="B129" s="185" t="s">
        <v>183</v>
      </c>
      <c r="C129" s="188" t="s">
        <v>184</v>
      </c>
      <c r="D129" s="186">
        <v>0</v>
      </c>
      <c r="E129" s="186">
        <v>0.75</v>
      </c>
      <c r="F129" s="186" t="s">
        <v>43</v>
      </c>
      <c r="G129" s="187" t="s">
        <v>43</v>
      </c>
      <c r="H129" s="186" t="s">
        <v>43</v>
      </c>
      <c r="I129" s="187" t="s">
        <v>43</v>
      </c>
      <c r="J129" s="186" t="s">
        <v>43</v>
      </c>
      <c r="K129" s="196" t="s">
        <v>43</v>
      </c>
      <c r="L129" s="171">
        <v>0.3785</v>
      </c>
      <c r="M129" s="172">
        <v>19</v>
      </c>
      <c r="N129" s="173">
        <v>117.05</v>
      </c>
      <c r="O129" s="173">
        <v>30.53</v>
      </c>
      <c r="P129" s="174">
        <v>1.007</v>
      </c>
      <c r="Q129" s="175">
        <v>25.03</v>
      </c>
      <c r="R129" s="176">
        <v>20</v>
      </c>
      <c r="S129" s="174">
        <f t="shared" si="2"/>
        <v>1.069536</v>
      </c>
      <c r="T129" s="177">
        <f t="shared" si="3"/>
        <v>-0.0584702151213238</v>
      </c>
      <c r="U129" s="203">
        <v>2.6</v>
      </c>
      <c r="V129" s="203">
        <v>2.91</v>
      </c>
      <c r="W129" s="203">
        <v>3.1</v>
      </c>
      <c r="X129" s="203">
        <v>3.9</v>
      </c>
      <c r="Y129" s="203">
        <v>4.46</v>
      </c>
      <c r="Z129" s="203">
        <v>4.39</v>
      </c>
      <c r="AA129" s="203">
        <v>5</v>
      </c>
      <c r="AB129" s="203">
        <v>4.66</v>
      </c>
      <c r="AC129" s="203">
        <v>4</v>
      </c>
      <c r="AD129" s="203">
        <v>3.32</v>
      </c>
      <c r="AE129" s="203">
        <v>2.96</v>
      </c>
      <c r="AF129" s="203">
        <v>2.6</v>
      </c>
      <c r="AG129" s="179">
        <v>2.75379229871645</v>
      </c>
      <c r="AH129" s="179">
        <v>3.08212907279418</v>
      </c>
      <c r="AI129" s="179">
        <v>3.28336774077731</v>
      </c>
      <c r="AJ129" s="179">
        <v>4.13068844807468</v>
      </c>
      <c r="AK129" s="179">
        <v>4.72381294318284</v>
      </c>
      <c r="AL129" s="179">
        <v>4.64967238129432</v>
      </c>
      <c r="AM129" s="179">
        <v>5.29575442060856</v>
      </c>
      <c r="AN129" s="179">
        <v>4.93564312000718</v>
      </c>
      <c r="AO129" s="179">
        <v>4.23660353648685</v>
      </c>
      <c r="AP129" s="179">
        <v>3.51638093528409</v>
      </c>
      <c r="AQ129" s="179">
        <v>3.13508661700027</v>
      </c>
      <c r="AR129" s="179">
        <v>2.75379229871645</v>
      </c>
      <c r="AS129" s="177">
        <v>0.8</v>
      </c>
      <c r="AT129" s="180">
        <v>1.14595972403748</v>
      </c>
      <c r="AU129" s="181">
        <v>127</v>
      </c>
    </row>
    <row r="130" customHeight="1" spans="1:47">
      <c r="A130" s="184" t="s">
        <v>146</v>
      </c>
      <c r="B130" s="185" t="s">
        <v>183</v>
      </c>
      <c r="C130" s="167" t="s">
        <v>185</v>
      </c>
      <c r="D130" s="186">
        <v>0</v>
      </c>
      <c r="E130" s="186">
        <v>0.75</v>
      </c>
      <c r="F130" s="186" t="s">
        <v>43</v>
      </c>
      <c r="G130" s="187" t="s">
        <v>43</v>
      </c>
      <c r="H130" s="186" t="s">
        <v>43</v>
      </c>
      <c r="I130" s="187" t="s">
        <v>43</v>
      </c>
      <c r="J130" s="186" t="s">
        <v>43</v>
      </c>
      <c r="K130" s="196" t="s">
        <v>43</v>
      </c>
      <c r="L130" s="171">
        <v>0.3787</v>
      </c>
      <c r="M130" s="172">
        <v>17</v>
      </c>
      <c r="N130" s="173">
        <v>117.05</v>
      </c>
      <c r="O130" s="173">
        <v>30.5</v>
      </c>
      <c r="P130" s="174">
        <v>1.007</v>
      </c>
      <c r="Q130" s="175">
        <v>25</v>
      </c>
      <c r="R130" s="176">
        <v>20</v>
      </c>
      <c r="S130" s="174">
        <f t="shared" si="2"/>
        <v>1.069536</v>
      </c>
      <c r="T130" s="177">
        <f t="shared" si="3"/>
        <v>-0.0584702151213238</v>
      </c>
      <c r="U130" s="203">
        <v>2.6</v>
      </c>
      <c r="V130" s="203">
        <v>2.91</v>
      </c>
      <c r="W130" s="203">
        <v>3.1</v>
      </c>
      <c r="X130" s="203">
        <v>3.9</v>
      </c>
      <c r="Y130" s="203">
        <v>4.46</v>
      </c>
      <c r="Z130" s="203">
        <v>4.39</v>
      </c>
      <c r="AA130" s="203">
        <v>5</v>
      </c>
      <c r="AB130" s="203">
        <v>4.66</v>
      </c>
      <c r="AC130" s="203">
        <v>4</v>
      </c>
      <c r="AD130" s="203">
        <v>3.32</v>
      </c>
      <c r="AE130" s="203">
        <v>2.96</v>
      </c>
      <c r="AF130" s="203">
        <v>2.6</v>
      </c>
      <c r="AG130" s="179">
        <v>2.75291715285881</v>
      </c>
      <c r="AH130" s="179">
        <v>3.08114958262274</v>
      </c>
      <c r="AI130" s="179">
        <v>3.28232429763935</v>
      </c>
      <c r="AJ130" s="179">
        <v>4.12937572928821</v>
      </c>
      <c r="AK130" s="179">
        <v>4.72231173144242</v>
      </c>
      <c r="AL130" s="179">
        <v>4.64819473117314</v>
      </c>
      <c r="AM130" s="179">
        <v>5.2940714478054</v>
      </c>
      <c r="AN130" s="179">
        <v>4.93407458935464</v>
      </c>
      <c r="AO130" s="179">
        <v>4.23525715824432</v>
      </c>
      <c r="AP130" s="179">
        <v>3.51526344134279</v>
      </c>
      <c r="AQ130" s="179">
        <v>3.1340902971008</v>
      </c>
      <c r="AR130" s="179">
        <v>2.75291715285881</v>
      </c>
      <c r="AS130" s="177">
        <v>0.8</v>
      </c>
      <c r="AT130" s="180">
        <v>1.17409286388366</v>
      </c>
      <c r="AU130" s="181">
        <v>128</v>
      </c>
    </row>
    <row r="131" customHeight="1" spans="1:47">
      <c r="A131" s="184" t="s">
        <v>146</v>
      </c>
      <c r="B131" s="185" t="s">
        <v>183</v>
      </c>
      <c r="C131" s="167" t="s">
        <v>186</v>
      </c>
      <c r="D131" s="186">
        <v>0</v>
      </c>
      <c r="E131" s="186">
        <v>0.75</v>
      </c>
      <c r="F131" s="186" t="s">
        <v>43</v>
      </c>
      <c r="G131" s="187" t="s">
        <v>43</v>
      </c>
      <c r="H131" s="186" t="s">
        <v>43</v>
      </c>
      <c r="I131" s="187" t="s">
        <v>43</v>
      </c>
      <c r="J131" s="186" t="s">
        <v>43</v>
      </c>
      <c r="K131" s="196" t="s">
        <v>43</v>
      </c>
      <c r="L131" s="171">
        <v>0.3789</v>
      </c>
      <c r="M131" s="172">
        <v>31</v>
      </c>
      <c r="N131" s="173">
        <v>117.03</v>
      </c>
      <c r="O131" s="173">
        <v>30.52</v>
      </c>
      <c r="P131" s="174">
        <v>1.007</v>
      </c>
      <c r="Q131" s="175">
        <v>25.02</v>
      </c>
      <c r="R131" s="176">
        <v>20</v>
      </c>
      <c r="S131" s="174">
        <f t="shared" si="2"/>
        <v>1.069536</v>
      </c>
      <c r="T131" s="177">
        <f t="shared" si="3"/>
        <v>-0.0584702151213238</v>
      </c>
      <c r="U131" s="203">
        <v>2.6</v>
      </c>
      <c r="V131" s="203">
        <v>2.91</v>
      </c>
      <c r="W131" s="203">
        <v>3.1</v>
      </c>
      <c r="X131" s="203">
        <v>3.9</v>
      </c>
      <c r="Y131" s="203">
        <v>4.46</v>
      </c>
      <c r="Z131" s="203">
        <v>4.39</v>
      </c>
      <c r="AA131" s="203">
        <v>5</v>
      </c>
      <c r="AB131" s="203">
        <v>4.66</v>
      </c>
      <c r="AC131" s="203">
        <v>4</v>
      </c>
      <c r="AD131" s="203">
        <v>3.32</v>
      </c>
      <c r="AE131" s="203">
        <v>2.96</v>
      </c>
      <c r="AF131" s="203">
        <v>2.6</v>
      </c>
      <c r="AG131" s="179">
        <v>2.75363671723065</v>
      </c>
      <c r="AH131" s="179">
        <v>3.08195494120815</v>
      </c>
      <c r="AI131" s="179">
        <v>3.28318223977501</v>
      </c>
      <c r="AJ131" s="179">
        <v>4.13045507584597</v>
      </c>
      <c r="AK131" s="179">
        <v>4.72354606109565</v>
      </c>
      <c r="AL131" s="179">
        <v>4.64940968793944</v>
      </c>
      <c r="AM131" s="179">
        <v>5.29545522544356</v>
      </c>
      <c r="AN131" s="179">
        <v>4.9353642701134</v>
      </c>
      <c r="AO131" s="179">
        <v>4.23636418035485</v>
      </c>
      <c r="AP131" s="179">
        <v>3.51618226969452</v>
      </c>
      <c r="AQ131" s="179">
        <v>3.13490949346259</v>
      </c>
      <c r="AR131" s="179">
        <v>2.75363671723065</v>
      </c>
      <c r="AS131" s="177">
        <v>0.8</v>
      </c>
      <c r="AT131" s="180">
        <v>1.17409286388366</v>
      </c>
      <c r="AU131" s="181">
        <v>129</v>
      </c>
    </row>
    <row r="132" customHeight="1" spans="1:47">
      <c r="A132" s="184" t="s">
        <v>146</v>
      </c>
      <c r="B132" s="185" t="s">
        <v>183</v>
      </c>
      <c r="C132" s="167" t="s">
        <v>187</v>
      </c>
      <c r="D132" s="186">
        <v>0</v>
      </c>
      <c r="E132" s="186">
        <v>0.75</v>
      </c>
      <c r="F132" s="186" t="s">
        <v>43</v>
      </c>
      <c r="G132" s="187" t="s">
        <v>43</v>
      </c>
      <c r="H132" s="186" t="s">
        <v>43</v>
      </c>
      <c r="I132" s="187" t="s">
        <v>43</v>
      </c>
      <c r="J132" s="186" t="s">
        <v>43</v>
      </c>
      <c r="K132" s="196" t="s">
        <v>43</v>
      </c>
      <c r="L132" s="171">
        <v>0.3791</v>
      </c>
      <c r="M132" s="172">
        <v>13</v>
      </c>
      <c r="N132" s="173">
        <v>117.12</v>
      </c>
      <c r="O132" s="173">
        <v>30.53</v>
      </c>
      <c r="P132" s="174">
        <v>1.006</v>
      </c>
      <c r="Q132" s="175">
        <v>25.03</v>
      </c>
      <c r="R132" s="176">
        <v>20</v>
      </c>
      <c r="S132" s="174">
        <f t="shared" si="2"/>
        <v>1.069536</v>
      </c>
      <c r="T132" s="177">
        <f t="shared" si="3"/>
        <v>-0.0594052000119678</v>
      </c>
      <c r="U132" s="203">
        <v>2.6</v>
      </c>
      <c r="V132" s="203">
        <v>2.91</v>
      </c>
      <c r="W132" s="203">
        <v>3.1</v>
      </c>
      <c r="X132" s="203">
        <v>3.9</v>
      </c>
      <c r="Y132" s="203">
        <v>4.46</v>
      </c>
      <c r="Z132" s="203">
        <v>4.39</v>
      </c>
      <c r="AA132" s="203">
        <v>5</v>
      </c>
      <c r="AB132" s="203">
        <v>4.66</v>
      </c>
      <c r="AC132" s="203">
        <v>4</v>
      </c>
      <c r="AD132" s="203">
        <v>3.32</v>
      </c>
      <c r="AE132" s="203">
        <v>2.96</v>
      </c>
      <c r="AF132" s="203">
        <v>2.6</v>
      </c>
      <c r="AG132" s="179">
        <v>2.75379229871645</v>
      </c>
      <c r="AH132" s="179">
        <v>3.08212907279418</v>
      </c>
      <c r="AI132" s="179">
        <v>3.28336774077731</v>
      </c>
      <c r="AJ132" s="179">
        <v>4.13068844807468</v>
      </c>
      <c r="AK132" s="179">
        <v>4.72381294318284</v>
      </c>
      <c r="AL132" s="179">
        <v>4.64967238129432</v>
      </c>
      <c r="AM132" s="179">
        <v>5.29575442060856</v>
      </c>
      <c r="AN132" s="179">
        <v>4.93564312000718</v>
      </c>
      <c r="AO132" s="179">
        <v>4.23660353648685</v>
      </c>
      <c r="AP132" s="179">
        <v>3.51638093528409</v>
      </c>
      <c r="AQ132" s="179">
        <v>3.13508661700027</v>
      </c>
      <c r="AR132" s="179">
        <v>2.75379229871645</v>
      </c>
      <c r="AS132" s="177">
        <v>0.8</v>
      </c>
      <c r="AT132" s="180">
        <v>1.17409286388366</v>
      </c>
      <c r="AU132" s="181">
        <v>130</v>
      </c>
    </row>
    <row r="133" customHeight="1" spans="1:47">
      <c r="A133" s="184" t="s">
        <v>146</v>
      </c>
      <c r="B133" s="185" t="s">
        <v>183</v>
      </c>
      <c r="C133" s="167" t="s">
        <v>188</v>
      </c>
      <c r="D133" s="186">
        <v>0</v>
      </c>
      <c r="E133" s="186">
        <v>0.75</v>
      </c>
      <c r="F133" s="186" t="s">
        <v>43</v>
      </c>
      <c r="G133" s="187" t="s">
        <v>43</v>
      </c>
      <c r="H133" s="186" t="s">
        <v>43</v>
      </c>
      <c r="I133" s="187" t="s">
        <v>43</v>
      </c>
      <c r="J133" s="186" t="s">
        <v>43</v>
      </c>
      <c r="K133" s="196" t="s">
        <v>43</v>
      </c>
      <c r="L133" s="171">
        <v>0.3793</v>
      </c>
      <c r="M133" s="172">
        <v>26</v>
      </c>
      <c r="N133" s="173">
        <v>116.83</v>
      </c>
      <c r="O133" s="173">
        <v>30.72</v>
      </c>
      <c r="P133" s="174">
        <v>1.024</v>
      </c>
      <c r="Q133" s="175">
        <v>25.62</v>
      </c>
      <c r="R133" s="176">
        <v>20</v>
      </c>
      <c r="S133" s="174">
        <f t="shared" si="2"/>
        <v>1.062312</v>
      </c>
      <c r="T133" s="177">
        <f t="shared" si="3"/>
        <v>-0.0360647342776885</v>
      </c>
      <c r="U133" s="203">
        <v>2.59</v>
      </c>
      <c r="V133" s="203">
        <v>2.9</v>
      </c>
      <c r="W133" s="203">
        <v>3.18</v>
      </c>
      <c r="X133" s="203">
        <v>3.88</v>
      </c>
      <c r="Y133" s="203">
        <v>4.37</v>
      </c>
      <c r="Z133" s="203">
        <v>4.38</v>
      </c>
      <c r="AA133" s="203">
        <v>4.75</v>
      </c>
      <c r="AB133" s="203">
        <v>4.58</v>
      </c>
      <c r="AC133" s="203">
        <v>4.09</v>
      </c>
      <c r="AD133" s="203">
        <v>3.31</v>
      </c>
      <c r="AE133" s="203">
        <v>2.97</v>
      </c>
      <c r="AF133" s="203">
        <v>2.61</v>
      </c>
      <c r="AG133" s="179">
        <v>2.75155683076158</v>
      </c>
      <c r="AH133" s="179">
        <v>3.08089374872919</v>
      </c>
      <c r="AI133" s="179">
        <v>3.37835935205476</v>
      </c>
      <c r="AJ133" s="179">
        <v>4.12202336036871</v>
      </c>
      <c r="AK133" s="179">
        <v>4.64258816618846</v>
      </c>
      <c r="AL133" s="179">
        <v>4.65321193773581</v>
      </c>
      <c r="AM133" s="179">
        <v>5.04629148498746</v>
      </c>
      <c r="AN133" s="179">
        <v>4.86568736868265</v>
      </c>
      <c r="AO133" s="179">
        <v>4.34512256286289</v>
      </c>
      <c r="AP133" s="179">
        <v>3.51646838217021</v>
      </c>
      <c r="AQ133" s="179">
        <v>3.15526014956058</v>
      </c>
      <c r="AR133" s="179">
        <v>2.77280437385627</v>
      </c>
      <c r="AS133" s="177">
        <v>0.8</v>
      </c>
      <c r="AT133" s="180">
        <v>1.17353550323966</v>
      </c>
      <c r="AU133" s="181">
        <v>131</v>
      </c>
    </row>
    <row r="134" customHeight="1" spans="1:47">
      <c r="A134" s="184" t="s">
        <v>146</v>
      </c>
      <c r="B134" s="185" t="s">
        <v>183</v>
      </c>
      <c r="C134" s="167" t="s">
        <v>189</v>
      </c>
      <c r="D134" s="186">
        <v>0</v>
      </c>
      <c r="E134" s="186">
        <v>0.75</v>
      </c>
      <c r="F134" s="186" t="s">
        <v>43</v>
      </c>
      <c r="G134" s="187" t="s">
        <v>43</v>
      </c>
      <c r="H134" s="186" t="s">
        <v>43</v>
      </c>
      <c r="I134" s="187" t="s">
        <v>43</v>
      </c>
      <c r="J134" s="186" t="s">
        <v>43</v>
      </c>
      <c r="K134" s="196" t="s">
        <v>43</v>
      </c>
      <c r="L134" s="171">
        <v>0.3795</v>
      </c>
      <c r="M134" s="172">
        <v>12</v>
      </c>
      <c r="N134" s="173">
        <v>117.2</v>
      </c>
      <c r="O134" s="173">
        <v>30.7</v>
      </c>
      <c r="P134" s="174">
        <v>1.015</v>
      </c>
      <c r="Q134" s="175">
        <v>25.3</v>
      </c>
      <c r="R134" s="176">
        <v>20</v>
      </c>
      <c r="S134" s="174">
        <f t="shared" ref="S134:S197" si="4">(U134*31+V134*28+W134*31+X134*30+Y134*31+Z134*30+AA134*31+AB134*31+AC134*30+AD134*31+AE134*30+AF134*31)*AS134/1000</f>
        <v>1.069536</v>
      </c>
      <c r="T134" s="177">
        <f t="shared" ref="T134:T197" si="5">P134/S134-1</f>
        <v>-0.0509903359961704</v>
      </c>
      <c r="U134" s="203">
        <v>2.6</v>
      </c>
      <c r="V134" s="203">
        <v>2.91</v>
      </c>
      <c r="W134" s="203">
        <v>3.1</v>
      </c>
      <c r="X134" s="203">
        <v>3.9</v>
      </c>
      <c r="Y134" s="203">
        <v>4.46</v>
      </c>
      <c r="Z134" s="203">
        <v>4.39</v>
      </c>
      <c r="AA134" s="203">
        <v>5</v>
      </c>
      <c r="AB134" s="203">
        <v>4.66</v>
      </c>
      <c r="AC134" s="203">
        <v>4</v>
      </c>
      <c r="AD134" s="203">
        <v>3.32</v>
      </c>
      <c r="AE134" s="203">
        <v>2.96</v>
      </c>
      <c r="AF134" s="203">
        <v>2.6</v>
      </c>
      <c r="AG134" s="179">
        <v>2.75756514974718</v>
      </c>
      <c r="AH134" s="179">
        <v>3.0863517637555</v>
      </c>
      <c r="AI134" s="179">
        <v>3.28786614008318</v>
      </c>
      <c r="AJ134" s="179">
        <v>4.13634772462077</v>
      </c>
      <c r="AK134" s="179">
        <v>4.73028483379709</v>
      </c>
      <c r="AL134" s="179">
        <v>4.65604269515005</v>
      </c>
      <c r="AM134" s="179">
        <v>5.30300990335996</v>
      </c>
      <c r="AN134" s="179">
        <v>4.94240522993148</v>
      </c>
      <c r="AO134" s="179">
        <v>4.24240792268797</v>
      </c>
      <c r="AP134" s="179">
        <v>3.52119857583101</v>
      </c>
      <c r="AQ134" s="179">
        <v>3.1393818627891</v>
      </c>
      <c r="AR134" s="179">
        <v>2.75756514974718</v>
      </c>
      <c r="AS134" s="177">
        <v>0.8</v>
      </c>
      <c r="AT134" s="180">
        <v>1.175758612172</v>
      </c>
      <c r="AU134" s="181">
        <v>132</v>
      </c>
    </row>
    <row r="135" customHeight="1" spans="1:47">
      <c r="A135" s="184" t="s">
        <v>146</v>
      </c>
      <c r="B135" s="185" t="s">
        <v>183</v>
      </c>
      <c r="C135" s="167" t="s">
        <v>190</v>
      </c>
      <c r="D135" s="186">
        <v>0</v>
      </c>
      <c r="E135" s="186">
        <v>0.75</v>
      </c>
      <c r="F135" s="186" t="s">
        <v>43</v>
      </c>
      <c r="G135" s="187" t="s">
        <v>43</v>
      </c>
      <c r="H135" s="186" t="s">
        <v>43</v>
      </c>
      <c r="I135" s="187" t="s">
        <v>43</v>
      </c>
      <c r="J135" s="186" t="s">
        <v>43</v>
      </c>
      <c r="K135" s="196" t="s">
        <v>43</v>
      </c>
      <c r="L135" s="171">
        <v>0.3797</v>
      </c>
      <c r="M135" s="172">
        <v>27</v>
      </c>
      <c r="N135" s="173">
        <v>116.57</v>
      </c>
      <c r="O135" s="173">
        <v>30.63</v>
      </c>
      <c r="P135" s="174">
        <v>1.021</v>
      </c>
      <c r="Q135" s="175">
        <v>25.43</v>
      </c>
      <c r="R135" s="176">
        <v>20</v>
      </c>
      <c r="S135" s="174">
        <f t="shared" si="4"/>
        <v>1.062312</v>
      </c>
      <c r="T135" s="177">
        <f t="shared" si="5"/>
        <v>-0.0388887633764845</v>
      </c>
      <c r="U135" s="203">
        <v>2.59</v>
      </c>
      <c r="V135" s="203">
        <v>2.9</v>
      </c>
      <c r="W135" s="203">
        <v>3.18</v>
      </c>
      <c r="X135" s="203">
        <v>3.88</v>
      </c>
      <c r="Y135" s="203">
        <v>4.37</v>
      </c>
      <c r="Z135" s="203">
        <v>4.38</v>
      </c>
      <c r="AA135" s="203">
        <v>4.75</v>
      </c>
      <c r="AB135" s="203">
        <v>4.58</v>
      </c>
      <c r="AC135" s="203">
        <v>4.09</v>
      </c>
      <c r="AD135" s="203">
        <v>3.31</v>
      </c>
      <c r="AE135" s="203">
        <v>2.97</v>
      </c>
      <c r="AF135" s="203">
        <v>2.61</v>
      </c>
      <c r="AG135" s="179">
        <v>2.7497233957632</v>
      </c>
      <c r="AH135" s="179">
        <v>3.07884086784297</v>
      </c>
      <c r="AI135" s="179">
        <v>3.37610826197953</v>
      </c>
      <c r="AJ135" s="179">
        <v>4.11927674732094</v>
      </c>
      <c r="AK135" s="179">
        <v>4.63949468705992</v>
      </c>
      <c r="AL135" s="179">
        <v>4.65011137970766</v>
      </c>
      <c r="AM135" s="179">
        <v>5.04292900767383</v>
      </c>
      <c r="AN135" s="179">
        <v>4.86244523266234</v>
      </c>
      <c r="AO135" s="179">
        <v>4.34222729292336</v>
      </c>
      <c r="AP135" s="179">
        <v>3.51412526640008</v>
      </c>
      <c r="AQ135" s="179">
        <v>3.15315771637711</v>
      </c>
      <c r="AR135" s="179">
        <v>2.77095678105867</v>
      </c>
      <c r="AS135" s="177">
        <v>0.8</v>
      </c>
      <c r="AT135" s="180">
        <v>1.1720534306181</v>
      </c>
      <c r="AU135" s="181">
        <v>133</v>
      </c>
    </row>
    <row r="136" customHeight="1" spans="1:47">
      <c r="A136" s="184" t="s">
        <v>146</v>
      </c>
      <c r="B136" s="185" t="s">
        <v>183</v>
      </c>
      <c r="C136" s="167" t="s">
        <v>191</v>
      </c>
      <c r="D136" s="186">
        <v>0</v>
      </c>
      <c r="E136" s="186">
        <v>0.75</v>
      </c>
      <c r="F136" s="186" t="s">
        <v>43</v>
      </c>
      <c r="G136" s="187" t="s">
        <v>43</v>
      </c>
      <c r="H136" s="186" t="s">
        <v>43</v>
      </c>
      <c r="I136" s="187" t="s">
        <v>43</v>
      </c>
      <c r="J136" s="186" t="s">
        <v>43</v>
      </c>
      <c r="K136" s="196" t="s">
        <v>43</v>
      </c>
      <c r="L136" s="171">
        <v>0.3799</v>
      </c>
      <c r="M136" s="172">
        <v>62</v>
      </c>
      <c r="N136" s="173">
        <v>116.27</v>
      </c>
      <c r="O136" s="173">
        <v>30.43</v>
      </c>
      <c r="P136" s="174">
        <v>1.036</v>
      </c>
      <c r="Q136" s="175">
        <v>25.23</v>
      </c>
      <c r="R136" s="176">
        <v>20</v>
      </c>
      <c r="S136" s="174">
        <f t="shared" si="4"/>
        <v>1.062312</v>
      </c>
      <c r="T136" s="177">
        <f t="shared" si="5"/>
        <v>-0.0247686178825052</v>
      </c>
      <c r="U136" s="203">
        <v>2.59</v>
      </c>
      <c r="V136" s="203">
        <v>2.9</v>
      </c>
      <c r="W136" s="203">
        <v>3.18</v>
      </c>
      <c r="X136" s="203">
        <v>3.88</v>
      </c>
      <c r="Y136" s="203">
        <v>4.37</v>
      </c>
      <c r="Z136" s="203">
        <v>4.38</v>
      </c>
      <c r="AA136" s="203">
        <v>4.75</v>
      </c>
      <c r="AB136" s="203">
        <v>4.58</v>
      </c>
      <c r="AC136" s="203">
        <v>4.09</v>
      </c>
      <c r="AD136" s="203">
        <v>3.31</v>
      </c>
      <c r="AE136" s="203">
        <v>2.97</v>
      </c>
      <c r="AF136" s="203">
        <v>2.61</v>
      </c>
      <c r="AG136" s="179">
        <v>2.74535435917132</v>
      </c>
      <c r="AH136" s="179">
        <v>3.07394889636943</v>
      </c>
      <c r="AI136" s="179">
        <v>3.37074396222579</v>
      </c>
      <c r="AJ136" s="179">
        <v>4.11273162686668</v>
      </c>
      <c r="AK136" s="179">
        <v>4.63212299211531</v>
      </c>
      <c r="AL136" s="179">
        <v>4.6427228158959</v>
      </c>
      <c r="AM136" s="179">
        <v>5.03491629577751</v>
      </c>
      <c r="AN136" s="179">
        <v>4.85471929150758</v>
      </c>
      <c r="AO136" s="179">
        <v>4.33532792625895</v>
      </c>
      <c r="AP136" s="179">
        <v>3.50854167137338</v>
      </c>
      <c r="AQ136" s="179">
        <v>3.14814766283352</v>
      </c>
      <c r="AR136" s="179">
        <v>2.76655400673249</v>
      </c>
      <c r="AS136" s="177">
        <v>0.8</v>
      </c>
      <c r="AT136" s="180">
        <v>1.18011739044724</v>
      </c>
      <c r="AU136" s="181">
        <v>134</v>
      </c>
    </row>
    <row r="137" customHeight="1" spans="1:47">
      <c r="A137" s="184" t="s">
        <v>146</v>
      </c>
      <c r="B137" s="185" t="s">
        <v>183</v>
      </c>
      <c r="C137" s="167" t="s">
        <v>192</v>
      </c>
      <c r="D137" s="186">
        <v>0</v>
      </c>
      <c r="E137" s="186">
        <v>0.75</v>
      </c>
      <c r="F137" s="186" t="s">
        <v>43</v>
      </c>
      <c r="G137" s="187" t="s">
        <v>43</v>
      </c>
      <c r="H137" s="186" t="s">
        <v>43</v>
      </c>
      <c r="I137" s="187" t="s">
        <v>43</v>
      </c>
      <c r="J137" s="186" t="s">
        <v>43</v>
      </c>
      <c r="K137" s="196" t="s">
        <v>43</v>
      </c>
      <c r="L137" s="171">
        <v>0.3801</v>
      </c>
      <c r="M137" s="172">
        <v>30</v>
      </c>
      <c r="N137" s="173">
        <v>116.12</v>
      </c>
      <c r="O137" s="173">
        <v>30.15</v>
      </c>
      <c r="P137" s="174">
        <v>1.013</v>
      </c>
      <c r="Q137" s="175">
        <v>24.85</v>
      </c>
      <c r="R137" s="176">
        <v>19</v>
      </c>
      <c r="S137" s="174">
        <f t="shared" si="4"/>
        <v>1.062312</v>
      </c>
      <c r="T137" s="177">
        <f t="shared" si="5"/>
        <v>-0.0464195076399401</v>
      </c>
      <c r="U137" s="203">
        <v>2.59</v>
      </c>
      <c r="V137" s="203">
        <v>2.9</v>
      </c>
      <c r="W137" s="203">
        <v>3.18</v>
      </c>
      <c r="X137" s="203">
        <v>3.88</v>
      </c>
      <c r="Y137" s="203">
        <v>4.37</v>
      </c>
      <c r="Z137" s="203">
        <v>4.38</v>
      </c>
      <c r="AA137" s="203">
        <v>4.75</v>
      </c>
      <c r="AB137" s="203">
        <v>4.58</v>
      </c>
      <c r="AC137" s="203">
        <v>4.09</v>
      </c>
      <c r="AD137" s="203">
        <v>3.31</v>
      </c>
      <c r="AE137" s="203">
        <v>2.97</v>
      </c>
      <c r="AF137" s="203">
        <v>2.61</v>
      </c>
      <c r="AG137" s="179">
        <v>2.73944445699568</v>
      </c>
      <c r="AH137" s="179">
        <v>3.06733163138513</v>
      </c>
      <c r="AI137" s="179">
        <v>3.36348778889818</v>
      </c>
      <c r="AJ137" s="179">
        <v>4.10387818268079</v>
      </c>
      <c r="AK137" s="179">
        <v>4.62215145832863</v>
      </c>
      <c r="AL137" s="179">
        <v>4.63272846395409</v>
      </c>
      <c r="AM137" s="179">
        <v>5.02407767209633</v>
      </c>
      <c r="AN137" s="179">
        <v>4.84426857646341</v>
      </c>
      <c r="AO137" s="179">
        <v>4.32599530081558</v>
      </c>
      <c r="AP137" s="179">
        <v>3.50098886202923</v>
      </c>
      <c r="AQ137" s="179">
        <v>3.14137067076339</v>
      </c>
      <c r="AR137" s="179">
        <v>2.76059846824662</v>
      </c>
      <c r="AS137" s="177">
        <v>0.8</v>
      </c>
      <c r="AT137" s="180">
        <v>1.18208007562982</v>
      </c>
      <c r="AU137" s="181">
        <v>135</v>
      </c>
    </row>
    <row r="138" customHeight="1" spans="1:47">
      <c r="A138" s="184" t="s">
        <v>146</v>
      </c>
      <c r="B138" s="185" t="s">
        <v>183</v>
      </c>
      <c r="C138" s="167" t="s">
        <v>193</v>
      </c>
      <c r="D138" s="186">
        <v>0</v>
      </c>
      <c r="E138" s="186">
        <v>0.75</v>
      </c>
      <c r="F138" s="186" t="s">
        <v>43</v>
      </c>
      <c r="G138" s="187" t="s">
        <v>43</v>
      </c>
      <c r="H138" s="186" t="s">
        <v>43</v>
      </c>
      <c r="I138" s="187" t="s">
        <v>43</v>
      </c>
      <c r="J138" s="186" t="s">
        <v>43</v>
      </c>
      <c r="K138" s="196" t="s">
        <v>43</v>
      </c>
      <c r="L138" s="171">
        <v>0.3803</v>
      </c>
      <c r="M138" s="172">
        <v>19</v>
      </c>
      <c r="N138" s="173">
        <v>116.68</v>
      </c>
      <c r="O138" s="173">
        <v>30.13</v>
      </c>
      <c r="P138" s="174">
        <v>1.004</v>
      </c>
      <c r="Q138" s="175">
        <v>24.83</v>
      </c>
      <c r="R138" s="176">
        <v>19</v>
      </c>
      <c r="S138" s="174">
        <f t="shared" si="4"/>
        <v>1.062312</v>
      </c>
      <c r="T138" s="177">
        <f t="shared" si="5"/>
        <v>-0.0548915949363274</v>
      </c>
      <c r="U138" s="203">
        <v>2.59</v>
      </c>
      <c r="V138" s="203">
        <v>2.9</v>
      </c>
      <c r="W138" s="203">
        <v>3.18</v>
      </c>
      <c r="X138" s="203">
        <v>3.88</v>
      </c>
      <c r="Y138" s="203">
        <v>4.37</v>
      </c>
      <c r="Z138" s="203">
        <v>4.38</v>
      </c>
      <c r="AA138" s="203">
        <v>4.75</v>
      </c>
      <c r="AB138" s="203">
        <v>4.58</v>
      </c>
      <c r="AC138" s="203">
        <v>4.09</v>
      </c>
      <c r="AD138" s="203">
        <v>3.31</v>
      </c>
      <c r="AE138" s="203">
        <v>2.97</v>
      </c>
      <c r="AF138" s="203">
        <v>2.61</v>
      </c>
      <c r="AG138" s="179">
        <v>2.73909337369812</v>
      </c>
      <c r="AH138" s="179">
        <v>3.06693852653458</v>
      </c>
      <c r="AI138" s="179">
        <v>3.36305672909654</v>
      </c>
      <c r="AJ138" s="179">
        <v>4.10335223550143</v>
      </c>
      <c r="AK138" s="179">
        <v>4.62155908998486</v>
      </c>
      <c r="AL138" s="179">
        <v>4.63213474007636</v>
      </c>
      <c r="AM138" s="179">
        <v>5.02343379346181</v>
      </c>
      <c r="AN138" s="179">
        <v>4.84364774190633</v>
      </c>
      <c r="AO138" s="179">
        <v>4.3254408874229</v>
      </c>
      <c r="AP138" s="179">
        <v>3.50054018028602</v>
      </c>
      <c r="AQ138" s="179">
        <v>3.14096807717507</v>
      </c>
      <c r="AR138" s="179">
        <v>2.76024467388112</v>
      </c>
      <c r="AS138" s="177">
        <v>0.8</v>
      </c>
      <c r="AT138" s="180">
        <v>1.1725690447877</v>
      </c>
      <c r="AU138" s="181">
        <v>136</v>
      </c>
    </row>
    <row r="139" customHeight="1" spans="1:47">
      <c r="A139" s="184" t="s">
        <v>146</v>
      </c>
      <c r="B139" s="185" t="s">
        <v>183</v>
      </c>
      <c r="C139" s="167" t="s">
        <v>194</v>
      </c>
      <c r="D139" s="186">
        <v>0</v>
      </c>
      <c r="E139" s="186">
        <v>0.75</v>
      </c>
      <c r="F139" s="186" t="s">
        <v>43</v>
      </c>
      <c r="G139" s="187" t="s">
        <v>43</v>
      </c>
      <c r="H139" s="186" t="s">
        <v>43</v>
      </c>
      <c r="I139" s="187" t="s">
        <v>43</v>
      </c>
      <c r="J139" s="186" t="s">
        <v>43</v>
      </c>
      <c r="K139" s="196" t="s">
        <v>43</v>
      </c>
      <c r="L139" s="171">
        <v>0.3805</v>
      </c>
      <c r="M139" s="172">
        <v>371</v>
      </c>
      <c r="N139" s="173">
        <v>116.35</v>
      </c>
      <c r="O139" s="173">
        <v>30.85</v>
      </c>
      <c r="P139" s="174">
        <v>1.039</v>
      </c>
      <c r="Q139" s="175">
        <v>25.75</v>
      </c>
      <c r="R139" s="176">
        <v>20</v>
      </c>
      <c r="S139" s="174">
        <f t="shared" si="4"/>
        <v>1.062312</v>
      </c>
      <c r="T139" s="177">
        <f t="shared" si="5"/>
        <v>-0.0219445887837095</v>
      </c>
      <c r="U139" s="203">
        <v>2.59</v>
      </c>
      <c r="V139" s="203">
        <v>2.9</v>
      </c>
      <c r="W139" s="203">
        <v>3.18</v>
      </c>
      <c r="X139" s="203">
        <v>3.88</v>
      </c>
      <c r="Y139" s="203">
        <v>4.37</v>
      </c>
      <c r="Z139" s="203">
        <v>4.38</v>
      </c>
      <c r="AA139" s="203">
        <v>4.75</v>
      </c>
      <c r="AB139" s="203">
        <v>4.58</v>
      </c>
      <c r="AC139" s="203">
        <v>4.09</v>
      </c>
      <c r="AD139" s="203">
        <v>3.31</v>
      </c>
      <c r="AE139" s="203">
        <v>2.97</v>
      </c>
      <c r="AF139" s="203">
        <v>2.61</v>
      </c>
      <c r="AG139" s="179">
        <v>2.75475558969493</v>
      </c>
      <c r="AH139" s="179">
        <v>3.08447537070089</v>
      </c>
      <c r="AI139" s="179">
        <v>3.38228678580304</v>
      </c>
      <c r="AJ139" s="179">
        <v>4.12681532355843</v>
      </c>
      <c r="AK139" s="179">
        <v>4.6479852999872</v>
      </c>
      <c r="AL139" s="179">
        <v>4.65862142195513</v>
      </c>
      <c r="AM139" s="179">
        <v>5.05215793476869</v>
      </c>
      <c r="AN139" s="179">
        <v>4.87134386131381</v>
      </c>
      <c r="AO139" s="179">
        <v>4.35017388488504</v>
      </c>
      <c r="AP139" s="179">
        <v>3.52055637138618</v>
      </c>
      <c r="AQ139" s="179">
        <v>3.15892822447643</v>
      </c>
      <c r="AR139" s="179">
        <v>2.7760278336308</v>
      </c>
      <c r="AS139" s="177">
        <v>0.8</v>
      </c>
      <c r="AT139" s="180">
        <v>1.17730027408062</v>
      </c>
      <c r="AU139" s="181">
        <v>137</v>
      </c>
    </row>
    <row r="140" customHeight="1" spans="1:47">
      <c r="A140" s="184" t="s">
        <v>146</v>
      </c>
      <c r="B140" s="185" t="s">
        <v>183</v>
      </c>
      <c r="C140" s="167" t="s">
        <v>195</v>
      </c>
      <c r="D140" s="186">
        <v>0</v>
      </c>
      <c r="E140" s="186">
        <v>0.75</v>
      </c>
      <c r="F140" s="186" t="s">
        <v>43</v>
      </c>
      <c r="G140" s="187" t="s">
        <v>43</v>
      </c>
      <c r="H140" s="186" t="s">
        <v>43</v>
      </c>
      <c r="I140" s="187" t="s">
        <v>43</v>
      </c>
      <c r="J140" s="186" t="s">
        <v>43</v>
      </c>
      <c r="K140" s="196" t="s">
        <v>43</v>
      </c>
      <c r="L140" s="171">
        <v>0.3807</v>
      </c>
      <c r="M140" s="172">
        <v>48</v>
      </c>
      <c r="N140" s="173">
        <v>116.95</v>
      </c>
      <c r="O140" s="173">
        <v>31.05</v>
      </c>
      <c r="P140" s="174">
        <v>1.008</v>
      </c>
      <c r="Q140" s="175">
        <v>25.75</v>
      </c>
      <c r="R140" s="176">
        <v>20</v>
      </c>
      <c r="S140" s="174">
        <f t="shared" si="4"/>
        <v>1.072608</v>
      </c>
      <c r="T140" s="177">
        <f t="shared" si="5"/>
        <v>-0.0602344938691488</v>
      </c>
      <c r="U140" s="203">
        <v>2.66</v>
      </c>
      <c r="V140" s="203">
        <v>2.94</v>
      </c>
      <c r="W140" s="203">
        <v>3.44</v>
      </c>
      <c r="X140" s="203">
        <v>4.26</v>
      </c>
      <c r="Y140" s="203">
        <v>4.54</v>
      </c>
      <c r="Z140" s="203">
        <v>4.63</v>
      </c>
      <c r="AA140" s="203">
        <v>4.66</v>
      </c>
      <c r="AB140" s="203">
        <v>4.39</v>
      </c>
      <c r="AC140" s="203">
        <v>3.86</v>
      </c>
      <c r="AD140" s="203">
        <v>3.19</v>
      </c>
      <c r="AE140" s="203">
        <v>2.91</v>
      </c>
      <c r="AF140" s="203">
        <v>2.56</v>
      </c>
      <c r="AG140" s="179">
        <v>2.82859602016767</v>
      </c>
      <c r="AH140" s="179">
        <v>3.126342969659</v>
      </c>
      <c r="AI140" s="179">
        <v>3.65803395089352</v>
      </c>
      <c r="AJ140" s="179">
        <v>4.53000716011814</v>
      </c>
      <c r="AK140" s="179">
        <v>4.82775410960948</v>
      </c>
      <c r="AL140" s="179">
        <v>4.92345848623169</v>
      </c>
      <c r="AM140" s="179">
        <v>4.95535994510576</v>
      </c>
      <c r="AN140" s="179">
        <v>4.66824681523912</v>
      </c>
      <c r="AO140" s="179">
        <v>4.10465437513052</v>
      </c>
      <c r="AP140" s="179">
        <v>3.39218846027626</v>
      </c>
      <c r="AQ140" s="179">
        <v>3.09444151078493</v>
      </c>
      <c r="AR140" s="179">
        <v>2.72225782392076</v>
      </c>
      <c r="AS140" s="177">
        <v>0.8</v>
      </c>
      <c r="AT140" s="180">
        <v>1.17959527824621</v>
      </c>
      <c r="AU140" s="181">
        <v>138</v>
      </c>
    </row>
    <row r="141" customHeight="1" spans="1:47">
      <c r="A141" s="184" t="s">
        <v>146</v>
      </c>
      <c r="B141" s="185" t="s">
        <v>196</v>
      </c>
      <c r="C141" s="188" t="s">
        <v>197</v>
      </c>
      <c r="D141" s="186">
        <v>0</v>
      </c>
      <c r="E141" s="186">
        <v>0.75</v>
      </c>
      <c r="F141" s="186" t="s">
        <v>160</v>
      </c>
      <c r="G141" s="186" t="s">
        <v>160</v>
      </c>
      <c r="H141" s="186" t="s">
        <v>160</v>
      </c>
      <c r="I141" s="186" t="s">
        <v>160</v>
      </c>
      <c r="J141" s="186" t="s">
        <v>160</v>
      </c>
      <c r="K141" s="196" t="s">
        <v>160</v>
      </c>
      <c r="L141" s="171">
        <v>0.3725</v>
      </c>
      <c r="M141" s="172">
        <v>25</v>
      </c>
      <c r="N141" s="173">
        <v>117.38</v>
      </c>
      <c r="O141" s="173">
        <v>32.92</v>
      </c>
      <c r="P141" s="174">
        <v>1.063</v>
      </c>
      <c r="Q141" s="175">
        <v>28.72</v>
      </c>
      <c r="R141" s="176">
        <v>21</v>
      </c>
      <c r="S141" s="174">
        <f t="shared" si="4"/>
        <v>1.136464</v>
      </c>
      <c r="T141" s="177">
        <f t="shared" si="5"/>
        <v>-0.0646426107646174</v>
      </c>
      <c r="U141" s="203">
        <v>2.8</v>
      </c>
      <c r="V141" s="203">
        <v>3.24</v>
      </c>
      <c r="W141" s="203">
        <v>3.67</v>
      </c>
      <c r="X141" s="203">
        <v>4.51</v>
      </c>
      <c r="Y141" s="203">
        <v>4.98</v>
      </c>
      <c r="Z141" s="203">
        <v>4.94</v>
      </c>
      <c r="AA141" s="203">
        <v>4.93</v>
      </c>
      <c r="AB141" s="203">
        <v>4.63</v>
      </c>
      <c r="AC141" s="203">
        <v>4.04</v>
      </c>
      <c r="AD141" s="203">
        <v>3.32</v>
      </c>
      <c r="AE141" s="203">
        <v>2.98</v>
      </c>
      <c r="AF141" s="203">
        <v>2.63</v>
      </c>
      <c r="AG141" s="179">
        <v>3.03863210801222</v>
      </c>
      <c r="AH141" s="179">
        <v>3.51613143927128</v>
      </c>
      <c r="AI141" s="179">
        <v>3.98277851300173</v>
      </c>
      <c r="AJ141" s="179">
        <v>4.8943681454054</v>
      </c>
      <c r="AK141" s="179">
        <v>5.40442424925031</v>
      </c>
      <c r="AL141" s="179">
        <v>5.36101521913585</v>
      </c>
      <c r="AM141" s="179">
        <v>5.35016296160723</v>
      </c>
      <c r="AN141" s="179">
        <v>5.02459523574878</v>
      </c>
      <c r="AO141" s="179">
        <v>4.38431204156049</v>
      </c>
      <c r="AP141" s="179">
        <v>3.6029494995002</v>
      </c>
      <c r="AQ141" s="179">
        <v>3.23397274352729</v>
      </c>
      <c r="AR141" s="179">
        <v>2.85414373002576</v>
      </c>
      <c r="AS141" s="177">
        <v>0.8</v>
      </c>
      <c r="AT141" s="180">
        <v>1.17039401597345</v>
      </c>
      <c r="AU141" s="181">
        <v>139</v>
      </c>
    </row>
    <row r="142" customHeight="1" spans="1:47">
      <c r="A142" s="184" t="s">
        <v>146</v>
      </c>
      <c r="B142" s="185" t="s">
        <v>196</v>
      </c>
      <c r="C142" s="167" t="s">
        <v>198</v>
      </c>
      <c r="D142" s="186">
        <v>0</v>
      </c>
      <c r="E142" s="186">
        <v>0.75</v>
      </c>
      <c r="F142" s="186" t="s">
        <v>160</v>
      </c>
      <c r="G142" s="186" t="s">
        <v>160</v>
      </c>
      <c r="H142" s="186" t="s">
        <v>160</v>
      </c>
      <c r="I142" s="186" t="s">
        <v>160</v>
      </c>
      <c r="J142" s="186" t="s">
        <v>160</v>
      </c>
      <c r="K142" s="196" t="s">
        <v>160</v>
      </c>
      <c r="L142" s="171">
        <v>0.3727</v>
      </c>
      <c r="M142" s="172">
        <v>32</v>
      </c>
      <c r="N142" s="173">
        <v>117.38</v>
      </c>
      <c r="O142" s="173">
        <v>32.95</v>
      </c>
      <c r="P142" s="174">
        <v>1.064</v>
      </c>
      <c r="Q142" s="175">
        <v>28.75</v>
      </c>
      <c r="R142" s="176">
        <v>21</v>
      </c>
      <c r="S142" s="174">
        <f t="shared" si="4"/>
        <v>1.136464</v>
      </c>
      <c r="T142" s="177">
        <f t="shared" si="5"/>
        <v>-0.0637626884793536</v>
      </c>
      <c r="U142" s="203">
        <v>2.8</v>
      </c>
      <c r="V142" s="203">
        <v>3.24</v>
      </c>
      <c r="W142" s="203">
        <v>3.67</v>
      </c>
      <c r="X142" s="203">
        <v>4.51</v>
      </c>
      <c r="Y142" s="203">
        <v>4.98</v>
      </c>
      <c r="Z142" s="203">
        <v>4.94</v>
      </c>
      <c r="AA142" s="203">
        <v>4.93</v>
      </c>
      <c r="AB142" s="203">
        <v>4.63</v>
      </c>
      <c r="AC142" s="203">
        <v>4.04</v>
      </c>
      <c r="AD142" s="203">
        <v>3.32</v>
      </c>
      <c r="AE142" s="203">
        <v>2.98</v>
      </c>
      <c r="AF142" s="203">
        <v>2.63</v>
      </c>
      <c r="AG142" s="179">
        <v>3.03928254656549</v>
      </c>
      <c r="AH142" s="179">
        <v>3.51688408959721</v>
      </c>
      <c r="AI142" s="179">
        <v>3.98363105210548</v>
      </c>
      <c r="AJ142" s="179">
        <v>4.89541581607512</v>
      </c>
      <c r="AK142" s="179">
        <v>5.40558110067719</v>
      </c>
      <c r="AL142" s="179">
        <v>5.36216277858339</v>
      </c>
      <c r="AM142" s="179">
        <v>5.35130819805995</v>
      </c>
      <c r="AN142" s="179">
        <v>5.0256707823565</v>
      </c>
      <c r="AO142" s="179">
        <v>4.38525053147306</v>
      </c>
      <c r="AP142" s="179">
        <v>3.60372073378479</v>
      </c>
      <c r="AQ142" s="179">
        <v>3.23466499598755</v>
      </c>
      <c r="AR142" s="179">
        <v>2.85475467766687</v>
      </c>
      <c r="AS142" s="177">
        <v>0.8</v>
      </c>
      <c r="AT142" s="180">
        <v>1.17298875061207</v>
      </c>
      <c r="AU142" s="181">
        <v>140</v>
      </c>
    </row>
    <row r="143" customHeight="1" spans="1:47">
      <c r="A143" s="184" t="s">
        <v>146</v>
      </c>
      <c r="B143" s="185" t="s">
        <v>196</v>
      </c>
      <c r="C143" s="167" t="s">
        <v>199</v>
      </c>
      <c r="D143" s="186">
        <v>0</v>
      </c>
      <c r="E143" s="186">
        <v>0.75</v>
      </c>
      <c r="F143" s="186" t="s">
        <v>160</v>
      </c>
      <c r="G143" s="186" t="s">
        <v>160</v>
      </c>
      <c r="H143" s="186" t="s">
        <v>160</v>
      </c>
      <c r="I143" s="186" t="s">
        <v>160</v>
      </c>
      <c r="J143" s="186" t="s">
        <v>160</v>
      </c>
      <c r="K143" s="196" t="s">
        <v>160</v>
      </c>
      <c r="L143" s="171">
        <v>0.3729</v>
      </c>
      <c r="M143" s="172">
        <v>27</v>
      </c>
      <c r="N143" s="173">
        <v>117.35</v>
      </c>
      <c r="O143" s="173">
        <v>32.95</v>
      </c>
      <c r="P143" s="174">
        <v>1.065</v>
      </c>
      <c r="Q143" s="175">
        <v>28.75</v>
      </c>
      <c r="R143" s="176">
        <v>21</v>
      </c>
      <c r="S143" s="174">
        <f t="shared" si="4"/>
        <v>1.136464</v>
      </c>
      <c r="T143" s="177">
        <f t="shared" si="5"/>
        <v>-0.0628827661940899</v>
      </c>
      <c r="U143" s="203">
        <v>2.8</v>
      </c>
      <c r="V143" s="203">
        <v>3.24</v>
      </c>
      <c r="W143" s="203">
        <v>3.67</v>
      </c>
      <c r="X143" s="203">
        <v>4.51</v>
      </c>
      <c r="Y143" s="203">
        <v>4.98</v>
      </c>
      <c r="Z143" s="203">
        <v>4.94</v>
      </c>
      <c r="AA143" s="203">
        <v>4.93</v>
      </c>
      <c r="AB143" s="203">
        <v>4.63</v>
      </c>
      <c r="AC143" s="203">
        <v>4.04</v>
      </c>
      <c r="AD143" s="203">
        <v>3.32</v>
      </c>
      <c r="AE143" s="203">
        <v>2.98</v>
      </c>
      <c r="AF143" s="203">
        <v>2.63</v>
      </c>
      <c r="AG143" s="179">
        <v>3.03928254656549</v>
      </c>
      <c r="AH143" s="179">
        <v>3.51688408959721</v>
      </c>
      <c r="AI143" s="179">
        <v>3.98363105210548</v>
      </c>
      <c r="AJ143" s="179">
        <v>4.89541581607512</v>
      </c>
      <c r="AK143" s="179">
        <v>5.40558110067719</v>
      </c>
      <c r="AL143" s="179">
        <v>5.36216277858339</v>
      </c>
      <c r="AM143" s="179">
        <v>5.35130819805995</v>
      </c>
      <c r="AN143" s="179">
        <v>5.0256707823565</v>
      </c>
      <c r="AO143" s="179">
        <v>4.38525053147306</v>
      </c>
      <c r="AP143" s="179">
        <v>3.60372073378479</v>
      </c>
      <c r="AQ143" s="179">
        <v>3.23466499598755</v>
      </c>
      <c r="AR143" s="179">
        <v>2.85475467766687</v>
      </c>
      <c r="AS143" s="177">
        <v>0.8</v>
      </c>
      <c r="AT143" s="180">
        <v>1.17885754741588</v>
      </c>
      <c r="AU143" s="181">
        <v>141</v>
      </c>
    </row>
    <row r="144" customHeight="1" spans="1:47">
      <c r="A144" s="184" t="s">
        <v>146</v>
      </c>
      <c r="B144" s="185" t="s">
        <v>196</v>
      </c>
      <c r="C144" s="167" t="s">
        <v>200</v>
      </c>
      <c r="D144" s="186">
        <v>0</v>
      </c>
      <c r="E144" s="186">
        <v>0.75</v>
      </c>
      <c r="F144" s="186" t="s">
        <v>160</v>
      </c>
      <c r="G144" s="186" t="s">
        <v>160</v>
      </c>
      <c r="H144" s="186" t="s">
        <v>160</v>
      </c>
      <c r="I144" s="186" t="s">
        <v>160</v>
      </c>
      <c r="J144" s="186" t="s">
        <v>160</v>
      </c>
      <c r="K144" s="196" t="s">
        <v>160</v>
      </c>
      <c r="L144" s="171">
        <v>0.3731</v>
      </c>
      <c r="M144" s="172">
        <v>26</v>
      </c>
      <c r="N144" s="173">
        <v>117.33</v>
      </c>
      <c r="O144" s="173">
        <v>32.93</v>
      </c>
      <c r="P144" s="174">
        <v>1.066</v>
      </c>
      <c r="Q144" s="175">
        <v>28.73</v>
      </c>
      <c r="R144" s="176">
        <v>21</v>
      </c>
      <c r="S144" s="174">
        <f t="shared" si="4"/>
        <v>1.136464</v>
      </c>
      <c r="T144" s="177">
        <f t="shared" si="5"/>
        <v>-0.062002843908826</v>
      </c>
      <c r="U144" s="203">
        <v>2.8</v>
      </c>
      <c r="V144" s="203">
        <v>3.24</v>
      </c>
      <c r="W144" s="203">
        <v>3.67</v>
      </c>
      <c r="X144" s="203">
        <v>4.51</v>
      </c>
      <c r="Y144" s="203">
        <v>4.98</v>
      </c>
      <c r="Z144" s="203">
        <v>4.94</v>
      </c>
      <c r="AA144" s="203">
        <v>4.93</v>
      </c>
      <c r="AB144" s="203">
        <v>4.63</v>
      </c>
      <c r="AC144" s="203">
        <v>4.04</v>
      </c>
      <c r="AD144" s="203">
        <v>3.32</v>
      </c>
      <c r="AE144" s="203">
        <v>2.98</v>
      </c>
      <c r="AF144" s="203">
        <v>2.63</v>
      </c>
      <c r="AG144" s="179">
        <v>3.03884892086331</v>
      </c>
      <c r="AH144" s="179">
        <v>3.51638232271326</v>
      </c>
      <c r="AI144" s="179">
        <v>3.98306269270298</v>
      </c>
      <c r="AJ144" s="179">
        <v>4.89471736896197</v>
      </c>
      <c r="AK144" s="179">
        <v>5.4048098663926</v>
      </c>
      <c r="AL144" s="179">
        <v>5.3613977389517</v>
      </c>
      <c r="AM144" s="179">
        <v>5.35054470709147</v>
      </c>
      <c r="AN144" s="179">
        <v>5.02495375128469</v>
      </c>
      <c r="AO144" s="179">
        <v>4.38462487153135</v>
      </c>
      <c r="AP144" s="179">
        <v>3.60320657759507</v>
      </c>
      <c r="AQ144" s="179">
        <v>3.23420349434738</v>
      </c>
      <c r="AR144" s="179">
        <v>2.85434737923946</v>
      </c>
      <c r="AS144" s="177">
        <v>0.8</v>
      </c>
      <c r="AT144" s="180">
        <v>1.17135672981309</v>
      </c>
      <c r="AU144" s="181">
        <v>142</v>
      </c>
    </row>
    <row r="145" customHeight="1" spans="1:47">
      <c r="A145" s="184" t="s">
        <v>146</v>
      </c>
      <c r="B145" s="185" t="s">
        <v>196</v>
      </c>
      <c r="C145" s="167" t="s">
        <v>201</v>
      </c>
      <c r="D145" s="186">
        <v>0</v>
      </c>
      <c r="E145" s="186">
        <v>0.75</v>
      </c>
      <c r="F145" s="186" t="s">
        <v>160</v>
      </c>
      <c r="G145" s="186" t="s">
        <v>160</v>
      </c>
      <c r="H145" s="186" t="s">
        <v>160</v>
      </c>
      <c r="I145" s="186" t="s">
        <v>160</v>
      </c>
      <c r="J145" s="186" t="s">
        <v>160</v>
      </c>
      <c r="K145" s="196" t="s">
        <v>160</v>
      </c>
      <c r="L145" s="171">
        <v>0.3733</v>
      </c>
      <c r="M145" s="172">
        <v>19</v>
      </c>
      <c r="N145" s="173">
        <v>117.35</v>
      </c>
      <c r="O145" s="173">
        <v>32.97</v>
      </c>
      <c r="P145" s="174">
        <v>1.07</v>
      </c>
      <c r="Q145" s="175">
        <v>28.77</v>
      </c>
      <c r="R145" s="176">
        <v>21</v>
      </c>
      <c r="S145" s="174">
        <f t="shared" si="4"/>
        <v>1.136464</v>
      </c>
      <c r="T145" s="177">
        <f t="shared" si="5"/>
        <v>-0.058483154767771</v>
      </c>
      <c r="U145" s="203">
        <v>2.8</v>
      </c>
      <c r="V145" s="203">
        <v>3.24</v>
      </c>
      <c r="W145" s="203">
        <v>3.67</v>
      </c>
      <c r="X145" s="203">
        <v>4.51</v>
      </c>
      <c r="Y145" s="203">
        <v>4.98</v>
      </c>
      <c r="Z145" s="203">
        <v>4.94</v>
      </c>
      <c r="AA145" s="203">
        <v>4.93</v>
      </c>
      <c r="AB145" s="203">
        <v>4.63</v>
      </c>
      <c r="AC145" s="203">
        <v>4.04</v>
      </c>
      <c r="AD145" s="203">
        <v>3.32</v>
      </c>
      <c r="AE145" s="203">
        <v>2.98</v>
      </c>
      <c r="AF145" s="203">
        <v>2.63</v>
      </c>
      <c r="AG145" s="179">
        <v>3.03973588252685</v>
      </c>
      <c r="AH145" s="179">
        <v>3.51740866406679</v>
      </c>
      <c r="AI145" s="179">
        <v>3.98422524602627</v>
      </c>
      <c r="AJ145" s="179">
        <v>4.89614601078433</v>
      </c>
      <c r="AK145" s="179">
        <v>5.40638739106562</v>
      </c>
      <c r="AL145" s="179">
        <v>5.36296259274381</v>
      </c>
      <c r="AM145" s="179">
        <v>5.35210639316336</v>
      </c>
      <c r="AN145" s="179">
        <v>5.02642040574976</v>
      </c>
      <c r="AO145" s="179">
        <v>4.38590463050303</v>
      </c>
      <c r="AP145" s="179">
        <v>3.60425826071041</v>
      </c>
      <c r="AQ145" s="179">
        <v>3.23514747497501</v>
      </c>
      <c r="AR145" s="179">
        <v>2.85518048965915</v>
      </c>
      <c r="AS145" s="177">
        <v>0.8</v>
      </c>
      <c r="AT145" s="180">
        <v>1.17533425804531</v>
      </c>
      <c r="AU145" s="181">
        <v>143</v>
      </c>
    </row>
    <row r="146" customHeight="1" spans="1:47">
      <c r="A146" s="184" t="s">
        <v>146</v>
      </c>
      <c r="B146" s="185" t="s">
        <v>196</v>
      </c>
      <c r="C146" s="167" t="s">
        <v>202</v>
      </c>
      <c r="D146" s="186">
        <v>0</v>
      </c>
      <c r="E146" s="186">
        <v>0.75</v>
      </c>
      <c r="F146" s="186" t="s">
        <v>160</v>
      </c>
      <c r="G146" s="186" t="s">
        <v>160</v>
      </c>
      <c r="H146" s="186" t="s">
        <v>160</v>
      </c>
      <c r="I146" s="186" t="s">
        <v>160</v>
      </c>
      <c r="J146" s="186" t="s">
        <v>160</v>
      </c>
      <c r="K146" s="196" t="s">
        <v>160</v>
      </c>
      <c r="L146" s="171">
        <v>0.3735</v>
      </c>
      <c r="M146" s="172">
        <v>20</v>
      </c>
      <c r="N146" s="173">
        <v>117.18</v>
      </c>
      <c r="O146" s="173">
        <v>32.97</v>
      </c>
      <c r="P146" s="174">
        <v>1.068</v>
      </c>
      <c r="Q146" s="175">
        <v>28.77</v>
      </c>
      <c r="R146" s="176">
        <v>21</v>
      </c>
      <c r="S146" s="174">
        <f t="shared" si="4"/>
        <v>1.136464</v>
      </c>
      <c r="T146" s="177">
        <f t="shared" si="5"/>
        <v>-0.0602429993382985</v>
      </c>
      <c r="U146" s="203">
        <v>2.8</v>
      </c>
      <c r="V146" s="203">
        <v>3.24</v>
      </c>
      <c r="W146" s="203">
        <v>3.67</v>
      </c>
      <c r="X146" s="203">
        <v>4.51</v>
      </c>
      <c r="Y146" s="203">
        <v>4.98</v>
      </c>
      <c r="Z146" s="203">
        <v>4.94</v>
      </c>
      <c r="AA146" s="203">
        <v>4.93</v>
      </c>
      <c r="AB146" s="203">
        <v>4.63</v>
      </c>
      <c r="AC146" s="203">
        <v>4.04</v>
      </c>
      <c r="AD146" s="203">
        <v>3.32</v>
      </c>
      <c r="AE146" s="203">
        <v>2.98</v>
      </c>
      <c r="AF146" s="203">
        <v>2.63</v>
      </c>
      <c r="AG146" s="179">
        <v>3.03973588252685</v>
      </c>
      <c r="AH146" s="179">
        <v>3.51740866406679</v>
      </c>
      <c r="AI146" s="179">
        <v>3.98422524602627</v>
      </c>
      <c r="AJ146" s="179">
        <v>4.89614601078433</v>
      </c>
      <c r="AK146" s="179">
        <v>5.40638739106562</v>
      </c>
      <c r="AL146" s="179">
        <v>5.36296259274381</v>
      </c>
      <c r="AM146" s="179">
        <v>5.35210639316336</v>
      </c>
      <c r="AN146" s="179">
        <v>5.02642040574976</v>
      </c>
      <c r="AO146" s="179">
        <v>4.38590463050303</v>
      </c>
      <c r="AP146" s="179">
        <v>3.60425826071041</v>
      </c>
      <c r="AQ146" s="179">
        <v>3.23514747497501</v>
      </c>
      <c r="AR146" s="179">
        <v>2.85518048965915</v>
      </c>
      <c r="AS146" s="177">
        <v>0.8</v>
      </c>
      <c r="AT146" s="180">
        <v>1.17916987275282</v>
      </c>
      <c r="AU146" s="181">
        <v>144</v>
      </c>
    </row>
    <row r="147" customHeight="1" spans="1:47">
      <c r="A147" s="184" t="s">
        <v>146</v>
      </c>
      <c r="B147" s="185" t="s">
        <v>196</v>
      </c>
      <c r="C147" s="167" t="s">
        <v>203</v>
      </c>
      <c r="D147" s="186">
        <v>0</v>
      </c>
      <c r="E147" s="186">
        <v>0.75</v>
      </c>
      <c r="F147" s="186" t="s">
        <v>160</v>
      </c>
      <c r="G147" s="186" t="s">
        <v>160</v>
      </c>
      <c r="H147" s="186" t="s">
        <v>160</v>
      </c>
      <c r="I147" s="186" t="s">
        <v>160</v>
      </c>
      <c r="J147" s="186" t="s">
        <v>160</v>
      </c>
      <c r="K147" s="196" t="s">
        <v>160</v>
      </c>
      <c r="L147" s="171">
        <v>0.3737</v>
      </c>
      <c r="M147" s="172">
        <v>16</v>
      </c>
      <c r="N147" s="173">
        <v>117.88</v>
      </c>
      <c r="O147" s="173">
        <v>33.15</v>
      </c>
      <c r="P147" s="174">
        <v>1.093</v>
      </c>
      <c r="Q147" s="175">
        <v>29.55</v>
      </c>
      <c r="R147" s="176">
        <v>21</v>
      </c>
      <c r="S147" s="174">
        <f t="shared" si="4"/>
        <v>1.179832</v>
      </c>
      <c r="T147" s="177">
        <f t="shared" si="5"/>
        <v>-0.0735969188833666</v>
      </c>
      <c r="U147" s="203">
        <v>2.91</v>
      </c>
      <c r="V147" s="203">
        <v>3.5</v>
      </c>
      <c r="W147" s="203">
        <v>3.87</v>
      </c>
      <c r="X147" s="203">
        <v>4.95</v>
      </c>
      <c r="Y147" s="203">
        <v>5.32</v>
      </c>
      <c r="Z147" s="203">
        <v>5.2</v>
      </c>
      <c r="AA147" s="203">
        <v>4.86</v>
      </c>
      <c r="AB147" s="203">
        <v>4.6</v>
      </c>
      <c r="AC147" s="203">
        <v>4.14</v>
      </c>
      <c r="AD147" s="203">
        <v>3.45</v>
      </c>
      <c r="AE147" s="203">
        <v>2.99</v>
      </c>
      <c r="AF147" s="203">
        <v>2.68</v>
      </c>
      <c r="AG147" s="179">
        <v>3.18032323246021</v>
      </c>
      <c r="AH147" s="179">
        <v>3.82513103560507</v>
      </c>
      <c r="AI147" s="179">
        <v>4.22950203079761</v>
      </c>
      <c r="AJ147" s="179">
        <v>5.40982817892717</v>
      </c>
      <c r="AK147" s="179">
        <v>5.81419917411971</v>
      </c>
      <c r="AL147" s="179">
        <v>5.68305182432753</v>
      </c>
      <c r="AM147" s="179">
        <v>5.31146766658304</v>
      </c>
      <c r="AN147" s="179">
        <v>5.02731507536666</v>
      </c>
      <c r="AO147" s="179">
        <v>4.52458356783</v>
      </c>
      <c r="AP147" s="179">
        <v>3.770486306525</v>
      </c>
      <c r="AQ147" s="179">
        <v>3.26775479898833</v>
      </c>
      <c r="AR147" s="179">
        <v>2.92895747869188</v>
      </c>
      <c r="AS147" s="177">
        <v>0.8</v>
      </c>
      <c r="AT147" s="180">
        <v>1.17718074505596</v>
      </c>
      <c r="AU147" s="181">
        <v>145</v>
      </c>
    </row>
    <row r="148" customHeight="1" spans="1:47">
      <c r="A148" s="184" t="s">
        <v>146</v>
      </c>
      <c r="B148" s="185" t="s">
        <v>196</v>
      </c>
      <c r="C148" s="167" t="s">
        <v>204</v>
      </c>
      <c r="D148" s="186">
        <v>0</v>
      </c>
      <c r="E148" s="186">
        <v>0.75</v>
      </c>
      <c r="F148" s="186" t="s">
        <v>160</v>
      </c>
      <c r="G148" s="186" t="s">
        <v>160</v>
      </c>
      <c r="H148" s="186" t="s">
        <v>160</v>
      </c>
      <c r="I148" s="186" t="s">
        <v>160</v>
      </c>
      <c r="J148" s="186" t="s">
        <v>160</v>
      </c>
      <c r="K148" s="196" t="s">
        <v>160</v>
      </c>
      <c r="L148" s="171">
        <v>0.3739</v>
      </c>
      <c r="M148" s="172">
        <v>23</v>
      </c>
      <c r="N148" s="173">
        <v>117.32</v>
      </c>
      <c r="O148" s="173">
        <v>33.32</v>
      </c>
      <c r="P148" s="174">
        <v>1.098</v>
      </c>
      <c r="Q148" s="175">
        <v>29.82</v>
      </c>
      <c r="R148" s="176">
        <v>21</v>
      </c>
      <c r="S148" s="174">
        <f t="shared" si="4"/>
        <v>1.179832</v>
      </c>
      <c r="T148" s="177">
        <f t="shared" si="5"/>
        <v>-0.0693590273869501</v>
      </c>
      <c r="U148" s="203">
        <v>2.91</v>
      </c>
      <c r="V148" s="203">
        <v>3.5</v>
      </c>
      <c r="W148" s="203">
        <v>3.87</v>
      </c>
      <c r="X148" s="203">
        <v>4.95</v>
      </c>
      <c r="Y148" s="203">
        <v>5.32</v>
      </c>
      <c r="Z148" s="203">
        <v>5.2</v>
      </c>
      <c r="AA148" s="203">
        <v>4.86</v>
      </c>
      <c r="AB148" s="203">
        <v>4.6</v>
      </c>
      <c r="AC148" s="203">
        <v>4.14</v>
      </c>
      <c r="AD148" s="203">
        <v>3.45</v>
      </c>
      <c r="AE148" s="203">
        <v>2.99</v>
      </c>
      <c r="AF148" s="203">
        <v>2.68</v>
      </c>
      <c r="AG148" s="179">
        <v>3.18661762013575</v>
      </c>
      <c r="AH148" s="179">
        <v>3.83270160497427</v>
      </c>
      <c r="AI148" s="179">
        <v>4.23787291750012</v>
      </c>
      <c r="AJ148" s="179">
        <v>5.42053512703504</v>
      </c>
      <c r="AK148" s="179">
        <v>5.82570643956089</v>
      </c>
      <c r="AL148" s="179">
        <v>5.69429952739034</v>
      </c>
      <c r="AM148" s="179">
        <v>5.32197994290713</v>
      </c>
      <c r="AN148" s="179">
        <v>5.03726496653761</v>
      </c>
      <c r="AO148" s="179">
        <v>4.53353846988385</v>
      </c>
      <c r="AP148" s="179">
        <v>3.77794872490321</v>
      </c>
      <c r="AQ148" s="179">
        <v>3.27422222824945</v>
      </c>
      <c r="AR148" s="179">
        <v>2.93475437180887</v>
      </c>
      <c r="AS148" s="177">
        <v>0.8</v>
      </c>
      <c r="AT148" s="180">
        <v>1.16637848587914</v>
      </c>
      <c r="AU148" s="181">
        <v>146</v>
      </c>
    </row>
    <row r="149" customHeight="1" spans="1:47">
      <c r="A149" s="184" t="s">
        <v>146</v>
      </c>
      <c r="B149" s="185" t="s">
        <v>205</v>
      </c>
      <c r="C149" s="188" t="s">
        <v>206</v>
      </c>
      <c r="D149" s="186">
        <v>0</v>
      </c>
      <c r="E149" s="186">
        <v>0.75</v>
      </c>
      <c r="F149" s="186" t="s">
        <v>160</v>
      </c>
      <c r="G149" s="186" t="s">
        <v>160</v>
      </c>
      <c r="H149" s="186" t="s">
        <v>207</v>
      </c>
      <c r="I149" s="187">
        <v>10</v>
      </c>
      <c r="J149" s="186" t="s">
        <v>160</v>
      </c>
      <c r="K149" s="196" t="s">
        <v>160</v>
      </c>
      <c r="L149" s="171">
        <v>0.3901</v>
      </c>
      <c r="M149" s="172">
        <v>38</v>
      </c>
      <c r="N149" s="173">
        <v>115.78</v>
      </c>
      <c r="O149" s="173">
        <v>33.85</v>
      </c>
      <c r="P149" s="174">
        <v>1.083</v>
      </c>
      <c r="Q149" s="175">
        <v>29.85</v>
      </c>
      <c r="R149" s="176">
        <v>21</v>
      </c>
      <c r="S149" s="174">
        <f t="shared" si="4"/>
        <v>1.170448</v>
      </c>
      <c r="T149" s="177">
        <f t="shared" si="5"/>
        <v>-0.0747132721829592</v>
      </c>
      <c r="U149" s="203">
        <v>2.87</v>
      </c>
      <c r="V149" s="203">
        <v>3.39</v>
      </c>
      <c r="W149" s="203">
        <v>3.95</v>
      </c>
      <c r="X149" s="203">
        <v>4.98</v>
      </c>
      <c r="Y149" s="203">
        <v>5.22</v>
      </c>
      <c r="Z149" s="203">
        <v>5.32</v>
      </c>
      <c r="AA149" s="203">
        <v>4.93</v>
      </c>
      <c r="AB149" s="203">
        <v>4.54</v>
      </c>
      <c r="AC149" s="203">
        <v>4.09</v>
      </c>
      <c r="AD149" s="203">
        <v>3.37</v>
      </c>
      <c r="AE149" s="203">
        <v>2.86</v>
      </c>
      <c r="AF149" s="203">
        <v>2.56</v>
      </c>
      <c r="AG149" s="179">
        <v>3.14315865378043</v>
      </c>
      <c r="AH149" s="179">
        <v>3.71265081404727</v>
      </c>
      <c r="AI149" s="179">
        <v>4.3259500635654</v>
      </c>
      <c r="AJ149" s="179">
        <v>5.45398261178626</v>
      </c>
      <c r="AK149" s="179">
        <v>5.71682514729403</v>
      </c>
      <c r="AL149" s="179">
        <v>5.82634287042227</v>
      </c>
      <c r="AM149" s="179">
        <v>5.39922375022214</v>
      </c>
      <c r="AN149" s="179">
        <v>4.97210463002201</v>
      </c>
      <c r="AO149" s="179">
        <v>4.47927487594494</v>
      </c>
      <c r="AP149" s="179">
        <v>3.69074726942162</v>
      </c>
      <c r="AQ149" s="179">
        <v>3.13220688146761</v>
      </c>
      <c r="AR149" s="179">
        <v>2.80365371208289</v>
      </c>
      <c r="AS149" s="177">
        <v>0.8</v>
      </c>
      <c r="AT149" s="180">
        <v>1.17311114911297</v>
      </c>
      <c r="AU149" s="181">
        <v>147</v>
      </c>
    </row>
    <row r="150" customHeight="1" spans="1:47">
      <c r="A150" s="184" t="s">
        <v>146</v>
      </c>
      <c r="B150" s="185" t="s">
        <v>205</v>
      </c>
      <c r="C150" s="167" t="s">
        <v>208</v>
      </c>
      <c r="D150" s="186">
        <v>0</v>
      </c>
      <c r="E150" s="186">
        <v>0.75</v>
      </c>
      <c r="F150" s="186" t="s">
        <v>160</v>
      </c>
      <c r="G150" s="186" t="s">
        <v>160</v>
      </c>
      <c r="H150" s="186" t="s">
        <v>207</v>
      </c>
      <c r="I150" s="187">
        <v>10</v>
      </c>
      <c r="J150" s="186" t="s">
        <v>160</v>
      </c>
      <c r="K150" s="196" t="s">
        <v>160</v>
      </c>
      <c r="L150" s="171">
        <v>0.3903</v>
      </c>
      <c r="M150" s="172">
        <v>40</v>
      </c>
      <c r="N150" s="173">
        <v>115.77</v>
      </c>
      <c r="O150" s="173">
        <v>33.88</v>
      </c>
      <c r="P150" s="174">
        <v>1.084</v>
      </c>
      <c r="Q150" s="175">
        <v>29.88</v>
      </c>
      <c r="R150" s="176">
        <v>21</v>
      </c>
      <c r="S150" s="174">
        <f t="shared" si="4"/>
        <v>1.170448</v>
      </c>
      <c r="T150" s="177">
        <f t="shared" si="5"/>
        <v>-0.0738588984730634</v>
      </c>
      <c r="U150" s="203">
        <v>2.87</v>
      </c>
      <c r="V150" s="203">
        <v>3.39</v>
      </c>
      <c r="W150" s="203">
        <v>3.95</v>
      </c>
      <c r="X150" s="203">
        <v>4.98</v>
      </c>
      <c r="Y150" s="203">
        <v>5.22</v>
      </c>
      <c r="Z150" s="203">
        <v>5.32</v>
      </c>
      <c r="AA150" s="203">
        <v>4.93</v>
      </c>
      <c r="AB150" s="203">
        <v>4.54</v>
      </c>
      <c r="AC150" s="203">
        <v>4.09</v>
      </c>
      <c r="AD150" s="203">
        <v>3.37</v>
      </c>
      <c r="AE150" s="203">
        <v>2.86</v>
      </c>
      <c r="AF150" s="203">
        <v>2.56</v>
      </c>
      <c r="AG150" s="179">
        <v>3.14435525542356</v>
      </c>
      <c r="AH150" s="179">
        <v>3.71406422156303</v>
      </c>
      <c r="AI150" s="179">
        <v>4.3275969543286</v>
      </c>
      <c r="AJ150" s="179">
        <v>5.45605894495099</v>
      </c>
      <c r="AK150" s="179">
        <v>5.71900154470767</v>
      </c>
      <c r="AL150" s="179">
        <v>5.82856096127295</v>
      </c>
      <c r="AM150" s="179">
        <v>5.40127923666835</v>
      </c>
      <c r="AN150" s="179">
        <v>4.97399751206376</v>
      </c>
      <c r="AO150" s="179">
        <v>4.48098013751999</v>
      </c>
      <c r="AP150" s="179">
        <v>3.69215233824997</v>
      </c>
      <c r="AQ150" s="179">
        <v>3.13339931376704</v>
      </c>
      <c r="AR150" s="179">
        <v>2.80472106407119</v>
      </c>
      <c r="AS150" s="177">
        <v>0.8</v>
      </c>
      <c r="AT150" s="180">
        <v>1.16568178507414</v>
      </c>
      <c r="AU150" s="181">
        <v>148</v>
      </c>
    </row>
    <row r="151" customHeight="1" spans="1:47">
      <c r="A151" s="184" t="s">
        <v>146</v>
      </c>
      <c r="B151" s="185" t="s">
        <v>205</v>
      </c>
      <c r="C151" s="167" t="s">
        <v>209</v>
      </c>
      <c r="D151" s="186">
        <v>0</v>
      </c>
      <c r="E151" s="186">
        <v>0.75</v>
      </c>
      <c r="F151" s="186" t="s">
        <v>160</v>
      </c>
      <c r="G151" s="186" t="s">
        <v>160</v>
      </c>
      <c r="H151" s="186" t="s">
        <v>207</v>
      </c>
      <c r="I151" s="187">
        <v>10</v>
      </c>
      <c r="J151" s="186" t="s">
        <v>160</v>
      </c>
      <c r="K151" s="196" t="s">
        <v>160</v>
      </c>
      <c r="L151" s="171">
        <v>0.3905</v>
      </c>
      <c r="M151" s="172">
        <v>34</v>
      </c>
      <c r="N151" s="173">
        <v>116.22</v>
      </c>
      <c r="O151" s="173">
        <v>33.52</v>
      </c>
      <c r="P151" s="174">
        <v>1.098</v>
      </c>
      <c r="Q151" s="175">
        <v>29.92</v>
      </c>
      <c r="R151" s="176">
        <v>21</v>
      </c>
      <c r="S151" s="174">
        <f t="shared" si="4"/>
        <v>1.181672</v>
      </c>
      <c r="T151" s="177">
        <f t="shared" si="5"/>
        <v>-0.0708081430380003</v>
      </c>
      <c r="U151" s="203">
        <v>2.89</v>
      </c>
      <c r="V151" s="203">
        <v>3.5</v>
      </c>
      <c r="W151" s="203">
        <v>3.86</v>
      </c>
      <c r="X151" s="203">
        <v>4.99</v>
      </c>
      <c r="Y151" s="203">
        <v>5.29</v>
      </c>
      <c r="Z151" s="203">
        <v>5.34</v>
      </c>
      <c r="AA151" s="203">
        <v>4.88</v>
      </c>
      <c r="AB151" s="203">
        <v>4.58</v>
      </c>
      <c r="AC151" s="203">
        <v>4.16</v>
      </c>
      <c r="AD151" s="203">
        <v>3.45</v>
      </c>
      <c r="AE151" s="203">
        <v>2.97</v>
      </c>
      <c r="AF151" s="203">
        <v>2.64</v>
      </c>
      <c r="AG151" s="179">
        <v>3.1658539425492</v>
      </c>
      <c r="AH151" s="179">
        <v>3.83407916917723</v>
      </c>
      <c r="AI151" s="179">
        <v>4.22844159800689</v>
      </c>
      <c r="AJ151" s="179">
        <v>5.46630144405554</v>
      </c>
      <c r="AK151" s="179">
        <v>5.79493680141359</v>
      </c>
      <c r="AL151" s="179">
        <v>5.84970936097327</v>
      </c>
      <c r="AM151" s="179">
        <v>5.34580181302426</v>
      </c>
      <c r="AN151" s="179">
        <v>5.01716645566621</v>
      </c>
      <c r="AO151" s="179">
        <v>4.55707695536494</v>
      </c>
      <c r="AP151" s="179">
        <v>3.77930660961756</v>
      </c>
      <c r="AQ151" s="179">
        <v>3.25349003784468</v>
      </c>
      <c r="AR151" s="179">
        <v>2.89199114475083</v>
      </c>
      <c r="AS151" s="177">
        <v>0.8</v>
      </c>
      <c r="AT151" s="180">
        <v>1.17241772007744</v>
      </c>
      <c r="AU151" s="181">
        <v>149</v>
      </c>
    </row>
    <row r="152" customHeight="1" spans="1:47">
      <c r="A152" s="184" t="s">
        <v>146</v>
      </c>
      <c r="B152" s="185" t="s">
        <v>205</v>
      </c>
      <c r="C152" s="167" t="s">
        <v>210</v>
      </c>
      <c r="D152" s="186">
        <v>0</v>
      </c>
      <c r="E152" s="186">
        <v>0.75</v>
      </c>
      <c r="F152" s="186" t="s">
        <v>160</v>
      </c>
      <c r="G152" s="186" t="s">
        <v>160</v>
      </c>
      <c r="H152" s="186" t="s">
        <v>207</v>
      </c>
      <c r="I152" s="187">
        <v>10</v>
      </c>
      <c r="J152" s="186" t="s">
        <v>160</v>
      </c>
      <c r="K152" s="196" t="s">
        <v>160</v>
      </c>
      <c r="L152" s="171">
        <v>0.3907</v>
      </c>
      <c r="M152" s="172">
        <v>32</v>
      </c>
      <c r="N152" s="173">
        <v>116.57</v>
      </c>
      <c r="O152" s="173">
        <v>33.27</v>
      </c>
      <c r="P152" s="174">
        <v>1.091</v>
      </c>
      <c r="Q152" s="175">
        <v>29.47</v>
      </c>
      <c r="R152" s="176">
        <v>21</v>
      </c>
      <c r="S152" s="174">
        <f t="shared" si="4"/>
        <v>1.181672</v>
      </c>
      <c r="T152" s="177">
        <f t="shared" si="5"/>
        <v>-0.0767319526907637</v>
      </c>
      <c r="U152" s="203">
        <v>2.89</v>
      </c>
      <c r="V152" s="203">
        <v>3.5</v>
      </c>
      <c r="W152" s="203">
        <v>3.86</v>
      </c>
      <c r="X152" s="203">
        <v>4.99</v>
      </c>
      <c r="Y152" s="203">
        <v>5.29</v>
      </c>
      <c r="Z152" s="203">
        <v>5.34</v>
      </c>
      <c r="AA152" s="203">
        <v>4.88</v>
      </c>
      <c r="AB152" s="203">
        <v>4.58</v>
      </c>
      <c r="AC152" s="203">
        <v>4.16</v>
      </c>
      <c r="AD152" s="203">
        <v>3.45</v>
      </c>
      <c r="AE152" s="203">
        <v>2.97</v>
      </c>
      <c r="AF152" s="203">
        <v>2.64</v>
      </c>
      <c r="AG152" s="179">
        <v>3.1570885998822</v>
      </c>
      <c r="AH152" s="179">
        <v>3.82346370227948</v>
      </c>
      <c r="AI152" s="179">
        <v>4.21673425451394</v>
      </c>
      <c r="AJ152" s="179">
        <v>5.45116682124989</v>
      </c>
      <c r="AK152" s="179">
        <v>5.77889228144527</v>
      </c>
      <c r="AL152" s="179">
        <v>5.83351319147784</v>
      </c>
      <c r="AM152" s="179">
        <v>5.33100081917825</v>
      </c>
      <c r="AN152" s="179">
        <v>5.00327535898287</v>
      </c>
      <c r="AO152" s="179">
        <v>4.54445971470933</v>
      </c>
      <c r="AP152" s="179">
        <v>3.76884279224692</v>
      </c>
      <c r="AQ152" s="179">
        <v>3.2444820559343</v>
      </c>
      <c r="AR152" s="179">
        <v>2.88398404971938</v>
      </c>
      <c r="AS152" s="177">
        <v>0.8</v>
      </c>
      <c r="AT152" s="180">
        <v>1.18194247486534</v>
      </c>
      <c r="AU152" s="181">
        <v>150</v>
      </c>
    </row>
    <row r="153" customHeight="1" spans="1:47">
      <c r="A153" s="184" t="s">
        <v>146</v>
      </c>
      <c r="B153" s="185" t="s">
        <v>205</v>
      </c>
      <c r="C153" s="167" t="s">
        <v>211</v>
      </c>
      <c r="D153" s="186">
        <v>0</v>
      </c>
      <c r="E153" s="186">
        <v>0.75</v>
      </c>
      <c r="F153" s="186" t="s">
        <v>160</v>
      </c>
      <c r="G153" s="186" t="s">
        <v>160</v>
      </c>
      <c r="H153" s="186" t="s">
        <v>207</v>
      </c>
      <c r="I153" s="187">
        <v>10</v>
      </c>
      <c r="J153" s="186" t="s">
        <v>160</v>
      </c>
      <c r="K153" s="196" t="s">
        <v>160</v>
      </c>
      <c r="L153" s="171">
        <v>0.3909</v>
      </c>
      <c r="M153" s="172">
        <v>29</v>
      </c>
      <c r="N153" s="173">
        <v>116.2</v>
      </c>
      <c r="O153" s="173">
        <v>33.15</v>
      </c>
      <c r="P153" s="174">
        <v>1.091</v>
      </c>
      <c r="Q153" s="175">
        <v>29.35</v>
      </c>
      <c r="R153" s="176">
        <v>21</v>
      </c>
      <c r="S153" s="174">
        <f t="shared" si="4"/>
        <v>1.181672</v>
      </c>
      <c r="T153" s="177">
        <f t="shared" si="5"/>
        <v>-0.0767319526907637</v>
      </c>
      <c r="U153" s="203">
        <v>2.89</v>
      </c>
      <c r="V153" s="203">
        <v>3.5</v>
      </c>
      <c r="W153" s="203">
        <v>3.86</v>
      </c>
      <c r="X153" s="203">
        <v>4.99</v>
      </c>
      <c r="Y153" s="203">
        <v>5.29</v>
      </c>
      <c r="Z153" s="203">
        <v>5.34</v>
      </c>
      <c r="AA153" s="203">
        <v>4.88</v>
      </c>
      <c r="AB153" s="203">
        <v>4.58</v>
      </c>
      <c r="AC153" s="203">
        <v>4.16</v>
      </c>
      <c r="AD153" s="203">
        <v>3.45</v>
      </c>
      <c r="AE153" s="203">
        <v>2.97</v>
      </c>
      <c r="AF153" s="203">
        <v>2.64</v>
      </c>
      <c r="AG153" s="179">
        <v>3.15360594141183</v>
      </c>
      <c r="AH153" s="179">
        <v>3.81924594980671</v>
      </c>
      <c r="AI153" s="179">
        <v>4.21208267607255</v>
      </c>
      <c r="AJ153" s="179">
        <v>5.44515351129586</v>
      </c>
      <c r="AK153" s="179">
        <v>5.77251744985072</v>
      </c>
      <c r="AL153" s="179">
        <v>5.82707810627653</v>
      </c>
      <c r="AM153" s="179">
        <v>5.32512006715908</v>
      </c>
      <c r="AN153" s="179">
        <v>4.99775612860422</v>
      </c>
      <c r="AO153" s="179">
        <v>4.53944661462741</v>
      </c>
      <c r="AP153" s="179">
        <v>3.7646852933809</v>
      </c>
      <c r="AQ153" s="179">
        <v>3.24090299169313</v>
      </c>
      <c r="AR153" s="179">
        <v>2.88080265928278</v>
      </c>
      <c r="AS153" s="177">
        <v>0.8</v>
      </c>
      <c r="AT153" s="180">
        <v>1.17514308344831</v>
      </c>
      <c r="AU153" s="181">
        <v>151</v>
      </c>
    </row>
    <row r="154" customHeight="1" spans="1:47">
      <c r="A154" s="184" t="s">
        <v>146</v>
      </c>
      <c r="B154" s="185" t="s">
        <v>212</v>
      </c>
      <c r="C154" s="188" t="s">
        <v>213</v>
      </c>
      <c r="D154" s="186">
        <v>0</v>
      </c>
      <c r="E154" s="186">
        <v>0.75</v>
      </c>
      <c r="F154" s="186" t="s">
        <v>160</v>
      </c>
      <c r="G154" s="186" t="s">
        <v>160</v>
      </c>
      <c r="H154" s="186" t="s">
        <v>160</v>
      </c>
      <c r="I154" s="186" t="s">
        <v>160</v>
      </c>
      <c r="J154" s="186" t="s">
        <v>160</v>
      </c>
      <c r="K154" s="196" t="s">
        <v>160</v>
      </c>
      <c r="L154" s="171">
        <v>0.3911</v>
      </c>
      <c r="M154" s="172">
        <v>15</v>
      </c>
      <c r="N154" s="173">
        <v>117.48</v>
      </c>
      <c r="O154" s="173">
        <v>30.67</v>
      </c>
      <c r="P154" s="174">
        <v>1.004</v>
      </c>
      <c r="Q154" s="175">
        <v>25.27</v>
      </c>
      <c r="R154" s="176">
        <v>20</v>
      </c>
      <c r="S154" s="174">
        <f t="shared" si="4"/>
        <v>1.069536</v>
      </c>
      <c r="T154" s="177">
        <f t="shared" si="5"/>
        <v>-0.0612751697932562</v>
      </c>
      <c r="U154" s="203">
        <v>2.6</v>
      </c>
      <c r="V154" s="203">
        <v>2.91</v>
      </c>
      <c r="W154" s="203">
        <v>3.1</v>
      </c>
      <c r="X154" s="203">
        <v>3.9</v>
      </c>
      <c r="Y154" s="203">
        <v>4.46</v>
      </c>
      <c r="Z154" s="203">
        <v>4.39</v>
      </c>
      <c r="AA154" s="203">
        <v>5</v>
      </c>
      <c r="AB154" s="203">
        <v>4.66</v>
      </c>
      <c r="AC154" s="203">
        <v>4</v>
      </c>
      <c r="AD154" s="203">
        <v>3.32</v>
      </c>
      <c r="AE154" s="203">
        <v>2.96</v>
      </c>
      <c r="AF154" s="203">
        <v>2.6</v>
      </c>
      <c r="AG154" s="179">
        <v>2.75709840528977</v>
      </c>
      <c r="AH154" s="179">
        <v>3.0858293689974</v>
      </c>
      <c r="AI154" s="179">
        <v>3.28730963707626</v>
      </c>
      <c r="AJ154" s="179">
        <v>4.13564760793466</v>
      </c>
      <c r="AK154" s="179">
        <v>4.72948418753553</v>
      </c>
      <c r="AL154" s="179">
        <v>4.65525461508542</v>
      </c>
      <c r="AM154" s="179">
        <v>5.30211231786494</v>
      </c>
      <c r="AN154" s="179">
        <v>4.94156868025013</v>
      </c>
      <c r="AO154" s="179">
        <v>4.24168985429195</v>
      </c>
      <c r="AP154" s="179">
        <v>3.52060257906232</v>
      </c>
      <c r="AQ154" s="179">
        <v>3.13885049217605</v>
      </c>
      <c r="AR154" s="179">
        <v>2.75709840528977</v>
      </c>
      <c r="AS154" s="177">
        <v>0.8</v>
      </c>
      <c r="AT154" s="180">
        <v>1.16506742163699</v>
      </c>
      <c r="AU154" s="181">
        <v>152</v>
      </c>
    </row>
    <row r="155" customHeight="1" spans="1:47">
      <c r="A155" s="184" t="s">
        <v>146</v>
      </c>
      <c r="B155" s="185" t="s">
        <v>212</v>
      </c>
      <c r="C155" s="167" t="s">
        <v>214</v>
      </c>
      <c r="D155" s="186">
        <v>0</v>
      </c>
      <c r="E155" s="186">
        <v>0.75</v>
      </c>
      <c r="F155" s="186" t="s">
        <v>160</v>
      </c>
      <c r="G155" s="186" t="s">
        <v>160</v>
      </c>
      <c r="H155" s="186" t="s">
        <v>160</v>
      </c>
      <c r="I155" s="186" t="s">
        <v>160</v>
      </c>
      <c r="J155" s="186" t="s">
        <v>160</v>
      </c>
      <c r="K155" s="196" t="s">
        <v>160</v>
      </c>
      <c r="L155" s="171">
        <v>0.3913</v>
      </c>
      <c r="M155" s="172">
        <v>26</v>
      </c>
      <c r="N155" s="173">
        <v>117.48</v>
      </c>
      <c r="O155" s="173">
        <v>30.65</v>
      </c>
      <c r="P155" s="174">
        <v>1.001</v>
      </c>
      <c r="Q155" s="175">
        <v>25.15</v>
      </c>
      <c r="R155" s="176">
        <v>20</v>
      </c>
      <c r="S155" s="174">
        <f t="shared" si="4"/>
        <v>1.069536</v>
      </c>
      <c r="T155" s="177">
        <f t="shared" si="5"/>
        <v>-0.0640801244651887</v>
      </c>
      <c r="U155" s="203">
        <v>2.6</v>
      </c>
      <c r="V155" s="203">
        <v>2.91</v>
      </c>
      <c r="W155" s="203">
        <v>3.1</v>
      </c>
      <c r="X155" s="203">
        <v>3.9</v>
      </c>
      <c r="Y155" s="203">
        <v>4.46</v>
      </c>
      <c r="Z155" s="203">
        <v>4.39</v>
      </c>
      <c r="AA155" s="203">
        <v>5</v>
      </c>
      <c r="AB155" s="203">
        <v>4.66</v>
      </c>
      <c r="AC155" s="203">
        <v>4</v>
      </c>
      <c r="AD155" s="203">
        <v>3.32</v>
      </c>
      <c r="AE155" s="203">
        <v>2.96</v>
      </c>
      <c r="AF155" s="203">
        <v>2.6</v>
      </c>
      <c r="AG155" s="179">
        <v>2.75600933488915</v>
      </c>
      <c r="AH155" s="179">
        <v>3.08461044789516</v>
      </c>
      <c r="AI155" s="179">
        <v>3.28601113006014</v>
      </c>
      <c r="AJ155" s="179">
        <v>4.13401400233372</v>
      </c>
      <c r="AK155" s="179">
        <v>4.72761601292523</v>
      </c>
      <c r="AL155" s="179">
        <v>4.65341576160129</v>
      </c>
      <c r="AM155" s="179">
        <v>5.3000179517099</v>
      </c>
      <c r="AN155" s="179">
        <v>4.93961673099363</v>
      </c>
      <c r="AO155" s="179">
        <v>4.24001436136792</v>
      </c>
      <c r="AP155" s="179">
        <v>3.51921191993537</v>
      </c>
      <c r="AQ155" s="179">
        <v>3.13761062741226</v>
      </c>
      <c r="AR155" s="179">
        <v>2.75600933488915</v>
      </c>
      <c r="AS155" s="177">
        <v>0.8</v>
      </c>
      <c r="AT155" s="180">
        <v>1.17859754662868</v>
      </c>
      <c r="AU155" s="181">
        <v>153</v>
      </c>
    </row>
    <row r="156" customHeight="1" spans="1:47">
      <c r="A156" s="184" t="s">
        <v>146</v>
      </c>
      <c r="B156" s="185" t="s">
        <v>212</v>
      </c>
      <c r="C156" s="167" t="s">
        <v>215</v>
      </c>
      <c r="D156" s="186">
        <v>0</v>
      </c>
      <c r="E156" s="186">
        <v>0.75</v>
      </c>
      <c r="F156" s="186" t="s">
        <v>160</v>
      </c>
      <c r="G156" s="186" t="s">
        <v>160</v>
      </c>
      <c r="H156" s="186" t="s">
        <v>160</v>
      </c>
      <c r="I156" s="186" t="s">
        <v>160</v>
      </c>
      <c r="J156" s="186" t="s">
        <v>160</v>
      </c>
      <c r="K156" s="196" t="s">
        <v>160</v>
      </c>
      <c r="L156" s="171">
        <v>0.3915</v>
      </c>
      <c r="M156" s="172">
        <v>16</v>
      </c>
      <c r="N156" s="173">
        <v>117.02</v>
      </c>
      <c r="O156" s="173">
        <v>30.1</v>
      </c>
      <c r="P156" s="174">
        <v>0.994</v>
      </c>
      <c r="Q156" s="175">
        <v>24.4</v>
      </c>
      <c r="R156" s="176">
        <v>20</v>
      </c>
      <c r="S156" s="174">
        <f t="shared" si="4"/>
        <v>1.069536</v>
      </c>
      <c r="T156" s="177">
        <f t="shared" si="5"/>
        <v>-0.0706250186996978</v>
      </c>
      <c r="U156" s="203">
        <v>2.6</v>
      </c>
      <c r="V156" s="203">
        <v>2.91</v>
      </c>
      <c r="W156" s="203">
        <v>3.1</v>
      </c>
      <c r="X156" s="203">
        <v>3.9</v>
      </c>
      <c r="Y156" s="203">
        <v>4.46</v>
      </c>
      <c r="Z156" s="203">
        <v>4.39</v>
      </c>
      <c r="AA156" s="203">
        <v>5</v>
      </c>
      <c r="AB156" s="203">
        <v>4.66</v>
      </c>
      <c r="AC156" s="203">
        <v>4</v>
      </c>
      <c r="AD156" s="203">
        <v>3.32</v>
      </c>
      <c r="AE156" s="203">
        <v>2.96</v>
      </c>
      <c r="AF156" s="203">
        <v>2.6</v>
      </c>
      <c r="AG156" s="179">
        <v>2.74445740956826</v>
      </c>
      <c r="AH156" s="179">
        <v>3.07168117763217</v>
      </c>
      <c r="AI156" s="179">
        <v>3.27223768063908</v>
      </c>
      <c r="AJ156" s="179">
        <v>4.11668611435239</v>
      </c>
      <c r="AK156" s="179">
        <v>4.70780001795171</v>
      </c>
      <c r="AL156" s="179">
        <v>4.63391078000179</v>
      </c>
      <c r="AM156" s="179">
        <v>5.27780271070819</v>
      </c>
      <c r="AN156" s="179">
        <v>4.91891212638004</v>
      </c>
      <c r="AO156" s="179">
        <v>4.22224216856656</v>
      </c>
      <c r="AP156" s="179">
        <v>3.50446099991024</v>
      </c>
      <c r="AQ156" s="179">
        <v>3.12445920473925</v>
      </c>
      <c r="AR156" s="179">
        <v>2.74445740956826</v>
      </c>
      <c r="AS156" s="177">
        <v>0.8</v>
      </c>
      <c r="AT156" s="180">
        <v>1.19981735270282</v>
      </c>
      <c r="AU156" s="181">
        <v>154</v>
      </c>
    </row>
    <row r="157" customHeight="1" spans="1:47">
      <c r="A157" s="184" t="s">
        <v>146</v>
      </c>
      <c r="B157" s="185" t="s">
        <v>212</v>
      </c>
      <c r="C157" s="167" t="s">
        <v>216</v>
      </c>
      <c r="D157" s="186">
        <v>0</v>
      </c>
      <c r="E157" s="186">
        <v>0.75</v>
      </c>
      <c r="F157" s="186" t="s">
        <v>160</v>
      </c>
      <c r="G157" s="186" t="s">
        <v>160</v>
      </c>
      <c r="H157" s="186" t="s">
        <v>160</v>
      </c>
      <c r="I157" s="186" t="s">
        <v>160</v>
      </c>
      <c r="J157" s="186" t="s">
        <v>160</v>
      </c>
      <c r="K157" s="196" t="s">
        <v>160</v>
      </c>
      <c r="L157" s="171">
        <v>0.3917</v>
      </c>
      <c r="M157" s="172">
        <v>109</v>
      </c>
      <c r="N157" s="173">
        <v>117.48</v>
      </c>
      <c r="O157" s="173">
        <v>30.22</v>
      </c>
      <c r="P157" s="174">
        <v>0.992</v>
      </c>
      <c r="Q157" s="175">
        <v>24.52</v>
      </c>
      <c r="R157" s="176">
        <v>19</v>
      </c>
      <c r="S157" s="174">
        <f t="shared" si="4"/>
        <v>1.069536</v>
      </c>
      <c r="T157" s="177">
        <f t="shared" si="5"/>
        <v>-0.0724949884809862</v>
      </c>
      <c r="U157" s="203">
        <v>2.6</v>
      </c>
      <c r="V157" s="203">
        <v>2.91</v>
      </c>
      <c r="W157" s="203">
        <v>3.1</v>
      </c>
      <c r="X157" s="203">
        <v>3.9</v>
      </c>
      <c r="Y157" s="203">
        <v>4.46</v>
      </c>
      <c r="Z157" s="203">
        <v>4.39</v>
      </c>
      <c r="AA157" s="203">
        <v>5</v>
      </c>
      <c r="AB157" s="203">
        <v>4.66</v>
      </c>
      <c r="AC157" s="203">
        <v>4</v>
      </c>
      <c r="AD157" s="203">
        <v>3.32</v>
      </c>
      <c r="AE157" s="203">
        <v>2.96</v>
      </c>
      <c r="AF157" s="203">
        <v>2.6</v>
      </c>
      <c r="AG157" s="179">
        <v>2.74684947491249</v>
      </c>
      <c r="AH157" s="179">
        <v>3.07435845076744</v>
      </c>
      <c r="AI157" s="179">
        <v>3.2750897585495</v>
      </c>
      <c r="AJ157" s="179">
        <v>4.12027421236873</v>
      </c>
      <c r="AK157" s="179">
        <v>4.71190333004219</v>
      </c>
      <c r="AL157" s="179">
        <v>4.637949690333</v>
      </c>
      <c r="AM157" s="179">
        <v>5.28240283637016</v>
      </c>
      <c r="AN157" s="179">
        <v>4.92319944349699</v>
      </c>
      <c r="AO157" s="179">
        <v>4.22592226909613</v>
      </c>
      <c r="AP157" s="179">
        <v>3.50751548334979</v>
      </c>
      <c r="AQ157" s="179">
        <v>3.12718247913114</v>
      </c>
      <c r="AR157" s="179">
        <v>2.74684947491249</v>
      </c>
      <c r="AS157" s="177">
        <v>0.8</v>
      </c>
      <c r="AT157" s="180">
        <v>1.19903112261561</v>
      </c>
      <c r="AU157" s="181">
        <v>155</v>
      </c>
    </row>
    <row r="158" customHeight="1" spans="1:47">
      <c r="A158" s="184" t="s">
        <v>146</v>
      </c>
      <c r="B158" s="185" t="s">
        <v>212</v>
      </c>
      <c r="C158" s="167" t="s">
        <v>217</v>
      </c>
      <c r="D158" s="186">
        <v>0</v>
      </c>
      <c r="E158" s="186">
        <v>0.75</v>
      </c>
      <c r="F158" s="186" t="s">
        <v>160</v>
      </c>
      <c r="G158" s="186" t="s">
        <v>160</v>
      </c>
      <c r="H158" s="186" t="s">
        <v>160</v>
      </c>
      <c r="I158" s="186" t="s">
        <v>160</v>
      </c>
      <c r="J158" s="186" t="s">
        <v>160</v>
      </c>
      <c r="K158" s="196" t="s">
        <v>160</v>
      </c>
      <c r="L158" s="171">
        <v>0.3919</v>
      </c>
      <c r="M158" s="172">
        <v>21</v>
      </c>
      <c r="N158" s="173">
        <v>117.85</v>
      </c>
      <c r="O158" s="173">
        <v>30.65</v>
      </c>
      <c r="P158" s="174">
        <v>0.999</v>
      </c>
      <c r="Q158" s="175">
        <v>25.15</v>
      </c>
      <c r="R158" s="176">
        <v>20</v>
      </c>
      <c r="S158" s="174">
        <f t="shared" si="4"/>
        <v>1.069536</v>
      </c>
      <c r="T158" s="177">
        <f t="shared" si="5"/>
        <v>-0.065950094246477</v>
      </c>
      <c r="U158" s="203">
        <v>2.6</v>
      </c>
      <c r="V158" s="203">
        <v>2.91</v>
      </c>
      <c r="W158" s="203">
        <v>3.1</v>
      </c>
      <c r="X158" s="203">
        <v>3.9</v>
      </c>
      <c r="Y158" s="203">
        <v>4.46</v>
      </c>
      <c r="Z158" s="203">
        <v>4.39</v>
      </c>
      <c r="AA158" s="203">
        <v>5</v>
      </c>
      <c r="AB158" s="203">
        <v>4.66</v>
      </c>
      <c r="AC158" s="203">
        <v>4</v>
      </c>
      <c r="AD158" s="203">
        <v>3.32</v>
      </c>
      <c r="AE158" s="203">
        <v>2.96</v>
      </c>
      <c r="AF158" s="203">
        <v>2.6</v>
      </c>
      <c r="AG158" s="179">
        <v>2.75600933488915</v>
      </c>
      <c r="AH158" s="179">
        <v>3.08461044789516</v>
      </c>
      <c r="AI158" s="179">
        <v>3.28601113006014</v>
      </c>
      <c r="AJ158" s="179">
        <v>4.13401400233372</v>
      </c>
      <c r="AK158" s="179">
        <v>4.72761601292523</v>
      </c>
      <c r="AL158" s="179">
        <v>4.65341576160129</v>
      </c>
      <c r="AM158" s="179">
        <v>5.3000179517099</v>
      </c>
      <c r="AN158" s="179">
        <v>4.93961673099363</v>
      </c>
      <c r="AO158" s="179">
        <v>4.24001436136792</v>
      </c>
      <c r="AP158" s="179">
        <v>3.51921191993537</v>
      </c>
      <c r="AQ158" s="179">
        <v>3.13761062741226</v>
      </c>
      <c r="AR158" s="179">
        <v>2.75600933488915</v>
      </c>
      <c r="AS158" s="177">
        <v>0.8</v>
      </c>
      <c r="AT158" s="180">
        <v>1.19998064664401</v>
      </c>
      <c r="AU158" s="181">
        <v>156</v>
      </c>
    </row>
    <row r="159" customHeight="1" spans="1:47">
      <c r="A159" s="184" t="s">
        <v>146</v>
      </c>
      <c r="B159" s="185" t="s">
        <v>218</v>
      </c>
      <c r="C159" s="188" t="s">
        <v>219</v>
      </c>
      <c r="D159" s="186">
        <v>0</v>
      </c>
      <c r="E159" s="186">
        <v>0.75</v>
      </c>
      <c r="F159" s="186" t="s">
        <v>160</v>
      </c>
      <c r="G159" s="186" t="s">
        <v>160</v>
      </c>
      <c r="H159" s="186" t="s">
        <v>160</v>
      </c>
      <c r="I159" s="186" t="s">
        <v>160</v>
      </c>
      <c r="J159" s="186" t="s">
        <v>160</v>
      </c>
      <c r="K159" s="196" t="s">
        <v>160</v>
      </c>
      <c r="L159" s="171">
        <v>0.3825</v>
      </c>
      <c r="M159" s="172">
        <v>31</v>
      </c>
      <c r="N159" s="173">
        <v>118.32</v>
      </c>
      <c r="O159" s="173">
        <v>32.3</v>
      </c>
      <c r="P159" s="174">
        <v>1.033</v>
      </c>
      <c r="Q159" s="175">
        <v>28.2</v>
      </c>
      <c r="R159" s="176">
        <v>20</v>
      </c>
      <c r="S159" s="174">
        <f t="shared" si="4"/>
        <v>1.134176</v>
      </c>
      <c r="T159" s="177">
        <f t="shared" si="5"/>
        <v>-0.0892066134356572</v>
      </c>
      <c r="U159" s="203">
        <v>2.82</v>
      </c>
      <c r="V159" s="203">
        <v>3.32</v>
      </c>
      <c r="W159" s="203">
        <v>3.67</v>
      </c>
      <c r="X159" s="203">
        <v>4.45</v>
      </c>
      <c r="Y159" s="203">
        <v>4.98</v>
      </c>
      <c r="Z159" s="203">
        <v>4.84</v>
      </c>
      <c r="AA159" s="203">
        <v>4.88</v>
      </c>
      <c r="AB159" s="203">
        <v>4.59</v>
      </c>
      <c r="AC159" s="203">
        <v>4.02</v>
      </c>
      <c r="AD159" s="203">
        <v>3.34</v>
      </c>
      <c r="AE159" s="203">
        <v>2.99</v>
      </c>
      <c r="AF159" s="203">
        <v>2.68</v>
      </c>
      <c r="AG159" s="179">
        <v>3.04934429929746</v>
      </c>
      <c r="AH159" s="179">
        <v>3.59000818215162</v>
      </c>
      <c r="AI159" s="179">
        <v>3.96847290014954</v>
      </c>
      <c r="AJ159" s="179">
        <v>4.81190855740203</v>
      </c>
      <c r="AK159" s="179">
        <v>5.38501227322744</v>
      </c>
      <c r="AL159" s="179">
        <v>5.23362638602827</v>
      </c>
      <c r="AM159" s="179">
        <v>5.2768794966566</v>
      </c>
      <c r="AN159" s="179">
        <v>4.96329444460119</v>
      </c>
      <c r="AO159" s="179">
        <v>4.34693761814745</v>
      </c>
      <c r="AP159" s="179">
        <v>3.61163473746579</v>
      </c>
      <c r="AQ159" s="179">
        <v>3.23317001946788</v>
      </c>
      <c r="AR159" s="179">
        <v>2.8979584120983</v>
      </c>
      <c r="AS159" s="177">
        <v>0.8</v>
      </c>
      <c r="AT159" s="180">
        <v>1.19123786407767</v>
      </c>
      <c r="AU159" s="181">
        <v>157</v>
      </c>
    </row>
    <row r="160" customHeight="1" spans="1:47">
      <c r="A160" s="184" t="s">
        <v>146</v>
      </c>
      <c r="B160" s="185" t="s">
        <v>218</v>
      </c>
      <c r="C160" s="167" t="s">
        <v>220</v>
      </c>
      <c r="D160" s="186">
        <v>0</v>
      </c>
      <c r="E160" s="186">
        <v>0.75</v>
      </c>
      <c r="F160" s="186" t="s">
        <v>160</v>
      </c>
      <c r="G160" s="186" t="s">
        <v>160</v>
      </c>
      <c r="H160" s="186" t="s">
        <v>160</v>
      </c>
      <c r="I160" s="186" t="s">
        <v>160</v>
      </c>
      <c r="J160" s="186" t="s">
        <v>160</v>
      </c>
      <c r="K160" s="196" t="s">
        <v>160</v>
      </c>
      <c r="L160" s="171">
        <v>0.3827</v>
      </c>
      <c r="M160" s="172">
        <v>30</v>
      </c>
      <c r="N160" s="173">
        <v>118.3</v>
      </c>
      <c r="O160" s="173">
        <v>32.3</v>
      </c>
      <c r="P160" s="174">
        <v>1.033</v>
      </c>
      <c r="Q160" s="175">
        <v>28.2</v>
      </c>
      <c r="R160" s="176">
        <v>20</v>
      </c>
      <c r="S160" s="174">
        <f t="shared" si="4"/>
        <v>1.134176</v>
      </c>
      <c r="T160" s="177">
        <f t="shared" si="5"/>
        <v>-0.0892066134356572</v>
      </c>
      <c r="U160" s="203">
        <v>2.82</v>
      </c>
      <c r="V160" s="203">
        <v>3.32</v>
      </c>
      <c r="W160" s="203">
        <v>3.67</v>
      </c>
      <c r="X160" s="203">
        <v>4.45</v>
      </c>
      <c r="Y160" s="203">
        <v>4.98</v>
      </c>
      <c r="Z160" s="203">
        <v>4.84</v>
      </c>
      <c r="AA160" s="203">
        <v>4.88</v>
      </c>
      <c r="AB160" s="203">
        <v>4.59</v>
      </c>
      <c r="AC160" s="203">
        <v>4.02</v>
      </c>
      <c r="AD160" s="203">
        <v>3.34</v>
      </c>
      <c r="AE160" s="203">
        <v>2.99</v>
      </c>
      <c r="AF160" s="203">
        <v>2.68</v>
      </c>
      <c r="AG160" s="179">
        <v>3.04934429929746</v>
      </c>
      <c r="AH160" s="179">
        <v>3.59000818215162</v>
      </c>
      <c r="AI160" s="179">
        <v>3.96847290014954</v>
      </c>
      <c r="AJ160" s="179">
        <v>4.81190855740203</v>
      </c>
      <c r="AK160" s="179">
        <v>5.38501227322744</v>
      </c>
      <c r="AL160" s="179">
        <v>5.23362638602827</v>
      </c>
      <c r="AM160" s="179">
        <v>5.2768794966566</v>
      </c>
      <c r="AN160" s="179">
        <v>4.96329444460119</v>
      </c>
      <c r="AO160" s="179">
        <v>4.34693761814745</v>
      </c>
      <c r="AP160" s="179">
        <v>3.61163473746579</v>
      </c>
      <c r="AQ160" s="179">
        <v>3.23317001946788</v>
      </c>
      <c r="AR160" s="179">
        <v>2.8979584120983</v>
      </c>
      <c r="AS160" s="177">
        <v>0.8</v>
      </c>
      <c r="AT160" s="180">
        <v>1.18825849514563</v>
      </c>
      <c r="AU160" s="181">
        <v>158</v>
      </c>
    </row>
    <row r="161" customHeight="1" spans="1:47">
      <c r="A161" s="184" t="s">
        <v>146</v>
      </c>
      <c r="B161" s="185" t="s">
        <v>218</v>
      </c>
      <c r="C161" s="167" t="s">
        <v>221</v>
      </c>
      <c r="D161" s="186">
        <v>0</v>
      </c>
      <c r="E161" s="186">
        <v>0.75</v>
      </c>
      <c r="F161" s="186" t="s">
        <v>160</v>
      </c>
      <c r="G161" s="186" t="s">
        <v>160</v>
      </c>
      <c r="H161" s="186" t="s">
        <v>160</v>
      </c>
      <c r="I161" s="186" t="s">
        <v>160</v>
      </c>
      <c r="J161" s="186" t="s">
        <v>160</v>
      </c>
      <c r="K161" s="196" t="s">
        <v>160</v>
      </c>
      <c r="L161" s="171">
        <v>0.3829</v>
      </c>
      <c r="M161" s="172">
        <v>18</v>
      </c>
      <c r="N161" s="173">
        <v>118.3</v>
      </c>
      <c r="O161" s="173">
        <v>32.32</v>
      </c>
      <c r="P161" s="174">
        <v>1.033</v>
      </c>
      <c r="Q161" s="175">
        <v>28.22</v>
      </c>
      <c r="R161" s="176">
        <v>20</v>
      </c>
      <c r="S161" s="174">
        <f t="shared" si="4"/>
        <v>1.134176</v>
      </c>
      <c r="T161" s="177">
        <f t="shared" si="5"/>
        <v>-0.0892066134356572</v>
      </c>
      <c r="U161" s="203">
        <v>2.82</v>
      </c>
      <c r="V161" s="203">
        <v>3.32</v>
      </c>
      <c r="W161" s="203">
        <v>3.67</v>
      </c>
      <c r="X161" s="203">
        <v>4.45</v>
      </c>
      <c r="Y161" s="203">
        <v>4.98</v>
      </c>
      <c r="Z161" s="203">
        <v>4.84</v>
      </c>
      <c r="AA161" s="203">
        <v>4.88</v>
      </c>
      <c r="AB161" s="203">
        <v>4.59</v>
      </c>
      <c r="AC161" s="203">
        <v>4.02</v>
      </c>
      <c r="AD161" s="203">
        <v>3.34</v>
      </c>
      <c r="AE161" s="203">
        <v>2.99</v>
      </c>
      <c r="AF161" s="203">
        <v>2.68</v>
      </c>
      <c r="AG161" s="179">
        <v>3.05023939847078</v>
      </c>
      <c r="AH161" s="179">
        <v>3.59106198685213</v>
      </c>
      <c r="AI161" s="179">
        <v>3.96963779871907</v>
      </c>
      <c r="AJ161" s="179">
        <v>4.81332103659397</v>
      </c>
      <c r="AK161" s="179">
        <v>5.38659298027819</v>
      </c>
      <c r="AL161" s="179">
        <v>5.23516265553142</v>
      </c>
      <c r="AM161" s="179">
        <v>5.27842846260192</v>
      </c>
      <c r="AN161" s="179">
        <v>4.96475136134074</v>
      </c>
      <c r="AO161" s="179">
        <v>4.34821361058601</v>
      </c>
      <c r="AP161" s="179">
        <v>3.61269489038738</v>
      </c>
      <c r="AQ161" s="179">
        <v>3.23411907852044</v>
      </c>
      <c r="AR161" s="179">
        <v>2.89880907372401</v>
      </c>
      <c r="AS161" s="177">
        <v>0.8</v>
      </c>
      <c r="AT161" s="180">
        <v>1.19020631067961</v>
      </c>
      <c r="AU161" s="181">
        <v>159</v>
      </c>
    </row>
    <row r="162" customHeight="1" spans="1:47">
      <c r="A162" s="184" t="s">
        <v>146</v>
      </c>
      <c r="B162" s="185" t="s">
        <v>218</v>
      </c>
      <c r="C162" s="167" t="s">
        <v>222</v>
      </c>
      <c r="D162" s="186">
        <v>0</v>
      </c>
      <c r="E162" s="186">
        <v>0.75</v>
      </c>
      <c r="F162" s="186" t="s">
        <v>160</v>
      </c>
      <c r="G162" s="186" t="s">
        <v>160</v>
      </c>
      <c r="H162" s="186" t="s">
        <v>160</v>
      </c>
      <c r="I162" s="186" t="s">
        <v>160</v>
      </c>
      <c r="J162" s="186" t="s">
        <v>160</v>
      </c>
      <c r="K162" s="196" t="s">
        <v>160</v>
      </c>
      <c r="L162" s="171">
        <v>0.3831</v>
      </c>
      <c r="M162" s="172">
        <v>26</v>
      </c>
      <c r="N162" s="173">
        <v>118.43</v>
      </c>
      <c r="O162" s="173">
        <v>32.45</v>
      </c>
      <c r="P162" s="174">
        <v>1.041</v>
      </c>
      <c r="Q162" s="175">
        <v>28.45</v>
      </c>
      <c r="R162" s="176">
        <v>21</v>
      </c>
      <c r="S162" s="174">
        <f t="shared" si="4"/>
        <v>1.134176</v>
      </c>
      <c r="T162" s="177">
        <f t="shared" si="5"/>
        <v>-0.0821530344496797</v>
      </c>
      <c r="U162" s="203">
        <v>2.82</v>
      </c>
      <c r="V162" s="203">
        <v>3.32</v>
      </c>
      <c r="W162" s="203">
        <v>3.67</v>
      </c>
      <c r="X162" s="203">
        <v>4.45</v>
      </c>
      <c r="Y162" s="203">
        <v>4.98</v>
      </c>
      <c r="Z162" s="203">
        <v>4.84</v>
      </c>
      <c r="AA162" s="203">
        <v>4.88</v>
      </c>
      <c r="AB162" s="203">
        <v>4.59</v>
      </c>
      <c r="AC162" s="203">
        <v>4.02</v>
      </c>
      <c r="AD162" s="203">
        <v>3.34</v>
      </c>
      <c r="AE162" s="203">
        <v>2.99</v>
      </c>
      <c r="AF162" s="203">
        <v>2.68</v>
      </c>
      <c r="AG162" s="179">
        <v>3.05336230003104</v>
      </c>
      <c r="AH162" s="179">
        <v>3.59473859436278</v>
      </c>
      <c r="AI162" s="179">
        <v>3.973702000395</v>
      </c>
      <c r="AJ162" s="179">
        <v>4.81824901955252</v>
      </c>
      <c r="AK162" s="179">
        <v>5.39210789154417</v>
      </c>
      <c r="AL162" s="179">
        <v>5.24052252913128</v>
      </c>
      <c r="AM162" s="179">
        <v>5.28383263267782</v>
      </c>
      <c r="AN162" s="179">
        <v>4.96983438196541</v>
      </c>
      <c r="AO162" s="179">
        <v>4.35266540642722</v>
      </c>
      <c r="AP162" s="179">
        <v>3.61639364613605</v>
      </c>
      <c r="AQ162" s="179">
        <v>3.23743024010383</v>
      </c>
      <c r="AR162" s="179">
        <v>2.90177693761815</v>
      </c>
      <c r="AS162" s="177">
        <v>0.8</v>
      </c>
      <c r="AT162" s="180">
        <v>1.18560933968162</v>
      </c>
      <c r="AU162" s="181">
        <v>160</v>
      </c>
    </row>
    <row r="163" customHeight="1" spans="1:47">
      <c r="A163" s="184" t="s">
        <v>146</v>
      </c>
      <c r="B163" s="185" t="s">
        <v>218</v>
      </c>
      <c r="C163" s="167" t="s">
        <v>223</v>
      </c>
      <c r="D163" s="186">
        <v>0</v>
      </c>
      <c r="E163" s="186">
        <v>0.75</v>
      </c>
      <c r="F163" s="186" t="s">
        <v>160</v>
      </c>
      <c r="G163" s="186" t="s">
        <v>160</v>
      </c>
      <c r="H163" s="186" t="s">
        <v>160</v>
      </c>
      <c r="I163" s="186" t="s">
        <v>160</v>
      </c>
      <c r="J163" s="186" t="s">
        <v>160</v>
      </c>
      <c r="K163" s="196" t="s">
        <v>160</v>
      </c>
      <c r="L163" s="171">
        <v>0.3833</v>
      </c>
      <c r="M163" s="172">
        <v>27</v>
      </c>
      <c r="N163" s="173">
        <v>118.27</v>
      </c>
      <c r="O163" s="173">
        <v>32.1</v>
      </c>
      <c r="P163" s="174">
        <v>1.031</v>
      </c>
      <c r="Q163" s="175">
        <v>27.9</v>
      </c>
      <c r="R163" s="176">
        <v>20</v>
      </c>
      <c r="S163" s="174">
        <f t="shared" si="4"/>
        <v>1.134176</v>
      </c>
      <c r="T163" s="177">
        <f t="shared" si="5"/>
        <v>-0.0909700081821516</v>
      </c>
      <c r="U163" s="203">
        <v>2.82</v>
      </c>
      <c r="V163" s="203">
        <v>3.32</v>
      </c>
      <c r="W163" s="203">
        <v>3.67</v>
      </c>
      <c r="X163" s="203">
        <v>4.45</v>
      </c>
      <c r="Y163" s="203">
        <v>4.98</v>
      </c>
      <c r="Z163" s="203">
        <v>4.84</v>
      </c>
      <c r="AA163" s="203">
        <v>4.88</v>
      </c>
      <c r="AB163" s="203">
        <v>4.59</v>
      </c>
      <c r="AC163" s="203">
        <v>4.02</v>
      </c>
      <c r="AD163" s="203">
        <v>3.34</v>
      </c>
      <c r="AE163" s="203">
        <v>2.99</v>
      </c>
      <c r="AF163" s="203">
        <v>2.68</v>
      </c>
      <c r="AG163" s="179">
        <v>3.04365544677369</v>
      </c>
      <c r="AH163" s="179">
        <v>3.58331066783286</v>
      </c>
      <c r="AI163" s="179">
        <v>3.96106932257427</v>
      </c>
      <c r="AJ163" s="179">
        <v>4.80293146742657</v>
      </c>
      <c r="AK163" s="179">
        <v>5.37496600174929</v>
      </c>
      <c r="AL163" s="179">
        <v>5.22386253985272</v>
      </c>
      <c r="AM163" s="179">
        <v>5.26703495753746</v>
      </c>
      <c r="AN163" s="179">
        <v>4.95403492932314</v>
      </c>
      <c r="AO163" s="179">
        <v>4.33882797731569</v>
      </c>
      <c r="AP163" s="179">
        <v>3.60489687667523</v>
      </c>
      <c r="AQ163" s="179">
        <v>3.22713822193381</v>
      </c>
      <c r="AR163" s="179">
        <v>2.89255198487713</v>
      </c>
      <c r="AS163" s="177">
        <v>0.8</v>
      </c>
      <c r="AT163" s="180">
        <v>1.20375847641033</v>
      </c>
      <c r="AU163" s="181">
        <v>161</v>
      </c>
    </row>
    <row r="164" customHeight="1" spans="1:47">
      <c r="A164" s="184" t="s">
        <v>146</v>
      </c>
      <c r="B164" s="185" t="s">
        <v>218</v>
      </c>
      <c r="C164" s="167" t="s">
        <v>224</v>
      </c>
      <c r="D164" s="186">
        <v>0</v>
      </c>
      <c r="E164" s="186">
        <v>0.75</v>
      </c>
      <c r="F164" s="186" t="s">
        <v>160</v>
      </c>
      <c r="G164" s="186" t="s">
        <v>160</v>
      </c>
      <c r="H164" s="186" t="s">
        <v>160</v>
      </c>
      <c r="I164" s="186" t="s">
        <v>160</v>
      </c>
      <c r="J164" s="186" t="s">
        <v>160</v>
      </c>
      <c r="K164" s="196" t="s">
        <v>160</v>
      </c>
      <c r="L164" s="171">
        <v>0.3835</v>
      </c>
      <c r="M164" s="172">
        <v>74</v>
      </c>
      <c r="N164" s="173">
        <v>117.67</v>
      </c>
      <c r="O164" s="173">
        <v>32.53</v>
      </c>
      <c r="P164" s="174">
        <v>1.037</v>
      </c>
      <c r="Q164" s="175">
        <v>28.13</v>
      </c>
      <c r="R164" s="176">
        <v>21</v>
      </c>
      <c r="S164" s="174">
        <f t="shared" si="4"/>
        <v>1.136464</v>
      </c>
      <c r="T164" s="177">
        <f t="shared" si="5"/>
        <v>-0.0875205901814754</v>
      </c>
      <c r="U164" s="203">
        <v>2.8</v>
      </c>
      <c r="V164" s="203">
        <v>3.24</v>
      </c>
      <c r="W164" s="203">
        <v>3.67</v>
      </c>
      <c r="X164" s="203">
        <v>4.51</v>
      </c>
      <c r="Y164" s="203">
        <v>4.98</v>
      </c>
      <c r="Z164" s="203">
        <v>4.94</v>
      </c>
      <c r="AA164" s="203">
        <v>4.93</v>
      </c>
      <c r="AB164" s="203">
        <v>4.63</v>
      </c>
      <c r="AC164" s="203">
        <v>4.04</v>
      </c>
      <c r="AD164" s="203">
        <v>3.32</v>
      </c>
      <c r="AE164" s="203">
        <v>2.98</v>
      </c>
      <c r="AF164" s="203">
        <v>2.63</v>
      </c>
      <c r="AG164" s="179">
        <v>3.02629348575934</v>
      </c>
      <c r="AH164" s="179">
        <v>3.50185389066438</v>
      </c>
      <c r="AI164" s="179">
        <v>3.96660610454885</v>
      </c>
      <c r="AJ164" s="179">
        <v>4.87449415027665</v>
      </c>
      <c r="AK164" s="179">
        <v>5.38247912824339</v>
      </c>
      <c r="AL164" s="179">
        <v>5.33924636416112</v>
      </c>
      <c r="AM164" s="179">
        <v>5.32843817314055</v>
      </c>
      <c r="AN164" s="179">
        <v>5.00419244252348</v>
      </c>
      <c r="AO164" s="179">
        <v>4.3665091723099</v>
      </c>
      <c r="AP164" s="179">
        <v>3.58831941882893</v>
      </c>
      <c r="AQ164" s="179">
        <v>3.22084092412958</v>
      </c>
      <c r="AR164" s="179">
        <v>2.84255423840966</v>
      </c>
      <c r="AS164" s="177">
        <v>0.8</v>
      </c>
      <c r="AT164" s="180">
        <v>1.18469996490818</v>
      </c>
      <c r="AU164" s="181">
        <v>162</v>
      </c>
    </row>
    <row r="165" customHeight="1" spans="1:47">
      <c r="A165" s="184" t="s">
        <v>146</v>
      </c>
      <c r="B165" s="185" t="s">
        <v>218</v>
      </c>
      <c r="C165" s="167" t="s">
        <v>225</v>
      </c>
      <c r="D165" s="186">
        <v>0</v>
      </c>
      <c r="E165" s="186">
        <v>0.75</v>
      </c>
      <c r="F165" s="186" t="s">
        <v>160</v>
      </c>
      <c r="G165" s="186" t="s">
        <v>160</v>
      </c>
      <c r="H165" s="186" t="s">
        <v>160</v>
      </c>
      <c r="I165" s="186" t="s">
        <v>160</v>
      </c>
      <c r="J165" s="186" t="s">
        <v>160</v>
      </c>
      <c r="K165" s="196" t="s">
        <v>160</v>
      </c>
      <c r="L165" s="171">
        <v>0.3837</v>
      </c>
      <c r="M165" s="172">
        <v>40</v>
      </c>
      <c r="N165" s="173">
        <v>117.57</v>
      </c>
      <c r="O165" s="173">
        <v>32.87</v>
      </c>
      <c r="P165" s="174">
        <v>1.065</v>
      </c>
      <c r="Q165" s="175">
        <v>28.67</v>
      </c>
      <c r="R165" s="176">
        <v>21</v>
      </c>
      <c r="S165" s="174">
        <f t="shared" si="4"/>
        <v>1.136464</v>
      </c>
      <c r="T165" s="177">
        <f t="shared" si="5"/>
        <v>-0.0628827661940899</v>
      </c>
      <c r="U165" s="203">
        <v>2.8</v>
      </c>
      <c r="V165" s="203">
        <v>3.24</v>
      </c>
      <c r="W165" s="203">
        <v>3.67</v>
      </c>
      <c r="X165" s="203">
        <v>4.51</v>
      </c>
      <c r="Y165" s="203">
        <v>4.98</v>
      </c>
      <c r="Z165" s="203">
        <v>4.94</v>
      </c>
      <c r="AA165" s="203">
        <v>4.93</v>
      </c>
      <c r="AB165" s="203">
        <v>4.63</v>
      </c>
      <c r="AC165" s="203">
        <v>4.04</v>
      </c>
      <c r="AD165" s="203">
        <v>3.32</v>
      </c>
      <c r="AE165" s="203">
        <v>2.98</v>
      </c>
      <c r="AF165" s="203">
        <v>2.63</v>
      </c>
      <c r="AG165" s="179">
        <v>3.03752833349758</v>
      </c>
      <c r="AH165" s="179">
        <v>3.51485421447578</v>
      </c>
      <c r="AI165" s="179">
        <v>3.98133177997719</v>
      </c>
      <c r="AJ165" s="179">
        <v>4.89259028002647</v>
      </c>
      <c r="AK165" s="179">
        <v>5.40246110743499</v>
      </c>
      <c r="AL165" s="179">
        <v>5.35906784552788</v>
      </c>
      <c r="AM165" s="179">
        <v>5.3482195300511</v>
      </c>
      <c r="AN165" s="179">
        <v>5.02277006574779</v>
      </c>
      <c r="AO165" s="179">
        <v>4.38271945261794</v>
      </c>
      <c r="AP165" s="179">
        <v>3.60164073828999</v>
      </c>
      <c r="AQ165" s="179">
        <v>3.23279801207957</v>
      </c>
      <c r="AR165" s="179">
        <v>2.85310697039237</v>
      </c>
      <c r="AS165" s="177">
        <v>0.8</v>
      </c>
      <c r="AT165" s="180">
        <v>1.18392561534093</v>
      </c>
      <c r="AU165" s="181">
        <v>163</v>
      </c>
    </row>
    <row r="166" customHeight="1" spans="1:47">
      <c r="A166" s="184" t="s">
        <v>146</v>
      </c>
      <c r="B166" s="185" t="s">
        <v>218</v>
      </c>
      <c r="C166" s="167" t="s">
        <v>226</v>
      </c>
      <c r="D166" s="186">
        <v>0</v>
      </c>
      <c r="E166" s="186">
        <v>0.75</v>
      </c>
      <c r="F166" s="186" t="s">
        <v>160</v>
      </c>
      <c r="G166" s="186" t="s">
        <v>160</v>
      </c>
      <c r="H166" s="186" t="s">
        <v>160</v>
      </c>
      <c r="I166" s="186" t="s">
        <v>160</v>
      </c>
      <c r="J166" s="186" t="s">
        <v>160</v>
      </c>
      <c r="K166" s="196" t="s">
        <v>160</v>
      </c>
      <c r="L166" s="171">
        <v>0.3839</v>
      </c>
      <c r="M166" s="172">
        <v>23</v>
      </c>
      <c r="N166" s="173">
        <v>119</v>
      </c>
      <c r="O166" s="173">
        <v>32.7</v>
      </c>
      <c r="P166" s="174">
        <v>1.065</v>
      </c>
      <c r="Q166" s="175">
        <v>28.9</v>
      </c>
      <c r="R166" s="176">
        <v>21</v>
      </c>
      <c r="S166" s="174">
        <f t="shared" si="4"/>
        <v>1.133664</v>
      </c>
      <c r="T166" s="177">
        <f t="shared" si="5"/>
        <v>-0.0605682106867644</v>
      </c>
      <c r="U166" s="203">
        <v>2.81</v>
      </c>
      <c r="V166" s="203">
        <v>3.35</v>
      </c>
      <c r="W166" s="203">
        <v>3.61</v>
      </c>
      <c r="X166" s="203">
        <v>4.5</v>
      </c>
      <c r="Y166" s="203">
        <v>5.04</v>
      </c>
      <c r="Z166" s="203">
        <v>4.75</v>
      </c>
      <c r="AA166" s="203">
        <v>4.83</v>
      </c>
      <c r="AB166" s="203">
        <v>4.61</v>
      </c>
      <c r="AC166" s="203">
        <v>4.02</v>
      </c>
      <c r="AD166" s="203">
        <v>3.36</v>
      </c>
      <c r="AE166" s="203">
        <v>2.96</v>
      </c>
      <c r="AF166" s="203">
        <v>2.72</v>
      </c>
      <c r="AG166" s="179">
        <v>3.05239591272194</v>
      </c>
      <c r="AH166" s="179">
        <v>3.63897733367206</v>
      </c>
      <c r="AI166" s="179">
        <v>3.92140542524064</v>
      </c>
      <c r="AJ166" s="179">
        <v>4.88817850791769</v>
      </c>
      <c r="AK166" s="179">
        <v>5.47475992886781</v>
      </c>
      <c r="AL166" s="179">
        <v>5.15974398057978</v>
      </c>
      <c r="AM166" s="179">
        <v>5.24664493183165</v>
      </c>
      <c r="AN166" s="179">
        <v>5.00766731588901</v>
      </c>
      <c r="AO166" s="179">
        <v>4.36677280040647</v>
      </c>
      <c r="AP166" s="179">
        <v>3.64983995257854</v>
      </c>
      <c r="AQ166" s="179">
        <v>3.21533519631919</v>
      </c>
      <c r="AR166" s="179">
        <v>2.95463234256358</v>
      </c>
      <c r="AS166" s="177">
        <v>0.8</v>
      </c>
      <c r="AT166" s="180">
        <v>1.18959521059234</v>
      </c>
      <c r="AU166" s="181">
        <v>164</v>
      </c>
    </row>
    <row r="167" customHeight="1" spans="1:47">
      <c r="A167" s="184" t="s">
        <v>146</v>
      </c>
      <c r="B167" s="185" t="s">
        <v>218</v>
      </c>
      <c r="C167" s="167" t="s">
        <v>227</v>
      </c>
      <c r="D167" s="186">
        <v>0</v>
      </c>
      <c r="E167" s="186">
        <v>0.75</v>
      </c>
      <c r="F167" s="186" t="s">
        <v>160</v>
      </c>
      <c r="G167" s="186" t="s">
        <v>160</v>
      </c>
      <c r="H167" s="186" t="s">
        <v>160</v>
      </c>
      <c r="I167" s="186" t="s">
        <v>160</v>
      </c>
      <c r="J167" s="186" t="s">
        <v>160</v>
      </c>
      <c r="K167" s="196" t="s">
        <v>160</v>
      </c>
      <c r="L167" s="171">
        <v>0.3841</v>
      </c>
      <c r="M167" s="172">
        <v>30</v>
      </c>
      <c r="N167" s="173">
        <v>117.98</v>
      </c>
      <c r="O167" s="173">
        <v>32.78</v>
      </c>
      <c r="P167" s="174">
        <v>1.067</v>
      </c>
      <c r="Q167" s="175">
        <v>28.48</v>
      </c>
      <c r="R167" s="176">
        <v>21</v>
      </c>
      <c r="S167" s="174">
        <f t="shared" si="4"/>
        <v>1.136464</v>
      </c>
      <c r="T167" s="177">
        <f t="shared" si="5"/>
        <v>-0.0611229216235624</v>
      </c>
      <c r="U167" s="203">
        <v>2.8</v>
      </c>
      <c r="V167" s="203">
        <v>3.24</v>
      </c>
      <c r="W167" s="203">
        <v>3.67</v>
      </c>
      <c r="X167" s="203">
        <v>4.51</v>
      </c>
      <c r="Y167" s="203">
        <v>4.98</v>
      </c>
      <c r="Z167" s="203">
        <v>4.94</v>
      </c>
      <c r="AA167" s="203">
        <v>4.93</v>
      </c>
      <c r="AB167" s="203">
        <v>4.63</v>
      </c>
      <c r="AC167" s="203">
        <v>4.04</v>
      </c>
      <c r="AD167" s="203">
        <v>3.32</v>
      </c>
      <c r="AE167" s="203">
        <v>2.98</v>
      </c>
      <c r="AF167" s="203">
        <v>2.63</v>
      </c>
      <c r="AG167" s="179">
        <v>3.03384251502907</v>
      </c>
      <c r="AH167" s="179">
        <v>3.51058919596221</v>
      </c>
      <c r="AI167" s="179">
        <v>3.97650072505596</v>
      </c>
      <c r="AJ167" s="179">
        <v>4.88665347956468</v>
      </c>
      <c r="AK167" s="179">
        <v>5.39590561601599</v>
      </c>
      <c r="AL167" s="179">
        <v>5.35256500865844</v>
      </c>
      <c r="AM167" s="179">
        <v>5.34172985681905</v>
      </c>
      <c r="AN167" s="179">
        <v>5.01667530163736</v>
      </c>
      <c r="AO167" s="179">
        <v>4.37740134311338</v>
      </c>
      <c r="AP167" s="179">
        <v>3.59727041067733</v>
      </c>
      <c r="AQ167" s="179">
        <v>3.22887524813808</v>
      </c>
      <c r="AR167" s="179">
        <v>2.84964493375945</v>
      </c>
      <c r="AS167" s="177">
        <v>0.8</v>
      </c>
      <c r="AT167" s="180">
        <v>1.18417742189106</v>
      </c>
      <c r="AU167" s="181">
        <v>165</v>
      </c>
    </row>
    <row r="168" customHeight="1" spans="1:47">
      <c r="A168" s="184" t="s">
        <v>146</v>
      </c>
      <c r="B168" s="185" t="s">
        <v>228</v>
      </c>
      <c r="C168" s="188" t="s">
        <v>229</v>
      </c>
      <c r="D168" s="186">
        <v>0</v>
      </c>
      <c r="E168" s="186">
        <v>0.75</v>
      </c>
      <c r="F168" s="186" t="s">
        <v>160</v>
      </c>
      <c r="G168" s="186" t="s">
        <v>160</v>
      </c>
      <c r="H168" s="186" t="s">
        <v>160</v>
      </c>
      <c r="I168" s="186" t="s">
        <v>160</v>
      </c>
      <c r="J168" s="186" t="s">
        <v>160</v>
      </c>
      <c r="K168" s="196" t="s">
        <v>160</v>
      </c>
      <c r="L168" s="171">
        <v>0.3843</v>
      </c>
      <c r="M168" s="172">
        <v>33</v>
      </c>
      <c r="N168" s="173">
        <v>115.82</v>
      </c>
      <c r="O168" s="173">
        <v>32.9</v>
      </c>
      <c r="P168" s="174">
        <v>1.099</v>
      </c>
      <c r="Q168" s="175">
        <v>28</v>
      </c>
      <c r="R168" s="176">
        <v>21</v>
      </c>
      <c r="S168" s="174">
        <f t="shared" si="4"/>
        <v>1.130664</v>
      </c>
      <c r="T168" s="177">
        <f t="shared" si="5"/>
        <v>-0.0280047830301487</v>
      </c>
      <c r="U168" s="203">
        <v>2.76</v>
      </c>
      <c r="V168" s="203">
        <v>3.11</v>
      </c>
      <c r="W168" s="203">
        <v>3.7</v>
      </c>
      <c r="X168" s="203">
        <v>4.69</v>
      </c>
      <c r="Y168" s="203">
        <v>4.92</v>
      </c>
      <c r="Z168" s="203">
        <v>5.1</v>
      </c>
      <c r="AA168" s="203">
        <v>4.93</v>
      </c>
      <c r="AB168" s="203">
        <v>4.54</v>
      </c>
      <c r="AC168" s="203">
        <v>4</v>
      </c>
      <c r="AD168" s="203">
        <v>3.27</v>
      </c>
      <c r="AE168" s="203">
        <v>2.88</v>
      </c>
      <c r="AF168" s="203">
        <v>2.53</v>
      </c>
      <c r="AG168" s="179">
        <v>2.9798110844601</v>
      </c>
      <c r="AH168" s="179">
        <v>3.35768567850396</v>
      </c>
      <c r="AI168" s="179">
        <v>3.99467427989217</v>
      </c>
      <c r="AJ168" s="179">
        <v>5.06351956018764</v>
      </c>
      <c r="AK168" s="179">
        <v>5.31183715055932</v>
      </c>
      <c r="AL168" s="179">
        <v>5.50617265606758</v>
      </c>
      <c r="AM168" s="179">
        <v>5.322633567532</v>
      </c>
      <c r="AN168" s="179">
        <v>4.90157330559742</v>
      </c>
      <c r="AO168" s="179">
        <v>4.31856678907262</v>
      </c>
      <c r="AP168" s="179">
        <v>3.53042835006686</v>
      </c>
      <c r="AQ168" s="179">
        <v>3.10936808813228</v>
      </c>
      <c r="AR168" s="179">
        <v>2.73149349408843</v>
      </c>
      <c r="AS168" s="177">
        <v>0.8</v>
      </c>
      <c r="AT168" s="180">
        <v>1.19620674222539</v>
      </c>
      <c r="AU168" s="181">
        <v>166</v>
      </c>
    </row>
    <row r="169" customHeight="1" spans="1:47">
      <c r="A169" s="184" t="s">
        <v>146</v>
      </c>
      <c r="B169" s="185" t="s">
        <v>228</v>
      </c>
      <c r="C169" s="167" t="s">
        <v>230</v>
      </c>
      <c r="D169" s="186">
        <v>0</v>
      </c>
      <c r="E169" s="186">
        <v>0.75</v>
      </c>
      <c r="F169" s="186" t="s">
        <v>160</v>
      </c>
      <c r="G169" s="186" t="s">
        <v>160</v>
      </c>
      <c r="H169" s="186" t="s">
        <v>160</v>
      </c>
      <c r="I169" s="186" t="s">
        <v>160</v>
      </c>
      <c r="J169" s="186" t="s">
        <v>160</v>
      </c>
      <c r="K169" s="196" t="s">
        <v>160</v>
      </c>
      <c r="L169" s="171">
        <v>0.3845</v>
      </c>
      <c r="M169" s="172">
        <v>30</v>
      </c>
      <c r="N169" s="173">
        <v>115.8</v>
      </c>
      <c r="O169" s="173">
        <v>32.88</v>
      </c>
      <c r="P169" s="174">
        <v>1.099</v>
      </c>
      <c r="Q169" s="175">
        <v>27.88</v>
      </c>
      <c r="R169" s="176">
        <v>21</v>
      </c>
      <c r="S169" s="174">
        <f t="shared" si="4"/>
        <v>1.130664</v>
      </c>
      <c r="T169" s="177">
        <f t="shared" si="5"/>
        <v>-0.0280047830301487</v>
      </c>
      <c r="U169" s="203">
        <v>2.76</v>
      </c>
      <c r="V169" s="203">
        <v>3.11</v>
      </c>
      <c r="W169" s="203">
        <v>3.7</v>
      </c>
      <c r="X169" s="203">
        <v>4.69</v>
      </c>
      <c r="Y169" s="203">
        <v>4.92</v>
      </c>
      <c r="Z169" s="203">
        <v>5.1</v>
      </c>
      <c r="AA169" s="203">
        <v>4.93</v>
      </c>
      <c r="AB169" s="203">
        <v>4.54</v>
      </c>
      <c r="AC169" s="203">
        <v>4</v>
      </c>
      <c r="AD169" s="203">
        <v>3.27</v>
      </c>
      <c r="AE169" s="203">
        <v>2.88</v>
      </c>
      <c r="AF169" s="203">
        <v>2.53</v>
      </c>
      <c r="AG169" s="179">
        <v>2.97887372375878</v>
      </c>
      <c r="AH169" s="179">
        <v>3.35662944959776</v>
      </c>
      <c r="AI169" s="179">
        <v>3.99341767315489</v>
      </c>
      <c r="AJ169" s="179">
        <v>5.06192672624228</v>
      </c>
      <c r="AK169" s="179">
        <v>5.31016620322218</v>
      </c>
      <c r="AL169" s="179">
        <v>5.50444057651079</v>
      </c>
      <c r="AM169" s="179">
        <v>5.32095922396043</v>
      </c>
      <c r="AN169" s="179">
        <v>4.90003141516843</v>
      </c>
      <c r="AO169" s="179">
        <v>4.31720829530258</v>
      </c>
      <c r="AP169" s="179">
        <v>3.52931778140986</v>
      </c>
      <c r="AQ169" s="179">
        <v>3.10838997261786</v>
      </c>
      <c r="AR169" s="179">
        <v>2.73063424677888</v>
      </c>
      <c r="AS169" s="177">
        <v>0.8</v>
      </c>
      <c r="AT169" s="180">
        <v>1.19839004269834</v>
      </c>
      <c r="AU169" s="181">
        <v>167</v>
      </c>
    </row>
    <row r="170" customHeight="1" spans="1:47">
      <c r="A170" s="184" t="s">
        <v>146</v>
      </c>
      <c r="B170" s="185" t="s">
        <v>228</v>
      </c>
      <c r="C170" s="167" t="s">
        <v>231</v>
      </c>
      <c r="D170" s="186">
        <v>0</v>
      </c>
      <c r="E170" s="186">
        <v>0.75</v>
      </c>
      <c r="F170" s="186" t="s">
        <v>160</v>
      </c>
      <c r="G170" s="186" t="s">
        <v>160</v>
      </c>
      <c r="H170" s="186" t="s">
        <v>160</v>
      </c>
      <c r="I170" s="186" t="s">
        <v>160</v>
      </c>
      <c r="J170" s="186" t="s">
        <v>160</v>
      </c>
      <c r="K170" s="196" t="s">
        <v>160</v>
      </c>
      <c r="L170" s="171">
        <v>0.3847</v>
      </c>
      <c r="M170" s="172">
        <v>30</v>
      </c>
      <c r="N170" s="173">
        <v>115.85</v>
      </c>
      <c r="O170" s="173">
        <v>32.92</v>
      </c>
      <c r="P170" s="174">
        <v>1.097</v>
      </c>
      <c r="Q170" s="175">
        <v>28.02</v>
      </c>
      <c r="R170" s="176">
        <v>21</v>
      </c>
      <c r="S170" s="174">
        <f t="shared" si="4"/>
        <v>1.130664</v>
      </c>
      <c r="T170" s="177">
        <f t="shared" si="5"/>
        <v>-0.0297736551265453</v>
      </c>
      <c r="U170" s="203">
        <v>2.76</v>
      </c>
      <c r="V170" s="203">
        <v>3.11</v>
      </c>
      <c r="W170" s="203">
        <v>3.7</v>
      </c>
      <c r="X170" s="203">
        <v>4.69</v>
      </c>
      <c r="Y170" s="203">
        <v>4.92</v>
      </c>
      <c r="Z170" s="203">
        <v>5.1</v>
      </c>
      <c r="AA170" s="203">
        <v>4.93</v>
      </c>
      <c r="AB170" s="203">
        <v>4.54</v>
      </c>
      <c r="AC170" s="203">
        <v>4</v>
      </c>
      <c r="AD170" s="203">
        <v>3.27</v>
      </c>
      <c r="AE170" s="203">
        <v>2.88</v>
      </c>
      <c r="AF170" s="203">
        <v>2.53</v>
      </c>
      <c r="AG170" s="179">
        <v>2.98049457663815</v>
      </c>
      <c r="AH170" s="179">
        <v>3.35845584541473</v>
      </c>
      <c r="AI170" s="179">
        <v>3.9955905556381</v>
      </c>
      <c r="AJ170" s="179">
        <v>5.06468100160614</v>
      </c>
      <c r="AK170" s="179">
        <v>5.31305554965931</v>
      </c>
      <c r="AL170" s="179">
        <v>5.50743563074441</v>
      </c>
      <c r="AM170" s="179">
        <v>5.32385444305293</v>
      </c>
      <c r="AN170" s="179">
        <v>4.90269760070189</v>
      </c>
      <c r="AO170" s="179">
        <v>4.3195573574466</v>
      </c>
      <c r="AP170" s="179">
        <v>3.53123813971259</v>
      </c>
      <c r="AQ170" s="179">
        <v>3.11008129736155</v>
      </c>
      <c r="AR170" s="179">
        <v>2.73212002858497</v>
      </c>
      <c r="AS170" s="177">
        <v>0.8</v>
      </c>
      <c r="AT170" s="180">
        <v>1.18665655339806</v>
      </c>
      <c r="AU170" s="181">
        <v>168</v>
      </c>
    </row>
    <row r="171" customHeight="1" spans="1:47">
      <c r="A171" s="184" t="s">
        <v>146</v>
      </c>
      <c r="B171" s="185" t="s">
        <v>228</v>
      </c>
      <c r="C171" s="167" t="s">
        <v>232</v>
      </c>
      <c r="D171" s="186">
        <v>0</v>
      </c>
      <c r="E171" s="186">
        <v>0.75</v>
      </c>
      <c r="F171" s="186" t="s">
        <v>160</v>
      </c>
      <c r="G171" s="186" t="s">
        <v>160</v>
      </c>
      <c r="H171" s="186" t="s">
        <v>160</v>
      </c>
      <c r="I171" s="186" t="s">
        <v>160</v>
      </c>
      <c r="J171" s="186" t="s">
        <v>160</v>
      </c>
      <c r="K171" s="196" t="s">
        <v>160</v>
      </c>
      <c r="L171" s="171">
        <v>0.3849</v>
      </c>
      <c r="M171" s="172">
        <v>30</v>
      </c>
      <c r="N171" s="173">
        <v>115.8</v>
      </c>
      <c r="O171" s="173">
        <v>32.93</v>
      </c>
      <c r="P171" s="174">
        <v>1.099</v>
      </c>
      <c r="Q171" s="175">
        <v>28.03</v>
      </c>
      <c r="R171" s="176">
        <v>21</v>
      </c>
      <c r="S171" s="174">
        <f t="shared" si="4"/>
        <v>1.130664</v>
      </c>
      <c r="T171" s="177">
        <f t="shared" si="5"/>
        <v>-0.0280047830301487</v>
      </c>
      <c r="U171" s="203">
        <v>2.76</v>
      </c>
      <c r="V171" s="203">
        <v>3.11</v>
      </c>
      <c r="W171" s="203">
        <v>3.7</v>
      </c>
      <c r="X171" s="203">
        <v>4.69</v>
      </c>
      <c r="Y171" s="203">
        <v>4.92</v>
      </c>
      <c r="Z171" s="203">
        <v>5.1</v>
      </c>
      <c r="AA171" s="203">
        <v>4.93</v>
      </c>
      <c r="AB171" s="203">
        <v>4.54</v>
      </c>
      <c r="AC171" s="203">
        <v>4</v>
      </c>
      <c r="AD171" s="203">
        <v>3.27</v>
      </c>
      <c r="AE171" s="203">
        <v>2.88</v>
      </c>
      <c r="AF171" s="203">
        <v>2.53</v>
      </c>
      <c r="AG171" s="179">
        <v>2.98070938846554</v>
      </c>
      <c r="AH171" s="179">
        <v>3.3586978978724</v>
      </c>
      <c r="AI171" s="179">
        <v>3.9958785280154</v>
      </c>
      <c r="AJ171" s="179">
        <v>5.06504602605195</v>
      </c>
      <c r="AK171" s="179">
        <v>5.31343847509074</v>
      </c>
      <c r="AL171" s="179">
        <v>5.50783256564284</v>
      </c>
      <c r="AM171" s="179">
        <v>5.32423814678808</v>
      </c>
      <c r="AN171" s="179">
        <v>4.90305095059186</v>
      </c>
      <c r="AO171" s="179">
        <v>4.31986867893556</v>
      </c>
      <c r="AP171" s="179">
        <v>3.53149264502982</v>
      </c>
      <c r="AQ171" s="179">
        <v>3.1103054488336</v>
      </c>
      <c r="AR171" s="179">
        <v>2.73231693942674</v>
      </c>
      <c r="AS171" s="177">
        <v>0.8</v>
      </c>
      <c r="AT171" s="180">
        <v>1.18635315533981</v>
      </c>
      <c r="AU171" s="181">
        <v>169</v>
      </c>
    </row>
    <row r="172" customHeight="1" spans="1:47">
      <c r="A172" s="184" t="s">
        <v>146</v>
      </c>
      <c r="B172" s="185" t="s">
        <v>228</v>
      </c>
      <c r="C172" s="167" t="s">
        <v>233</v>
      </c>
      <c r="D172" s="186">
        <v>0</v>
      </c>
      <c r="E172" s="186">
        <v>0.75</v>
      </c>
      <c r="F172" s="186" t="s">
        <v>160</v>
      </c>
      <c r="G172" s="186" t="s">
        <v>160</v>
      </c>
      <c r="H172" s="186" t="s">
        <v>160</v>
      </c>
      <c r="I172" s="186" t="s">
        <v>160</v>
      </c>
      <c r="J172" s="186" t="s">
        <v>160</v>
      </c>
      <c r="K172" s="196" t="s">
        <v>160</v>
      </c>
      <c r="L172" s="171">
        <v>0.3851</v>
      </c>
      <c r="M172" s="172">
        <v>37</v>
      </c>
      <c r="N172" s="173">
        <v>115.25</v>
      </c>
      <c r="O172" s="173">
        <v>33.07</v>
      </c>
      <c r="P172" s="174">
        <v>1.088</v>
      </c>
      <c r="Q172" s="175">
        <v>28.77</v>
      </c>
      <c r="R172" s="176">
        <v>21</v>
      </c>
      <c r="S172" s="174">
        <f t="shared" si="4"/>
        <v>1.170448</v>
      </c>
      <c r="T172" s="177">
        <f t="shared" si="5"/>
        <v>-0.0704414036334806</v>
      </c>
      <c r="U172" s="203">
        <v>2.87</v>
      </c>
      <c r="V172" s="203">
        <v>3.39</v>
      </c>
      <c r="W172" s="203">
        <v>3.95</v>
      </c>
      <c r="X172" s="203">
        <v>4.98</v>
      </c>
      <c r="Y172" s="203">
        <v>5.22</v>
      </c>
      <c r="Z172" s="203">
        <v>5.32</v>
      </c>
      <c r="AA172" s="203">
        <v>4.93</v>
      </c>
      <c r="AB172" s="203">
        <v>4.54</v>
      </c>
      <c r="AC172" s="203">
        <v>4.09</v>
      </c>
      <c r="AD172" s="203">
        <v>3.37</v>
      </c>
      <c r="AE172" s="203">
        <v>2.86</v>
      </c>
      <c r="AF172" s="203">
        <v>2.56</v>
      </c>
      <c r="AG172" s="179">
        <v>3.11759845802633</v>
      </c>
      <c r="AH172" s="179">
        <v>3.68245950268615</v>
      </c>
      <c r="AI172" s="179">
        <v>4.29077139693519</v>
      </c>
      <c r="AJ172" s="179">
        <v>5.40963077385753</v>
      </c>
      <c r="AK172" s="179">
        <v>5.67033587139283</v>
      </c>
      <c r="AL172" s="179">
        <v>5.77896299536588</v>
      </c>
      <c r="AM172" s="179">
        <v>5.35531721187101</v>
      </c>
      <c r="AN172" s="179">
        <v>4.93167142837614</v>
      </c>
      <c r="AO172" s="179">
        <v>4.44284937049745</v>
      </c>
      <c r="AP172" s="179">
        <v>3.66073407789154</v>
      </c>
      <c r="AQ172" s="179">
        <v>3.10673574562902</v>
      </c>
      <c r="AR172" s="179">
        <v>2.7808543737099</v>
      </c>
      <c r="AS172" s="177">
        <v>0.8</v>
      </c>
      <c r="AT172" s="180">
        <v>1.1986286407767</v>
      </c>
      <c r="AU172" s="181">
        <v>170</v>
      </c>
    </row>
    <row r="173" customHeight="1" spans="1:47">
      <c r="A173" s="184" t="s">
        <v>146</v>
      </c>
      <c r="B173" s="185" t="s">
        <v>228</v>
      </c>
      <c r="C173" s="167" t="s">
        <v>234</v>
      </c>
      <c r="D173" s="186">
        <v>0</v>
      </c>
      <c r="E173" s="186">
        <v>0.75</v>
      </c>
      <c r="F173" s="186" t="s">
        <v>160</v>
      </c>
      <c r="G173" s="186" t="s">
        <v>160</v>
      </c>
      <c r="H173" s="186" t="s">
        <v>160</v>
      </c>
      <c r="I173" s="186" t="s">
        <v>160</v>
      </c>
      <c r="J173" s="186" t="s">
        <v>160</v>
      </c>
      <c r="K173" s="196" t="s">
        <v>160</v>
      </c>
      <c r="L173" s="171">
        <v>0.3853</v>
      </c>
      <c r="M173" s="172">
        <v>35</v>
      </c>
      <c r="N173" s="173">
        <v>115.62</v>
      </c>
      <c r="O173" s="173">
        <v>33.17</v>
      </c>
      <c r="P173" s="174">
        <v>1.093</v>
      </c>
      <c r="Q173" s="175">
        <v>28.87</v>
      </c>
      <c r="R173" s="176">
        <v>21</v>
      </c>
      <c r="S173" s="174">
        <f t="shared" si="4"/>
        <v>1.170448</v>
      </c>
      <c r="T173" s="177">
        <f t="shared" si="5"/>
        <v>-0.0661695350840021</v>
      </c>
      <c r="U173" s="203">
        <v>2.87</v>
      </c>
      <c r="V173" s="203">
        <v>3.39</v>
      </c>
      <c r="W173" s="203">
        <v>3.95</v>
      </c>
      <c r="X173" s="203">
        <v>4.98</v>
      </c>
      <c r="Y173" s="203">
        <v>5.22</v>
      </c>
      <c r="Z173" s="203">
        <v>5.32</v>
      </c>
      <c r="AA173" s="203">
        <v>4.93</v>
      </c>
      <c r="AB173" s="203">
        <v>4.54</v>
      </c>
      <c r="AC173" s="203">
        <v>4.09</v>
      </c>
      <c r="AD173" s="203">
        <v>3.37</v>
      </c>
      <c r="AE173" s="203">
        <v>2.86</v>
      </c>
      <c r="AF173" s="203">
        <v>2.56</v>
      </c>
      <c r="AG173" s="179">
        <v>3.12079593454814</v>
      </c>
      <c r="AH173" s="179">
        <v>3.68623631293317</v>
      </c>
      <c r="AI173" s="179">
        <v>4.29517210504012</v>
      </c>
      <c r="AJ173" s="179">
        <v>5.4151790083797</v>
      </c>
      <c r="AK173" s="179">
        <v>5.67615149071125</v>
      </c>
      <c r="AL173" s="179">
        <v>5.78489002501606</v>
      </c>
      <c r="AM173" s="179">
        <v>5.36080974122729</v>
      </c>
      <c r="AN173" s="179">
        <v>4.93672945743852</v>
      </c>
      <c r="AO173" s="179">
        <v>4.44740605306686</v>
      </c>
      <c r="AP173" s="179">
        <v>3.66448860607221</v>
      </c>
      <c r="AQ173" s="179">
        <v>3.10992208111766</v>
      </c>
      <c r="AR173" s="179">
        <v>2.78370647820322</v>
      </c>
      <c r="AS173" s="177">
        <v>0.8</v>
      </c>
      <c r="AT173" s="180">
        <v>1.19958131067961</v>
      </c>
      <c r="AU173" s="181">
        <v>171</v>
      </c>
    </row>
    <row r="174" customHeight="1" spans="1:47">
      <c r="A174" s="184" t="s">
        <v>146</v>
      </c>
      <c r="B174" s="185" t="s">
        <v>228</v>
      </c>
      <c r="C174" s="167" t="s">
        <v>235</v>
      </c>
      <c r="D174" s="186">
        <v>0</v>
      </c>
      <c r="E174" s="186">
        <v>0.75</v>
      </c>
      <c r="F174" s="186" t="s">
        <v>160</v>
      </c>
      <c r="G174" s="186" t="s">
        <v>160</v>
      </c>
      <c r="H174" s="186" t="s">
        <v>160</v>
      </c>
      <c r="I174" s="186" t="s">
        <v>160</v>
      </c>
      <c r="J174" s="186" t="s">
        <v>160</v>
      </c>
      <c r="K174" s="196" t="s">
        <v>160</v>
      </c>
      <c r="L174" s="171">
        <v>0.3855</v>
      </c>
      <c r="M174" s="172">
        <v>34</v>
      </c>
      <c r="N174" s="173">
        <v>115.58</v>
      </c>
      <c r="O174" s="173">
        <v>32.63</v>
      </c>
      <c r="P174" s="174">
        <v>1.1</v>
      </c>
      <c r="Q174" s="175">
        <v>27.53</v>
      </c>
      <c r="R174" s="176">
        <v>21</v>
      </c>
      <c r="S174" s="174">
        <f t="shared" si="4"/>
        <v>1.130664</v>
      </c>
      <c r="T174" s="177">
        <f t="shared" si="5"/>
        <v>-0.0271203469819504</v>
      </c>
      <c r="U174" s="203">
        <v>2.76</v>
      </c>
      <c r="V174" s="203">
        <v>3.11</v>
      </c>
      <c r="W174" s="203">
        <v>3.7</v>
      </c>
      <c r="X174" s="203">
        <v>4.69</v>
      </c>
      <c r="Y174" s="203">
        <v>4.92</v>
      </c>
      <c r="Z174" s="203">
        <v>5.1</v>
      </c>
      <c r="AA174" s="203">
        <v>4.93</v>
      </c>
      <c r="AB174" s="203">
        <v>4.54</v>
      </c>
      <c r="AC174" s="203">
        <v>4</v>
      </c>
      <c r="AD174" s="203">
        <v>3.27</v>
      </c>
      <c r="AE174" s="203">
        <v>2.88</v>
      </c>
      <c r="AF174" s="203">
        <v>2.53</v>
      </c>
      <c r="AG174" s="179">
        <v>2.97219502876186</v>
      </c>
      <c r="AH174" s="179">
        <v>3.34910381864108</v>
      </c>
      <c r="AI174" s="179">
        <v>3.98446435015177</v>
      </c>
      <c r="AJ174" s="179">
        <v>5.05057778438157</v>
      </c>
      <c r="AK174" s="179">
        <v>5.29826070344506</v>
      </c>
      <c r="AL174" s="179">
        <v>5.49209950966865</v>
      </c>
      <c r="AM174" s="179">
        <v>5.30902952601303</v>
      </c>
      <c r="AN174" s="179">
        <v>4.8890454458619</v>
      </c>
      <c r="AO174" s="179">
        <v>4.3075290271911</v>
      </c>
      <c r="AP174" s="179">
        <v>3.52140497972873</v>
      </c>
      <c r="AQ174" s="179">
        <v>3.10142089957759</v>
      </c>
      <c r="AR174" s="179">
        <v>2.72451210969837</v>
      </c>
      <c r="AS174" s="177">
        <v>0.8</v>
      </c>
      <c r="AT174" s="180">
        <v>1.21034955364309</v>
      </c>
      <c r="AU174" s="181">
        <v>172</v>
      </c>
    </row>
    <row r="175" customHeight="1" spans="1:47">
      <c r="A175" s="184" t="s">
        <v>146</v>
      </c>
      <c r="B175" s="185" t="s">
        <v>228</v>
      </c>
      <c r="C175" s="167" t="s">
        <v>236</v>
      </c>
      <c r="D175" s="186">
        <v>0</v>
      </c>
      <c r="E175" s="186">
        <v>0.75</v>
      </c>
      <c r="F175" s="186" t="s">
        <v>160</v>
      </c>
      <c r="G175" s="186" t="s">
        <v>160</v>
      </c>
      <c r="H175" s="186" t="s">
        <v>160</v>
      </c>
      <c r="I175" s="186" t="s">
        <v>160</v>
      </c>
      <c r="J175" s="186" t="s">
        <v>160</v>
      </c>
      <c r="K175" s="196" t="s">
        <v>160</v>
      </c>
      <c r="L175" s="171">
        <v>0.3857</v>
      </c>
      <c r="M175" s="172">
        <v>28</v>
      </c>
      <c r="N175" s="173">
        <v>116.27</v>
      </c>
      <c r="O175" s="173">
        <v>32.63</v>
      </c>
      <c r="P175" s="174">
        <v>1.083</v>
      </c>
      <c r="Q175" s="175">
        <v>28.03</v>
      </c>
      <c r="R175" s="176">
        <v>21</v>
      </c>
      <c r="S175" s="174">
        <f t="shared" si="4"/>
        <v>1.137352</v>
      </c>
      <c r="T175" s="177">
        <f t="shared" si="5"/>
        <v>-0.0477881957388743</v>
      </c>
      <c r="U175" s="203">
        <v>2.77</v>
      </c>
      <c r="V175" s="203">
        <v>3.2</v>
      </c>
      <c r="W175" s="203">
        <v>3.67</v>
      </c>
      <c r="X175" s="203">
        <v>4.67</v>
      </c>
      <c r="Y175" s="203">
        <v>4.93</v>
      </c>
      <c r="Z175" s="203">
        <v>5.05</v>
      </c>
      <c r="AA175" s="203">
        <v>4.91</v>
      </c>
      <c r="AB175" s="203">
        <v>4.59</v>
      </c>
      <c r="AC175" s="203">
        <v>4.04</v>
      </c>
      <c r="AD175" s="203">
        <v>3.33</v>
      </c>
      <c r="AE175" s="203">
        <v>2.96</v>
      </c>
      <c r="AF175" s="203">
        <v>2.59</v>
      </c>
      <c r="AG175" s="179">
        <v>2.9920379970317</v>
      </c>
      <c r="AH175" s="179">
        <v>3.4565059893507</v>
      </c>
      <c r="AI175" s="179">
        <v>3.96418030653659</v>
      </c>
      <c r="AJ175" s="179">
        <v>5.04433842820868</v>
      </c>
      <c r="AK175" s="179">
        <v>5.32517953984343</v>
      </c>
      <c r="AL175" s="179">
        <v>5.45479851444408</v>
      </c>
      <c r="AM175" s="179">
        <v>5.30357637740998</v>
      </c>
      <c r="AN175" s="179">
        <v>4.95792577847491</v>
      </c>
      <c r="AO175" s="179">
        <v>4.36383881155526</v>
      </c>
      <c r="AP175" s="179">
        <v>3.59692654516807</v>
      </c>
      <c r="AQ175" s="179">
        <v>3.1972680401494</v>
      </c>
      <c r="AR175" s="179">
        <v>2.79760953513072</v>
      </c>
      <c r="AS175" s="177">
        <v>0.8</v>
      </c>
      <c r="AT175" s="180">
        <v>1.21094840040005</v>
      </c>
      <c r="AU175" s="181">
        <v>173</v>
      </c>
    </row>
    <row r="176" s="165" customFormat="1" customHeight="1" spans="1:47">
      <c r="A176" s="208" t="s">
        <v>146</v>
      </c>
      <c r="B176" s="209" t="s">
        <v>228</v>
      </c>
      <c r="C176" s="165" t="s">
        <v>237</v>
      </c>
      <c r="D176" s="186">
        <v>0</v>
      </c>
      <c r="E176" s="210">
        <v>0.75</v>
      </c>
      <c r="F176" s="210" t="s">
        <v>160</v>
      </c>
      <c r="G176" s="210" t="s">
        <v>160</v>
      </c>
      <c r="H176" s="210" t="s">
        <v>160</v>
      </c>
      <c r="I176" s="210" t="s">
        <v>160</v>
      </c>
      <c r="J176" s="210" t="s">
        <v>160</v>
      </c>
      <c r="K176" s="211" t="s">
        <v>160</v>
      </c>
      <c r="L176" s="212">
        <v>0.3859</v>
      </c>
      <c r="M176" s="213">
        <v>33</v>
      </c>
      <c r="N176" s="178">
        <v>115.82</v>
      </c>
      <c r="O176" s="178">
        <v>32.9</v>
      </c>
      <c r="P176" s="214">
        <v>1.099</v>
      </c>
      <c r="Q176" s="215">
        <v>28</v>
      </c>
      <c r="R176" s="216">
        <v>21</v>
      </c>
      <c r="S176" s="214">
        <f t="shared" si="4"/>
        <v>1.130664</v>
      </c>
      <c r="T176" s="217">
        <f t="shared" si="5"/>
        <v>-0.0280047830301487</v>
      </c>
      <c r="U176" s="203">
        <v>2.76</v>
      </c>
      <c r="V176" s="203">
        <v>3.11</v>
      </c>
      <c r="W176" s="203">
        <v>3.7</v>
      </c>
      <c r="X176" s="203">
        <v>4.69</v>
      </c>
      <c r="Y176" s="203">
        <v>4.92</v>
      </c>
      <c r="Z176" s="203">
        <v>5.1</v>
      </c>
      <c r="AA176" s="203">
        <v>4.93</v>
      </c>
      <c r="AB176" s="203">
        <v>4.54</v>
      </c>
      <c r="AC176" s="203">
        <v>4</v>
      </c>
      <c r="AD176" s="203">
        <v>3.27</v>
      </c>
      <c r="AE176" s="203">
        <v>2.88</v>
      </c>
      <c r="AF176" s="203">
        <v>2.53</v>
      </c>
      <c r="AG176" s="179">
        <v>2.9798110844601</v>
      </c>
      <c r="AH176" s="179">
        <v>3.35768567850396</v>
      </c>
      <c r="AI176" s="179">
        <v>3.99467427989217</v>
      </c>
      <c r="AJ176" s="179">
        <v>5.06351956018764</v>
      </c>
      <c r="AK176" s="179">
        <v>5.31183715055932</v>
      </c>
      <c r="AL176" s="179">
        <v>5.50617265606758</v>
      </c>
      <c r="AM176" s="179">
        <v>5.322633567532</v>
      </c>
      <c r="AN176" s="179">
        <v>4.90157330559742</v>
      </c>
      <c r="AO176" s="179">
        <v>4.31856678907262</v>
      </c>
      <c r="AP176" s="179">
        <v>3.53042835006686</v>
      </c>
      <c r="AQ176" s="179">
        <v>3.10936808813228</v>
      </c>
      <c r="AR176" s="179">
        <v>2.73149349408843</v>
      </c>
      <c r="AS176" s="217">
        <v>0.8</v>
      </c>
      <c r="AT176" s="218">
        <v>1.21034955364309</v>
      </c>
      <c r="AU176" s="181">
        <v>174</v>
      </c>
    </row>
    <row r="177" customHeight="1" spans="1:47">
      <c r="A177" s="184" t="s">
        <v>146</v>
      </c>
      <c r="B177" s="185" t="s">
        <v>238</v>
      </c>
      <c r="C177" s="188" t="s">
        <v>239</v>
      </c>
      <c r="D177" s="186">
        <v>0</v>
      </c>
      <c r="E177" s="186">
        <v>0.75</v>
      </c>
      <c r="F177" s="186" t="s">
        <v>160</v>
      </c>
      <c r="G177" s="186" t="s">
        <v>160</v>
      </c>
      <c r="H177" s="186" t="s">
        <v>160</v>
      </c>
      <c r="I177" s="186" t="s">
        <v>160</v>
      </c>
      <c r="J177" s="186" t="s">
        <v>160</v>
      </c>
      <c r="K177" s="196" t="s">
        <v>160</v>
      </c>
      <c r="L177" s="171">
        <v>0.3765</v>
      </c>
      <c r="M177" s="172">
        <v>32</v>
      </c>
      <c r="N177" s="173">
        <v>116.8</v>
      </c>
      <c r="O177" s="173">
        <v>33.95</v>
      </c>
      <c r="P177" s="174">
        <v>1.108</v>
      </c>
      <c r="Q177" s="175">
        <v>30.55</v>
      </c>
      <c r="R177" s="176">
        <v>21</v>
      </c>
      <c r="S177" s="174">
        <f t="shared" si="4"/>
        <v>1.181672</v>
      </c>
      <c r="T177" s="177">
        <f t="shared" si="5"/>
        <v>-0.0623455578197672</v>
      </c>
      <c r="U177" s="203">
        <v>2.89</v>
      </c>
      <c r="V177" s="203">
        <v>3.5</v>
      </c>
      <c r="W177" s="203">
        <v>3.86</v>
      </c>
      <c r="X177" s="203">
        <v>4.99</v>
      </c>
      <c r="Y177" s="203">
        <v>5.29</v>
      </c>
      <c r="Z177" s="203">
        <v>5.34</v>
      </c>
      <c r="AA177" s="203">
        <v>4.88</v>
      </c>
      <c r="AB177" s="203">
        <v>4.58</v>
      </c>
      <c r="AC177" s="203">
        <v>4.16</v>
      </c>
      <c r="AD177" s="203">
        <v>3.45</v>
      </c>
      <c r="AE177" s="203">
        <v>2.97</v>
      </c>
      <c r="AF177" s="203">
        <v>2.64</v>
      </c>
      <c r="AG177" s="179">
        <v>3.18050849982059</v>
      </c>
      <c r="AH177" s="179">
        <v>3.85182690289691</v>
      </c>
      <c r="AI177" s="179">
        <v>4.24801481290917</v>
      </c>
      <c r="AJ177" s="179">
        <v>5.49160464155874</v>
      </c>
      <c r="AK177" s="179">
        <v>5.82176123323562</v>
      </c>
      <c r="AL177" s="179">
        <v>5.87678733184843</v>
      </c>
      <c r="AM177" s="179">
        <v>5.37054722461055</v>
      </c>
      <c r="AN177" s="179">
        <v>5.04039063293367</v>
      </c>
      <c r="AO177" s="179">
        <v>4.57817140458604</v>
      </c>
      <c r="AP177" s="179">
        <v>3.7968008042841</v>
      </c>
      <c r="AQ177" s="179">
        <v>3.26855025760109</v>
      </c>
      <c r="AR177" s="179">
        <v>2.90537800675653</v>
      </c>
      <c r="AS177" s="177">
        <v>0.8</v>
      </c>
      <c r="AT177" s="180">
        <v>1.20103964735952</v>
      </c>
      <c r="AU177" s="181">
        <v>175</v>
      </c>
    </row>
    <row r="178" customHeight="1" spans="1:47">
      <c r="A178" s="184" t="s">
        <v>146</v>
      </c>
      <c r="B178" s="185" t="s">
        <v>238</v>
      </c>
      <c r="C178" s="167" t="s">
        <v>240</v>
      </c>
      <c r="D178" s="186">
        <v>0</v>
      </c>
      <c r="E178" s="186">
        <v>0.75</v>
      </c>
      <c r="F178" s="186" t="s">
        <v>160</v>
      </c>
      <c r="G178" s="186" t="s">
        <v>160</v>
      </c>
      <c r="H178" s="186" t="s">
        <v>160</v>
      </c>
      <c r="I178" s="186" t="s">
        <v>160</v>
      </c>
      <c r="J178" s="186" t="s">
        <v>160</v>
      </c>
      <c r="K178" s="196" t="s">
        <v>160</v>
      </c>
      <c r="L178" s="171">
        <v>0.3767</v>
      </c>
      <c r="M178" s="172">
        <v>34</v>
      </c>
      <c r="N178" s="173">
        <v>116.82</v>
      </c>
      <c r="O178" s="173">
        <v>34</v>
      </c>
      <c r="P178" s="174">
        <v>1.104</v>
      </c>
      <c r="Q178" s="175">
        <v>30.5</v>
      </c>
      <c r="R178" s="176">
        <v>21</v>
      </c>
      <c r="S178" s="174">
        <f t="shared" si="4"/>
        <v>1.209392</v>
      </c>
      <c r="T178" s="177">
        <f t="shared" si="5"/>
        <v>-0.0871446148147168</v>
      </c>
      <c r="U178" s="203">
        <v>2.91</v>
      </c>
      <c r="V178" s="203">
        <v>3.59</v>
      </c>
      <c r="W178" s="203">
        <v>4.24</v>
      </c>
      <c r="X178" s="203">
        <v>5.16</v>
      </c>
      <c r="Y178" s="203">
        <v>5.48</v>
      </c>
      <c r="Z178" s="203">
        <v>5.53</v>
      </c>
      <c r="AA178" s="203">
        <v>4.87</v>
      </c>
      <c r="AB178" s="203">
        <v>4.67</v>
      </c>
      <c r="AC178" s="203">
        <v>4.23</v>
      </c>
      <c r="AD178" s="203">
        <v>3.45</v>
      </c>
      <c r="AE178" s="203">
        <v>2.96</v>
      </c>
      <c r="AF178" s="203">
        <v>2.6</v>
      </c>
      <c r="AG178" s="179">
        <v>3.20416844166325</v>
      </c>
      <c r="AH178" s="179">
        <v>3.95290883352957</v>
      </c>
      <c r="AI178" s="179">
        <v>4.66861656104886</v>
      </c>
      <c r="AJ178" s="179">
        <v>5.68161826769153</v>
      </c>
      <c r="AK178" s="179">
        <v>6.03396668739334</v>
      </c>
      <c r="AL178" s="179">
        <v>6.08902112797174</v>
      </c>
      <c r="AM178" s="179">
        <v>5.36230251233678</v>
      </c>
      <c r="AN178" s="179">
        <v>5.14208475002315</v>
      </c>
      <c r="AO178" s="179">
        <v>4.65760567293318</v>
      </c>
      <c r="AP178" s="179">
        <v>3.79875639991004</v>
      </c>
      <c r="AQ178" s="179">
        <v>3.25922288224165</v>
      </c>
      <c r="AR178" s="179">
        <v>2.86283091007713</v>
      </c>
      <c r="AS178" s="177">
        <v>0.8</v>
      </c>
      <c r="AT178" s="180">
        <v>1.20712936791044</v>
      </c>
      <c r="AU178" s="181">
        <v>176</v>
      </c>
    </row>
    <row r="179" customHeight="1" spans="1:47">
      <c r="A179" s="184" t="s">
        <v>146</v>
      </c>
      <c r="B179" s="185" t="s">
        <v>238</v>
      </c>
      <c r="C179" s="167" t="s">
        <v>241</v>
      </c>
      <c r="D179" s="186">
        <v>0</v>
      </c>
      <c r="E179" s="186">
        <v>0.75</v>
      </c>
      <c r="F179" s="186" t="s">
        <v>160</v>
      </c>
      <c r="G179" s="186" t="s">
        <v>160</v>
      </c>
      <c r="H179" s="186" t="s">
        <v>160</v>
      </c>
      <c r="I179" s="186" t="s">
        <v>160</v>
      </c>
      <c r="J179" s="186" t="s">
        <v>160</v>
      </c>
      <c r="K179" s="196" t="s">
        <v>160</v>
      </c>
      <c r="L179" s="171">
        <v>0.3769</v>
      </c>
      <c r="M179" s="172">
        <v>35</v>
      </c>
      <c r="N179" s="173">
        <v>116.8</v>
      </c>
      <c r="O179" s="173">
        <v>33.95</v>
      </c>
      <c r="P179" s="174">
        <v>1.107</v>
      </c>
      <c r="Q179" s="175">
        <v>30.55</v>
      </c>
      <c r="R179" s="176">
        <v>21</v>
      </c>
      <c r="S179" s="174">
        <f t="shared" si="4"/>
        <v>1.181672</v>
      </c>
      <c r="T179" s="177">
        <f t="shared" si="5"/>
        <v>-0.0631918163415907</v>
      </c>
      <c r="U179" s="203">
        <v>2.89</v>
      </c>
      <c r="V179" s="203">
        <v>3.5</v>
      </c>
      <c r="W179" s="203">
        <v>3.86</v>
      </c>
      <c r="X179" s="203">
        <v>4.99</v>
      </c>
      <c r="Y179" s="203">
        <v>5.29</v>
      </c>
      <c r="Z179" s="203">
        <v>5.34</v>
      </c>
      <c r="AA179" s="203">
        <v>4.88</v>
      </c>
      <c r="AB179" s="203">
        <v>4.58</v>
      </c>
      <c r="AC179" s="203">
        <v>4.16</v>
      </c>
      <c r="AD179" s="203">
        <v>3.45</v>
      </c>
      <c r="AE179" s="203">
        <v>2.97</v>
      </c>
      <c r="AF179" s="203">
        <v>2.64</v>
      </c>
      <c r="AG179" s="179">
        <v>3.18050849982059</v>
      </c>
      <c r="AH179" s="179">
        <v>3.85182690289691</v>
      </c>
      <c r="AI179" s="179">
        <v>4.24801481290917</v>
      </c>
      <c r="AJ179" s="179">
        <v>5.49160464155874</v>
      </c>
      <c r="AK179" s="179">
        <v>5.82176123323562</v>
      </c>
      <c r="AL179" s="179">
        <v>5.87678733184843</v>
      </c>
      <c r="AM179" s="179">
        <v>5.37054722461055</v>
      </c>
      <c r="AN179" s="179">
        <v>5.04039063293367</v>
      </c>
      <c r="AO179" s="179">
        <v>4.57817140458604</v>
      </c>
      <c r="AP179" s="179">
        <v>3.7968008042841</v>
      </c>
      <c r="AQ179" s="179">
        <v>3.26855025760109</v>
      </c>
      <c r="AR179" s="179">
        <v>2.90537800675653</v>
      </c>
      <c r="AS179" s="177">
        <v>0.8</v>
      </c>
      <c r="AT179" s="180">
        <v>1.19807628196422</v>
      </c>
      <c r="AU179" s="181">
        <v>177</v>
      </c>
    </row>
    <row r="180" customHeight="1" spans="1:47">
      <c r="A180" s="184" t="s">
        <v>146</v>
      </c>
      <c r="B180" s="185" t="s">
        <v>238</v>
      </c>
      <c r="C180" s="167" t="s">
        <v>242</v>
      </c>
      <c r="D180" s="186">
        <v>0</v>
      </c>
      <c r="E180" s="186">
        <v>0.75</v>
      </c>
      <c r="F180" s="186" t="s">
        <v>160</v>
      </c>
      <c r="G180" s="186" t="s">
        <v>160</v>
      </c>
      <c r="H180" s="186" t="s">
        <v>160</v>
      </c>
      <c r="I180" s="186" t="s">
        <v>160</v>
      </c>
      <c r="J180" s="186" t="s">
        <v>160</v>
      </c>
      <c r="K180" s="196" t="s">
        <v>160</v>
      </c>
      <c r="L180" s="171">
        <v>0.3771</v>
      </c>
      <c r="M180" s="172">
        <v>33</v>
      </c>
      <c r="N180" s="173">
        <v>116.8</v>
      </c>
      <c r="O180" s="173">
        <v>33.9</v>
      </c>
      <c r="P180" s="174">
        <v>1.109</v>
      </c>
      <c r="Q180" s="175">
        <v>30.4</v>
      </c>
      <c r="R180" s="176">
        <v>21</v>
      </c>
      <c r="S180" s="174">
        <f t="shared" si="4"/>
        <v>1.181672</v>
      </c>
      <c r="T180" s="177">
        <f t="shared" si="5"/>
        <v>-0.061499299297944</v>
      </c>
      <c r="U180" s="203">
        <v>2.89</v>
      </c>
      <c r="V180" s="203">
        <v>3.5</v>
      </c>
      <c r="W180" s="203">
        <v>3.86</v>
      </c>
      <c r="X180" s="203">
        <v>4.99</v>
      </c>
      <c r="Y180" s="203">
        <v>5.29</v>
      </c>
      <c r="Z180" s="203">
        <v>5.34</v>
      </c>
      <c r="AA180" s="203">
        <v>4.88</v>
      </c>
      <c r="AB180" s="203">
        <v>4.58</v>
      </c>
      <c r="AC180" s="203">
        <v>4.16</v>
      </c>
      <c r="AD180" s="203">
        <v>3.45</v>
      </c>
      <c r="AE180" s="203">
        <v>2.97</v>
      </c>
      <c r="AF180" s="203">
        <v>2.64</v>
      </c>
      <c r="AG180" s="179">
        <v>3.1789236945616</v>
      </c>
      <c r="AH180" s="179">
        <v>3.84990758856942</v>
      </c>
      <c r="AI180" s="179">
        <v>4.2458980833937</v>
      </c>
      <c r="AJ180" s="179">
        <v>5.48886824770325</v>
      </c>
      <c r="AK180" s="179">
        <v>5.81886032672349</v>
      </c>
      <c r="AL180" s="179">
        <v>5.8738590065602</v>
      </c>
      <c r="AM180" s="179">
        <v>5.3678711520625</v>
      </c>
      <c r="AN180" s="179">
        <v>5.03787907304227</v>
      </c>
      <c r="AO180" s="179">
        <v>4.57589016241394</v>
      </c>
      <c r="AP180" s="179">
        <v>3.79490890873271</v>
      </c>
      <c r="AQ180" s="179">
        <v>3.26692158230033</v>
      </c>
      <c r="AR180" s="179">
        <v>2.90393029537807</v>
      </c>
      <c r="AS180" s="177">
        <v>0.8</v>
      </c>
      <c r="AT180" s="180">
        <v>1.19661197894298</v>
      </c>
      <c r="AU180" s="181">
        <v>178</v>
      </c>
    </row>
    <row r="181" customHeight="1" spans="1:47">
      <c r="A181" s="184" t="s">
        <v>146</v>
      </c>
      <c r="B181" s="185" t="s">
        <v>238</v>
      </c>
      <c r="C181" s="167" t="s">
        <v>243</v>
      </c>
      <c r="D181" s="186">
        <v>0</v>
      </c>
      <c r="E181" s="186">
        <v>0.75</v>
      </c>
      <c r="F181" s="186" t="s">
        <v>160</v>
      </c>
      <c r="G181" s="186" t="s">
        <v>160</v>
      </c>
      <c r="H181" s="186" t="s">
        <v>160</v>
      </c>
      <c r="I181" s="186" t="s">
        <v>160</v>
      </c>
      <c r="J181" s="186" t="s">
        <v>160</v>
      </c>
      <c r="K181" s="196" t="s">
        <v>160</v>
      </c>
      <c r="L181" s="171">
        <v>0.3773</v>
      </c>
      <c r="M181" s="172">
        <v>35</v>
      </c>
      <c r="N181" s="173">
        <v>116.77</v>
      </c>
      <c r="O181" s="173">
        <v>33.92</v>
      </c>
      <c r="P181" s="174">
        <v>1.109</v>
      </c>
      <c r="Q181" s="175">
        <v>30.52</v>
      </c>
      <c r="R181" s="176">
        <v>21</v>
      </c>
      <c r="S181" s="174">
        <f t="shared" si="4"/>
        <v>1.181672</v>
      </c>
      <c r="T181" s="177">
        <f t="shared" si="5"/>
        <v>-0.061499299297944</v>
      </c>
      <c r="U181" s="203">
        <v>2.89</v>
      </c>
      <c r="V181" s="203">
        <v>3.5</v>
      </c>
      <c r="W181" s="203">
        <v>3.86</v>
      </c>
      <c r="X181" s="203">
        <v>4.99</v>
      </c>
      <c r="Y181" s="203">
        <v>5.29</v>
      </c>
      <c r="Z181" s="203">
        <v>5.34</v>
      </c>
      <c r="AA181" s="203">
        <v>4.88</v>
      </c>
      <c r="AB181" s="203">
        <v>4.58</v>
      </c>
      <c r="AC181" s="203">
        <v>4.16</v>
      </c>
      <c r="AD181" s="203">
        <v>3.45</v>
      </c>
      <c r="AE181" s="203">
        <v>2.97</v>
      </c>
      <c r="AF181" s="203">
        <v>2.64</v>
      </c>
      <c r="AG181" s="179">
        <v>3.17972587993961</v>
      </c>
      <c r="AH181" s="179">
        <v>3.85087909335247</v>
      </c>
      <c r="AI181" s="179">
        <v>4.24696951438301</v>
      </c>
      <c r="AJ181" s="179">
        <v>5.49025333595109</v>
      </c>
      <c r="AK181" s="179">
        <v>5.82032868680988</v>
      </c>
      <c r="AL181" s="179">
        <v>5.87534124528634</v>
      </c>
      <c r="AM181" s="179">
        <v>5.36922570730287</v>
      </c>
      <c r="AN181" s="179">
        <v>5.03915035644409</v>
      </c>
      <c r="AO181" s="179">
        <v>4.57704486524179</v>
      </c>
      <c r="AP181" s="179">
        <v>3.79586653487601</v>
      </c>
      <c r="AQ181" s="179">
        <v>3.26774597350195</v>
      </c>
      <c r="AR181" s="179">
        <v>2.90466308755729</v>
      </c>
      <c r="AS181" s="177">
        <v>0.8</v>
      </c>
      <c r="AT181" s="180">
        <v>1.20973835953031</v>
      </c>
      <c r="AU181" s="181">
        <v>179</v>
      </c>
    </row>
    <row r="182" customHeight="1" spans="1:47">
      <c r="A182" s="184" t="s">
        <v>146</v>
      </c>
      <c r="B182" s="185" t="s">
        <v>244</v>
      </c>
      <c r="C182" s="188" t="s">
        <v>245</v>
      </c>
      <c r="D182" s="186">
        <v>0</v>
      </c>
      <c r="E182" s="186">
        <v>0.75</v>
      </c>
      <c r="F182" s="186" t="s">
        <v>160</v>
      </c>
      <c r="G182" s="186" t="s">
        <v>160</v>
      </c>
      <c r="H182" s="186" t="s">
        <v>160</v>
      </c>
      <c r="I182" s="186" t="s">
        <v>160</v>
      </c>
      <c r="J182" s="186" t="s">
        <v>160</v>
      </c>
      <c r="K182" s="196" t="s">
        <v>160</v>
      </c>
      <c r="L182" s="171">
        <v>0.3885</v>
      </c>
      <c r="M182" s="172">
        <v>75</v>
      </c>
      <c r="N182" s="173">
        <v>116.5</v>
      </c>
      <c r="O182" s="173">
        <v>31.77</v>
      </c>
      <c r="P182" s="174">
        <v>1.035</v>
      </c>
      <c r="Q182" s="175">
        <v>26.77</v>
      </c>
      <c r="R182" s="176">
        <v>20</v>
      </c>
      <c r="S182" s="174">
        <f t="shared" si="4"/>
        <v>1.072608</v>
      </c>
      <c r="T182" s="177">
        <f t="shared" si="5"/>
        <v>-0.0350622035263582</v>
      </c>
      <c r="U182" s="203">
        <v>2.66</v>
      </c>
      <c r="V182" s="203">
        <v>2.94</v>
      </c>
      <c r="W182" s="203">
        <v>3.44</v>
      </c>
      <c r="X182" s="203">
        <v>4.26</v>
      </c>
      <c r="Y182" s="203">
        <v>4.54</v>
      </c>
      <c r="Z182" s="203">
        <v>4.63</v>
      </c>
      <c r="AA182" s="203">
        <v>4.66</v>
      </c>
      <c r="AB182" s="203">
        <v>4.39</v>
      </c>
      <c r="AC182" s="203">
        <v>3.86</v>
      </c>
      <c r="AD182" s="203">
        <v>3.19</v>
      </c>
      <c r="AE182" s="203">
        <v>2.91</v>
      </c>
      <c r="AF182" s="203">
        <v>2.56</v>
      </c>
      <c r="AG182" s="179">
        <v>2.84627300933799</v>
      </c>
      <c r="AH182" s="179">
        <v>3.14588069453146</v>
      </c>
      <c r="AI182" s="179">
        <v>3.68089441809123</v>
      </c>
      <c r="AJ182" s="179">
        <v>4.55831692472926</v>
      </c>
      <c r="AK182" s="179">
        <v>4.85792460992273</v>
      </c>
      <c r="AL182" s="179">
        <v>4.95422708016349</v>
      </c>
      <c r="AM182" s="179">
        <v>4.98632790357708</v>
      </c>
      <c r="AN182" s="179">
        <v>4.6974204928548</v>
      </c>
      <c r="AO182" s="179">
        <v>4.13030594588144</v>
      </c>
      <c r="AP182" s="179">
        <v>3.41338755631135</v>
      </c>
      <c r="AQ182" s="179">
        <v>3.11377987111787</v>
      </c>
      <c r="AR182" s="179">
        <v>2.73927026462603</v>
      </c>
      <c r="AS182" s="177">
        <v>0.8</v>
      </c>
      <c r="AT182" s="180">
        <v>1.19724411632393</v>
      </c>
      <c r="AU182" s="181">
        <v>180</v>
      </c>
    </row>
    <row r="183" customHeight="1" spans="1:47">
      <c r="A183" s="184" t="s">
        <v>146</v>
      </c>
      <c r="B183" s="185" t="s">
        <v>244</v>
      </c>
      <c r="C183" s="167" t="s">
        <v>246</v>
      </c>
      <c r="D183" s="186">
        <v>0</v>
      </c>
      <c r="E183" s="186">
        <v>0.75</v>
      </c>
      <c r="F183" s="186" t="s">
        <v>160</v>
      </c>
      <c r="G183" s="186" t="s">
        <v>160</v>
      </c>
      <c r="H183" s="186" t="s">
        <v>160</v>
      </c>
      <c r="I183" s="186" t="s">
        <v>160</v>
      </c>
      <c r="J183" s="186" t="s">
        <v>160</v>
      </c>
      <c r="K183" s="196" t="s">
        <v>160</v>
      </c>
      <c r="L183" s="171">
        <v>0.3887</v>
      </c>
      <c r="M183" s="172">
        <v>72</v>
      </c>
      <c r="N183" s="173">
        <v>116.5</v>
      </c>
      <c r="O183" s="173">
        <v>31.77</v>
      </c>
      <c r="P183" s="174">
        <v>1.035</v>
      </c>
      <c r="Q183" s="175">
        <v>26.77</v>
      </c>
      <c r="R183" s="176">
        <v>20</v>
      </c>
      <c r="S183" s="174">
        <f t="shared" si="4"/>
        <v>1.072608</v>
      </c>
      <c r="T183" s="177">
        <f t="shared" si="5"/>
        <v>-0.0350622035263582</v>
      </c>
      <c r="U183" s="203">
        <v>2.66</v>
      </c>
      <c r="V183" s="203">
        <v>2.94</v>
      </c>
      <c r="W183" s="203">
        <v>3.44</v>
      </c>
      <c r="X183" s="203">
        <v>4.26</v>
      </c>
      <c r="Y183" s="203">
        <v>4.54</v>
      </c>
      <c r="Z183" s="203">
        <v>4.63</v>
      </c>
      <c r="AA183" s="203">
        <v>4.66</v>
      </c>
      <c r="AB183" s="203">
        <v>4.39</v>
      </c>
      <c r="AC183" s="203">
        <v>3.86</v>
      </c>
      <c r="AD183" s="203">
        <v>3.19</v>
      </c>
      <c r="AE183" s="203">
        <v>2.91</v>
      </c>
      <c r="AF183" s="203">
        <v>2.56</v>
      </c>
      <c r="AG183" s="179">
        <v>2.84627300933799</v>
      </c>
      <c r="AH183" s="179">
        <v>3.14588069453146</v>
      </c>
      <c r="AI183" s="179">
        <v>3.68089441809123</v>
      </c>
      <c r="AJ183" s="179">
        <v>4.55831692472926</v>
      </c>
      <c r="AK183" s="179">
        <v>4.85792460992273</v>
      </c>
      <c r="AL183" s="179">
        <v>4.95422708016349</v>
      </c>
      <c r="AM183" s="179">
        <v>4.98632790357708</v>
      </c>
      <c r="AN183" s="179">
        <v>4.6974204928548</v>
      </c>
      <c r="AO183" s="179">
        <v>4.13030594588144</v>
      </c>
      <c r="AP183" s="179">
        <v>3.41338755631135</v>
      </c>
      <c r="AQ183" s="179">
        <v>3.11377987111787</v>
      </c>
      <c r="AR183" s="179">
        <v>2.73927026462603</v>
      </c>
      <c r="AS183" s="177">
        <v>0.8</v>
      </c>
      <c r="AT183" s="180">
        <v>1.17563344331694</v>
      </c>
      <c r="AU183" s="181">
        <v>181</v>
      </c>
    </row>
    <row r="184" customHeight="1" spans="1:47">
      <c r="A184" s="184" t="s">
        <v>146</v>
      </c>
      <c r="B184" s="185" t="s">
        <v>244</v>
      </c>
      <c r="C184" s="167" t="s">
        <v>247</v>
      </c>
      <c r="D184" s="186">
        <v>0</v>
      </c>
      <c r="E184" s="186">
        <v>0.75</v>
      </c>
      <c r="F184" s="186" t="s">
        <v>160</v>
      </c>
      <c r="G184" s="186" t="s">
        <v>160</v>
      </c>
      <c r="H184" s="186" t="s">
        <v>160</v>
      </c>
      <c r="I184" s="186" t="s">
        <v>160</v>
      </c>
      <c r="J184" s="186" t="s">
        <v>160</v>
      </c>
      <c r="K184" s="196" t="s">
        <v>160</v>
      </c>
      <c r="L184" s="171">
        <v>0.3889</v>
      </c>
      <c r="M184" s="172">
        <v>48</v>
      </c>
      <c r="N184" s="173">
        <v>116.48</v>
      </c>
      <c r="O184" s="173">
        <v>31.77</v>
      </c>
      <c r="P184" s="174">
        <v>1.039</v>
      </c>
      <c r="Q184" s="175">
        <v>26.77</v>
      </c>
      <c r="R184" s="176">
        <v>20</v>
      </c>
      <c r="S184" s="174">
        <f t="shared" si="4"/>
        <v>1.072608</v>
      </c>
      <c r="T184" s="177">
        <f t="shared" si="5"/>
        <v>-0.0313329753274263</v>
      </c>
      <c r="U184" s="203">
        <v>2.66</v>
      </c>
      <c r="V184" s="203">
        <v>2.94</v>
      </c>
      <c r="W184" s="203">
        <v>3.44</v>
      </c>
      <c r="X184" s="203">
        <v>4.26</v>
      </c>
      <c r="Y184" s="203">
        <v>4.54</v>
      </c>
      <c r="Z184" s="203">
        <v>4.63</v>
      </c>
      <c r="AA184" s="203">
        <v>4.66</v>
      </c>
      <c r="AB184" s="203">
        <v>4.39</v>
      </c>
      <c r="AC184" s="203">
        <v>3.86</v>
      </c>
      <c r="AD184" s="203">
        <v>3.19</v>
      </c>
      <c r="AE184" s="203">
        <v>2.91</v>
      </c>
      <c r="AF184" s="203">
        <v>2.56</v>
      </c>
      <c r="AG184" s="179">
        <v>2.84627300933799</v>
      </c>
      <c r="AH184" s="179">
        <v>3.14588069453146</v>
      </c>
      <c r="AI184" s="179">
        <v>3.68089441809123</v>
      </c>
      <c r="AJ184" s="179">
        <v>4.55831692472926</v>
      </c>
      <c r="AK184" s="179">
        <v>4.85792460992273</v>
      </c>
      <c r="AL184" s="179">
        <v>4.95422708016349</v>
      </c>
      <c r="AM184" s="179">
        <v>4.98632790357708</v>
      </c>
      <c r="AN184" s="179">
        <v>4.6974204928548</v>
      </c>
      <c r="AO184" s="179">
        <v>4.13030594588144</v>
      </c>
      <c r="AP184" s="179">
        <v>3.41338755631135</v>
      </c>
      <c r="AQ184" s="179">
        <v>3.11377987111787</v>
      </c>
      <c r="AR184" s="179">
        <v>2.73927026462603</v>
      </c>
      <c r="AS184" s="177">
        <v>0.8</v>
      </c>
      <c r="AT184" s="180">
        <v>1.20309934951924</v>
      </c>
      <c r="AU184" s="181">
        <v>182</v>
      </c>
    </row>
    <row r="185" customHeight="1" spans="1:47">
      <c r="A185" s="184" t="s">
        <v>146</v>
      </c>
      <c r="B185" s="185" t="s">
        <v>244</v>
      </c>
      <c r="C185" s="167" t="s">
        <v>248</v>
      </c>
      <c r="D185" s="186">
        <v>0</v>
      </c>
      <c r="E185" s="186">
        <v>0.75</v>
      </c>
      <c r="F185" s="186" t="s">
        <v>160</v>
      </c>
      <c r="G185" s="186" t="s">
        <v>160</v>
      </c>
      <c r="H185" s="186" t="s">
        <v>160</v>
      </c>
      <c r="I185" s="186" t="s">
        <v>160</v>
      </c>
      <c r="J185" s="186" t="s">
        <v>160</v>
      </c>
      <c r="K185" s="196" t="s">
        <v>160</v>
      </c>
      <c r="L185" s="171">
        <v>0.3891</v>
      </c>
      <c r="M185" s="172">
        <v>22</v>
      </c>
      <c r="N185" s="173">
        <v>116.78</v>
      </c>
      <c r="O185" s="173">
        <v>32.58</v>
      </c>
      <c r="P185" s="174">
        <v>1.054</v>
      </c>
      <c r="Q185" s="175">
        <v>27.98</v>
      </c>
      <c r="R185" s="176">
        <v>21</v>
      </c>
      <c r="S185" s="174">
        <f t="shared" si="4"/>
        <v>1.137352</v>
      </c>
      <c r="T185" s="177">
        <f t="shared" si="5"/>
        <v>-0.0732860187523301</v>
      </c>
      <c r="U185" s="203">
        <v>2.77</v>
      </c>
      <c r="V185" s="203">
        <v>3.2</v>
      </c>
      <c r="W185" s="203">
        <v>3.67</v>
      </c>
      <c r="X185" s="203">
        <v>4.67</v>
      </c>
      <c r="Y185" s="203">
        <v>4.93</v>
      </c>
      <c r="Z185" s="203">
        <v>5.05</v>
      </c>
      <c r="AA185" s="203">
        <v>4.91</v>
      </c>
      <c r="AB185" s="203">
        <v>4.59</v>
      </c>
      <c r="AC185" s="203">
        <v>4.04</v>
      </c>
      <c r="AD185" s="203">
        <v>3.33</v>
      </c>
      <c r="AE185" s="203">
        <v>2.96</v>
      </c>
      <c r="AF185" s="203">
        <v>2.59</v>
      </c>
      <c r="AG185" s="179">
        <v>2.99059619185617</v>
      </c>
      <c r="AH185" s="179">
        <v>3.45484036604323</v>
      </c>
      <c r="AI185" s="179">
        <v>3.96227004480583</v>
      </c>
      <c r="AJ185" s="179">
        <v>5.04190765919434</v>
      </c>
      <c r="AK185" s="179">
        <v>5.32261343893535</v>
      </c>
      <c r="AL185" s="179">
        <v>5.45216995266197</v>
      </c>
      <c r="AM185" s="179">
        <v>5.30102068664758</v>
      </c>
      <c r="AN185" s="179">
        <v>4.95553665004326</v>
      </c>
      <c r="AO185" s="179">
        <v>4.36173596212958</v>
      </c>
      <c r="AP185" s="179">
        <v>3.59519325591374</v>
      </c>
      <c r="AQ185" s="179">
        <v>3.19572733858999</v>
      </c>
      <c r="AR185" s="179">
        <v>2.79626142126624</v>
      </c>
      <c r="AS185" s="177">
        <v>0.8</v>
      </c>
      <c r="AT185" s="180">
        <v>1.21353168465099</v>
      </c>
      <c r="AU185" s="181">
        <v>183</v>
      </c>
    </row>
    <row r="186" customHeight="1" spans="1:47">
      <c r="A186" s="184" t="s">
        <v>146</v>
      </c>
      <c r="B186" s="185" t="s">
        <v>244</v>
      </c>
      <c r="C186" s="167" t="s">
        <v>249</v>
      </c>
      <c r="D186" s="186">
        <v>0</v>
      </c>
      <c r="E186" s="186">
        <v>0.75</v>
      </c>
      <c r="F186" s="186" t="s">
        <v>160</v>
      </c>
      <c r="G186" s="186" t="s">
        <v>160</v>
      </c>
      <c r="H186" s="186" t="s">
        <v>160</v>
      </c>
      <c r="I186" s="186" t="s">
        <v>160</v>
      </c>
      <c r="J186" s="186" t="s">
        <v>160</v>
      </c>
      <c r="K186" s="196" t="s">
        <v>160</v>
      </c>
      <c r="L186" s="171">
        <v>0.3893</v>
      </c>
      <c r="M186" s="172">
        <v>36</v>
      </c>
      <c r="N186" s="173">
        <v>116.27</v>
      </c>
      <c r="O186" s="173">
        <v>32.33</v>
      </c>
      <c r="P186" s="174">
        <v>1.082</v>
      </c>
      <c r="Q186" s="175">
        <v>27.63</v>
      </c>
      <c r="R186" s="176">
        <v>20</v>
      </c>
      <c r="S186" s="174">
        <f t="shared" si="4"/>
        <v>1.137352</v>
      </c>
      <c r="T186" s="177">
        <f t="shared" si="5"/>
        <v>-0.0486674310152003</v>
      </c>
      <c r="U186" s="203">
        <v>2.77</v>
      </c>
      <c r="V186" s="203">
        <v>3.2</v>
      </c>
      <c r="W186" s="203">
        <v>3.67</v>
      </c>
      <c r="X186" s="203">
        <v>4.67</v>
      </c>
      <c r="Y186" s="203">
        <v>4.93</v>
      </c>
      <c r="Z186" s="203">
        <v>5.05</v>
      </c>
      <c r="AA186" s="203">
        <v>4.91</v>
      </c>
      <c r="AB186" s="203">
        <v>4.59</v>
      </c>
      <c r="AC186" s="203">
        <v>4.04</v>
      </c>
      <c r="AD186" s="203">
        <v>3.33</v>
      </c>
      <c r="AE186" s="203">
        <v>2.96</v>
      </c>
      <c r="AF186" s="203">
        <v>2.59</v>
      </c>
      <c r="AG186" s="179">
        <v>2.98365993993065</v>
      </c>
      <c r="AH186" s="179">
        <v>3.4468273674289</v>
      </c>
      <c r="AI186" s="179">
        <v>3.95308013702002</v>
      </c>
      <c r="AJ186" s="179">
        <v>5.03021368934156</v>
      </c>
      <c r="AK186" s="179">
        <v>5.31026841294516</v>
      </c>
      <c r="AL186" s="179">
        <v>5.43952443922374</v>
      </c>
      <c r="AM186" s="179">
        <v>5.28872574189873</v>
      </c>
      <c r="AN186" s="179">
        <v>4.94404300515583</v>
      </c>
      <c r="AO186" s="179">
        <v>4.35161955137899</v>
      </c>
      <c r="AP186" s="179">
        <v>3.5868547292307</v>
      </c>
      <c r="AQ186" s="179">
        <v>3.18831531487174</v>
      </c>
      <c r="AR186" s="179">
        <v>2.78977590051277</v>
      </c>
      <c r="AS186" s="177">
        <v>0.8</v>
      </c>
      <c r="AT186" s="180">
        <v>1.15978311758975</v>
      </c>
      <c r="AU186" s="181">
        <v>184</v>
      </c>
    </row>
    <row r="187" customHeight="1" spans="1:47">
      <c r="A187" s="184" t="s">
        <v>146</v>
      </c>
      <c r="B187" s="185" t="s">
        <v>244</v>
      </c>
      <c r="C187" s="167" t="s">
        <v>250</v>
      </c>
      <c r="D187" s="186">
        <v>0</v>
      </c>
      <c r="E187" s="186">
        <v>0.75</v>
      </c>
      <c r="F187" s="186" t="s">
        <v>160</v>
      </c>
      <c r="G187" s="186" t="s">
        <v>160</v>
      </c>
      <c r="H187" s="186" t="s">
        <v>160</v>
      </c>
      <c r="I187" s="186" t="s">
        <v>160</v>
      </c>
      <c r="J187" s="186" t="s">
        <v>160</v>
      </c>
      <c r="K187" s="196" t="s">
        <v>160</v>
      </c>
      <c r="L187" s="171">
        <v>0.3895</v>
      </c>
      <c r="M187" s="172">
        <v>22</v>
      </c>
      <c r="N187" s="173">
        <v>116.93</v>
      </c>
      <c r="O187" s="173">
        <v>31.47</v>
      </c>
      <c r="P187" s="174">
        <v>1.008</v>
      </c>
      <c r="Q187" s="175">
        <v>26.37</v>
      </c>
      <c r="R187" s="176">
        <v>20</v>
      </c>
      <c r="S187" s="174">
        <f t="shared" si="4"/>
        <v>1.072608</v>
      </c>
      <c r="T187" s="177">
        <f t="shared" si="5"/>
        <v>-0.0602344938691488</v>
      </c>
      <c r="U187" s="203">
        <v>2.66</v>
      </c>
      <c r="V187" s="203">
        <v>2.94</v>
      </c>
      <c r="W187" s="203">
        <v>3.44</v>
      </c>
      <c r="X187" s="203">
        <v>4.26</v>
      </c>
      <c r="Y187" s="203">
        <v>4.54</v>
      </c>
      <c r="Z187" s="203">
        <v>4.63</v>
      </c>
      <c r="AA187" s="203">
        <v>4.66</v>
      </c>
      <c r="AB187" s="203">
        <v>4.39</v>
      </c>
      <c r="AC187" s="203">
        <v>3.86</v>
      </c>
      <c r="AD187" s="203">
        <v>3.19</v>
      </c>
      <c r="AE187" s="203">
        <v>2.91</v>
      </c>
      <c r="AF187" s="203">
        <v>2.56</v>
      </c>
      <c r="AG187" s="179">
        <v>2.83942838390167</v>
      </c>
      <c r="AH187" s="179">
        <v>3.13831558220711</v>
      </c>
      <c r="AI187" s="179">
        <v>3.67204272203825</v>
      </c>
      <c r="AJ187" s="179">
        <v>4.54735523136132</v>
      </c>
      <c r="AK187" s="179">
        <v>4.84624242966676</v>
      </c>
      <c r="AL187" s="179">
        <v>4.94231331483636</v>
      </c>
      <c r="AM187" s="179">
        <v>4.97433694322623</v>
      </c>
      <c r="AN187" s="179">
        <v>4.68612428771741</v>
      </c>
      <c r="AO187" s="179">
        <v>4.12037351949641</v>
      </c>
      <c r="AP187" s="179">
        <v>3.40517915212268</v>
      </c>
      <c r="AQ187" s="179">
        <v>3.10629195381724</v>
      </c>
      <c r="AR187" s="179">
        <v>2.73268295593544</v>
      </c>
      <c r="AS187" s="177">
        <v>0.8</v>
      </c>
      <c r="AT187" s="180">
        <v>1.16004884282985</v>
      </c>
      <c r="AU187" s="181">
        <v>185</v>
      </c>
    </row>
    <row r="188" customHeight="1" spans="1:47">
      <c r="A188" s="184" t="s">
        <v>146</v>
      </c>
      <c r="B188" s="185" t="s">
        <v>244</v>
      </c>
      <c r="C188" s="167" t="s">
        <v>251</v>
      </c>
      <c r="D188" s="186">
        <v>0</v>
      </c>
      <c r="E188" s="186">
        <v>0.75</v>
      </c>
      <c r="F188" s="186" t="s">
        <v>160</v>
      </c>
      <c r="G188" s="186" t="s">
        <v>160</v>
      </c>
      <c r="H188" s="186" t="s">
        <v>160</v>
      </c>
      <c r="I188" s="186" t="s">
        <v>160</v>
      </c>
      <c r="J188" s="186" t="s">
        <v>160</v>
      </c>
      <c r="K188" s="196" t="s">
        <v>160</v>
      </c>
      <c r="L188" s="171">
        <v>0.3897</v>
      </c>
      <c r="M188" s="172">
        <v>65</v>
      </c>
      <c r="N188" s="173">
        <v>115.92</v>
      </c>
      <c r="O188" s="173">
        <v>31.72</v>
      </c>
      <c r="P188" s="174">
        <v>1.087</v>
      </c>
      <c r="Q188" s="175">
        <v>26.42</v>
      </c>
      <c r="R188" s="176">
        <v>20</v>
      </c>
      <c r="S188" s="174">
        <f t="shared" si="4"/>
        <v>1.079048</v>
      </c>
      <c r="T188" s="177">
        <f t="shared" si="5"/>
        <v>0.00736945900460384</v>
      </c>
      <c r="U188" s="203">
        <v>2.66</v>
      </c>
      <c r="V188" s="203">
        <v>2.87</v>
      </c>
      <c r="W188" s="203">
        <v>3.43</v>
      </c>
      <c r="X188" s="203">
        <v>4.3</v>
      </c>
      <c r="Y188" s="203">
        <v>4.6</v>
      </c>
      <c r="Z188" s="203">
        <v>4.72</v>
      </c>
      <c r="AA188" s="203">
        <v>4.66</v>
      </c>
      <c r="AB188" s="203">
        <v>4.47</v>
      </c>
      <c r="AC188" s="203">
        <v>3.95</v>
      </c>
      <c r="AD188" s="203">
        <v>3.2</v>
      </c>
      <c r="AE188" s="203">
        <v>2.91</v>
      </c>
      <c r="AF188" s="203">
        <v>2.53</v>
      </c>
      <c r="AG188" s="179">
        <v>2.84157205240175</v>
      </c>
      <c r="AH188" s="179">
        <v>3.06590668811767</v>
      </c>
      <c r="AI188" s="179">
        <v>3.66413238336015</v>
      </c>
      <c r="AJ188" s="179">
        <v>4.59351873132613</v>
      </c>
      <c r="AK188" s="179">
        <v>4.91399678234888</v>
      </c>
      <c r="AL188" s="179">
        <v>5.04218800275799</v>
      </c>
      <c r="AM188" s="179">
        <v>4.97809239255344</v>
      </c>
      <c r="AN188" s="179">
        <v>4.77512296023902</v>
      </c>
      <c r="AO188" s="179">
        <v>4.21962767179959</v>
      </c>
      <c r="AP188" s="179">
        <v>3.4184325442427</v>
      </c>
      <c r="AQ188" s="179">
        <v>3.10863709492071</v>
      </c>
      <c r="AR188" s="179">
        <v>2.70269823029189</v>
      </c>
      <c r="AS188" s="177">
        <v>0.8</v>
      </c>
      <c r="AT188" s="180">
        <v>1.16004884282985</v>
      </c>
      <c r="AU188" s="181">
        <v>186</v>
      </c>
    </row>
    <row r="189" customHeight="1" spans="1:47">
      <c r="A189" s="184" t="s">
        <v>146</v>
      </c>
      <c r="B189" s="185" t="s">
        <v>244</v>
      </c>
      <c r="C189" s="167" t="s">
        <v>252</v>
      </c>
      <c r="D189" s="186">
        <v>0</v>
      </c>
      <c r="E189" s="186">
        <v>0.75</v>
      </c>
      <c r="F189" s="186" t="s">
        <v>160</v>
      </c>
      <c r="G189" s="186" t="s">
        <v>160</v>
      </c>
      <c r="H189" s="186" t="s">
        <v>160</v>
      </c>
      <c r="I189" s="186" t="s">
        <v>160</v>
      </c>
      <c r="J189" s="186" t="s">
        <v>160</v>
      </c>
      <c r="K189" s="196" t="s">
        <v>160</v>
      </c>
      <c r="L189" s="171">
        <v>0.3899</v>
      </c>
      <c r="M189" s="172">
        <v>82</v>
      </c>
      <c r="N189" s="173">
        <v>116.33</v>
      </c>
      <c r="O189" s="173">
        <v>31.4</v>
      </c>
      <c r="P189" s="174">
        <v>1.037</v>
      </c>
      <c r="Q189" s="175">
        <v>26.2</v>
      </c>
      <c r="R189" s="176">
        <v>20</v>
      </c>
      <c r="S189" s="174">
        <f t="shared" si="4"/>
        <v>1.072608</v>
      </c>
      <c r="T189" s="177">
        <f t="shared" si="5"/>
        <v>-0.0331975894268923</v>
      </c>
      <c r="U189" s="203">
        <v>2.66</v>
      </c>
      <c r="V189" s="203">
        <v>2.94</v>
      </c>
      <c r="W189" s="203">
        <v>3.44</v>
      </c>
      <c r="X189" s="203">
        <v>4.26</v>
      </c>
      <c r="Y189" s="203">
        <v>4.54</v>
      </c>
      <c r="Z189" s="203">
        <v>4.63</v>
      </c>
      <c r="AA189" s="203">
        <v>4.66</v>
      </c>
      <c r="AB189" s="203">
        <v>4.39</v>
      </c>
      <c r="AC189" s="203">
        <v>3.86</v>
      </c>
      <c r="AD189" s="203">
        <v>3.19</v>
      </c>
      <c r="AE189" s="203">
        <v>2.91</v>
      </c>
      <c r="AF189" s="203">
        <v>2.56</v>
      </c>
      <c r="AG189" s="179">
        <v>2.83734523702974</v>
      </c>
      <c r="AH189" s="179">
        <v>3.13601315671709</v>
      </c>
      <c r="AI189" s="179">
        <v>3.66934872758734</v>
      </c>
      <c r="AJ189" s="179">
        <v>4.54401906381455</v>
      </c>
      <c r="AK189" s="179">
        <v>4.84268698350189</v>
      </c>
      <c r="AL189" s="179">
        <v>4.93868738625854</v>
      </c>
      <c r="AM189" s="179">
        <v>4.97068752051076</v>
      </c>
      <c r="AN189" s="179">
        <v>4.68268631224082</v>
      </c>
      <c r="AO189" s="179">
        <v>4.11735060711835</v>
      </c>
      <c r="AP189" s="179">
        <v>3.40268094215221</v>
      </c>
      <c r="AQ189" s="179">
        <v>3.10401302246487</v>
      </c>
      <c r="AR189" s="179">
        <v>2.73067812285569</v>
      </c>
      <c r="AS189" s="177">
        <v>0.8</v>
      </c>
      <c r="AT189" s="180">
        <v>1.15978311758975</v>
      </c>
      <c r="AU189" s="181">
        <v>187</v>
      </c>
    </row>
    <row r="190" customHeight="1" spans="1:47">
      <c r="A190" s="184" t="s">
        <v>146</v>
      </c>
      <c r="B190" s="185" t="s">
        <v>253</v>
      </c>
      <c r="C190" s="188" t="s">
        <v>254</v>
      </c>
      <c r="D190" s="186">
        <v>0</v>
      </c>
      <c r="E190" s="186">
        <v>0.75</v>
      </c>
      <c r="F190" s="186" t="s">
        <v>160</v>
      </c>
      <c r="G190" s="186" t="s">
        <v>160</v>
      </c>
      <c r="H190" s="186" t="s">
        <v>160</v>
      </c>
      <c r="I190" s="186" t="s">
        <v>160</v>
      </c>
      <c r="J190" s="186" t="s">
        <v>160</v>
      </c>
      <c r="K190" s="196" t="s">
        <v>160</v>
      </c>
      <c r="L190" s="171">
        <v>0.3765</v>
      </c>
      <c r="M190" s="172">
        <v>19</v>
      </c>
      <c r="N190" s="173">
        <v>118.5</v>
      </c>
      <c r="O190" s="173">
        <v>31.7</v>
      </c>
      <c r="P190" s="174">
        <v>1.024</v>
      </c>
      <c r="Q190" s="175">
        <v>26.8</v>
      </c>
      <c r="R190" s="176">
        <v>20</v>
      </c>
      <c r="S190" s="174">
        <f t="shared" si="4"/>
        <v>1.095056</v>
      </c>
      <c r="T190" s="177">
        <f t="shared" si="5"/>
        <v>-0.0648880057275608</v>
      </c>
      <c r="U190" s="203">
        <v>2.71</v>
      </c>
      <c r="V190" s="203">
        <v>3.07</v>
      </c>
      <c r="W190" s="203">
        <v>3.44</v>
      </c>
      <c r="X190" s="203">
        <v>3.96</v>
      </c>
      <c r="Y190" s="203">
        <v>4.64</v>
      </c>
      <c r="Z190" s="203">
        <v>4.58</v>
      </c>
      <c r="AA190" s="203">
        <v>5.06</v>
      </c>
      <c r="AB190" s="203">
        <v>4.67</v>
      </c>
      <c r="AC190" s="203">
        <v>3.97</v>
      </c>
      <c r="AD190" s="203">
        <v>3.31</v>
      </c>
      <c r="AE190" s="203">
        <v>2.91</v>
      </c>
      <c r="AF190" s="203">
        <v>2.63</v>
      </c>
      <c r="AG190" s="179">
        <v>2.90247687789483</v>
      </c>
      <c r="AH190" s="179">
        <v>3.28804576204322</v>
      </c>
      <c r="AI190" s="179">
        <v>3.68432489297351</v>
      </c>
      <c r="AJ190" s="179">
        <v>4.2412577256323</v>
      </c>
      <c r="AK190" s="179">
        <v>4.96955450680148</v>
      </c>
      <c r="AL190" s="179">
        <v>4.90529302611008</v>
      </c>
      <c r="AM190" s="179">
        <v>5.41938487164127</v>
      </c>
      <c r="AN190" s="179">
        <v>5.00168524714718</v>
      </c>
      <c r="AO190" s="179">
        <v>4.2519679724142</v>
      </c>
      <c r="AP190" s="179">
        <v>3.54509168480881</v>
      </c>
      <c r="AQ190" s="179">
        <v>3.11668181353282</v>
      </c>
      <c r="AR190" s="179">
        <v>2.81679490363963</v>
      </c>
      <c r="AS190" s="177">
        <v>0.8</v>
      </c>
      <c r="AT190" s="180">
        <v>1.16464842020018</v>
      </c>
      <c r="AU190" s="181">
        <v>188</v>
      </c>
    </row>
    <row r="191" customHeight="1" spans="1:47">
      <c r="A191" s="184" t="s">
        <v>146</v>
      </c>
      <c r="B191" s="185" t="s">
        <v>253</v>
      </c>
      <c r="C191" s="167" t="s">
        <v>255</v>
      </c>
      <c r="D191" s="186">
        <v>0</v>
      </c>
      <c r="E191" s="186">
        <v>0.75</v>
      </c>
      <c r="F191" s="186" t="s">
        <v>160</v>
      </c>
      <c r="G191" s="186" t="s">
        <v>160</v>
      </c>
      <c r="H191" s="186" t="s">
        <v>160</v>
      </c>
      <c r="I191" s="186" t="s">
        <v>160</v>
      </c>
      <c r="J191" s="186" t="s">
        <v>160</v>
      </c>
      <c r="K191" s="196" t="s">
        <v>160</v>
      </c>
      <c r="L191" s="171">
        <v>0.3767</v>
      </c>
      <c r="M191" s="172">
        <v>39</v>
      </c>
      <c r="N191" s="173">
        <v>118.48</v>
      </c>
      <c r="O191" s="173">
        <v>31.73</v>
      </c>
      <c r="P191" s="174">
        <v>1.028</v>
      </c>
      <c r="Q191" s="175">
        <v>26.93</v>
      </c>
      <c r="R191" s="176">
        <v>20</v>
      </c>
      <c r="S191" s="174">
        <f t="shared" si="4"/>
        <v>1.095056</v>
      </c>
      <c r="T191" s="177">
        <f t="shared" si="5"/>
        <v>-0.061235224499934</v>
      </c>
      <c r="U191" s="203">
        <v>2.71</v>
      </c>
      <c r="V191" s="203">
        <v>3.07</v>
      </c>
      <c r="W191" s="203">
        <v>3.44</v>
      </c>
      <c r="X191" s="203">
        <v>3.96</v>
      </c>
      <c r="Y191" s="203">
        <v>4.64</v>
      </c>
      <c r="Z191" s="203">
        <v>4.58</v>
      </c>
      <c r="AA191" s="203">
        <v>5.06</v>
      </c>
      <c r="AB191" s="203">
        <v>4.67</v>
      </c>
      <c r="AC191" s="203">
        <v>3.97</v>
      </c>
      <c r="AD191" s="203">
        <v>3.31</v>
      </c>
      <c r="AE191" s="203">
        <v>2.91</v>
      </c>
      <c r="AF191" s="203">
        <v>2.63</v>
      </c>
      <c r="AG191" s="179">
        <v>2.90340738738476</v>
      </c>
      <c r="AH191" s="179">
        <v>3.28909988164989</v>
      </c>
      <c r="AI191" s="179">
        <v>3.68550605631128</v>
      </c>
      <c r="AJ191" s="179">
        <v>4.24261743691647</v>
      </c>
      <c r="AK191" s="179">
        <v>4.97114770386172</v>
      </c>
      <c r="AL191" s="179">
        <v>4.9068656214842</v>
      </c>
      <c r="AM191" s="179">
        <v>5.42112228050438</v>
      </c>
      <c r="AN191" s="179">
        <v>5.00328874505048</v>
      </c>
      <c r="AO191" s="179">
        <v>4.25333111731272</v>
      </c>
      <c r="AP191" s="179">
        <v>3.54622821115998</v>
      </c>
      <c r="AQ191" s="179">
        <v>3.11768099530983</v>
      </c>
      <c r="AR191" s="179">
        <v>2.81769794421473</v>
      </c>
      <c r="AS191" s="177">
        <v>0.8</v>
      </c>
      <c r="AT191" s="180">
        <v>1.15552793770766</v>
      </c>
      <c r="AU191" s="181">
        <v>189</v>
      </c>
    </row>
    <row r="192" customHeight="1" spans="1:47">
      <c r="A192" s="184" t="s">
        <v>146</v>
      </c>
      <c r="B192" s="185" t="s">
        <v>253</v>
      </c>
      <c r="C192" s="167" t="s">
        <v>256</v>
      </c>
      <c r="D192" s="186">
        <v>0</v>
      </c>
      <c r="E192" s="186">
        <v>0.75</v>
      </c>
      <c r="F192" s="186" t="s">
        <v>160</v>
      </c>
      <c r="G192" s="186" t="s">
        <v>160</v>
      </c>
      <c r="H192" s="186" t="s">
        <v>160</v>
      </c>
      <c r="I192" s="186" t="s">
        <v>160</v>
      </c>
      <c r="J192" s="186" t="s">
        <v>160</v>
      </c>
      <c r="K192" s="196" t="s">
        <v>160</v>
      </c>
      <c r="L192" s="171">
        <v>0.3769</v>
      </c>
      <c r="M192" s="172">
        <v>14</v>
      </c>
      <c r="N192" s="173">
        <v>118.5</v>
      </c>
      <c r="O192" s="173">
        <v>31.72</v>
      </c>
      <c r="P192" s="174">
        <v>1.031</v>
      </c>
      <c r="Q192" s="175">
        <v>26.92</v>
      </c>
      <c r="R192" s="176">
        <v>20</v>
      </c>
      <c r="S192" s="174">
        <f t="shared" si="4"/>
        <v>1.095056</v>
      </c>
      <c r="T192" s="177">
        <f t="shared" si="5"/>
        <v>-0.0584956385792141</v>
      </c>
      <c r="U192" s="203">
        <v>2.71</v>
      </c>
      <c r="V192" s="203">
        <v>3.07</v>
      </c>
      <c r="W192" s="203">
        <v>3.44</v>
      </c>
      <c r="X192" s="203">
        <v>3.96</v>
      </c>
      <c r="Y192" s="203">
        <v>4.64</v>
      </c>
      <c r="Z192" s="203">
        <v>4.58</v>
      </c>
      <c r="AA192" s="203">
        <v>5.06</v>
      </c>
      <c r="AB192" s="203">
        <v>4.67</v>
      </c>
      <c r="AC192" s="203">
        <v>3.97</v>
      </c>
      <c r="AD192" s="203">
        <v>3.31</v>
      </c>
      <c r="AE192" s="203">
        <v>2.91</v>
      </c>
      <c r="AF192" s="203">
        <v>2.63</v>
      </c>
      <c r="AG192" s="179">
        <v>2.90322920471647</v>
      </c>
      <c r="AH192" s="179">
        <v>3.28889802895925</v>
      </c>
      <c r="AI192" s="179">
        <v>3.68527987609766</v>
      </c>
      <c r="AJ192" s="179">
        <v>4.24235706667056</v>
      </c>
      <c r="AK192" s="179">
        <v>4.97084262357359</v>
      </c>
      <c r="AL192" s="179">
        <v>4.90656448619979</v>
      </c>
      <c r="AM192" s="179">
        <v>5.42078958519016</v>
      </c>
      <c r="AN192" s="179">
        <v>5.00298169226049</v>
      </c>
      <c r="AO192" s="179">
        <v>4.2530700895662</v>
      </c>
      <c r="AP192" s="179">
        <v>3.54601057845444</v>
      </c>
      <c r="AQ192" s="179">
        <v>3.11748966262913</v>
      </c>
      <c r="AR192" s="179">
        <v>2.81752502155141</v>
      </c>
      <c r="AS192" s="177">
        <v>0.8</v>
      </c>
      <c r="AT192" s="180">
        <v>1.15901201094669</v>
      </c>
      <c r="AU192" s="181">
        <v>190</v>
      </c>
    </row>
    <row r="193" customHeight="1" spans="1:47">
      <c r="A193" s="184" t="s">
        <v>146</v>
      </c>
      <c r="B193" s="185" t="s">
        <v>253</v>
      </c>
      <c r="C193" s="167" t="s">
        <v>257</v>
      </c>
      <c r="D193" s="186">
        <v>0</v>
      </c>
      <c r="E193" s="186">
        <v>0.75</v>
      </c>
      <c r="F193" s="186" t="s">
        <v>160</v>
      </c>
      <c r="G193" s="186" t="s">
        <v>160</v>
      </c>
      <c r="H193" s="186" t="s">
        <v>160</v>
      </c>
      <c r="I193" s="186" t="s">
        <v>160</v>
      </c>
      <c r="J193" s="186" t="s">
        <v>160</v>
      </c>
      <c r="K193" s="196" t="s">
        <v>160</v>
      </c>
      <c r="L193" s="171">
        <v>0.3771</v>
      </c>
      <c r="M193" s="172">
        <v>9</v>
      </c>
      <c r="N193" s="173">
        <v>118.48</v>
      </c>
      <c r="O193" s="173">
        <v>31.68</v>
      </c>
      <c r="P193" s="174">
        <v>1.025</v>
      </c>
      <c r="Q193" s="175">
        <v>26.78</v>
      </c>
      <c r="R193" s="176">
        <v>20</v>
      </c>
      <c r="S193" s="174">
        <f t="shared" si="4"/>
        <v>1.095056</v>
      </c>
      <c r="T193" s="177">
        <f t="shared" si="5"/>
        <v>-0.0639748104206542</v>
      </c>
      <c r="U193" s="203">
        <v>2.71</v>
      </c>
      <c r="V193" s="203">
        <v>3.07</v>
      </c>
      <c r="W193" s="203">
        <v>3.44</v>
      </c>
      <c r="X193" s="203">
        <v>3.96</v>
      </c>
      <c r="Y193" s="203">
        <v>4.64</v>
      </c>
      <c r="Z193" s="203">
        <v>4.58</v>
      </c>
      <c r="AA193" s="203">
        <v>5.06</v>
      </c>
      <c r="AB193" s="203">
        <v>4.67</v>
      </c>
      <c r="AC193" s="203">
        <v>3.97</v>
      </c>
      <c r="AD193" s="203">
        <v>3.31</v>
      </c>
      <c r="AE193" s="203">
        <v>2.91</v>
      </c>
      <c r="AF193" s="203">
        <v>2.63</v>
      </c>
      <c r="AG193" s="179">
        <v>2.90162556070192</v>
      </c>
      <c r="AH193" s="179">
        <v>3.2870813547435</v>
      </c>
      <c r="AI193" s="179">
        <v>3.68324425417513</v>
      </c>
      <c r="AJ193" s="179">
        <v>4.24001373445742</v>
      </c>
      <c r="AK193" s="179">
        <v>4.96809690098041</v>
      </c>
      <c r="AL193" s="179">
        <v>4.90385426864014</v>
      </c>
      <c r="AM193" s="179">
        <v>5.41779532736225</v>
      </c>
      <c r="AN193" s="179">
        <v>5.00021821715054</v>
      </c>
      <c r="AO193" s="179">
        <v>4.25072083984746</v>
      </c>
      <c r="AP193" s="179">
        <v>3.54405188410456</v>
      </c>
      <c r="AQ193" s="179">
        <v>3.1157676685028</v>
      </c>
      <c r="AR193" s="179">
        <v>2.81596871758157</v>
      </c>
      <c r="AS193" s="177">
        <v>0.8</v>
      </c>
      <c r="AT193" s="180">
        <v>1.1578337218731</v>
      </c>
      <c r="AU193" s="181">
        <v>191</v>
      </c>
    </row>
    <row r="194" customHeight="1" spans="1:47">
      <c r="A194" s="184" t="s">
        <v>146</v>
      </c>
      <c r="B194" s="185" t="s">
        <v>253</v>
      </c>
      <c r="C194" s="167" t="s">
        <v>258</v>
      </c>
      <c r="D194" s="186">
        <v>0</v>
      </c>
      <c r="E194" s="186">
        <v>0.75</v>
      </c>
      <c r="F194" s="186" t="s">
        <v>160</v>
      </c>
      <c r="G194" s="186" t="s">
        <v>160</v>
      </c>
      <c r="H194" s="186" t="s">
        <v>160</v>
      </c>
      <c r="I194" s="186" t="s">
        <v>160</v>
      </c>
      <c r="J194" s="186" t="s">
        <v>160</v>
      </c>
      <c r="K194" s="196" t="s">
        <v>160</v>
      </c>
      <c r="L194" s="171">
        <v>0.3773</v>
      </c>
      <c r="M194" s="172">
        <v>8</v>
      </c>
      <c r="N194" s="173">
        <v>118.48</v>
      </c>
      <c r="O194" s="173">
        <v>31.55</v>
      </c>
      <c r="P194" s="174">
        <v>1.028</v>
      </c>
      <c r="Q194" s="175">
        <v>26.65</v>
      </c>
      <c r="R194" s="176">
        <v>20</v>
      </c>
      <c r="S194" s="174">
        <f t="shared" si="4"/>
        <v>1.095056</v>
      </c>
      <c r="T194" s="177">
        <f t="shared" si="5"/>
        <v>-0.061235224499934</v>
      </c>
      <c r="U194" s="203">
        <v>2.71</v>
      </c>
      <c r="V194" s="203">
        <v>3.07</v>
      </c>
      <c r="W194" s="203">
        <v>3.44</v>
      </c>
      <c r="X194" s="203">
        <v>3.96</v>
      </c>
      <c r="Y194" s="203">
        <v>4.64</v>
      </c>
      <c r="Z194" s="203">
        <v>4.58</v>
      </c>
      <c r="AA194" s="203">
        <v>5.06</v>
      </c>
      <c r="AB194" s="203">
        <v>4.67</v>
      </c>
      <c r="AC194" s="203">
        <v>3.97</v>
      </c>
      <c r="AD194" s="203">
        <v>3.31</v>
      </c>
      <c r="AE194" s="203">
        <v>2.91</v>
      </c>
      <c r="AF194" s="203">
        <v>2.63</v>
      </c>
      <c r="AG194" s="179">
        <v>2.89829948422729</v>
      </c>
      <c r="AH194" s="179">
        <v>3.28331343785158</v>
      </c>
      <c r="AI194" s="179">
        <v>3.67902222352099</v>
      </c>
      <c r="AJ194" s="179">
        <v>4.23515348986719</v>
      </c>
      <c r="AK194" s="179">
        <v>4.96240206893529</v>
      </c>
      <c r="AL194" s="179">
        <v>4.89823307666457</v>
      </c>
      <c r="AM194" s="179">
        <v>5.41158501483029</v>
      </c>
      <c r="AN194" s="179">
        <v>4.99448656507065</v>
      </c>
      <c r="AO194" s="179">
        <v>4.24584832191231</v>
      </c>
      <c r="AP194" s="179">
        <v>3.53998940693444</v>
      </c>
      <c r="AQ194" s="179">
        <v>3.11219612512967</v>
      </c>
      <c r="AR194" s="179">
        <v>2.81274082786634</v>
      </c>
      <c r="AS194" s="177">
        <v>0.8</v>
      </c>
      <c r="AT194" s="180">
        <v>1.16520042815431</v>
      </c>
      <c r="AU194" s="181">
        <v>192</v>
      </c>
    </row>
    <row r="195" customHeight="1" spans="1:47">
      <c r="A195" s="184" t="s">
        <v>146</v>
      </c>
      <c r="B195" s="185" t="s">
        <v>259</v>
      </c>
      <c r="C195" s="188" t="s">
        <v>260</v>
      </c>
      <c r="D195" s="186">
        <v>0</v>
      </c>
      <c r="E195" s="186">
        <v>0.75</v>
      </c>
      <c r="F195" s="186" t="s">
        <v>160</v>
      </c>
      <c r="G195" s="186" t="s">
        <v>160</v>
      </c>
      <c r="H195" s="186" t="s">
        <v>160</v>
      </c>
      <c r="I195" s="186" t="s">
        <v>160</v>
      </c>
      <c r="J195" s="186" t="s">
        <v>160</v>
      </c>
      <c r="K195" s="196" t="s">
        <v>160</v>
      </c>
      <c r="L195" s="171">
        <v>0.3861</v>
      </c>
      <c r="M195" s="172">
        <v>28</v>
      </c>
      <c r="N195" s="173">
        <v>116.98</v>
      </c>
      <c r="O195" s="173">
        <v>33.63</v>
      </c>
      <c r="P195" s="174">
        <v>1.111</v>
      </c>
      <c r="Q195" s="175">
        <v>30.03</v>
      </c>
      <c r="R195" s="176">
        <v>22</v>
      </c>
      <c r="S195" s="174">
        <f t="shared" si="4"/>
        <v>1.181672</v>
      </c>
      <c r="T195" s="177">
        <f t="shared" si="5"/>
        <v>-0.0598067822542974</v>
      </c>
      <c r="U195" s="203">
        <v>2.89</v>
      </c>
      <c r="V195" s="203">
        <v>3.5</v>
      </c>
      <c r="W195" s="203">
        <v>3.86</v>
      </c>
      <c r="X195" s="203">
        <v>4.99</v>
      </c>
      <c r="Y195" s="203">
        <v>5.29</v>
      </c>
      <c r="Z195" s="203">
        <v>5.34</v>
      </c>
      <c r="AA195" s="203">
        <v>4.88</v>
      </c>
      <c r="AB195" s="203">
        <v>4.58</v>
      </c>
      <c r="AC195" s="203">
        <v>4.16</v>
      </c>
      <c r="AD195" s="203">
        <v>3.45</v>
      </c>
      <c r="AE195" s="203">
        <v>2.97</v>
      </c>
      <c r="AF195" s="203">
        <v>2.64</v>
      </c>
      <c r="AG195" s="179">
        <v>3.16990400043329</v>
      </c>
      <c r="AH195" s="179">
        <v>3.83898408356972</v>
      </c>
      <c r="AI195" s="179">
        <v>4.23385101787975</v>
      </c>
      <c r="AJ195" s="179">
        <v>5.47329445057512</v>
      </c>
      <c r="AK195" s="179">
        <v>5.80235022916681</v>
      </c>
      <c r="AL195" s="179">
        <v>5.85719285893209</v>
      </c>
      <c r="AM195" s="179">
        <v>5.3526406650915</v>
      </c>
      <c r="AN195" s="179">
        <v>5.02358488649981</v>
      </c>
      <c r="AO195" s="179">
        <v>4.56290679647144</v>
      </c>
      <c r="AP195" s="179">
        <v>3.78414145380444</v>
      </c>
      <c r="AQ195" s="179">
        <v>3.25765220805774</v>
      </c>
      <c r="AR195" s="179">
        <v>2.89569085160688</v>
      </c>
      <c r="AS195" s="177">
        <v>0.8</v>
      </c>
      <c r="AT195" s="180">
        <v>1.15472801123638</v>
      </c>
      <c r="AU195" s="181">
        <v>193</v>
      </c>
    </row>
    <row r="196" customHeight="1" spans="1:47">
      <c r="A196" s="184" t="s">
        <v>146</v>
      </c>
      <c r="B196" s="185" t="s">
        <v>259</v>
      </c>
      <c r="C196" s="167" t="s">
        <v>261</v>
      </c>
      <c r="D196" s="186">
        <v>0</v>
      </c>
      <c r="E196" s="186">
        <v>0.75</v>
      </c>
      <c r="F196" s="186" t="s">
        <v>160</v>
      </c>
      <c r="G196" s="186" t="s">
        <v>160</v>
      </c>
      <c r="H196" s="186" t="s">
        <v>160</v>
      </c>
      <c r="I196" s="186" t="s">
        <v>160</v>
      </c>
      <c r="J196" s="186" t="s">
        <v>160</v>
      </c>
      <c r="K196" s="196" t="s">
        <v>160</v>
      </c>
      <c r="L196" s="171">
        <v>0.3863</v>
      </c>
      <c r="M196" s="172">
        <v>36</v>
      </c>
      <c r="N196" s="173">
        <v>116.97</v>
      </c>
      <c r="O196" s="173">
        <v>33.63</v>
      </c>
      <c r="P196" s="174">
        <v>1.111</v>
      </c>
      <c r="Q196" s="175">
        <v>30.03</v>
      </c>
      <c r="R196" s="176">
        <v>22</v>
      </c>
      <c r="S196" s="174">
        <f t="shared" si="4"/>
        <v>1.181672</v>
      </c>
      <c r="T196" s="177">
        <f t="shared" si="5"/>
        <v>-0.0598067822542974</v>
      </c>
      <c r="U196" s="203">
        <v>2.89</v>
      </c>
      <c r="V196" s="203">
        <v>3.5</v>
      </c>
      <c r="W196" s="203">
        <v>3.86</v>
      </c>
      <c r="X196" s="203">
        <v>4.99</v>
      </c>
      <c r="Y196" s="203">
        <v>5.29</v>
      </c>
      <c r="Z196" s="203">
        <v>5.34</v>
      </c>
      <c r="AA196" s="203">
        <v>4.88</v>
      </c>
      <c r="AB196" s="203">
        <v>4.58</v>
      </c>
      <c r="AC196" s="203">
        <v>4.16</v>
      </c>
      <c r="AD196" s="203">
        <v>3.45</v>
      </c>
      <c r="AE196" s="203">
        <v>2.97</v>
      </c>
      <c r="AF196" s="203">
        <v>2.64</v>
      </c>
      <c r="AG196" s="179">
        <v>3.16990400043329</v>
      </c>
      <c r="AH196" s="179">
        <v>3.83898408356972</v>
      </c>
      <c r="AI196" s="179">
        <v>4.23385101787975</v>
      </c>
      <c r="AJ196" s="179">
        <v>5.47329445057512</v>
      </c>
      <c r="AK196" s="179">
        <v>5.80235022916681</v>
      </c>
      <c r="AL196" s="179">
        <v>5.85719285893209</v>
      </c>
      <c r="AM196" s="179">
        <v>5.3526406650915</v>
      </c>
      <c r="AN196" s="179">
        <v>5.02358488649981</v>
      </c>
      <c r="AO196" s="179">
        <v>4.56290679647144</v>
      </c>
      <c r="AP196" s="179">
        <v>3.78414145380444</v>
      </c>
      <c r="AQ196" s="179">
        <v>3.25765220805774</v>
      </c>
      <c r="AR196" s="179">
        <v>2.89569085160688</v>
      </c>
      <c r="AS196" s="177">
        <v>0.8</v>
      </c>
      <c r="AT196" s="180">
        <v>1.15062013341111</v>
      </c>
      <c r="AU196" s="181">
        <v>194</v>
      </c>
    </row>
    <row r="197" customHeight="1" spans="1:47">
      <c r="A197" s="184" t="s">
        <v>146</v>
      </c>
      <c r="B197" s="185" t="s">
        <v>259</v>
      </c>
      <c r="C197" s="167" t="s">
        <v>262</v>
      </c>
      <c r="D197" s="186">
        <v>0</v>
      </c>
      <c r="E197" s="186">
        <v>0.75</v>
      </c>
      <c r="F197" s="186" t="s">
        <v>160</v>
      </c>
      <c r="G197" s="186" t="s">
        <v>160</v>
      </c>
      <c r="H197" s="186" t="s">
        <v>160</v>
      </c>
      <c r="I197" s="186" t="s">
        <v>160</v>
      </c>
      <c r="J197" s="186" t="s">
        <v>160</v>
      </c>
      <c r="K197" s="196" t="s">
        <v>160</v>
      </c>
      <c r="L197" s="171">
        <v>0.3865</v>
      </c>
      <c r="M197" s="172">
        <v>44</v>
      </c>
      <c r="N197" s="173">
        <v>116.35</v>
      </c>
      <c r="O197" s="173">
        <v>34.42</v>
      </c>
      <c r="P197" s="174">
        <v>1.085</v>
      </c>
      <c r="Q197" s="175">
        <v>31.12</v>
      </c>
      <c r="R197" s="176">
        <v>21</v>
      </c>
      <c r="S197" s="174">
        <f t="shared" si="4"/>
        <v>1.209392</v>
      </c>
      <c r="T197" s="177">
        <f t="shared" si="5"/>
        <v>-0.102854988291638</v>
      </c>
      <c r="U197" s="203">
        <v>2.91</v>
      </c>
      <c r="V197" s="203">
        <v>3.59</v>
      </c>
      <c r="W197" s="203">
        <v>4.24</v>
      </c>
      <c r="X197" s="203">
        <v>5.16</v>
      </c>
      <c r="Y197" s="203">
        <v>5.48</v>
      </c>
      <c r="Z197" s="203">
        <v>5.53</v>
      </c>
      <c r="AA197" s="203">
        <v>4.87</v>
      </c>
      <c r="AB197" s="203">
        <v>4.67</v>
      </c>
      <c r="AC197" s="203">
        <v>4.23</v>
      </c>
      <c r="AD197" s="203">
        <v>3.45</v>
      </c>
      <c r="AE197" s="203">
        <v>2.96</v>
      </c>
      <c r="AF197" s="203">
        <v>2.6</v>
      </c>
      <c r="AG197" s="179">
        <v>3.21964491248495</v>
      </c>
      <c r="AH197" s="179">
        <v>3.97200179925119</v>
      </c>
      <c r="AI197" s="179">
        <v>4.69116647042481</v>
      </c>
      <c r="AJ197" s="179">
        <v>5.70906108193208</v>
      </c>
      <c r="AK197" s="179">
        <v>6.06311138158678</v>
      </c>
      <c r="AL197" s="179">
        <v>6.11843174090783</v>
      </c>
      <c r="AM197" s="179">
        <v>5.38820299787</v>
      </c>
      <c r="AN197" s="179">
        <v>5.16692156058581</v>
      </c>
      <c r="AO197" s="179">
        <v>4.6801023985606</v>
      </c>
      <c r="AP197" s="179">
        <v>3.81710479315226</v>
      </c>
      <c r="AQ197" s="179">
        <v>3.274965271806</v>
      </c>
      <c r="AR197" s="179">
        <v>2.87665868469446</v>
      </c>
      <c r="AS197" s="177">
        <v>0.8</v>
      </c>
      <c r="AT197" s="180">
        <v>1.15735995647167</v>
      </c>
      <c r="AU197" s="181">
        <v>195</v>
      </c>
    </row>
    <row r="198" customHeight="1" spans="1:47">
      <c r="A198" s="184" t="s">
        <v>146</v>
      </c>
      <c r="B198" s="185" t="s">
        <v>259</v>
      </c>
      <c r="C198" s="167" t="s">
        <v>263</v>
      </c>
      <c r="D198" s="186">
        <v>0</v>
      </c>
      <c r="E198" s="186">
        <v>0.75</v>
      </c>
      <c r="F198" s="186" t="s">
        <v>160</v>
      </c>
      <c r="G198" s="186" t="s">
        <v>160</v>
      </c>
      <c r="H198" s="186" t="s">
        <v>160</v>
      </c>
      <c r="I198" s="186" t="s">
        <v>160</v>
      </c>
      <c r="J198" s="186" t="s">
        <v>160</v>
      </c>
      <c r="K198" s="196" t="s">
        <v>160</v>
      </c>
      <c r="L198" s="171">
        <v>0.3867</v>
      </c>
      <c r="M198" s="172">
        <v>37</v>
      </c>
      <c r="N198" s="173">
        <v>116.93</v>
      </c>
      <c r="O198" s="173">
        <v>34.18</v>
      </c>
      <c r="P198" s="174">
        <v>1.109</v>
      </c>
      <c r="Q198" s="175">
        <v>30.78</v>
      </c>
      <c r="R198" s="176">
        <v>22</v>
      </c>
      <c r="S198" s="174">
        <f t="shared" ref="S198:S261" si="6">(U198*31+V198*28+W198*31+X198*30+Y198*31+Z198*30+AA198*31+AB198*31+AC198*30+AD198*31+AE198*30+AF198*31)*AS198/1000</f>
        <v>1.209392</v>
      </c>
      <c r="T198" s="177">
        <f t="shared" ref="T198:T261" si="7">P198/S198-1</f>
        <v>-0.0830103060050009</v>
      </c>
      <c r="U198" s="203">
        <v>2.91</v>
      </c>
      <c r="V198" s="203">
        <v>3.59</v>
      </c>
      <c r="W198" s="203">
        <v>4.24</v>
      </c>
      <c r="X198" s="203">
        <v>5.16</v>
      </c>
      <c r="Y198" s="203">
        <v>5.48</v>
      </c>
      <c r="Z198" s="203">
        <v>5.53</v>
      </c>
      <c r="AA198" s="203">
        <v>4.87</v>
      </c>
      <c r="AB198" s="203">
        <v>4.67</v>
      </c>
      <c r="AC198" s="203">
        <v>4.23</v>
      </c>
      <c r="AD198" s="203">
        <v>3.45</v>
      </c>
      <c r="AE198" s="203">
        <v>2.96</v>
      </c>
      <c r="AF198" s="203">
        <v>2.6</v>
      </c>
      <c r="AG198" s="179">
        <v>3.21069396853956</v>
      </c>
      <c r="AH198" s="179">
        <v>3.96095922579279</v>
      </c>
      <c r="AI198" s="179">
        <v>4.67812454522603</v>
      </c>
      <c r="AJ198" s="179">
        <v>5.69318930503923</v>
      </c>
      <c r="AK198" s="179">
        <v>6.04625530845251</v>
      </c>
      <c r="AL198" s="179">
        <v>6.10142187148584</v>
      </c>
      <c r="AM198" s="179">
        <v>5.37322323944594</v>
      </c>
      <c r="AN198" s="179">
        <v>5.15255698731263</v>
      </c>
      <c r="AO198" s="179">
        <v>4.66709123261937</v>
      </c>
      <c r="AP198" s="179">
        <v>3.80649284929948</v>
      </c>
      <c r="AQ198" s="179">
        <v>3.26586053157289</v>
      </c>
      <c r="AR198" s="179">
        <v>2.86866127773294</v>
      </c>
      <c r="AS198" s="177">
        <v>0.8</v>
      </c>
      <c r="AT198" s="180">
        <v>1.15823281978512</v>
      </c>
      <c r="AU198" s="181">
        <v>196</v>
      </c>
    </row>
    <row r="199" customHeight="1" spans="1:47">
      <c r="A199" s="184" t="s">
        <v>146</v>
      </c>
      <c r="B199" s="185" t="s">
        <v>259</v>
      </c>
      <c r="C199" s="167" t="s">
        <v>264</v>
      </c>
      <c r="D199" s="186">
        <v>0</v>
      </c>
      <c r="E199" s="186">
        <v>0.75</v>
      </c>
      <c r="F199" s="186" t="s">
        <v>160</v>
      </c>
      <c r="G199" s="186" t="s">
        <v>160</v>
      </c>
      <c r="H199" s="186" t="s">
        <v>160</v>
      </c>
      <c r="I199" s="186" t="s">
        <v>160</v>
      </c>
      <c r="J199" s="186" t="s">
        <v>160</v>
      </c>
      <c r="K199" s="196" t="s">
        <v>160</v>
      </c>
      <c r="L199" s="171">
        <v>0.3869</v>
      </c>
      <c r="M199" s="172">
        <v>25</v>
      </c>
      <c r="N199" s="173">
        <v>117.55</v>
      </c>
      <c r="O199" s="173">
        <v>33.55</v>
      </c>
      <c r="P199" s="174">
        <v>1.115</v>
      </c>
      <c r="Q199" s="175">
        <v>30.15</v>
      </c>
      <c r="R199" s="176">
        <v>22</v>
      </c>
      <c r="S199" s="174">
        <f t="shared" si="6"/>
        <v>1.179832</v>
      </c>
      <c r="T199" s="177">
        <f t="shared" si="7"/>
        <v>-0.0549501962991343</v>
      </c>
      <c r="U199" s="203">
        <v>2.91</v>
      </c>
      <c r="V199" s="203">
        <v>3.5</v>
      </c>
      <c r="W199" s="203">
        <v>3.87</v>
      </c>
      <c r="X199" s="203">
        <v>4.95</v>
      </c>
      <c r="Y199" s="203">
        <v>5.32</v>
      </c>
      <c r="Z199" s="203">
        <v>5.2</v>
      </c>
      <c r="AA199" s="203">
        <v>4.86</v>
      </c>
      <c r="AB199" s="203">
        <v>4.6</v>
      </c>
      <c r="AC199" s="203">
        <v>4.14</v>
      </c>
      <c r="AD199" s="203">
        <v>3.45</v>
      </c>
      <c r="AE199" s="203">
        <v>2.99</v>
      </c>
      <c r="AF199" s="203">
        <v>2.68</v>
      </c>
      <c r="AG199" s="179">
        <v>3.1945694641271</v>
      </c>
      <c r="AH199" s="179">
        <v>3.84226567850338</v>
      </c>
      <c r="AI199" s="179">
        <v>4.24844805023088</v>
      </c>
      <c r="AJ199" s="179">
        <v>5.43406145959764</v>
      </c>
      <c r="AK199" s="179">
        <v>5.84024383132514</v>
      </c>
      <c r="AL199" s="179">
        <v>5.70850900806217</v>
      </c>
      <c r="AM199" s="179">
        <v>5.33526034215041</v>
      </c>
      <c r="AN199" s="179">
        <v>5.0498348917473</v>
      </c>
      <c r="AO199" s="179">
        <v>4.54485140257257</v>
      </c>
      <c r="AP199" s="179">
        <v>3.78737616881048</v>
      </c>
      <c r="AQ199" s="179">
        <v>3.28239267963575</v>
      </c>
      <c r="AR199" s="179">
        <v>2.94207771953973</v>
      </c>
      <c r="AS199" s="177">
        <v>0.8</v>
      </c>
      <c r="AT199" s="180">
        <v>1.15549355299953</v>
      </c>
      <c r="AU199" s="181">
        <v>197</v>
      </c>
    </row>
    <row r="200" customHeight="1" spans="1:47">
      <c r="A200" s="184" t="s">
        <v>146</v>
      </c>
      <c r="B200" s="185" t="s">
        <v>259</v>
      </c>
      <c r="C200" s="167" t="s">
        <v>265</v>
      </c>
      <c r="D200" s="186">
        <v>0</v>
      </c>
      <c r="E200" s="186">
        <v>0.75</v>
      </c>
      <c r="F200" s="186" t="s">
        <v>160</v>
      </c>
      <c r="G200" s="186" t="s">
        <v>160</v>
      </c>
      <c r="H200" s="186" t="s">
        <v>160</v>
      </c>
      <c r="I200" s="186" t="s">
        <v>160</v>
      </c>
      <c r="J200" s="186" t="s">
        <v>160</v>
      </c>
      <c r="K200" s="196" t="s">
        <v>160</v>
      </c>
      <c r="L200" s="171">
        <v>0.3871</v>
      </c>
      <c r="M200" s="172">
        <v>19</v>
      </c>
      <c r="N200" s="173">
        <v>117.88</v>
      </c>
      <c r="O200" s="173">
        <v>33.48</v>
      </c>
      <c r="P200" s="174">
        <v>1.115</v>
      </c>
      <c r="Q200" s="175">
        <v>30.08</v>
      </c>
      <c r="R200" s="176">
        <v>22</v>
      </c>
      <c r="S200" s="174">
        <f t="shared" si="6"/>
        <v>1.179832</v>
      </c>
      <c r="T200" s="177">
        <f t="shared" si="7"/>
        <v>-0.0549501962991343</v>
      </c>
      <c r="U200" s="203">
        <v>2.91</v>
      </c>
      <c r="V200" s="203">
        <v>3.5</v>
      </c>
      <c r="W200" s="203">
        <v>3.87</v>
      </c>
      <c r="X200" s="203">
        <v>4.95</v>
      </c>
      <c r="Y200" s="203">
        <v>5.32</v>
      </c>
      <c r="Z200" s="203">
        <v>5.2</v>
      </c>
      <c r="AA200" s="203">
        <v>4.86</v>
      </c>
      <c r="AB200" s="203">
        <v>4.6</v>
      </c>
      <c r="AC200" s="203">
        <v>4.14</v>
      </c>
      <c r="AD200" s="203">
        <v>3.45</v>
      </c>
      <c r="AE200" s="203">
        <v>2.99</v>
      </c>
      <c r="AF200" s="203">
        <v>2.68</v>
      </c>
      <c r="AG200" s="179">
        <v>3.19190569504811</v>
      </c>
      <c r="AH200" s="179">
        <v>3.83906183253209</v>
      </c>
      <c r="AI200" s="179">
        <v>4.2449055119712</v>
      </c>
      <c r="AJ200" s="179">
        <v>5.42953030600967</v>
      </c>
      <c r="AK200" s="179">
        <v>5.83537398544878</v>
      </c>
      <c r="AL200" s="179">
        <v>5.70374900833339</v>
      </c>
      <c r="AM200" s="179">
        <v>5.33081157317313</v>
      </c>
      <c r="AN200" s="179">
        <v>5.04562412275646</v>
      </c>
      <c r="AO200" s="179">
        <v>4.54106171048081</v>
      </c>
      <c r="AP200" s="179">
        <v>3.78421809206735</v>
      </c>
      <c r="AQ200" s="179">
        <v>3.2796556797917</v>
      </c>
      <c r="AR200" s="179">
        <v>2.93962448891029</v>
      </c>
      <c r="AS200" s="177">
        <v>0.8</v>
      </c>
      <c r="AT200" s="180">
        <v>1.1676536461299</v>
      </c>
      <c r="AU200" s="181">
        <v>198</v>
      </c>
    </row>
    <row r="201" customHeight="1" spans="1:47">
      <c r="A201" s="184" t="s">
        <v>146</v>
      </c>
      <c r="B201" s="185" t="s">
        <v>266</v>
      </c>
      <c r="C201" s="188" t="s">
        <v>267</v>
      </c>
      <c r="D201" s="186">
        <v>0</v>
      </c>
      <c r="E201" s="186">
        <v>0.75</v>
      </c>
      <c r="F201" s="186" t="s">
        <v>160</v>
      </c>
      <c r="G201" s="186" t="s">
        <v>160</v>
      </c>
      <c r="H201" s="186" t="s">
        <v>160</v>
      </c>
      <c r="I201" s="186" t="s">
        <v>160</v>
      </c>
      <c r="J201" s="186" t="s">
        <v>160</v>
      </c>
      <c r="K201" s="196" t="s">
        <v>160</v>
      </c>
      <c r="L201" s="171">
        <v>0.3775</v>
      </c>
      <c r="M201" s="172">
        <v>26</v>
      </c>
      <c r="N201" s="173">
        <v>117.82</v>
      </c>
      <c r="O201" s="173">
        <v>30.93</v>
      </c>
      <c r="P201" s="174">
        <v>1.015</v>
      </c>
      <c r="Q201" s="175">
        <v>25.53</v>
      </c>
      <c r="R201" s="176">
        <v>20</v>
      </c>
      <c r="S201" s="174">
        <f t="shared" si="6"/>
        <v>1.069536</v>
      </c>
      <c r="T201" s="177">
        <f t="shared" si="7"/>
        <v>-0.0509903359961704</v>
      </c>
      <c r="U201" s="203">
        <v>2.6</v>
      </c>
      <c r="V201" s="203">
        <v>2.91</v>
      </c>
      <c r="W201" s="203">
        <v>3.1</v>
      </c>
      <c r="X201" s="203">
        <v>3.9</v>
      </c>
      <c r="Y201" s="203">
        <v>4.46</v>
      </c>
      <c r="Z201" s="203">
        <v>4.39</v>
      </c>
      <c r="AA201" s="203">
        <v>5</v>
      </c>
      <c r="AB201" s="203">
        <v>4.66</v>
      </c>
      <c r="AC201" s="203">
        <v>4</v>
      </c>
      <c r="AD201" s="203">
        <v>3.32</v>
      </c>
      <c r="AE201" s="203">
        <v>2.96</v>
      </c>
      <c r="AF201" s="203">
        <v>2.6</v>
      </c>
      <c r="AG201" s="179">
        <v>2.762252042007</v>
      </c>
      <c r="AH201" s="179">
        <v>3.09159747778476</v>
      </c>
      <c r="AI201" s="179">
        <v>3.29345435777758</v>
      </c>
      <c r="AJ201" s="179">
        <v>4.1433780630105</v>
      </c>
      <c r="AK201" s="179">
        <v>4.73832465667355</v>
      </c>
      <c r="AL201" s="179">
        <v>4.66395633246567</v>
      </c>
      <c r="AM201" s="179">
        <v>5.31202315770577</v>
      </c>
      <c r="AN201" s="179">
        <v>4.95080558298178</v>
      </c>
      <c r="AO201" s="179">
        <v>4.24961852616462</v>
      </c>
      <c r="AP201" s="179">
        <v>3.52718337671663</v>
      </c>
      <c r="AQ201" s="179">
        <v>3.14471770936182</v>
      </c>
      <c r="AR201" s="179">
        <v>2.762252042007</v>
      </c>
      <c r="AS201" s="177">
        <v>0.8</v>
      </c>
      <c r="AT201" s="180">
        <v>1.16352245084127</v>
      </c>
      <c r="AU201" s="181">
        <v>199</v>
      </c>
    </row>
    <row r="202" customHeight="1" spans="1:47">
      <c r="A202" s="184" t="s">
        <v>146</v>
      </c>
      <c r="B202" s="185" t="s">
        <v>266</v>
      </c>
      <c r="C202" s="167" t="s">
        <v>268</v>
      </c>
      <c r="D202" s="186">
        <v>0</v>
      </c>
      <c r="E202" s="186">
        <v>0.75</v>
      </c>
      <c r="F202" s="186" t="s">
        <v>160</v>
      </c>
      <c r="G202" s="186" t="s">
        <v>160</v>
      </c>
      <c r="H202" s="186" t="s">
        <v>160</v>
      </c>
      <c r="I202" s="186" t="s">
        <v>160</v>
      </c>
      <c r="J202" s="186" t="s">
        <v>160</v>
      </c>
      <c r="K202" s="196" t="s">
        <v>160</v>
      </c>
      <c r="L202" s="171">
        <v>0.3777</v>
      </c>
      <c r="M202" s="172">
        <v>34</v>
      </c>
      <c r="N202" s="173">
        <v>117.82</v>
      </c>
      <c r="O202" s="173">
        <v>30.93</v>
      </c>
      <c r="P202" s="174">
        <v>1.013</v>
      </c>
      <c r="Q202" s="175">
        <v>25.53</v>
      </c>
      <c r="R202" s="176">
        <v>20</v>
      </c>
      <c r="S202" s="174">
        <f t="shared" si="6"/>
        <v>1.069536</v>
      </c>
      <c r="T202" s="177">
        <f t="shared" si="7"/>
        <v>-0.0528603057774588</v>
      </c>
      <c r="U202" s="203">
        <v>2.6</v>
      </c>
      <c r="V202" s="203">
        <v>2.91</v>
      </c>
      <c r="W202" s="203">
        <v>3.1</v>
      </c>
      <c r="X202" s="203">
        <v>3.9</v>
      </c>
      <c r="Y202" s="203">
        <v>4.46</v>
      </c>
      <c r="Z202" s="203">
        <v>4.39</v>
      </c>
      <c r="AA202" s="203">
        <v>5</v>
      </c>
      <c r="AB202" s="203">
        <v>4.66</v>
      </c>
      <c r="AC202" s="203">
        <v>4</v>
      </c>
      <c r="AD202" s="203">
        <v>3.32</v>
      </c>
      <c r="AE202" s="203">
        <v>2.96</v>
      </c>
      <c r="AF202" s="203">
        <v>2.6</v>
      </c>
      <c r="AG202" s="179">
        <v>2.762252042007</v>
      </c>
      <c r="AH202" s="179">
        <v>3.09159747778476</v>
      </c>
      <c r="AI202" s="179">
        <v>3.29345435777758</v>
      </c>
      <c r="AJ202" s="179">
        <v>4.1433780630105</v>
      </c>
      <c r="AK202" s="179">
        <v>4.73832465667355</v>
      </c>
      <c r="AL202" s="179">
        <v>4.66395633246567</v>
      </c>
      <c r="AM202" s="179">
        <v>5.31202315770577</v>
      </c>
      <c r="AN202" s="179">
        <v>4.95080558298178</v>
      </c>
      <c r="AO202" s="179">
        <v>4.24961852616462</v>
      </c>
      <c r="AP202" s="179">
        <v>3.52718337671663</v>
      </c>
      <c r="AQ202" s="179">
        <v>3.14471770936182</v>
      </c>
      <c r="AR202" s="179">
        <v>2.762252042007</v>
      </c>
      <c r="AS202" s="177">
        <v>0.8</v>
      </c>
      <c r="AT202" s="180">
        <v>1.16240240924218</v>
      </c>
      <c r="AU202" s="181">
        <v>200</v>
      </c>
    </row>
    <row r="203" customHeight="1" spans="1:47">
      <c r="A203" s="184" t="s">
        <v>146</v>
      </c>
      <c r="B203" s="185" t="s">
        <v>266</v>
      </c>
      <c r="C203" s="167" t="s">
        <v>269</v>
      </c>
      <c r="D203" s="186">
        <v>0</v>
      </c>
      <c r="E203" s="186">
        <v>0.75</v>
      </c>
      <c r="F203" s="186" t="s">
        <v>160</v>
      </c>
      <c r="G203" s="186" t="s">
        <v>160</v>
      </c>
      <c r="H203" s="186" t="s">
        <v>160</v>
      </c>
      <c r="I203" s="186" t="s">
        <v>160</v>
      </c>
      <c r="J203" s="186" t="s">
        <v>160</v>
      </c>
      <c r="K203" s="196" t="s">
        <v>160</v>
      </c>
      <c r="L203" s="171">
        <v>0.3779</v>
      </c>
      <c r="M203" s="172">
        <v>20</v>
      </c>
      <c r="N203" s="173">
        <v>117.85</v>
      </c>
      <c r="O203" s="173">
        <v>30.95</v>
      </c>
      <c r="P203" s="174">
        <v>1.01</v>
      </c>
      <c r="Q203" s="175">
        <v>25.65</v>
      </c>
      <c r="R203" s="176">
        <v>20</v>
      </c>
      <c r="S203" s="174">
        <f t="shared" si="6"/>
        <v>1.069536</v>
      </c>
      <c r="T203" s="177">
        <f t="shared" si="7"/>
        <v>-0.0556652604493911</v>
      </c>
      <c r="U203" s="203">
        <v>2.6</v>
      </c>
      <c r="V203" s="203">
        <v>2.91</v>
      </c>
      <c r="W203" s="203">
        <v>3.1</v>
      </c>
      <c r="X203" s="203">
        <v>3.9</v>
      </c>
      <c r="Y203" s="203">
        <v>4.46</v>
      </c>
      <c r="Z203" s="203">
        <v>4.39</v>
      </c>
      <c r="AA203" s="203">
        <v>5</v>
      </c>
      <c r="AB203" s="203">
        <v>4.66</v>
      </c>
      <c r="AC203" s="203">
        <v>4</v>
      </c>
      <c r="AD203" s="203">
        <v>3.32</v>
      </c>
      <c r="AE203" s="203">
        <v>2.96</v>
      </c>
      <c r="AF203" s="203">
        <v>2.6</v>
      </c>
      <c r="AG203" s="179">
        <v>2.76297160637884</v>
      </c>
      <c r="AH203" s="179">
        <v>3.09240283637016</v>
      </c>
      <c r="AI203" s="179">
        <v>3.29431229991323</v>
      </c>
      <c r="AJ203" s="179">
        <v>4.14445740956826</v>
      </c>
      <c r="AK203" s="179">
        <v>4.73955898632678</v>
      </c>
      <c r="AL203" s="179">
        <v>4.66517128923197</v>
      </c>
      <c r="AM203" s="179">
        <v>5.31340693534393</v>
      </c>
      <c r="AN203" s="179">
        <v>4.95209526374054</v>
      </c>
      <c r="AO203" s="179">
        <v>4.25072554827514</v>
      </c>
      <c r="AP203" s="179">
        <v>3.52810220506837</v>
      </c>
      <c r="AQ203" s="179">
        <v>3.1455369057236</v>
      </c>
      <c r="AR203" s="179">
        <v>2.76297160637884</v>
      </c>
      <c r="AS203" s="177">
        <v>0.8</v>
      </c>
      <c r="AT203" s="180">
        <v>1.18263581221122</v>
      </c>
      <c r="AU203" s="181">
        <v>201</v>
      </c>
    </row>
    <row r="204" customHeight="1" spans="1:47">
      <c r="A204" s="184" t="s">
        <v>146</v>
      </c>
      <c r="B204" s="185" t="s">
        <v>266</v>
      </c>
      <c r="C204" s="167" t="s">
        <v>187</v>
      </c>
      <c r="D204" s="186">
        <v>0</v>
      </c>
      <c r="E204" s="186">
        <v>0.75</v>
      </c>
      <c r="F204" s="186" t="s">
        <v>160</v>
      </c>
      <c r="G204" s="186" t="s">
        <v>160</v>
      </c>
      <c r="H204" s="186" t="s">
        <v>160</v>
      </c>
      <c r="I204" s="186" t="s">
        <v>160</v>
      </c>
      <c r="J204" s="186" t="s">
        <v>160</v>
      </c>
      <c r="K204" s="196" t="s">
        <v>160</v>
      </c>
      <c r="L204" s="171">
        <v>0.3781</v>
      </c>
      <c r="M204" s="172">
        <v>13</v>
      </c>
      <c r="N204" s="173">
        <v>117.12</v>
      </c>
      <c r="O204" s="173">
        <v>30.53</v>
      </c>
      <c r="P204" s="174">
        <v>1.015</v>
      </c>
      <c r="Q204" s="175">
        <v>25.03</v>
      </c>
      <c r="R204" s="176">
        <v>20</v>
      </c>
      <c r="S204" s="174">
        <f t="shared" si="6"/>
        <v>1.069536</v>
      </c>
      <c r="T204" s="177">
        <f t="shared" si="7"/>
        <v>-0.0509903359961704</v>
      </c>
      <c r="U204" s="203">
        <v>2.6</v>
      </c>
      <c r="V204" s="203">
        <v>2.91</v>
      </c>
      <c r="W204" s="203">
        <v>3.1</v>
      </c>
      <c r="X204" s="203">
        <v>3.9</v>
      </c>
      <c r="Y204" s="203">
        <v>4.46</v>
      </c>
      <c r="Z204" s="203">
        <v>4.39</v>
      </c>
      <c r="AA204" s="203">
        <v>5</v>
      </c>
      <c r="AB204" s="203">
        <v>4.66</v>
      </c>
      <c r="AC204" s="203">
        <v>4</v>
      </c>
      <c r="AD204" s="203">
        <v>3.32</v>
      </c>
      <c r="AE204" s="203">
        <v>2.96</v>
      </c>
      <c r="AF204" s="203">
        <v>2.6</v>
      </c>
      <c r="AG204" s="179">
        <v>2.75379229871645</v>
      </c>
      <c r="AH204" s="179">
        <v>3.08212907279418</v>
      </c>
      <c r="AI204" s="179">
        <v>3.28336774077731</v>
      </c>
      <c r="AJ204" s="179">
        <v>4.13068844807468</v>
      </c>
      <c r="AK204" s="179">
        <v>4.72381294318284</v>
      </c>
      <c r="AL204" s="179">
        <v>4.64967238129432</v>
      </c>
      <c r="AM204" s="179">
        <v>5.29575442060856</v>
      </c>
      <c r="AN204" s="179">
        <v>4.93564312000718</v>
      </c>
      <c r="AO204" s="179">
        <v>4.23660353648685</v>
      </c>
      <c r="AP204" s="179">
        <v>3.51638093528409</v>
      </c>
      <c r="AQ204" s="179">
        <v>3.13508661700027</v>
      </c>
      <c r="AR204" s="179">
        <v>2.75379229871645</v>
      </c>
      <c r="AS204" s="177">
        <v>0.8</v>
      </c>
      <c r="AT204" s="180">
        <v>1.18263581221122</v>
      </c>
      <c r="AU204" s="181">
        <v>202</v>
      </c>
    </row>
    <row r="205" customHeight="1" spans="1:47">
      <c r="A205" s="184" t="s">
        <v>146</v>
      </c>
      <c r="B205" s="185" t="s">
        <v>266</v>
      </c>
      <c r="C205" s="167" t="s">
        <v>270</v>
      </c>
      <c r="D205" s="186">
        <v>0</v>
      </c>
      <c r="E205" s="186">
        <v>0.75</v>
      </c>
      <c r="F205" s="186" t="s">
        <v>160</v>
      </c>
      <c r="G205" s="186" t="s">
        <v>160</v>
      </c>
      <c r="H205" s="186" t="s">
        <v>160</v>
      </c>
      <c r="I205" s="186" t="s">
        <v>160</v>
      </c>
      <c r="J205" s="186" t="s">
        <v>160</v>
      </c>
      <c r="K205" s="196" t="s">
        <v>160</v>
      </c>
      <c r="L205" s="171">
        <v>0.3783</v>
      </c>
      <c r="M205" s="172">
        <v>10</v>
      </c>
      <c r="N205" s="173">
        <v>117.78</v>
      </c>
      <c r="O205" s="173">
        <v>30.95</v>
      </c>
      <c r="P205" s="174">
        <v>1.011</v>
      </c>
      <c r="Q205" s="175">
        <v>25.65</v>
      </c>
      <c r="R205" s="176">
        <v>20</v>
      </c>
      <c r="S205" s="174">
        <f t="shared" si="6"/>
        <v>1.069536</v>
      </c>
      <c r="T205" s="177">
        <f t="shared" si="7"/>
        <v>-0.0547302755587471</v>
      </c>
      <c r="U205" s="203">
        <v>2.6</v>
      </c>
      <c r="V205" s="203">
        <v>2.91</v>
      </c>
      <c r="W205" s="203">
        <v>3.1</v>
      </c>
      <c r="X205" s="203">
        <v>3.9</v>
      </c>
      <c r="Y205" s="203">
        <v>4.46</v>
      </c>
      <c r="Z205" s="203">
        <v>4.39</v>
      </c>
      <c r="AA205" s="203">
        <v>5</v>
      </c>
      <c r="AB205" s="203">
        <v>4.66</v>
      </c>
      <c r="AC205" s="203">
        <v>4</v>
      </c>
      <c r="AD205" s="203">
        <v>3.32</v>
      </c>
      <c r="AE205" s="203">
        <v>2.96</v>
      </c>
      <c r="AF205" s="203">
        <v>2.6</v>
      </c>
      <c r="AG205" s="179">
        <v>2.76297160637884</v>
      </c>
      <c r="AH205" s="179">
        <v>3.09240283637016</v>
      </c>
      <c r="AI205" s="179">
        <v>3.29431229991323</v>
      </c>
      <c r="AJ205" s="179">
        <v>4.14445740956826</v>
      </c>
      <c r="AK205" s="179">
        <v>4.73955898632678</v>
      </c>
      <c r="AL205" s="179">
        <v>4.66517128923197</v>
      </c>
      <c r="AM205" s="179">
        <v>5.31340693534393</v>
      </c>
      <c r="AN205" s="179">
        <v>4.95209526374054</v>
      </c>
      <c r="AO205" s="179">
        <v>4.25072554827514</v>
      </c>
      <c r="AP205" s="179">
        <v>3.52810220506837</v>
      </c>
      <c r="AQ205" s="179">
        <v>3.1455369057236</v>
      </c>
      <c r="AR205" s="179">
        <v>2.76297160637884</v>
      </c>
      <c r="AS205" s="177">
        <v>0.8</v>
      </c>
      <c r="AT205" s="180">
        <v>1.18278159127354</v>
      </c>
      <c r="AU205" s="181">
        <v>203</v>
      </c>
    </row>
    <row r="206" customHeight="1" spans="1:47">
      <c r="A206" s="184" t="s">
        <v>146</v>
      </c>
      <c r="B206" s="185" t="s">
        <v>271</v>
      </c>
      <c r="C206" s="188" t="s">
        <v>272</v>
      </c>
      <c r="D206" s="186">
        <v>0</v>
      </c>
      <c r="E206" s="186">
        <v>0.75</v>
      </c>
      <c r="F206" s="186" t="s">
        <v>160</v>
      </c>
      <c r="G206" s="186" t="s">
        <v>160</v>
      </c>
      <c r="H206" s="186" t="s">
        <v>160</v>
      </c>
      <c r="I206" s="186" t="s">
        <v>160</v>
      </c>
      <c r="J206" s="186" t="s">
        <v>160</v>
      </c>
      <c r="K206" s="196" t="s">
        <v>160</v>
      </c>
      <c r="L206" s="171">
        <v>0.3921</v>
      </c>
      <c r="M206" s="172">
        <v>18</v>
      </c>
      <c r="N206" s="173">
        <v>118.75</v>
      </c>
      <c r="O206" s="173">
        <v>30.95</v>
      </c>
      <c r="P206" s="174">
        <v>1.017</v>
      </c>
      <c r="Q206" s="175">
        <v>25.55</v>
      </c>
      <c r="R206" s="176">
        <v>20</v>
      </c>
      <c r="S206" s="174">
        <f t="shared" si="6"/>
        <v>1.055576</v>
      </c>
      <c r="T206" s="177">
        <f t="shared" si="7"/>
        <v>-0.0365449763920361</v>
      </c>
      <c r="U206" s="203">
        <v>2.59</v>
      </c>
      <c r="V206" s="203">
        <v>2.85</v>
      </c>
      <c r="W206" s="203">
        <v>3</v>
      </c>
      <c r="X206" s="203">
        <v>3.8</v>
      </c>
      <c r="Y206" s="203">
        <v>4.41</v>
      </c>
      <c r="Z206" s="203">
        <v>4.34</v>
      </c>
      <c r="AA206" s="203">
        <v>5.06</v>
      </c>
      <c r="AB206" s="203">
        <v>4.55</v>
      </c>
      <c r="AC206" s="203">
        <v>3.85</v>
      </c>
      <c r="AD206" s="203">
        <v>3.34</v>
      </c>
      <c r="AE206" s="203">
        <v>2.91</v>
      </c>
      <c r="AF206" s="203">
        <v>2.62</v>
      </c>
      <c r="AG206" s="179">
        <v>2.75050709754674</v>
      </c>
      <c r="AH206" s="179">
        <v>3.02661977915375</v>
      </c>
      <c r="AI206" s="179">
        <v>3.18591555700395</v>
      </c>
      <c r="AJ206" s="179">
        <v>4.03549303887167</v>
      </c>
      <c r="AK206" s="179">
        <v>4.68329586879581</v>
      </c>
      <c r="AL206" s="179">
        <v>4.60895783913238</v>
      </c>
      <c r="AM206" s="179">
        <v>5.37357757281333</v>
      </c>
      <c r="AN206" s="179">
        <v>4.83197192812266</v>
      </c>
      <c r="AO206" s="179">
        <v>4.0885916314884</v>
      </c>
      <c r="AP206" s="179">
        <v>3.54698598679773</v>
      </c>
      <c r="AQ206" s="179">
        <v>3.09033809029383</v>
      </c>
      <c r="AR206" s="179">
        <v>2.78236625311678</v>
      </c>
      <c r="AS206" s="177">
        <v>0.8</v>
      </c>
      <c r="AT206" s="180">
        <v>1.18062025821909</v>
      </c>
      <c r="AU206" s="181">
        <v>204</v>
      </c>
    </row>
    <row r="207" customHeight="1" spans="1:47">
      <c r="A207" s="184" t="s">
        <v>146</v>
      </c>
      <c r="B207" s="185" t="s">
        <v>271</v>
      </c>
      <c r="C207" s="167" t="s">
        <v>273</v>
      </c>
      <c r="D207" s="186">
        <v>0</v>
      </c>
      <c r="E207" s="186">
        <v>0.75</v>
      </c>
      <c r="F207" s="186" t="s">
        <v>160</v>
      </c>
      <c r="G207" s="186" t="s">
        <v>160</v>
      </c>
      <c r="H207" s="186" t="s">
        <v>160</v>
      </c>
      <c r="I207" s="186" t="s">
        <v>160</v>
      </c>
      <c r="J207" s="186" t="s">
        <v>160</v>
      </c>
      <c r="K207" s="196" t="s">
        <v>160</v>
      </c>
      <c r="L207" s="171">
        <v>0.3923</v>
      </c>
      <c r="M207" s="172">
        <v>37</v>
      </c>
      <c r="N207" s="173">
        <v>118.75</v>
      </c>
      <c r="O207" s="173">
        <v>30.95</v>
      </c>
      <c r="P207" s="174">
        <v>1.017</v>
      </c>
      <c r="Q207" s="175">
        <v>25.55</v>
      </c>
      <c r="R207" s="176">
        <v>20</v>
      </c>
      <c r="S207" s="174">
        <f t="shared" si="6"/>
        <v>1.055576</v>
      </c>
      <c r="T207" s="177">
        <f t="shared" si="7"/>
        <v>-0.0365449763920361</v>
      </c>
      <c r="U207" s="203">
        <v>2.59</v>
      </c>
      <c r="V207" s="203">
        <v>2.85</v>
      </c>
      <c r="W207" s="203">
        <v>3</v>
      </c>
      <c r="X207" s="203">
        <v>3.8</v>
      </c>
      <c r="Y207" s="203">
        <v>4.41</v>
      </c>
      <c r="Z207" s="203">
        <v>4.34</v>
      </c>
      <c r="AA207" s="203">
        <v>5.06</v>
      </c>
      <c r="AB207" s="203">
        <v>4.55</v>
      </c>
      <c r="AC207" s="203">
        <v>3.85</v>
      </c>
      <c r="AD207" s="203">
        <v>3.34</v>
      </c>
      <c r="AE207" s="203">
        <v>2.91</v>
      </c>
      <c r="AF207" s="203">
        <v>2.62</v>
      </c>
      <c r="AG207" s="179">
        <v>2.75050709754674</v>
      </c>
      <c r="AH207" s="179">
        <v>3.02661977915375</v>
      </c>
      <c r="AI207" s="179">
        <v>3.18591555700395</v>
      </c>
      <c r="AJ207" s="179">
        <v>4.03549303887167</v>
      </c>
      <c r="AK207" s="179">
        <v>4.68329586879581</v>
      </c>
      <c r="AL207" s="179">
        <v>4.60895783913238</v>
      </c>
      <c r="AM207" s="179">
        <v>5.37357757281333</v>
      </c>
      <c r="AN207" s="179">
        <v>4.83197192812266</v>
      </c>
      <c r="AO207" s="179">
        <v>4.0885916314884</v>
      </c>
      <c r="AP207" s="179">
        <v>3.54698598679773</v>
      </c>
      <c r="AQ207" s="179">
        <v>3.09033809029383</v>
      </c>
      <c r="AR207" s="179">
        <v>2.78236625311678</v>
      </c>
      <c r="AS207" s="177">
        <v>0.8</v>
      </c>
      <c r="AT207" s="180">
        <v>1.17833849898272</v>
      </c>
      <c r="AU207" s="181">
        <v>205</v>
      </c>
    </row>
    <row r="208" customHeight="1" spans="1:47">
      <c r="A208" s="184" t="s">
        <v>146</v>
      </c>
      <c r="B208" s="185" t="s">
        <v>271</v>
      </c>
      <c r="C208" s="167" t="s">
        <v>274</v>
      </c>
      <c r="D208" s="186">
        <v>0</v>
      </c>
      <c r="E208" s="186">
        <v>0.75</v>
      </c>
      <c r="F208" s="186" t="s">
        <v>160</v>
      </c>
      <c r="G208" s="186" t="s">
        <v>160</v>
      </c>
      <c r="H208" s="186" t="s">
        <v>160</v>
      </c>
      <c r="I208" s="186" t="s">
        <v>160</v>
      </c>
      <c r="J208" s="186" t="s">
        <v>160</v>
      </c>
      <c r="K208" s="196" t="s">
        <v>160</v>
      </c>
      <c r="L208" s="171">
        <v>0.3925</v>
      </c>
      <c r="M208" s="172">
        <v>14</v>
      </c>
      <c r="N208" s="173">
        <v>119.17</v>
      </c>
      <c r="O208" s="173">
        <v>31.13</v>
      </c>
      <c r="P208" s="174">
        <v>1.018</v>
      </c>
      <c r="Q208" s="175">
        <v>26.13</v>
      </c>
      <c r="R208" s="176">
        <v>20</v>
      </c>
      <c r="S208" s="174">
        <f t="shared" si="6"/>
        <v>1.102016</v>
      </c>
      <c r="T208" s="177">
        <f t="shared" si="7"/>
        <v>-0.0762384575178584</v>
      </c>
      <c r="U208" s="203">
        <v>2.74</v>
      </c>
      <c r="V208" s="203">
        <v>3.12</v>
      </c>
      <c r="W208" s="203">
        <v>3.32</v>
      </c>
      <c r="X208" s="203">
        <v>4.15</v>
      </c>
      <c r="Y208" s="203">
        <v>4.72</v>
      </c>
      <c r="Z208" s="203">
        <v>4.6</v>
      </c>
      <c r="AA208" s="203">
        <v>5.02</v>
      </c>
      <c r="AB208" s="203">
        <v>4.67</v>
      </c>
      <c r="AC208" s="203">
        <v>3.96</v>
      </c>
      <c r="AD208" s="203">
        <v>3.4</v>
      </c>
      <c r="AE208" s="203">
        <v>2.85</v>
      </c>
      <c r="AF208" s="203">
        <v>2.69</v>
      </c>
      <c r="AG208" s="179">
        <v>2.92241869446542</v>
      </c>
      <c r="AH208" s="179">
        <v>3.32771763749347</v>
      </c>
      <c r="AI208" s="179">
        <v>3.54103287066612</v>
      </c>
      <c r="AJ208" s="179">
        <v>4.42629108833266</v>
      </c>
      <c r="AK208" s="179">
        <v>5.03423950287473</v>
      </c>
      <c r="AL208" s="179">
        <v>4.90625036297114</v>
      </c>
      <c r="AM208" s="179">
        <v>5.35421235263372</v>
      </c>
      <c r="AN208" s="179">
        <v>4.98091069458157</v>
      </c>
      <c r="AO208" s="179">
        <v>4.22364161681863</v>
      </c>
      <c r="AP208" s="179">
        <v>3.62635896393519</v>
      </c>
      <c r="AQ208" s="179">
        <v>3.03974207271038</v>
      </c>
      <c r="AR208" s="179">
        <v>2.86908988617225</v>
      </c>
      <c r="AS208" s="177">
        <v>0.8</v>
      </c>
      <c r="AT208" s="180">
        <v>1.18875653161206</v>
      </c>
      <c r="AU208" s="181">
        <v>206</v>
      </c>
    </row>
    <row r="209" customHeight="1" spans="1:47">
      <c r="A209" s="184" t="s">
        <v>146</v>
      </c>
      <c r="B209" s="185" t="s">
        <v>271</v>
      </c>
      <c r="C209" s="167" t="s">
        <v>275</v>
      </c>
      <c r="D209" s="186">
        <v>0</v>
      </c>
      <c r="E209" s="186">
        <v>0.75</v>
      </c>
      <c r="F209" s="186" t="s">
        <v>160</v>
      </c>
      <c r="G209" s="186" t="s">
        <v>160</v>
      </c>
      <c r="H209" s="186" t="s">
        <v>160</v>
      </c>
      <c r="I209" s="186" t="s">
        <v>160</v>
      </c>
      <c r="J209" s="186" t="s">
        <v>160</v>
      </c>
      <c r="K209" s="196" t="s">
        <v>160</v>
      </c>
      <c r="L209" s="171">
        <v>0.3927</v>
      </c>
      <c r="M209" s="172">
        <v>41</v>
      </c>
      <c r="N209" s="173">
        <v>119.42</v>
      </c>
      <c r="O209" s="173">
        <v>30.9</v>
      </c>
      <c r="P209" s="174">
        <v>0.998</v>
      </c>
      <c r="Q209" s="175">
        <v>25.5</v>
      </c>
      <c r="R209" s="176">
        <v>20</v>
      </c>
      <c r="S209" s="174">
        <f t="shared" si="6"/>
        <v>1.061776</v>
      </c>
      <c r="T209" s="177">
        <f t="shared" si="7"/>
        <v>-0.0600653998583504</v>
      </c>
      <c r="U209" s="203">
        <v>2.61</v>
      </c>
      <c r="V209" s="203">
        <v>2.85</v>
      </c>
      <c r="W209" s="203">
        <v>3.09</v>
      </c>
      <c r="X209" s="203">
        <v>3.9</v>
      </c>
      <c r="Y209" s="203">
        <v>4.43</v>
      </c>
      <c r="Z209" s="203">
        <v>4.36</v>
      </c>
      <c r="AA209" s="203">
        <v>5.08</v>
      </c>
      <c r="AB209" s="203">
        <v>4.55</v>
      </c>
      <c r="AC209" s="203">
        <v>3.8</v>
      </c>
      <c r="AD209" s="203">
        <v>3.38</v>
      </c>
      <c r="AE209" s="203">
        <v>2.84</v>
      </c>
      <c r="AF209" s="203">
        <v>2.68</v>
      </c>
      <c r="AG209" s="179">
        <v>2.77213928361538</v>
      </c>
      <c r="AH209" s="179">
        <v>3.02704864302829</v>
      </c>
      <c r="AI209" s="179">
        <v>3.28195800244119</v>
      </c>
      <c r="AJ209" s="179">
        <v>4.14227709045976</v>
      </c>
      <c r="AK209" s="179">
        <v>4.70520192582993</v>
      </c>
      <c r="AL209" s="179">
        <v>4.63085336266783</v>
      </c>
      <c r="AM209" s="179">
        <v>5.39558144090656</v>
      </c>
      <c r="AN209" s="179">
        <v>4.83265660553639</v>
      </c>
      <c r="AO209" s="179">
        <v>4.03606485737105</v>
      </c>
      <c r="AP209" s="179">
        <v>3.58997347839846</v>
      </c>
      <c r="AQ209" s="179">
        <v>3.01642741971941</v>
      </c>
      <c r="AR209" s="179">
        <v>2.84648784677748</v>
      </c>
      <c r="AS209" s="177">
        <v>0.8</v>
      </c>
      <c r="AT209" s="180">
        <v>1.16734996014121</v>
      </c>
      <c r="AU209" s="181">
        <v>207</v>
      </c>
    </row>
    <row r="210" customHeight="1" spans="1:47">
      <c r="A210" s="184" t="s">
        <v>146</v>
      </c>
      <c r="B210" s="185" t="s">
        <v>271</v>
      </c>
      <c r="C210" s="167" t="s">
        <v>276</v>
      </c>
      <c r="D210" s="186">
        <v>0</v>
      </c>
      <c r="E210" s="186">
        <v>0.75</v>
      </c>
      <c r="F210" s="186" t="s">
        <v>160</v>
      </c>
      <c r="G210" s="186" t="s">
        <v>160</v>
      </c>
      <c r="H210" s="186" t="s">
        <v>160</v>
      </c>
      <c r="I210" s="186" t="s">
        <v>160</v>
      </c>
      <c r="J210" s="186" t="s">
        <v>160</v>
      </c>
      <c r="K210" s="196" t="s">
        <v>160</v>
      </c>
      <c r="L210" s="171">
        <v>0.3929</v>
      </c>
      <c r="M210" s="172">
        <v>31</v>
      </c>
      <c r="N210" s="173">
        <v>118.4</v>
      </c>
      <c r="O210" s="173">
        <v>30.7</v>
      </c>
      <c r="P210" s="174">
        <v>1.003</v>
      </c>
      <c r="Q210" s="175">
        <v>25.2</v>
      </c>
      <c r="R210" s="176">
        <v>20</v>
      </c>
      <c r="S210" s="174">
        <f t="shared" si="6"/>
        <v>1.055576</v>
      </c>
      <c r="T210" s="177">
        <f t="shared" si="7"/>
        <v>-0.0498078774053218</v>
      </c>
      <c r="U210" s="203">
        <v>2.59</v>
      </c>
      <c r="V210" s="203">
        <v>2.85</v>
      </c>
      <c r="W210" s="203">
        <v>3</v>
      </c>
      <c r="X210" s="203">
        <v>3.8</v>
      </c>
      <c r="Y210" s="203">
        <v>4.41</v>
      </c>
      <c r="Z210" s="203">
        <v>4.34</v>
      </c>
      <c r="AA210" s="203">
        <v>5.06</v>
      </c>
      <c r="AB210" s="203">
        <v>4.55</v>
      </c>
      <c r="AC210" s="203">
        <v>3.85</v>
      </c>
      <c r="AD210" s="203">
        <v>3.34</v>
      </c>
      <c r="AE210" s="203">
        <v>2.91</v>
      </c>
      <c r="AF210" s="203">
        <v>2.62</v>
      </c>
      <c r="AG210" s="179">
        <v>2.74499132227334</v>
      </c>
      <c r="AH210" s="179">
        <v>3.02055029671004</v>
      </c>
      <c r="AI210" s="179">
        <v>3.17952662811583</v>
      </c>
      <c r="AJ210" s="179">
        <v>4.02740039561339</v>
      </c>
      <c r="AK210" s="179">
        <v>4.67390414333028</v>
      </c>
      <c r="AL210" s="179">
        <v>4.59971518867424</v>
      </c>
      <c r="AM210" s="179">
        <v>5.36280157942204</v>
      </c>
      <c r="AN210" s="179">
        <v>4.82228205264235</v>
      </c>
      <c r="AO210" s="179">
        <v>4.08039250608199</v>
      </c>
      <c r="AP210" s="179">
        <v>3.5398729793023</v>
      </c>
      <c r="AQ210" s="179">
        <v>3.08414082927236</v>
      </c>
      <c r="AR210" s="179">
        <v>2.7767865885545</v>
      </c>
      <c r="AS210" s="177">
        <v>0.8</v>
      </c>
      <c r="AT210" s="180">
        <v>1.17088030975971</v>
      </c>
      <c r="AU210" s="181">
        <v>208</v>
      </c>
    </row>
    <row r="211" customHeight="1" spans="1:47">
      <c r="A211" s="184" t="s">
        <v>146</v>
      </c>
      <c r="B211" s="185" t="s">
        <v>271</v>
      </c>
      <c r="C211" s="167" t="s">
        <v>277</v>
      </c>
      <c r="D211" s="186">
        <v>0</v>
      </c>
      <c r="E211" s="186">
        <v>0.75</v>
      </c>
      <c r="F211" s="186" t="s">
        <v>160</v>
      </c>
      <c r="G211" s="186" t="s">
        <v>160</v>
      </c>
      <c r="H211" s="186" t="s">
        <v>160</v>
      </c>
      <c r="I211" s="186" t="s">
        <v>160</v>
      </c>
      <c r="J211" s="186" t="s">
        <v>160</v>
      </c>
      <c r="K211" s="196" t="s">
        <v>160</v>
      </c>
      <c r="L211" s="171">
        <v>0.3931</v>
      </c>
      <c r="M211" s="172">
        <v>180</v>
      </c>
      <c r="N211" s="173">
        <v>118.6</v>
      </c>
      <c r="O211" s="173">
        <v>30.07</v>
      </c>
      <c r="P211" s="174">
        <v>0.989</v>
      </c>
      <c r="Q211" s="175">
        <v>24.27</v>
      </c>
      <c r="R211" s="176">
        <v>20</v>
      </c>
      <c r="S211" s="174">
        <f t="shared" si="6"/>
        <v>1.055576</v>
      </c>
      <c r="T211" s="177">
        <f t="shared" si="7"/>
        <v>-0.0630707784186073</v>
      </c>
      <c r="U211" s="203">
        <v>2.59</v>
      </c>
      <c r="V211" s="203">
        <v>2.85</v>
      </c>
      <c r="W211" s="203">
        <v>3</v>
      </c>
      <c r="X211" s="203">
        <v>3.8</v>
      </c>
      <c r="Y211" s="203">
        <v>4.41</v>
      </c>
      <c r="Z211" s="203">
        <v>4.34</v>
      </c>
      <c r="AA211" s="203">
        <v>5.06</v>
      </c>
      <c r="AB211" s="203">
        <v>4.55</v>
      </c>
      <c r="AC211" s="203">
        <v>3.85</v>
      </c>
      <c r="AD211" s="203">
        <v>3.34</v>
      </c>
      <c r="AE211" s="203">
        <v>2.91</v>
      </c>
      <c r="AF211" s="203">
        <v>2.62</v>
      </c>
      <c r="AG211" s="179">
        <v>2.73125095682357</v>
      </c>
      <c r="AH211" s="179">
        <v>3.0054305895549</v>
      </c>
      <c r="AI211" s="179">
        <v>3.16361114689989</v>
      </c>
      <c r="AJ211" s="179">
        <v>4.0072407860732</v>
      </c>
      <c r="AK211" s="179">
        <v>4.65050838594284</v>
      </c>
      <c r="AL211" s="179">
        <v>4.57669079251518</v>
      </c>
      <c r="AM211" s="179">
        <v>5.33595746777115</v>
      </c>
      <c r="AN211" s="179">
        <v>4.79814357279817</v>
      </c>
      <c r="AO211" s="179">
        <v>4.05996763852153</v>
      </c>
      <c r="AP211" s="179">
        <v>3.52215374354855</v>
      </c>
      <c r="AQ211" s="179">
        <v>3.0687028124929</v>
      </c>
      <c r="AR211" s="179">
        <v>2.76288706829257</v>
      </c>
      <c r="AS211" s="177">
        <v>0.8</v>
      </c>
      <c r="AT211" s="180">
        <v>1.19001983862892</v>
      </c>
      <c r="AU211" s="181">
        <v>209</v>
      </c>
    </row>
    <row r="212" customHeight="1" spans="1:47">
      <c r="A212" s="184" t="s">
        <v>146</v>
      </c>
      <c r="B212" s="185" t="s">
        <v>271</v>
      </c>
      <c r="C212" s="167" t="s">
        <v>278</v>
      </c>
      <c r="D212" s="186">
        <v>0</v>
      </c>
      <c r="E212" s="186">
        <v>0.75</v>
      </c>
      <c r="F212" s="186" t="s">
        <v>160</v>
      </c>
      <c r="G212" s="186" t="s">
        <v>160</v>
      </c>
      <c r="H212" s="186" t="s">
        <v>160</v>
      </c>
      <c r="I212" s="186" t="s">
        <v>160</v>
      </c>
      <c r="J212" s="186" t="s">
        <v>160</v>
      </c>
      <c r="K212" s="196" t="s">
        <v>160</v>
      </c>
      <c r="L212" s="171">
        <v>0.3933</v>
      </c>
      <c r="M212" s="172">
        <v>206</v>
      </c>
      <c r="N212" s="173">
        <v>118.53</v>
      </c>
      <c r="O212" s="173">
        <v>30.28</v>
      </c>
      <c r="P212" s="174">
        <v>0.993</v>
      </c>
      <c r="Q212" s="175">
        <v>24.58</v>
      </c>
      <c r="R212" s="176">
        <v>20</v>
      </c>
      <c r="S212" s="174">
        <f t="shared" si="6"/>
        <v>1.055576</v>
      </c>
      <c r="T212" s="177">
        <f t="shared" si="7"/>
        <v>-0.0592813781290972</v>
      </c>
      <c r="U212" s="203">
        <v>2.59</v>
      </c>
      <c r="V212" s="203">
        <v>2.85</v>
      </c>
      <c r="W212" s="203">
        <v>3</v>
      </c>
      <c r="X212" s="203">
        <v>3.8</v>
      </c>
      <c r="Y212" s="203">
        <v>4.41</v>
      </c>
      <c r="Z212" s="203">
        <v>4.34</v>
      </c>
      <c r="AA212" s="203">
        <v>5.06</v>
      </c>
      <c r="AB212" s="203">
        <v>4.55</v>
      </c>
      <c r="AC212" s="203">
        <v>3.85</v>
      </c>
      <c r="AD212" s="203">
        <v>3.34</v>
      </c>
      <c r="AE212" s="203">
        <v>2.91</v>
      </c>
      <c r="AF212" s="203">
        <v>2.62</v>
      </c>
      <c r="AG212" s="179">
        <v>2.73606008473099</v>
      </c>
      <c r="AH212" s="179">
        <v>3.0107224870592</v>
      </c>
      <c r="AI212" s="179">
        <v>3.16918156532547</v>
      </c>
      <c r="AJ212" s="179">
        <v>4.01429664941227</v>
      </c>
      <c r="AK212" s="179">
        <v>4.65869690102844</v>
      </c>
      <c r="AL212" s="179">
        <v>4.58474933117085</v>
      </c>
      <c r="AM212" s="179">
        <v>5.34535290684896</v>
      </c>
      <c r="AN212" s="179">
        <v>4.80659204074363</v>
      </c>
      <c r="AO212" s="179">
        <v>4.06711634216769</v>
      </c>
      <c r="AP212" s="179">
        <v>3.52835547606236</v>
      </c>
      <c r="AQ212" s="179">
        <v>3.07410611836571</v>
      </c>
      <c r="AR212" s="179">
        <v>2.76775190038425</v>
      </c>
      <c r="AS212" s="177">
        <v>0.8</v>
      </c>
      <c r="AT212" s="180">
        <v>1.17389540669189</v>
      </c>
      <c r="AU212" s="181">
        <v>210</v>
      </c>
    </row>
    <row r="213" customHeight="1" spans="1:47">
      <c r="A213" s="184" t="s">
        <v>146</v>
      </c>
      <c r="B213" s="185" t="s">
        <v>271</v>
      </c>
      <c r="C213" s="167" t="s">
        <v>279</v>
      </c>
      <c r="D213" s="186">
        <v>0</v>
      </c>
      <c r="E213" s="186">
        <v>0.75</v>
      </c>
      <c r="F213" s="186" t="s">
        <v>160</v>
      </c>
      <c r="G213" s="186" t="s">
        <v>160</v>
      </c>
      <c r="H213" s="186" t="s">
        <v>160</v>
      </c>
      <c r="I213" s="186" t="s">
        <v>160</v>
      </c>
      <c r="J213" s="186" t="s">
        <v>160</v>
      </c>
      <c r="K213" s="196" t="s">
        <v>160</v>
      </c>
      <c r="L213" s="171">
        <v>0.3935</v>
      </c>
      <c r="M213" s="172">
        <v>55</v>
      </c>
      <c r="N213" s="173">
        <v>118.98</v>
      </c>
      <c r="O213" s="173">
        <v>30.63</v>
      </c>
      <c r="P213" s="174">
        <v>0.999</v>
      </c>
      <c r="Q213" s="175">
        <v>25.03</v>
      </c>
      <c r="R213" s="176">
        <v>20</v>
      </c>
      <c r="S213" s="174">
        <f t="shared" si="6"/>
        <v>1.055576</v>
      </c>
      <c r="T213" s="177">
        <f t="shared" si="7"/>
        <v>-0.0535972776948319</v>
      </c>
      <c r="U213" s="203">
        <v>2.59</v>
      </c>
      <c r="V213" s="203">
        <v>2.85</v>
      </c>
      <c r="W213" s="203">
        <v>3</v>
      </c>
      <c r="X213" s="203">
        <v>3.8</v>
      </c>
      <c r="Y213" s="203">
        <v>4.41</v>
      </c>
      <c r="Z213" s="203">
        <v>4.34</v>
      </c>
      <c r="AA213" s="203">
        <v>5.06</v>
      </c>
      <c r="AB213" s="203">
        <v>4.55</v>
      </c>
      <c r="AC213" s="203">
        <v>3.85</v>
      </c>
      <c r="AD213" s="203">
        <v>3.34</v>
      </c>
      <c r="AE213" s="203">
        <v>2.91</v>
      </c>
      <c r="AF213" s="203">
        <v>2.62</v>
      </c>
      <c r="AG213" s="179">
        <v>2.74318544567137</v>
      </c>
      <c r="AH213" s="179">
        <v>3.01856313519822</v>
      </c>
      <c r="AI213" s="179">
        <v>3.17743487915603</v>
      </c>
      <c r="AJ213" s="179">
        <v>4.02475084693097</v>
      </c>
      <c r="AK213" s="179">
        <v>4.67082927235936</v>
      </c>
      <c r="AL213" s="179">
        <v>4.59668912517905</v>
      </c>
      <c r="AM213" s="179">
        <v>5.3592734961765</v>
      </c>
      <c r="AN213" s="179">
        <v>4.81910956671997</v>
      </c>
      <c r="AO213" s="179">
        <v>4.0777080949169</v>
      </c>
      <c r="AP213" s="179">
        <v>3.53754416546037</v>
      </c>
      <c r="AQ213" s="179">
        <v>3.08211183278134</v>
      </c>
      <c r="AR213" s="179">
        <v>2.77495979446293</v>
      </c>
      <c r="AS213" s="177">
        <v>0.8</v>
      </c>
      <c r="AT213" s="180">
        <v>1.19340471844283</v>
      </c>
      <c r="AU213" s="181">
        <v>211</v>
      </c>
    </row>
    <row r="214" customHeight="1" spans="1:47">
      <c r="A214" s="184" t="s">
        <v>146</v>
      </c>
      <c r="B214" s="185" t="s">
        <v>280</v>
      </c>
      <c r="C214" s="188" t="s">
        <v>281</v>
      </c>
      <c r="D214" s="186">
        <v>0</v>
      </c>
      <c r="E214" s="186">
        <v>0.75</v>
      </c>
      <c r="F214" s="186" t="s">
        <v>160</v>
      </c>
      <c r="G214" s="186" t="s">
        <v>160</v>
      </c>
      <c r="H214" s="186" t="s">
        <v>282</v>
      </c>
      <c r="I214" s="187">
        <v>10</v>
      </c>
      <c r="J214" s="186" t="s">
        <v>160</v>
      </c>
      <c r="K214" s="196" t="s">
        <v>160</v>
      </c>
      <c r="L214" s="171">
        <v>0.3741</v>
      </c>
      <c r="M214" s="172">
        <v>52</v>
      </c>
      <c r="N214" s="173">
        <v>117</v>
      </c>
      <c r="O214" s="173">
        <v>32.63</v>
      </c>
      <c r="P214" s="174">
        <v>1.043</v>
      </c>
      <c r="Q214" s="175">
        <v>28.33</v>
      </c>
      <c r="R214" s="176">
        <v>21</v>
      </c>
      <c r="S214" s="174">
        <f t="shared" si="6"/>
        <v>1.136464</v>
      </c>
      <c r="T214" s="177">
        <f t="shared" si="7"/>
        <v>-0.0822410564698928</v>
      </c>
      <c r="U214" s="203">
        <v>2.8</v>
      </c>
      <c r="V214" s="203">
        <v>3.24</v>
      </c>
      <c r="W214" s="203">
        <v>3.67</v>
      </c>
      <c r="X214" s="203">
        <v>4.51</v>
      </c>
      <c r="Y214" s="203">
        <v>4.98</v>
      </c>
      <c r="Z214" s="203">
        <v>4.94</v>
      </c>
      <c r="AA214" s="203">
        <v>4.93</v>
      </c>
      <c r="AB214" s="203">
        <v>4.63</v>
      </c>
      <c r="AC214" s="203">
        <v>4.04</v>
      </c>
      <c r="AD214" s="203">
        <v>3.32</v>
      </c>
      <c r="AE214" s="203">
        <v>2.98</v>
      </c>
      <c r="AF214" s="203">
        <v>2.63</v>
      </c>
      <c r="AG214" s="179">
        <v>3.02960480930324</v>
      </c>
      <c r="AH214" s="179">
        <v>3.50568556505089</v>
      </c>
      <c r="AI214" s="179">
        <v>3.97094630362246</v>
      </c>
      <c r="AJ214" s="179">
        <v>4.87982774641344</v>
      </c>
      <c r="AK214" s="179">
        <v>5.38836855368934</v>
      </c>
      <c r="AL214" s="179">
        <v>5.34508848498501</v>
      </c>
      <c r="AM214" s="179">
        <v>5.33426846780892</v>
      </c>
      <c r="AN214" s="179">
        <v>5.00966795252643</v>
      </c>
      <c r="AO214" s="179">
        <v>4.37128693913754</v>
      </c>
      <c r="AP214" s="179">
        <v>3.59224570245956</v>
      </c>
      <c r="AQ214" s="179">
        <v>3.22436511847274</v>
      </c>
      <c r="AR214" s="179">
        <v>2.84566451730983</v>
      </c>
      <c r="AS214" s="177">
        <v>0.8</v>
      </c>
      <c r="AT214" s="180">
        <v>1.15235688092085</v>
      </c>
      <c r="AU214" s="181">
        <v>212</v>
      </c>
    </row>
    <row r="215" customHeight="1" spans="1:47">
      <c r="A215" s="184" t="s">
        <v>146</v>
      </c>
      <c r="B215" s="185" t="s">
        <v>280</v>
      </c>
      <c r="C215" s="167" t="s">
        <v>283</v>
      </c>
      <c r="D215" s="186">
        <v>0</v>
      </c>
      <c r="E215" s="186">
        <v>0.75</v>
      </c>
      <c r="F215" s="186" t="s">
        <v>160</v>
      </c>
      <c r="G215" s="186" t="s">
        <v>160</v>
      </c>
      <c r="H215" s="186" t="s">
        <v>282</v>
      </c>
      <c r="I215" s="187">
        <v>10</v>
      </c>
      <c r="J215" s="186" t="s">
        <v>160</v>
      </c>
      <c r="K215" s="196" t="s">
        <v>160</v>
      </c>
      <c r="L215" s="171">
        <v>0.3743</v>
      </c>
      <c r="M215" s="172">
        <v>40</v>
      </c>
      <c r="N215" s="173">
        <v>117.05</v>
      </c>
      <c r="O215" s="173">
        <v>32.63</v>
      </c>
      <c r="P215" s="174">
        <v>1.042</v>
      </c>
      <c r="Q215" s="175">
        <v>28.33</v>
      </c>
      <c r="R215" s="176">
        <v>21</v>
      </c>
      <c r="S215" s="174">
        <f t="shared" si="6"/>
        <v>1.136464</v>
      </c>
      <c r="T215" s="177">
        <f t="shared" si="7"/>
        <v>-0.0831209787551564</v>
      </c>
      <c r="U215" s="203">
        <v>2.8</v>
      </c>
      <c r="V215" s="203">
        <v>3.24</v>
      </c>
      <c r="W215" s="203">
        <v>3.67</v>
      </c>
      <c r="X215" s="203">
        <v>4.51</v>
      </c>
      <c r="Y215" s="203">
        <v>4.98</v>
      </c>
      <c r="Z215" s="203">
        <v>4.94</v>
      </c>
      <c r="AA215" s="203">
        <v>4.93</v>
      </c>
      <c r="AB215" s="203">
        <v>4.63</v>
      </c>
      <c r="AC215" s="203">
        <v>4.04</v>
      </c>
      <c r="AD215" s="203">
        <v>3.32</v>
      </c>
      <c r="AE215" s="203">
        <v>2.98</v>
      </c>
      <c r="AF215" s="203">
        <v>2.63</v>
      </c>
      <c r="AG215" s="179">
        <v>3.02960480930324</v>
      </c>
      <c r="AH215" s="179">
        <v>3.50568556505089</v>
      </c>
      <c r="AI215" s="179">
        <v>3.97094630362246</v>
      </c>
      <c r="AJ215" s="179">
        <v>4.87982774641344</v>
      </c>
      <c r="AK215" s="179">
        <v>5.38836855368934</v>
      </c>
      <c r="AL215" s="179">
        <v>5.34508848498501</v>
      </c>
      <c r="AM215" s="179">
        <v>5.33426846780892</v>
      </c>
      <c r="AN215" s="179">
        <v>5.00966795252643</v>
      </c>
      <c r="AO215" s="179">
        <v>4.37128693913754</v>
      </c>
      <c r="AP215" s="179">
        <v>3.59224570245956</v>
      </c>
      <c r="AQ215" s="179">
        <v>3.22436511847274</v>
      </c>
      <c r="AR215" s="179">
        <v>2.84566451730983</v>
      </c>
      <c r="AS215" s="177">
        <v>0.8</v>
      </c>
      <c r="AT215" s="180">
        <v>1.15235688092085</v>
      </c>
      <c r="AU215" s="181">
        <v>213</v>
      </c>
    </row>
    <row r="216" customHeight="1" spans="1:47">
      <c r="A216" s="184" t="s">
        <v>146</v>
      </c>
      <c r="B216" s="185" t="s">
        <v>280</v>
      </c>
      <c r="C216" s="167" t="s">
        <v>284</v>
      </c>
      <c r="D216" s="186">
        <v>0</v>
      </c>
      <c r="E216" s="186">
        <v>0.75</v>
      </c>
      <c r="F216" s="186" t="s">
        <v>160</v>
      </c>
      <c r="G216" s="186" t="s">
        <v>160</v>
      </c>
      <c r="H216" s="186" t="s">
        <v>282</v>
      </c>
      <c r="I216" s="187">
        <v>10</v>
      </c>
      <c r="J216" s="186" t="s">
        <v>160</v>
      </c>
      <c r="K216" s="196" t="s">
        <v>160</v>
      </c>
      <c r="L216" s="171">
        <v>0.3745</v>
      </c>
      <c r="M216" s="172">
        <v>32</v>
      </c>
      <c r="N216" s="173">
        <v>117</v>
      </c>
      <c r="O216" s="173">
        <v>32.67</v>
      </c>
      <c r="P216" s="174">
        <v>1.054</v>
      </c>
      <c r="Q216" s="175">
        <v>28.37</v>
      </c>
      <c r="R216" s="176">
        <v>21</v>
      </c>
      <c r="S216" s="174">
        <f t="shared" si="6"/>
        <v>1.136464</v>
      </c>
      <c r="T216" s="177">
        <f t="shared" si="7"/>
        <v>-0.0725619113319912</v>
      </c>
      <c r="U216" s="203">
        <v>2.8</v>
      </c>
      <c r="V216" s="203">
        <v>3.24</v>
      </c>
      <c r="W216" s="203">
        <v>3.67</v>
      </c>
      <c r="X216" s="203">
        <v>4.51</v>
      </c>
      <c r="Y216" s="203">
        <v>4.98</v>
      </c>
      <c r="Z216" s="203">
        <v>4.94</v>
      </c>
      <c r="AA216" s="203">
        <v>4.93</v>
      </c>
      <c r="AB216" s="203">
        <v>4.63</v>
      </c>
      <c r="AC216" s="203">
        <v>4.04</v>
      </c>
      <c r="AD216" s="203">
        <v>3.32</v>
      </c>
      <c r="AE216" s="203">
        <v>2.98</v>
      </c>
      <c r="AF216" s="203">
        <v>2.63</v>
      </c>
      <c r="AG216" s="179">
        <v>3.031240760816</v>
      </c>
      <c r="AH216" s="179">
        <v>3.50757859465852</v>
      </c>
      <c r="AI216" s="179">
        <v>3.97309056864098</v>
      </c>
      <c r="AJ216" s="179">
        <v>4.88246279688578</v>
      </c>
      <c r="AK216" s="179">
        <v>5.39127821030847</v>
      </c>
      <c r="AL216" s="179">
        <v>5.34797477086824</v>
      </c>
      <c r="AM216" s="179">
        <v>5.33714891100818</v>
      </c>
      <c r="AN216" s="179">
        <v>5.01237311520646</v>
      </c>
      <c r="AO216" s="179">
        <v>4.37364738346309</v>
      </c>
      <c r="AP216" s="179">
        <v>3.59418547353898</v>
      </c>
      <c r="AQ216" s="179">
        <v>3.22610623829703</v>
      </c>
      <c r="AR216" s="179">
        <v>2.84720114319503</v>
      </c>
      <c r="AS216" s="177">
        <v>0.8</v>
      </c>
      <c r="AT216" s="180">
        <v>1.14867067332179</v>
      </c>
      <c r="AU216" s="181">
        <v>214</v>
      </c>
    </row>
    <row r="217" customHeight="1" spans="1:47">
      <c r="A217" s="184" t="s">
        <v>146</v>
      </c>
      <c r="B217" s="185" t="s">
        <v>280</v>
      </c>
      <c r="C217" s="167" t="s">
        <v>285</v>
      </c>
      <c r="D217" s="186">
        <v>0</v>
      </c>
      <c r="E217" s="186">
        <v>0.75</v>
      </c>
      <c r="F217" s="186" t="s">
        <v>160</v>
      </c>
      <c r="G217" s="186" t="s">
        <v>160</v>
      </c>
      <c r="H217" s="186" t="s">
        <v>282</v>
      </c>
      <c r="I217" s="187">
        <v>10</v>
      </c>
      <c r="J217" s="186" t="s">
        <v>160</v>
      </c>
      <c r="K217" s="196" t="s">
        <v>160</v>
      </c>
      <c r="L217" s="171">
        <v>0.3747</v>
      </c>
      <c r="M217" s="172">
        <v>44</v>
      </c>
      <c r="N217" s="173">
        <v>116.85</v>
      </c>
      <c r="O217" s="173">
        <v>32.6</v>
      </c>
      <c r="P217" s="174">
        <v>1.05</v>
      </c>
      <c r="Q217" s="175">
        <v>28</v>
      </c>
      <c r="R217" s="176">
        <v>21</v>
      </c>
      <c r="S217" s="174">
        <f t="shared" si="6"/>
        <v>1.137352</v>
      </c>
      <c r="T217" s="177">
        <f t="shared" si="7"/>
        <v>-0.0768029598576343</v>
      </c>
      <c r="U217" s="203">
        <v>2.77</v>
      </c>
      <c r="V217" s="203">
        <v>3.2</v>
      </c>
      <c r="W217" s="203">
        <v>3.67</v>
      </c>
      <c r="X217" s="203">
        <v>4.67</v>
      </c>
      <c r="Y217" s="203">
        <v>4.93</v>
      </c>
      <c r="Z217" s="203">
        <v>5.05</v>
      </c>
      <c r="AA217" s="203">
        <v>4.91</v>
      </c>
      <c r="AB217" s="203">
        <v>4.59</v>
      </c>
      <c r="AC217" s="203">
        <v>4.04</v>
      </c>
      <c r="AD217" s="203">
        <v>3.33</v>
      </c>
      <c r="AE217" s="203">
        <v>2.96</v>
      </c>
      <c r="AF217" s="203">
        <v>2.59</v>
      </c>
      <c r="AG217" s="179">
        <v>2.99102483663809</v>
      </c>
      <c r="AH217" s="179">
        <v>3.45533555135086</v>
      </c>
      <c r="AI217" s="179">
        <v>3.96283796045551</v>
      </c>
      <c r="AJ217" s="179">
        <v>5.04263032025266</v>
      </c>
      <c r="AK217" s="179">
        <v>5.32337633379991</v>
      </c>
      <c r="AL217" s="179">
        <v>5.45295141697557</v>
      </c>
      <c r="AM217" s="179">
        <v>5.30178048660397</v>
      </c>
      <c r="AN217" s="179">
        <v>4.95624693146889</v>
      </c>
      <c r="AO217" s="179">
        <v>4.36236113358046</v>
      </c>
      <c r="AP217" s="179">
        <v>3.59570855812449</v>
      </c>
      <c r="AQ217" s="179">
        <v>3.19618538499954</v>
      </c>
      <c r="AR217" s="179">
        <v>2.7966622118746</v>
      </c>
      <c r="AS217" s="177">
        <v>0.8</v>
      </c>
      <c r="AT217" s="180">
        <v>1.15409493735357</v>
      </c>
      <c r="AU217" s="181">
        <v>215</v>
      </c>
    </row>
    <row r="218" customHeight="1" spans="1:47">
      <c r="A218" s="184" t="s">
        <v>146</v>
      </c>
      <c r="B218" s="185" t="s">
        <v>280</v>
      </c>
      <c r="C218" s="167" t="s">
        <v>286</v>
      </c>
      <c r="D218" s="186">
        <v>0</v>
      </c>
      <c r="E218" s="186">
        <v>0.75</v>
      </c>
      <c r="F218" s="186" t="s">
        <v>160</v>
      </c>
      <c r="G218" s="186" t="s">
        <v>160</v>
      </c>
      <c r="H218" s="186" t="s">
        <v>282</v>
      </c>
      <c r="I218" s="187">
        <v>10</v>
      </c>
      <c r="J218" s="186" t="s">
        <v>160</v>
      </c>
      <c r="K218" s="196" t="s">
        <v>160</v>
      </c>
      <c r="L218" s="171">
        <v>0.3749</v>
      </c>
      <c r="M218" s="172">
        <v>42</v>
      </c>
      <c r="N218" s="173">
        <v>116.83</v>
      </c>
      <c r="O218" s="173">
        <v>32.63</v>
      </c>
      <c r="P218" s="174">
        <v>1.054</v>
      </c>
      <c r="Q218" s="175">
        <v>28.03</v>
      </c>
      <c r="R218" s="176">
        <v>21</v>
      </c>
      <c r="S218" s="174">
        <f t="shared" si="6"/>
        <v>1.137352</v>
      </c>
      <c r="T218" s="177">
        <f t="shared" si="7"/>
        <v>-0.0732860187523301</v>
      </c>
      <c r="U218" s="203">
        <v>2.77</v>
      </c>
      <c r="V218" s="203">
        <v>3.2</v>
      </c>
      <c r="W218" s="203">
        <v>3.67</v>
      </c>
      <c r="X218" s="203">
        <v>4.67</v>
      </c>
      <c r="Y218" s="203">
        <v>4.93</v>
      </c>
      <c r="Z218" s="203">
        <v>5.05</v>
      </c>
      <c r="AA218" s="203">
        <v>4.91</v>
      </c>
      <c r="AB218" s="203">
        <v>4.59</v>
      </c>
      <c r="AC218" s="203">
        <v>4.04</v>
      </c>
      <c r="AD218" s="203">
        <v>3.33</v>
      </c>
      <c r="AE218" s="203">
        <v>2.96</v>
      </c>
      <c r="AF218" s="203">
        <v>2.59</v>
      </c>
      <c r="AG218" s="179">
        <v>2.9920379970317</v>
      </c>
      <c r="AH218" s="179">
        <v>3.4565059893507</v>
      </c>
      <c r="AI218" s="179">
        <v>3.96418030653659</v>
      </c>
      <c r="AJ218" s="179">
        <v>5.04433842820868</v>
      </c>
      <c r="AK218" s="179">
        <v>5.32517953984343</v>
      </c>
      <c r="AL218" s="179">
        <v>5.45479851444408</v>
      </c>
      <c r="AM218" s="179">
        <v>5.30357637740998</v>
      </c>
      <c r="AN218" s="179">
        <v>4.95792577847491</v>
      </c>
      <c r="AO218" s="179">
        <v>4.36383881155526</v>
      </c>
      <c r="AP218" s="179">
        <v>3.59692654516807</v>
      </c>
      <c r="AQ218" s="179">
        <v>3.1972680401494</v>
      </c>
      <c r="AR218" s="179">
        <v>2.79760953513072</v>
      </c>
      <c r="AS218" s="177">
        <v>0.8</v>
      </c>
      <c r="AT218" s="180">
        <v>1.15784706783966</v>
      </c>
      <c r="AU218" s="181">
        <v>216</v>
      </c>
    </row>
    <row r="219" customHeight="1" spans="1:47">
      <c r="A219" s="184" t="s">
        <v>146</v>
      </c>
      <c r="B219" s="185" t="s">
        <v>280</v>
      </c>
      <c r="C219" s="167" t="s">
        <v>287</v>
      </c>
      <c r="D219" s="186">
        <v>0</v>
      </c>
      <c r="E219" s="186">
        <v>0.75</v>
      </c>
      <c r="F219" s="186" t="s">
        <v>160</v>
      </c>
      <c r="G219" s="186" t="s">
        <v>160</v>
      </c>
      <c r="H219" s="186" t="s">
        <v>282</v>
      </c>
      <c r="I219" s="187">
        <v>10</v>
      </c>
      <c r="J219" s="186" t="s">
        <v>160</v>
      </c>
      <c r="K219" s="196" t="s">
        <v>160</v>
      </c>
      <c r="L219" s="171">
        <v>0.3751</v>
      </c>
      <c r="M219" s="172">
        <v>23</v>
      </c>
      <c r="N219" s="173">
        <v>116.82</v>
      </c>
      <c r="O219" s="173">
        <v>32.78</v>
      </c>
      <c r="P219" s="174">
        <v>1.067</v>
      </c>
      <c r="Q219" s="175">
        <v>28.28</v>
      </c>
      <c r="R219" s="176">
        <v>21</v>
      </c>
      <c r="S219" s="174">
        <f t="shared" si="6"/>
        <v>1.137352</v>
      </c>
      <c r="T219" s="177">
        <f t="shared" si="7"/>
        <v>-0.0618559601600913</v>
      </c>
      <c r="U219" s="203">
        <v>2.77</v>
      </c>
      <c r="V219" s="203">
        <v>3.2</v>
      </c>
      <c r="W219" s="203">
        <v>3.67</v>
      </c>
      <c r="X219" s="203">
        <v>4.67</v>
      </c>
      <c r="Y219" s="203">
        <v>4.93</v>
      </c>
      <c r="Z219" s="203">
        <v>5.05</v>
      </c>
      <c r="AA219" s="203">
        <v>4.91</v>
      </c>
      <c r="AB219" s="203">
        <v>4.59</v>
      </c>
      <c r="AC219" s="203">
        <v>4.04</v>
      </c>
      <c r="AD219" s="203">
        <v>3.33</v>
      </c>
      <c r="AE219" s="203">
        <v>2.96</v>
      </c>
      <c r="AF219" s="203">
        <v>2.59</v>
      </c>
      <c r="AG219" s="179">
        <v>2.99665567036414</v>
      </c>
      <c r="AH219" s="179">
        <v>3.46184048561923</v>
      </c>
      <c r="AI219" s="179">
        <v>3.97029830694455</v>
      </c>
      <c r="AJ219" s="179">
        <v>5.05212345870056</v>
      </c>
      <c r="AK219" s="179">
        <v>5.33339799815712</v>
      </c>
      <c r="AL219" s="179">
        <v>5.46321701636784</v>
      </c>
      <c r="AM219" s="179">
        <v>5.311761495122</v>
      </c>
      <c r="AN219" s="179">
        <v>4.96557744656008</v>
      </c>
      <c r="AO219" s="179">
        <v>4.37057361309428</v>
      </c>
      <c r="AP219" s="179">
        <v>3.60247775534751</v>
      </c>
      <c r="AQ219" s="179">
        <v>3.20220244919779</v>
      </c>
      <c r="AR219" s="179">
        <v>2.80192714304806</v>
      </c>
      <c r="AS219" s="177">
        <v>0.8</v>
      </c>
      <c r="AT219" s="180">
        <v>1.1615712503246</v>
      </c>
      <c r="AU219" s="181">
        <v>217</v>
      </c>
    </row>
    <row r="220" customHeight="1" spans="1:47">
      <c r="A220" s="184" t="s">
        <v>146</v>
      </c>
      <c r="B220" s="185" t="s">
        <v>280</v>
      </c>
      <c r="C220" s="167" t="s">
        <v>288</v>
      </c>
      <c r="D220" s="186">
        <v>0</v>
      </c>
      <c r="E220" s="186">
        <v>0.75</v>
      </c>
      <c r="F220" s="186" t="s">
        <v>160</v>
      </c>
      <c r="G220" s="186" t="s">
        <v>160</v>
      </c>
      <c r="H220" s="186" t="s">
        <v>282</v>
      </c>
      <c r="I220" s="187">
        <v>10</v>
      </c>
      <c r="J220" s="186" t="s">
        <v>160</v>
      </c>
      <c r="K220" s="196" t="s">
        <v>160</v>
      </c>
      <c r="L220" s="171">
        <v>0.3753</v>
      </c>
      <c r="M220" s="172">
        <v>25</v>
      </c>
      <c r="N220" s="173">
        <v>116.72</v>
      </c>
      <c r="O220" s="173">
        <v>32.7</v>
      </c>
      <c r="P220" s="174">
        <v>1.066</v>
      </c>
      <c r="Q220" s="175">
        <v>28.1</v>
      </c>
      <c r="R220" s="176">
        <v>21</v>
      </c>
      <c r="S220" s="174">
        <f t="shared" si="6"/>
        <v>1.137352</v>
      </c>
      <c r="T220" s="177">
        <f t="shared" si="7"/>
        <v>-0.0627351954364173</v>
      </c>
      <c r="U220" s="203">
        <v>2.77</v>
      </c>
      <c r="V220" s="203">
        <v>3.2</v>
      </c>
      <c r="W220" s="203">
        <v>3.67</v>
      </c>
      <c r="X220" s="203">
        <v>4.67</v>
      </c>
      <c r="Y220" s="203">
        <v>4.93</v>
      </c>
      <c r="Z220" s="203">
        <v>5.05</v>
      </c>
      <c r="AA220" s="203">
        <v>4.91</v>
      </c>
      <c r="AB220" s="203">
        <v>4.59</v>
      </c>
      <c r="AC220" s="203">
        <v>4.04</v>
      </c>
      <c r="AD220" s="203">
        <v>3.33</v>
      </c>
      <c r="AE220" s="203">
        <v>2.96</v>
      </c>
      <c r="AF220" s="203">
        <v>2.59</v>
      </c>
      <c r="AG220" s="179">
        <v>2.99423967250244</v>
      </c>
      <c r="AH220" s="179">
        <v>3.45904944115806</v>
      </c>
      <c r="AI220" s="179">
        <v>3.96709732782815</v>
      </c>
      <c r="AJ220" s="179">
        <v>5.04805027819004</v>
      </c>
      <c r="AK220" s="179">
        <v>5.32909804528413</v>
      </c>
      <c r="AL220" s="179">
        <v>5.45881239932756</v>
      </c>
      <c r="AM220" s="179">
        <v>5.3074789862769</v>
      </c>
      <c r="AN220" s="179">
        <v>4.96157404216109</v>
      </c>
      <c r="AO220" s="179">
        <v>4.36704991946205</v>
      </c>
      <c r="AP220" s="179">
        <v>3.5995733247051</v>
      </c>
      <c r="AQ220" s="179">
        <v>3.1996207330712</v>
      </c>
      <c r="AR220" s="179">
        <v>2.7996681414373</v>
      </c>
      <c r="AS220" s="177">
        <v>0.8</v>
      </c>
      <c r="AT220" s="180">
        <v>1.1615712503246</v>
      </c>
      <c r="AU220" s="181">
        <v>218</v>
      </c>
    </row>
    <row r="221" customHeight="1" spans="1:47">
      <c r="A221" s="184" t="s">
        <v>289</v>
      </c>
      <c r="B221" s="185" t="s">
        <v>290</v>
      </c>
      <c r="C221" s="188" t="s">
        <v>291</v>
      </c>
      <c r="D221" s="186">
        <v>0</v>
      </c>
      <c r="E221" s="186">
        <v>0.75</v>
      </c>
      <c r="F221" s="186" t="s">
        <v>160</v>
      </c>
      <c r="G221" s="186" t="s">
        <v>160</v>
      </c>
      <c r="H221" s="186" t="s">
        <v>160</v>
      </c>
      <c r="I221" s="186" t="s">
        <v>160</v>
      </c>
      <c r="J221" s="186" t="s">
        <v>160</v>
      </c>
      <c r="K221" s="196" t="s">
        <v>160</v>
      </c>
      <c r="L221" s="171">
        <v>0.3737</v>
      </c>
      <c r="M221" s="172">
        <v>10</v>
      </c>
      <c r="N221" s="173">
        <v>119.3</v>
      </c>
      <c r="O221" s="173">
        <v>26.08</v>
      </c>
      <c r="P221" s="174">
        <v>0.991</v>
      </c>
      <c r="Q221" s="175">
        <v>18.38</v>
      </c>
      <c r="R221" s="176">
        <v>18</v>
      </c>
      <c r="S221" s="174">
        <f t="shared" si="6"/>
        <v>1.035824</v>
      </c>
      <c r="T221" s="177">
        <f t="shared" si="7"/>
        <v>-0.0432737607933394</v>
      </c>
      <c r="U221" s="203">
        <v>2.46</v>
      </c>
      <c r="V221" s="203">
        <v>2.53</v>
      </c>
      <c r="W221" s="203">
        <v>2.75</v>
      </c>
      <c r="X221" s="203">
        <v>3.6</v>
      </c>
      <c r="Y221" s="203">
        <v>3.9</v>
      </c>
      <c r="Z221" s="203">
        <v>4.33</v>
      </c>
      <c r="AA221" s="203">
        <v>5.47</v>
      </c>
      <c r="AB221" s="203">
        <v>4.73</v>
      </c>
      <c r="AC221" s="203">
        <v>3.78</v>
      </c>
      <c r="AD221" s="203">
        <v>3.43</v>
      </c>
      <c r="AE221" s="203">
        <v>2.8</v>
      </c>
      <c r="AF221" s="203">
        <v>2.7</v>
      </c>
      <c r="AG221" s="179">
        <v>2.52516782773908</v>
      </c>
      <c r="AH221" s="179">
        <v>2.59702219682108</v>
      </c>
      <c r="AI221" s="179">
        <v>2.82285021393596</v>
      </c>
      <c r="AJ221" s="179">
        <v>3.69536755278889</v>
      </c>
      <c r="AK221" s="179">
        <v>4.00331484885463</v>
      </c>
      <c r="AL221" s="179">
        <v>4.44470597321553</v>
      </c>
      <c r="AM221" s="179">
        <v>5.61490569826534</v>
      </c>
      <c r="AN221" s="179">
        <v>4.85530236796985</v>
      </c>
      <c r="AO221" s="179">
        <v>3.88013593042833</v>
      </c>
      <c r="AP221" s="179">
        <v>3.5208640850183</v>
      </c>
      <c r="AQ221" s="179">
        <v>2.87417476328025</v>
      </c>
      <c r="AR221" s="179">
        <v>2.77152566459167</v>
      </c>
      <c r="AS221" s="177">
        <v>0.8</v>
      </c>
      <c r="AT221" s="180">
        <v>1.14597764082714</v>
      </c>
      <c r="AU221" s="181">
        <v>219</v>
      </c>
    </row>
    <row r="222" customHeight="1" spans="1:47">
      <c r="A222" s="184" t="s">
        <v>289</v>
      </c>
      <c r="B222" s="185" t="s">
        <v>290</v>
      </c>
      <c r="C222" s="167" t="s">
        <v>292</v>
      </c>
      <c r="D222" s="186">
        <v>0</v>
      </c>
      <c r="E222" s="186">
        <v>0.75</v>
      </c>
      <c r="F222" s="186" t="s">
        <v>160</v>
      </c>
      <c r="G222" s="186" t="s">
        <v>160</v>
      </c>
      <c r="H222" s="186" t="s">
        <v>160</v>
      </c>
      <c r="I222" s="186" t="s">
        <v>160</v>
      </c>
      <c r="J222" s="186" t="s">
        <v>160</v>
      </c>
      <c r="K222" s="196" t="s">
        <v>160</v>
      </c>
      <c r="L222" s="171">
        <v>0.3737</v>
      </c>
      <c r="M222" s="172">
        <v>26</v>
      </c>
      <c r="N222" s="173">
        <v>119.3</v>
      </c>
      <c r="O222" s="173">
        <v>26.08</v>
      </c>
      <c r="P222" s="174">
        <v>0.99</v>
      </c>
      <c r="Q222" s="175">
        <v>18.38</v>
      </c>
      <c r="R222" s="176">
        <v>18</v>
      </c>
      <c r="S222" s="174">
        <f t="shared" si="6"/>
        <v>1.035824</v>
      </c>
      <c r="T222" s="177">
        <f t="shared" si="7"/>
        <v>-0.044239175767312</v>
      </c>
      <c r="U222" s="203">
        <v>2.46</v>
      </c>
      <c r="V222" s="203">
        <v>2.53</v>
      </c>
      <c r="W222" s="203">
        <v>2.75</v>
      </c>
      <c r="X222" s="203">
        <v>3.6</v>
      </c>
      <c r="Y222" s="203">
        <v>3.9</v>
      </c>
      <c r="Z222" s="203">
        <v>4.33</v>
      </c>
      <c r="AA222" s="203">
        <v>5.47</v>
      </c>
      <c r="AB222" s="203">
        <v>4.73</v>
      </c>
      <c r="AC222" s="203">
        <v>3.78</v>
      </c>
      <c r="AD222" s="203">
        <v>3.43</v>
      </c>
      <c r="AE222" s="203">
        <v>2.8</v>
      </c>
      <c r="AF222" s="203">
        <v>2.7</v>
      </c>
      <c r="AG222" s="179">
        <v>2.52516782773908</v>
      </c>
      <c r="AH222" s="179">
        <v>2.59702219682108</v>
      </c>
      <c r="AI222" s="179">
        <v>2.82285021393596</v>
      </c>
      <c r="AJ222" s="179">
        <v>3.69536755278889</v>
      </c>
      <c r="AK222" s="179">
        <v>4.00331484885463</v>
      </c>
      <c r="AL222" s="179">
        <v>4.44470597321553</v>
      </c>
      <c r="AM222" s="179">
        <v>5.61490569826534</v>
      </c>
      <c r="AN222" s="179">
        <v>4.85530236796985</v>
      </c>
      <c r="AO222" s="179">
        <v>3.88013593042833</v>
      </c>
      <c r="AP222" s="179">
        <v>3.5208640850183</v>
      </c>
      <c r="AQ222" s="179">
        <v>2.87417476328025</v>
      </c>
      <c r="AR222" s="179">
        <v>2.77152566459167</v>
      </c>
      <c r="AS222" s="177">
        <v>0.8</v>
      </c>
      <c r="AT222" s="180">
        <v>1.15216729652269</v>
      </c>
      <c r="AU222" s="181">
        <v>220</v>
      </c>
    </row>
    <row r="223" customHeight="1" spans="1:47">
      <c r="A223" s="184" t="s">
        <v>289</v>
      </c>
      <c r="B223" s="185" t="s">
        <v>290</v>
      </c>
      <c r="C223" s="167" t="s">
        <v>293</v>
      </c>
      <c r="D223" s="186">
        <v>0</v>
      </c>
      <c r="E223" s="186">
        <v>0.75</v>
      </c>
      <c r="F223" s="186" t="s">
        <v>160</v>
      </c>
      <c r="G223" s="186" t="s">
        <v>160</v>
      </c>
      <c r="H223" s="186" t="s">
        <v>160</v>
      </c>
      <c r="I223" s="186" t="s">
        <v>160</v>
      </c>
      <c r="J223" s="186" t="s">
        <v>160</v>
      </c>
      <c r="K223" s="196" t="s">
        <v>160</v>
      </c>
      <c r="L223" s="171">
        <v>0.3737</v>
      </c>
      <c r="M223" s="172">
        <v>2</v>
      </c>
      <c r="N223" s="173">
        <v>119.3</v>
      </c>
      <c r="O223" s="173">
        <v>26.07</v>
      </c>
      <c r="P223" s="174">
        <v>0.991</v>
      </c>
      <c r="Q223" s="175">
        <v>18.37</v>
      </c>
      <c r="R223" s="176">
        <v>18</v>
      </c>
      <c r="S223" s="174">
        <f t="shared" si="6"/>
        <v>1.035824</v>
      </c>
      <c r="T223" s="177">
        <f t="shared" si="7"/>
        <v>-0.0432737607933394</v>
      </c>
      <c r="U223" s="203">
        <v>2.46</v>
      </c>
      <c r="V223" s="203">
        <v>2.53</v>
      </c>
      <c r="W223" s="203">
        <v>2.75</v>
      </c>
      <c r="X223" s="203">
        <v>3.6</v>
      </c>
      <c r="Y223" s="203">
        <v>3.9</v>
      </c>
      <c r="Z223" s="203">
        <v>4.33</v>
      </c>
      <c r="AA223" s="203">
        <v>5.47</v>
      </c>
      <c r="AB223" s="203">
        <v>4.73</v>
      </c>
      <c r="AC223" s="203">
        <v>3.78</v>
      </c>
      <c r="AD223" s="203">
        <v>3.43</v>
      </c>
      <c r="AE223" s="203">
        <v>2.8</v>
      </c>
      <c r="AF223" s="203">
        <v>2.7</v>
      </c>
      <c r="AG223" s="179">
        <v>2.52507283090564</v>
      </c>
      <c r="AH223" s="179">
        <v>2.59692449682572</v>
      </c>
      <c r="AI223" s="179">
        <v>2.82274401828882</v>
      </c>
      <c r="AJ223" s="179">
        <v>3.69522853303264</v>
      </c>
      <c r="AK223" s="179">
        <v>4.00316424411869</v>
      </c>
      <c r="AL223" s="179">
        <v>4.44453876334203</v>
      </c>
      <c r="AM223" s="179">
        <v>5.61469446546904</v>
      </c>
      <c r="AN223" s="179">
        <v>4.85511971145677</v>
      </c>
      <c r="AO223" s="179">
        <v>3.87998995968427</v>
      </c>
      <c r="AP223" s="179">
        <v>3.52073163008387</v>
      </c>
      <c r="AQ223" s="179">
        <v>2.87406663680316</v>
      </c>
      <c r="AR223" s="179">
        <v>2.77142139977448</v>
      </c>
      <c r="AS223" s="177">
        <v>0.8</v>
      </c>
      <c r="AT223" s="180">
        <v>1.15540112105917</v>
      </c>
      <c r="AU223" s="181">
        <v>221</v>
      </c>
    </row>
    <row r="224" customHeight="1" spans="1:47">
      <c r="A224" s="184" t="s">
        <v>289</v>
      </c>
      <c r="B224" s="185" t="s">
        <v>290</v>
      </c>
      <c r="C224" s="167" t="s">
        <v>294</v>
      </c>
      <c r="D224" s="186">
        <v>0</v>
      </c>
      <c r="E224" s="186">
        <v>0.75</v>
      </c>
      <c r="F224" s="186" t="s">
        <v>160</v>
      </c>
      <c r="G224" s="186" t="s">
        <v>160</v>
      </c>
      <c r="H224" s="186" t="s">
        <v>160</v>
      </c>
      <c r="I224" s="186" t="s">
        <v>160</v>
      </c>
      <c r="J224" s="186" t="s">
        <v>160</v>
      </c>
      <c r="K224" s="196" t="s">
        <v>160</v>
      </c>
      <c r="L224" s="171">
        <v>0.3737</v>
      </c>
      <c r="M224" s="172">
        <v>8</v>
      </c>
      <c r="N224" s="173">
        <v>119.32</v>
      </c>
      <c r="O224" s="173">
        <v>26.05</v>
      </c>
      <c r="P224" s="174">
        <v>0.991</v>
      </c>
      <c r="Q224" s="175">
        <v>18.35</v>
      </c>
      <c r="R224" s="176">
        <v>18</v>
      </c>
      <c r="S224" s="174">
        <f t="shared" si="6"/>
        <v>1.035824</v>
      </c>
      <c r="T224" s="177">
        <f t="shared" si="7"/>
        <v>-0.0432737607933394</v>
      </c>
      <c r="U224" s="203">
        <v>2.46</v>
      </c>
      <c r="V224" s="203">
        <v>2.53</v>
      </c>
      <c r="W224" s="203">
        <v>2.75</v>
      </c>
      <c r="X224" s="203">
        <v>3.6</v>
      </c>
      <c r="Y224" s="203">
        <v>3.9</v>
      </c>
      <c r="Z224" s="203">
        <v>4.33</v>
      </c>
      <c r="AA224" s="203">
        <v>5.47</v>
      </c>
      <c r="AB224" s="203">
        <v>4.73</v>
      </c>
      <c r="AC224" s="203">
        <v>3.78</v>
      </c>
      <c r="AD224" s="203">
        <v>3.43</v>
      </c>
      <c r="AE224" s="203">
        <v>2.8</v>
      </c>
      <c r="AF224" s="203">
        <v>2.7</v>
      </c>
      <c r="AG224" s="179">
        <v>2.52461684610513</v>
      </c>
      <c r="AH224" s="179">
        <v>2.59645553684796</v>
      </c>
      <c r="AI224" s="179">
        <v>2.82223427918256</v>
      </c>
      <c r="AJ224" s="179">
        <v>3.69456123820263</v>
      </c>
      <c r="AK224" s="179">
        <v>4.00244134138618</v>
      </c>
      <c r="AL224" s="179">
        <v>4.44373615594927</v>
      </c>
      <c r="AM224" s="179">
        <v>5.61368054804677</v>
      </c>
      <c r="AN224" s="179">
        <v>4.85424296019401</v>
      </c>
      <c r="AO224" s="179">
        <v>3.87928930011276</v>
      </c>
      <c r="AP224" s="179">
        <v>3.52009584639862</v>
      </c>
      <c r="AQ224" s="179">
        <v>2.87354762971316</v>
      </c>
      <c r="AR224" s="179">
        <v>2.77092092865197</v>
      </c>
      <c r="AS224" s="177">
        <v>0.8</v>
      </c>
      <c r="AT224" s="180">
        <v>1.14968931445452</v>
      </c>
      <c r="AU224" s="181">
        <v>222</v>
      </c>
    </row>
    <row r="225" customHeight="1" spans="1:47">
      <c r="A225" s="184" t="s">
        <v>289</v>
      </c>
      <c r="B225" s="185" t="s">
        <v>290</v>
      </c>
      <c r="C225" s="167" t="s">
        <v>295</v>
      </c>
      <c r="D225" s="186">
        <v>0</v>
      </c>
      <c r="E225" s="186">
        <v>0.75</v>
      </c>
      <c r="F225" s="186" t="s">
        <v>160</v>
      </c>
      <c r="G225" s="186" t="s">
        <v>160</v>
      </c>
      <c r="H225" s="186" t="s">
        <v>160</v>
      </c>
      <c r="I225" s="186" t="s">
        <v>160</v>
      </c>
      <c r="J225" s="186" t="s">
        <v>160</v>
      </c>
      <c r="K225" s="196" t="s">
        <v>160</v>
      </c>
      <c r="L225" s="171">
        <v>0.3737</v>
      </c>
      <c r="M225" s="172">
        <v>8</v>
      </c>
      <c r="N225" s="173">
        <v>119.45</v>
      </c>
      <c r="O225" s="173">
        <v>26</v>
      </c>
      <c r="P225" s="174">
        <v>0.991</v>
      </c>
      <c r="Q225" s="175">
        <v>18.3</v>
      </c>
      <c r="R225" s="176">
        <v>18</v>
      </c>
      <c r="S225" s="174">
        <f t="shared" si="6"/>
        <v>1.035824</v>
      </c>
      <c r="T225" s="177">
        <f t="shared" si="7"/>
        <v>-0.0432737607933394</v>
      </c>
      <c r="U225" s="203">
        <v>2.46</v>
      </c>
      <c r="V225" s="203">
        <v>2.53</v>
      </c>
      <c r="W225" s="203">
        <v>2.75</v>
      </c>
      <c r="X225" s="203">
        <v>3.6</v>
      </c>
      <c r="Y225" s="203">
        <v>3.9</v>
      </c>
      <c r="Z225" s="203">
        <v>4.33</v>
      </c>
      <c r="AA225" s="203">
        <v>5.47</v>
      </c>
      <c r="AB225" s="203">
        <v>4.73</v>
      </c>
      <c r="AC225" s="203">
        <v>3.78</v>
      </c>
      <c r="AD225" s="203">
        <v>3.43</v>
      </c>
      <c r="AE225" s="203">
        <v>2.8</v>
      </c>
      <c r="AF225" s="203">
        <v>2.7</v>
      </c>
      <c r="AG225" s="179">
        <v>2.52395186827106</v>
      </c>
      <c r="AH225" s="179">
        <v>2.5957716368804</v>
      </c>
      <c r="AI225" s="179">
        <v>2.82149090965261</v>
      </c>
      <c r="AJ225" s="179">
        <v>3.69358809990887</v>
      </c>
      <c r="AK225" s="179">
        <v>4.0013871082346</v>
      </c>
      <c r="AL225" s="179">
        <v>4.44256568683483</v>
      </c>
      <c r="AM225" s="179">
        <v>5.61220191847264</v>
      </c>
      <c r="AN225" s="179">
        <v>4.85296436460248</v>
      </c>
      <c r="AO225" s="179">
        <v>3.87826750490431</v>
      </c>
      <c r="AP225" s="179">
        <v>3.51916866185761</v>
      </c>
      <c r="AQ225" s="179">
        <v>2.87279074437356</v>
      </c>
      <c r="AR225" s="179">
        <v>2.77019107493165</v>
      </c>
      <c r="AS225" s="177">
        <v>0.8</v>
      </c>
      <c r="AT225" s="180">
        <v>1.15771406132234</v>
      </c>
      <c r="AU225" s="181">
        <v>223</v>
      </c>
    </row>
    <row r="226" customHeight="1" spans="1:47">
      <c r="A226" s="184" t="s">
        <v>289</v>
      </c>
      <c r="B226" s="185" t="s">
        <v>290</v>
      </c>
      <c r="C226" s="167" t="s">
        <v>296</v>
      </c>
      <c r="D226" s="186">
        <v>0</v>
      </c>
      <c r="E226" s="186">
        <v>0.75</v>
      </c>
      <c r="F226" s="186" t="s">
        <v>160</v>
      </c>
      <c r="G226" s="186" t="s">
        <v>160</v>
      </c>
      <c r="H226" s="186" t="s">
        <v>160</v>
      </c>
      <c r="I226" s="186" t="s">
        <v>160</v>
      </c>
      <c r="J226" s="186" t="s">
        <v>160</v>
      </c>
      <c r="K226" s="196" t="s">
        <v>160</v>
      </c>
      <c r="L226" s="171">
        <v>0.3737</v>
      </c>
      <c r="M226" s="172">
        <v>9</v>
      </c>
      <c r="N226" s="173">
        <v>119.32</v>
      </c>
      <c r="O226" s="173">
        <v>26.08</v>
      </c>
      <c r="P226" s="174">
        <v>0.991</v>
      </c>
      <c r="Q226" s="175">
        <v>18.38</v>
      </c>
      <c r="R226" s="176">
        <v>18</v>
      </c>
      <c r="S226" s="174">
        <f t="shared" si="6"/>
        <v>1.035824</v>
      </c>
      <c r="T226" s="177">
        <f t="shared" si="7"/>
        <v>-0.0432737607933394</v>
      </c>
      <c r="U226" s="203">
        <v>2.46</v>
      </c>
      <c r="V226" s="203">
        <v>2.53</v>
      </c>
      <c r="W226" s="203">
        <v>2.75</v>
      </c>
      <c r="X226" s="203">
        <v>3.6</v>
      </c>
      <c r="Y226" s="203">
        <v>3.9</v>
      </c>
      <c r="Z226" s="203">
        <v>4.33</v>
      </c>
      <c r="AA226" s="203">
        <v>5.47</v>
      </c>
      <c r="AB226" s="203">
        <v>4.73</v>
      </c>
      <c r="AC226" s="203">
        <v>3.78</v>
      </c>
      <c r="AD226" s="203">
        <v>3.43</v>
      </c>
      <c r="AE226" s="203">
        <v>2.8</v>
      </c>
      <c r="AF226" s="203">
        <v>2.7</v>
      </c>
      <c r="AG226" s="179">
        <v>2.52516782773908</v>
      </c>
      <c r="AH226" s="179">
        <v>2.59702219682108</v>
      </c>
      <c r="AI226" s="179">
        <v>2.82285021393596</v>
      </c>
      <c r="AJ226" s="179">
        <v>3.69536755278889</v>
      </c>
      <c r="AK226" s="179">
        <v>4.00331484885463</v>
      </c>
      <c r="AL226" s="179">
        <v>4.44470597321553</v>
      </c>
      <c r="AM226" s="179">
        <v>5.61490569826534</v>
      </c>
      <c r="AN226" s="179">
        <v>4.85530236796985</v>
      </c>
      <c r="AO226" s="179">
        <v>3.88013593042833</v>
      </c>
      <c r="AP226" s="179">
        <v>3.5208640850183</v>
      </c>
      <c r="AQ226" s="179">
        <v>2.87417476328025</v>
      </c>
      <c r="AR226" s="179">
        <v>2.77152566459167</v>
      </c>
      <c r="AS226" s="177">
        <v>0.8</v>
      </c>
      <c r="AT226" s="180">
        <v>1.16774562071592</v>
      </c>
      <c r="AU226" s="181">
        <v>224</v>
      </c>
    </row>
    <row r="227" customHeight="1" spans="1:47">
      <c r="A227" s="184" t="s">
        <v>289</v>
      </c>
      <c r="B227" s="185" t="s">
        <v>290</v>
      </c>
      <c r="C227" s="167" t="s">
        <v>297</v>
      </c>
      <c r="D227" s="186">
        <v>0</v>
      </c>
      <c r="E227" s="186">
        <v>0.75</v>
      </c>
      <c r="F227" s="186" t="s">
        <v>160</v>
      </c>
      <c r="G227" s="186" t="s">
        <v>160</v>
      </c>
      <c r="H227" s="186" t="s">
        <v>160</v>
      </c>
      <c r="I227" s="186" t="s">
        <v>160</v>
      </c>
      <c r="J227" s="186" t="s">
        <v>160</v>
      </c>
      <c r="K227" s="196" t="s">
        <v>160</v>
      </c>
      <c r="L227" s="171">
        <v>0.3737</v>
      </c>
      <c r="M227" s="172">
        <v>19</v>
      </c>
      <c r="N227" s="173">
        <v>119.13</v>
      </c>
      <c r="O227" s="173">
        <v>26.15</v>
      </c>
      <c r="P227" s="174">
        <v>0.99</v>
      </c>
      <c r="Q227" s="175">
        <v>18.55</v>
      </c>
      <c r="R227" s="176">
        <v>18</v>
      </c>
      <c r="S227" s="174">
        <f t="shared" si="6"/>
        <v>1.035824</v>
      </c>
      <c r="T227" s="177">
        <f t="shared" si="7"/>
        <v>-0.044239175767312</v>
      </c>
      <c r="U227" s="203">
        <v>2.46</v>
      </c>
      <c r="V227" s="203">
        <v>2.53</v>
      </c>
      <c r="W227" s="203">
        <v>2.75</v>
      </c>
      <c r="X227" s="203">
        <v>3.6</v>
      </c>
      <c r="Y227" s="203">
        <v>3.9</v>
      </c>
      <c r="Z227" s="203">
        <v>4.33</v>
      </c>
      <c r="AA227" s="203">
        <v>5.47</v>
      </c>
      <c r="AB227" s="203">
        <v>4.73</v>
      </c>
      <c r="AC227" s="203">
        <v>3.78</v>
      </c>
      <c r="AD227" s="203">
        <v>3.43</v>
      </c>
      <c r="AE227" s="203">
        <v>2.8</v>
      </c>
      <c r="AF227" s="203">
        <v>2.7</v>
      </c>
      <c r="AG227" s="179">
        <v>2.52623179227359</v>
      </c>
      <c r="AH227" s="179">
        <v>2.59811643676918</v>
      </c>
      <c r="AI227" s="179">
        <v>2.82403960518389</v>
      </c>
      <c r="AJ227" s="179">
        <v>3.69692457405891</v>
      </c>
      <c r="AK227" s="179">
        <v>4.00500162189716</v>
      </c>
      <c r="AL227" s="179">
        <v>4.44657872379864</v>
      </c>
      <c r="AM227" s="179">
        <v>5.61727150558396</v>
      </c>
      <c r="AN227" s="179">
        <v>4.85734812091629</v>
      </c>
      <c r="AO227" s="179">
        <v>3.88177080276186</v>
      </c>
      <c r="AP227" s="179">
        <v>3.52234758028391</v>
      </c>
      <c r="AQ227" s="179">
        <v>2.8753857798236</v>
      </c>
      <c r="AR227" s="179">
        <v>2.77269343054419</v>
      </c>
      <c r="AS227" s="177">
        <v>0.8</v>
      </c>
      <c r="AT227" s="180">
        <v>1.16511682185588</v>
      </c>
      <c r="AU227" s="181">
        <v>225</v>
      </c>
    </row>
    <row r="228" customHeight="1" spans="1:47">
      <c r="A228" s="184" t="s">
        <v>289</v>
      </c>
      <c r="B228" s="185" t="s">
        <v>290</v>
      </c>
      <c r="C228" s="167" t="s">
        <v>298</v>
      </c>
      <c r="D228" s="186">
        <v>0</v>
      </c>
      <c r="E228" s="186">
        <v>0.75</v>
      </c>
      <c r="F228" s="186" t="s">
        <v>160</v>
      </c>
      <c r="G228" s="186" t="s">
        <v>160</v>
      </c>
      <c r="H228" s="186" t="s">
        <v>160</v>
      </c>
      <c r="I228" s="186" t="s">
        <v>160</v>
      </c>
      <c r="J228" s="186" t="s">
        <v>160</v>
      </c>
      <c r="K228" s="196" t="s">
        <v>160</v>
      </c>
      <c r="L228" s="171">
        <v>0.3737</v>
      </c>
      <c r="M228" s="172">
        <v>14</v>
      </c>
      <c r="N228" s="173">
        <v>119.53</v>
      </c>
      <c r="O228" s="173">
        <v>26.2</v>
      </c>
      <c r="P228" s="174">
        <v>0.993</v>
      </c>
      <c r="Q228" s="175">
        <v>18.6</v>
      </c>
      <c r="R228" s="176">
        <v>18</v>
      </c>
      <c r="S228" s="174">
        <f t="shared" si="6"/>
        <v>1.035824</v>
      </c>
      <c r="T228" s="177">
        <f t="shared" si="7"/>
        <v>-0.0413429308453946</v>
      </c>
      <c r="U228" s="203">
        <v>2.46</v>
      </c>
      <c r="V228" s="203">
        <v>2.53</v>
      </c>
      <c r="W228" s="203">
        <v>2.75</v>
      </c>
      <c r="X228" s="203">
        <v>3.6</v>
      </c>
      <c r="Y228" s="203">
        <v>3.9</v>
      </c>
      <c r="Z228" s="203">
        <v>4.33</v>
      </c>
      <c r="AA228" s="203">
        <v>5.47</v>
      </c>
      <c r="AB228" s="203">
        <v>4.73</v>
      </c>
      <c r="AC228" s="203">
        <v>3.78</v>
      </c>
      <c r="AD228" s="203">
        <v>3.43</v>
      </c>
      <c r="AE228" s="203">
        <v>2.8</v>
      </c>
      <c r="AF228" s="203">
        <v>2.7</v>
      </c>
      <c r="AG228" s="179">
        <v>2.5266877770741</v>
      </c>
      <c r="AH228" s="179">
        <v>2.59858539674694</v>
      </c>
      <c r="AI228" s="179">
        <v>2.82454934429015</v>
      </c>
      <c r="AJ228" s="179">
        <v>3.69759186888892</v>
      </c>
      <c r="AK228" s="179">
        <v>4.00572452462967</v>
      </c>
      <c r="AL228" s="179">
        <v>4.4473813311914</v>
      </c>
      <c r="AM228" s="179">
        <v>5.61828542300622</v>
      </c>
      <c r="AN228" s="179">
        <v>4.85822487217906</v>
      </c>
      <c r="AO228" s="179">
        <v>3.88247146233337</v>
      </c>
      <c r="AP228" s="179">
        <v>3.52298336396917</v>
      </c>
      <c r="AQ228" s="179">
        <v>2.87590478691361</v>
      </c>
      <c r="AR228" s="179">
        <v>2.77319390166669</v>
      </c>
      <c r="AS228" s="177">
        <v>0.8</v>
      </c>
      <c r="AT228" s="180">
        <v>1.16774562071592</v>
      </c>
      <c r="AU228" s="181">
        <v>226</v>
      </c>
    </row>
    <row r="229" customHeight="1" spans="1:47">
      <c r="A229" s="184" t="s">
        <v>289</v>
      </c>
      <c r="B229" s="185" t="s">
        <v>290</v>
      </c>
      <c r="C229" s="167" t="s">
        <v>299</v>
      </c>
      <c r="D229" s="186">
        <v>0</v>
      </c>
      <c r="E229" s="186">
        <v>0.75</v>
      </c>
      <c r="F229" s="186" t="s">
        <v>160</v>
      </c>
      <c r="G229" s="186" t="s">
        <v>160</v>
      </c>
      <c r="H229" s="186" t="s">
        <v>160</v>
      </c>
      <c r="I229" s="186" t="s">
        <v>160</v>
      </c>
      <c r="J229" s="186" t="s">
        <v>160</v>
      </c>
      <c r="K229" s="196" t="s">
        <v>160</v>
      </c>
      <c r="L229" s="171">
        <v>0.3737</v>
      </c>
      <c r="M229" s="172">
        <v>14</v>
      </c>
      <c r="N229" s="173">
        <v>119.55</v>
      </c>
      <c r="O229" s="173">
        <v>26.48</v>
      </c>
      <c r="P229" s="174">
        <v>1.011</v>
      </c>
      <c r="Q229" s="175">
        <v>18.98</v>
      </c>
      <c r="R229" s="176">
        <v>18</v>
      </c>
      <c r="S229" s="174">
        <f t="shared" si="6"/>
        <v>1.035824</v>
      </c>
      <c r="T229" s="177">
        <f t="shared" si="7"/>
        <v>-0.0239654613138913</v>
      </c>
      <c r="U229" s="203">
        <v>2.46</v>
      </c>
      <c r="V229" s="203">
        <v>2.53</v>
      </c>
      <c r="W229" s="203">
        <v>2.75</v>
      </c>
      <c r="X229" s="203">
        <v>3.6</v>
      </c>
      <c r="Y229" s="203">
        <v>3.9</v>
      </c>
      <c r="Z229" s="203">
        <v>4.33</v>
      </c>
      <c r="AA229" s="203">
        <v>5.47</v>
      </c>
      <c r="AB229" s="203">
        <v>4.73</v>
      </c>
      <c r="AC229" s="203">
        <v>3.78</v>
      </c>
      <c r="AD229" s="203">
        <v>3.43</v>
      </c>
      <c r="AE229" s="203">
        <v>2.8</v>
      </c>
      <c r="AF229" s="203">
        <v>2.7</v>
      </c>
      <c r="AG229" s="179">
        <v>2.53024065864471</v>
      </c>
      <c r="AH229" s="179">
        <v>2.60223937657363</v>
      </c>
      <c r="AI229" s="179">
        <v>2.82852106149307</v>
      </c>
      <c r="AJ229" s="179">
        <v>3.70279120777275</v>
      </c>
      <c r="AK229" s="179">
        <v>4.01135714175381</v>
      </c>
      <c r="AL229" s="179">
        <v>4.45363498046</v>
      </c>
      <c r="AM229" s="179">
        <v>5.62618552958804</v>
      </c>
      <c r="AN229" s="179">
        <v>4.86505622576809</v>
      </c>
      <c r="AO229" s="179">
        <v>3.88793076816139</v>
      </c>
      <c r="AP229" s="179">
        <v>3.52793717851681</v>
      </c>
      <c r="AQ229" s="179">
        <v>2.87994871715658</v>
      </c>
      <c r="AR229" s="179">
        <v>2.77709340582956</v>
      </c>
      <c r="AS229" s="177">
        <v>0.8</v>
      </c>
      <c r="AT229" s="180">
        <v>1.16788074589097</v>
      </c>
      <c r="AU229" s="181">
        <v>227</v>
      </c>
    </row>
    <row r="230" customHeight="1" spans="1:47">
      <c r="A230" s="184" t="s">
        <v>289</v>
      </c>
      <c r="B230" s="185" t="s">
        <v>290</v>
      </c>
      <c r="C230" s="167" t="s">
        <v>300</v>
      </c>
      <c r="D230" s="186">
        <v>0</v>
      </c>
      <c r="E230" s="186">
        <v>0.75</v>
      </c>
      <c r="F230" s="186" t="s">
        <v>160</v>
      </c>
      <c r="G230" s="186" t="s">
        <v>160</v>
      </c>
      <c r="H230" s="186" t="s">
        <v>160</v>
      </c>
      <c r="I230" s="186" t="s">
        <v>160</v>
      </c>
      <c r="J230" s="186" t="s">
        <v>160</v>
      </c>
      <c r="K230" s="196" t="s">
        <v>160</v>
      </c>
      <c r="L230" s="171">
        <v>0.3737</v>
      </c>
      <c r="M230" s="172">
        <v>94</v>
      </c>
      <c r="N230" s="173">
        <v>118.85</v>
      </c>
      <c r="O230" s="173">
        <v>26.22</v>
      </c>
      <c r="P230" s="174">
        <v>1.008</v>
      </c>
      <c r="Q230" s="175">
        <v>20.92</v>
      </c>
      <c r="R230" s="176">
        <v>18</v>
      </c>
      <c r="S230" s="174">
        <f t="shared" si="6"/>
        <v>1.070616</v>
      </c>
      <c r="T230" s="177">
        <f t="shared" si="7"/>
        <v>-0.05848595574884</v>
      </c>
      <c r="U230" s="203">
        <v>2.49</v>
      </c>
      <c r="V230" s="203">
        <v>2.51</v>
      </c>
      <c r="W230" s="203">
        <v>2.71</v>
      </c>
      <c r="X230" s="203">
        <v>3.54</v>
      </c>
      <c r="Y230" s="203">
        <v>4.02</v>
      </c>
      <c r="Z230" s="203">
        <v>4.41</v>
      </c>
      <c r="AA230" s="203">
        <v>5.59</v>
      </c>
      <c r="AB230" s="203">
        <v>4.93</v>
      </c>
      <c r="AC230" s="203">
        <v>4.07</v>
      </c>
      <c r="AD230" s="203">
        <v>3.64</v>
      </c>
      <c r="AE230" s="203">
        <v>3.08</v>
      </c>
      <c r="AF230" s="203">
        <v>2.91</v>
      </c>
      <c r="AG230" s="179">
        <v>2.58624941155372</v>
      </c>
      <c r="AH230" s="179">
        <v>2.60702249919672</v>
      </c>
      <c r="AI230" s="179">
        <v>2.81475337562674</v>
      </c>
      <c r="AJ230" s="179">
        <v>3.67683651281132</v>
      </c>
      <c r="AK230" s="179">
        <v>4.17539061624336</v>
      </c>
      <c r="AL230" s="179">
        <v>4.58046582528189</v>
      </c>
      <c r="AM230" s="179">
        <v>5.806077996219</v>
      </c>
      <c r="AN230" s="179">
        <v>5.12056610399994</v>
      </c>
      <c r="AO230" s="179">
        <v>4.22732333535086</v>
      </c>
      <c r="AP230" s="179">
        <v>3.78070195102633</v>
      </c>
      <c r="AQ230" s="179">
        <v>3.19905549702228</v>
      </c>
      <c r="AR230" s="179">
        <v>3.02248425205676</v>
      </c>
      <c r="AS230" s="177">
        <v>0.8</v>
      </c>
      <c r="AT230" s="180">
        <v>1.1689310370243</v>
      </c>
      <c r="AU230" s="181">
        <v>228</v>
      </c>
    </row>
    <row r="231" customHeight="1" spans="1:47">
      <c r="A231" s="184" t="s">
        <v>289</v>
      </c>
      <c r="B231" s="185" t="s">
        <v>290</v>
      </c>
      <c r="C231" s="167" t="s">
        <v>301</v>
      </c>
      <c r="D231" s="186">
        <v>0</v>
      </c>
      <c r="E231" s="186">
        <v>0.75</v>
      </c>
      <c r="F231" s="186" t="s">
        <v>160</v>
      </c>
      <c r="G231" s="186" t="s">
        <v>160</v>
      </c>
      <c r="H231" s="186" t="s">
        <v>160</v>
      </c>
      <c r="I231" s="186" t="s">
        <v>160</v>
      </c>
      <c r="J231" s="186" t="s">
        <v>160</v>
      </c>
      <c r="K231" s="196" t="s">
        <v>160</v>
      </c>
      <c r="L231" s="171">
        <v>0.3737</v>
      </c>
      <c r="M231" s="172">
        <v>54</v>
      </c>
      <c r="N231" s="173">
        <v>118.93</v>
      </c>
      <c r="O231" s="173">
        <v>25.87</v>
      </c>
      <c r="P231" s="174">
        <v>0.996</v>
      </c>
      <c r="Q231" s="175">
        <v>20.27</v>
      </c>
      <c r="R231" s="176">
        <v>18</v>
      </c>
      <c r="S231" s="174">
        <f t="shared" si="6"/>
        <v>1.062136</v>
      </c>
      <c r="T231" s="177">
        <f t="shared" si="7"/>
        <v>-0.0622669789932742</v>
      </c>
      <c r="U231" s="203">
        <v>2.76</v>
      </c>
      <c r="V231" s="203">
        <v>2.72</v>
      </c>
      <c r="W231" s="203">
        <v>2.88</v>
      </c>
      <c r="X231" s="203">
        <v>3.6</v>
      </c>
      <c r="Y231" s="203">
        <v>3.87</v>
      </c>
      <c r="Z231" s="203">
        <v>4.3</v>
      </c>
      <c r="AA231" s="203">
        <v>5.32</v>
      </c>
      <c r="AB231" s="203">
        <v>4.67</v>
      </c>
      <c r="AC231" s="203">
        <v>3.87</v>
      </c>
      <c r="AD231" s="203">
        <v>3.57</v>
      </c>
      <c r="AE231" s="203">
        <v>3.07</v>
      </c>
      <c r="AF231" s="203">
        <v>2.94</v>
      </c>
      <c r="AG231" s="179">
        <v>2.85481542853269</v>
      </c>
      <c r="AH231" s="179">
        <v>2.81344129188729</v>
      </c>
      <c r="AI231" s="179">
        <v>2.9789378384689</v>
      </c>
      <c r="AJ231" s="179">
        <v>3.72367229808612</v>
      </c>
      <c r="AK231" s="179">
        <v>4.00294772044258</v>
      </c>
      <c r="AL231" s="179">
        <v>4.44771968938064</v>
      </c>
      <c r="AM231" s="179">
        <v>5.50276017383838</v>
      </c>
      <c r="AN231" s="179">
        <v>4.83043045335061</v>
      </c>
      <c r="AO231" s="179">
        <v>4.00294772044258</v>
      </c>
      <c r="AP231" s="179">
        <v>3.69264169560207</v>
      </c>
      <c r="AQ231" s="179">
        <v>3.17546498753455</v>
      </c>
      <c r="AR231" s="179">
        <v>3.040999043437</v>
      </c>
      <c r="AS231" s="177">
        <v>0.8</v>
      </c>
      <c r="AT231" s="180">
        <v>1.16774562071592</v>
      </c>
      <c r="AU231" s="181">
        <v>229</v>
      </c>
    </row>
    <row r="232" customHeight="1" spans="1:47">
      <c r="A232" s="184" t="s">
        <v>289</v>
      </c>
      <c r="B232" s="185" t="s">
        <v>290</v>
      </c>
      <c r="C232" s="167" t="s">
        <v>302</v>
      </c>
      <c r="D232" s="186">
        <v>0</v>
      </c>
      <c r="E232" s="186">
        <v>0.75</v>
      </c>
      <c r="F232" s="186" t="s">
        <v>160</v>
      </c>
      <c r="G232" s="186" t="s">
        <v>160</v>
      </c>
      <c r="H232" s="186" t="s">
        <v>160</v>
      </c>
      <c r="I232" s="186" t="s">
        <v>160</v>
      </c>
      <c r="J232" s="186" t="s">
        <v>160</v>
      </c>
      <c r="K232" s="196" t="s">
        <v>160</v>
      </c>
      <c r="L232" s="171">
        <v>0.3737</v>
      </c>
      <c r="M232" s="172">
        <v>44</v>
      </c>
      <c r="N232" s="173">
        <v>119.78</v>
      </c>
      <c r="O232" s="173">
        <v>25.52</v>
      </c>
      <c r="P232" s="174">
        <v>0.997</v>
      </c>
      <c r="Q232" s="175">
        <v>17.72</v>
      </c>
      <c r="R232" s="176">
        <v>17</v>
      </c>
      <c r="S232" s="174">
        <f t="shared" si="6"/>
        <v>1.062256</v>
      </c>
      <c r="T232" s="177">
        <f t="shared" si="7"/>
        <v>-0.0614315193324397</v>
      </c>
      <c r="U232" s="203">
        <v>2.58</v>
      </c>
      <c r="V232" s="203">
        <v>2.65</v>
      </c>
      <c r="W232" s="203">
        <v>2.98</v>
      </c>
      <c r="X232" s="203">
        <v>3.77</v>
      </c>
      <c r="Y232" s="203">
        <v>4</v>
      </c>
      <c r="Z232" s="203">
        <v>4.5</v>
      </c>
      <c r="AA232" s="203">
        <v>5.54</v>
      </c>
      <c r="AB232" s="203">
        <v>4.86</v>
      </c>
      <c r="AC232" s="203">
        <v>3.84</v>
      </c>
      <c r="AD232" s="203">
        <v>3.38</v>
      </c>
      <c r="AE232" s="203">
        <v>2.79</v>
      </c>
      <c r="AF232" s="203">
        <v>2.68</v>
      </c>
      <c r="AG232" s="179">
        <v>2.64200222921782</v>
      </c>
      <c r="AH232" s="179">
        <v>2.71368446024311</v>
      </c>
      <c r="AI232" s="179">
        <v>3.05161497793376</v>
      </c>
      <c r="AJ232" s="179">
        <v>3.86060015664774</v>
      </c>
      <c r="AK232" s="179">
        <v>4.0961274871594</v>
      </c>
      <c r="AL232" s="179">
        <v>4.60814342305433</v>
      </c>
      <c r="AM232" s="179">
        <v>5.67313656971578</v>
      </c>
      <c r="AN232" s="179">
        <v>4.97679489689868</v>
      </c>
      <c r="AO232" s="179">
        <v>3.93228238767303</v>
      </c>
      <c r="AP232" s="179">
        <v>3.4612277266497</v>
      </c>
      <c r="AQ232" s="179">
        <v>2.85704892229368</v>
      </c>
      <c r="AR232" s="179">
        <v>2.7444054163968</v>
      </c>
      <c r="AS232" s="177">
        <v>0.8</v>
      </c>
      <c r="AT232" s="180">
        <v>1.16511682185588</v>
      </c>
      <c r="AU232" s="181">
        <v>230</v>
      </c>
    </row>
    <row r="233" customHeight="1" spans="1:47">
      <c r="A233" s="184" t="s">
        <v>289</v>
      </c>
      <c r="B233" s="185" t="s">
        <v>290</v>
      </c>
      <c r="C233" s="167" t="s">
        <v>303</v>
      </c>
      <c r="D233" s="186">
        <v>0</v>
      </c>
      <c r="E233" s="186">
        <v>0.75</v>
      </c>
      <c r="F233" s="186" t="s">
        <v>160</v>
      </c>
      <c r="G233" s="186" t="s">
        <v>160</v>
      </c>
      <c r="H233" s="186" t="s">
        <v>160</v>
      </c>
      <c r="I233" s="186" t="s">
        <v>160</v>
      </c>
      <c r="J233" s="186" t="s">
        <v>160</v>
      </c>
      <c r="K233" s="196" t="s">
        <v>160</v>
      </c>
      <c r="L233" s="171">
        <v>0.3737</v>
      </c>
      <c r="M233" s="172">
        <v>24</v>
      </c>
      <c r="N233" s="173">
        <v>119.38</v>
      </c>
      <c r="O233" s="173">
        <v>25.72</v>
      </c>
      <c r="P233" s="174">
        <v>0.989</v>
      </c>
      <c r="Q233" s="175">
        <v>18.02</v>
      </c>
      <c r="R233" s="176">
        <v>18</v>
      </c>
      <c r="S233" s="174">
        <f t="shared" si="6"/>
        <v>1.062256</v>
      </c>
      <c r="T233" s="177">
        <f t="shared" si="7"/>
        <v>-0.0689626606015876</v>
      </c>
      <c r="U233" s="203">
        <v>2.58</v>
      </c>
      <c r="V233" s="203">
        <v>2.65</v>
      </c>
      <c r="W233" s="203">
        <v>2.98</v>
      </c>
      <c r="X233" s="203">
        <v>3.77</v>
      </c>
      <c r="Y233" s="203">
        <v>4</v>
      </c>
      <c r="Z233" s="203">
        <v>4.5</v>
      </c>
      <c r="AA233" s="203">
        <v>5.54</v>
      </c>
      <c r="AB233" s="203">
        <v>4.86</v>
      </c>
      <c r="AC233" s="203">
        <v>3.84</v>
      </c>
      <c r="AD233" s="203">
        <v>3.38</v>
      </c>
      <c r="AE233" s="203">
        <v>2.79</v>
      </c>
      <c r="AF233" s="203">
        <v>2.68</v>
      </c>
      <c r="AG233" s="179">
        <v>2.64456703468844</v>
      </c>
      <c r="AH233" s="179">
        <v>2.71631885345905</v>
      </c>
      <c r="AI233" s="179">
        <v>3.05457742766339</v>
      </c>
      <c r="AJ233" s="179">
        <v>3.86434795378892</v>
      </c>
      <c r="AK233" s="179">
        <v>4.10010392974951</v>
      </c>
      <c r="AL233" s="179">
        <v>4.6126169209682</v>
      </c>
      <c r="AM233" s="179">
        <v>5.67864394270308</v>
      </c>
      <c r="AN233" s="179">
        <v>4.98162627464566</v>
      </c>
      <c r="AO233" s="179">
        <v>3.93609977255953</v>
      </c>
      <c r="AP233" s="179">
        <v>3.46458782063834</v>
      </c>
      <c r="AQ233" s="179">
        <v>2.85982249100029</v>
      </c>
      <c r="AR233" s="179">
        <v>2.74706963293217</v>
      </c>
      <c r="AS233" s="177">
        <v>0.8</v>
      </c>
      <c r="AT233" s="180">
        <v>1.16277055745277</v>
      </c>
      <c r="AU233" s="181">
        <v>231</v>
      </c>
    </row>
    <row r="234" customHeight="1" spans="1:47">
      <c r="A234" s="184" t="s">
        <v>289</v>
      </c>
      <c r="B234" s="185" t="s">
        <v>290</v>
      </c>
      <c r="C234" s="167" t="s">
        <v>304</v>
      </c>
      <c r="D234" s="186">
        <v>0</v>
      </c>
      <c r="E234" s="186">
        <v>0.75</v>
      </c>
      <c r="F234" s="186" t="s">
        <v>160</v>
      </c>
      <c r="G234" s="186" t="s">
        <v>160</v>
      </c>
      <c r="H234" s="186" t="s">
        <v>160</v>
      </c>
      <c r="I234" s="186" t="s">
        <v>160</v>
      </c>
      <c r="J234" s="186" t="s">
        <v>160</v>
      </c>
      <c r="K234" s="196" t="s">
        <v>160</v>
      </c>
      <c r="L234" s="171">
        <v>0.3737</v>
      </c>
      <c r="M234" s="172">
        <v>41</v>
      </c>
      <c r="N234" s="173">
        <v>119.52</v>
      </c>
      <c r="O234" s="173">
        <v>25.97</v>
      </c>
      <c r="P234" s="174">
        <v>0.988</v>
      </c>
      <c r="Q234" s="175">
        <v>18.27</v>
      </c>
      <c r="R234" s="176">
        <v>18</v>
      </c>
      <c r="S234" s="174">
        <f t="shared" si="6"/>
        <v>1.062256</v>
      </c>
      <c r="T234" s="177">
        <f t="shared" si="7"/>
        <v>-0.0699040532602312</v>
      </c>
      <c r="U234" s="203">
        <v>2.58</v>
      </c>
      <c r="V234" s="203">
        <v>2.65</v>
      </c>
      <c r="W234" s="203">
        <v>2.98</v>
      </c>
      <c r="X234" s="203">
        <v>3.77</v>
      </c>
      <c r="Y234" s="203">
        <v>4</v>
      </c>
      <c r="Z234" s="203">
        <v>4.5</v>
      </c>
      <c r="AA234" s="203">
        <v>5.54</v>
      </c>
      <c r="AB234" s="203">
        <v>4.86</v>
      </c>
      <c r="AC234" s="203">
        <v>3.84</v>
      </c>
      <c r="AD234" s="203">
        <v>3.38</v>
      </c>
      <c r="AE234" s="203">
        <v>2.79</v>
      </c>
      <c r="AF234" s="203">
        <v>2.68</v>
      </c>
      <c r="AG234" s="179">
        <v>2.64757873808197</v>
      </c>
      <c r="AH234" s="179">
        <v>2.71941226973536</v>
      </c>
      <c r="AI234" s="179">
        <v>3.05805606181561</v>
      </c>
      <c r="AJ234" s="179">
        <v>3.86874877618954</v>
      </c>
      <c r="AK234" s="179">
        <v>4.10477323733639</v>
      </c>
      <c r="AL234" s="179">
        <v>4.61786989200343</v>
      </c>
      <c r="AM234" s="179">
        <v>5.68511093371089</v>
      </c>
      <c r="AN234" s="179">
        <v>4.98729948336371</v>
      </c>
      <c r="AO234" s="179">
        <v>3.94058230784293</v>
      </c>
      <c r="AP234" s="179">
        <v>3.46853338554925</v>
      </c>
      <c r="AQ234" s="179">
        <v>2.86307933304213</v>
      </c>
      <c r="AR234" s="179">
        <v>2.75019806901538</v>
      </c>
      <c r="AS234" s="177">
        <v>0.8</v>
      </c>
      <c r="AT234" s="180">
        <v>1.16673848540438</v>
      </c>
      <c r="AU234" s="181">
        <v>232</v>
      </c>
    </row>
    <row r="235" customHeight="1" spans="1:47">
      <c r="A235" s="184" t="s">
        <v>289</v>
      </c>
      <c r="B235" s="185" t="s">
        <v>305</v>
      </c>
      <c r="C235" s="188" t="s">
        <v>306</v>
      </c>
      <c r="D235" s="186">
        <v>0</v>
      </c>
      <c r="E235" s="186">
        <v>0.75</v>
      </c>
      <c r="F235" s="186" t="s">
        <v>160</v>
      </c>
      <c r="G235" s="186" t="s">
        <v>160</v>
      </c>
      <c r="H235" s="186" t="s">
        <v>160</v>
      </c>
      <c r="I235" s="186" t="s">
        <v>160</v>
      </c>
      <c r="J235" s="186" t="s">
        <v>160</v>
      </c>
      <c r="K235" s="196" t="s">
        <v>160</v>
      </c>
      <c r="L235" s="171">
        <v>0.3737</v>
      </c>
      <c r="M235" s="172">
        <v>15</v>
      </c>
      <c r="N235" s="173">
        <v>119</v>
      </c>
      <c r="O235" s="173">
        <v>25.43</v>
      </c>
      <c r="P235" s="174">
        <v>0.999</v>
      </c>
      <c r="Q235" s="175">
        <v>17.63</v>
      </c>
      <c r="R235" s="176">
        <v>17</v>
      </c>
      <c r="S235" s="174">
        <f t="shared" si="6"/>
        <v>1.062256</v>
      </c>
      <c r="T235" s="177">
        <f t="shared" si="7"/>
        <v>-0.0595487340151527</v>
      </c>
      <c r="U235" s="203">
        <v>2.58</v>
      </c>
      <c r="V235" s="203">
        <v>2.65</v>
      </c>
      <c r="W235" s="203">
        <v>2.98</v>
      </c>
      <c r="X235" s="203">
        <v>3.77</v>
      </c>
      <c r="Y235" s="203">
        <v>4</v>
      </c>
      <c r="Z235" s="203">
        <v>4.5</v>
      </c>
      <c r="AA235" s="203">
        <v>5.54</v>
      </c>
      <c r="AB235" s="203">
        <v>4.86</v>
      </c>
      <c r="AC235" s="203">
        <v>3.84</v>
      </c>
      <c r="AD235" s="203">
        <v>3.38</v>
      </c>
      <c r="AE235" s="203">
        <v>2.79</v>
      </c>
      <c r="AF235" s="203">
        <v>2.68</v>
      </c>
      <c r="AG235" s="179">
        <v>2.64093356027172</v>
      </c>
      <c r="AH235" s="179">
        <v>2.71258679640313</v>
      </c>
      <c r="AI235" s="179">
        <v>3.05038062387974</v>
      </c>
      <c r="AJ235" s="179">
        <v>3.85903857450558</v>
      </c>
      <c r="AK235" s="179">
        <v>4.09447063608019</v>
      </c>
      <c r="AL235" s="179">
        <v>4.60627946559022</v>
      </c>
      <c r="AM235" s="179">
        <v>5.67084183097107</v>
      </c>
      <c r="AN235" s="179">
        <v>4.97478182283743</v>
      </c>
      <c r="AO235" s="179">
        <v>3.93069181063698</v>
      </c>
      <c r="AP235" s="179">
        <v>3.45982768748776</v>
      </c>
      <c r="AQ235" s="179">
        <v>2.85589326866593</v>
      </c>
      <c r="AR235" s="179">
        <v>2.74329532617373</v>
      </c>
      <c r="AS235" s="177">
        <v>0.8</v>
      </c>
      <c r="AT235" s="180">
        <v>1.16086696796539</v>
      </c>
      <c r="AU235" s="181">
        <v>233</v>
      </c>
    </row>
    <row r="236" customHeight="1" spans="1:47">
      <c r="A236" s="184" t="s">
        <v>289</v>
      </c>
      <c r="B236" s="185" t="s">
        <v>305</v>
      </c>
      <c r="C236" s="167" t="s">
        <v>307</v>
      </c>
      <c r="D236" s="186">
        <v>0</v>
      </c>
      <c r="E236" s="186">
        <v>0.75</v>
      </c>
      <c r="F236" s="186" t="s">
        <v>160</v>
      </c>
      <c r="G236" s="186" t="s">
        <v>160</v>
      </c>
      <c r="H236" s="186" t="s">
        <v>160</v>
      </c>
      <c r="I236" s="186" t="s">
        <v>160</v>
      </c>
      <c r="J236" s="186" t="s">
        <v>160</v>
      </c>
      <c r="K236" s="196" t="s">
        <v>160</v>
      </c>
      <c r="L236" s="171">
        <v>0.3737</v>
      </c>
      <c r="M236" s="172">
        <v>14</v>
      </c>
      <c r="N236" s="173">
        <v>119</v>
      </c>
      <c r="O236" s="173">
        <v>25.43</v>
      </c>
      <c r="P236" s="174">
        <v>0.999</v>
      </c>
      <c r="Q236" s="175">
        <v>17.63</v>
      </c>
      <c r="R236" s="176">
        <v>17</v>
      </c>
      <c r="S236" s="174">
        <f t="shared" si="6"/>
        <v>1.062256</v>
      </c>
      <c r="T236" s="177">
        <f t="shared" si="7"/>
        <v>-0.0595487340151527</v>
      </c>
      <c r="U236" s="203">
        <v>2.58</v>
      </c>
      <c r="V236" s="203">
        <v>2.65</v>
      </c>
      <c r="W236" s="203">
        <v>2.98</v>
      </c>
      <c r="X236" s="203">
        <v>3.77</v>
      </c>
      <c r="Y236" s="203">
        <v>4</v>
      </c>
      <c r="Z236" s="203">
        <v>4.5</v>
      </c>
      <c r="AA236" s="203">
        <v>5.54</v>
      </c>
      <c r="AB236" s="203">
        <v>4.86</v>
      </c>
      <c r="AC236" s="203">
        <v>3.84</v>
      </c>
      <c r="AD236" s="203">
        <v>3.38</v>
      </c>
      <c r="AE236" s="203">
        <v>2.79</v>
      </c>
      <c r="AF236" s="203">
        <v>2.68</v>
      </c>
      <c r="AG236" s="179">
        <v>2.64093356027172</v>
      </c>
      <c r="AH236" s="179">
        <v>2.71258679640313</v>
      </c>
      <c r="AI236" s="179">
        <v>3.05038062387974</v>
      </c>
      <c r="AJ236" s="179">
        <v>3.85903857450558</v>
      </c>
      <c r="AK236" s="179">
        <v>4.09447063608019</v>
      </c>
      <c r="AL236" s="179">
        <v>4.60627946559022</v>
      </c>
      <c r="AM236" s="179">
        <v>5.67084183097107</v>
      </c>
      <c r="AN236" s="179">
        <v>4.97478182283743</v>
      </c>
      <c r="AO236" s="179">
        <v>3.93069181063698</v>
      </c>
      <c r="AP236" s="179">
        <v>3.45982768748776</v>
      </c>
      <c r="AQ236" s="179">
        <v>2.85589326866593</v>
      </c>
      <c r="AR236" s="179">
        <v>2.74329532617373</v>
      </c>
      <c r="AS236" s="177">
        <v>0.8</v>
      </c>
      <c r="AT236" s="180">
        <v>1.16879591184925</v>
      </c>
      <c r="AU236" s="181">
        <v>234</v>
      </c>
    </row>
    <row r="237" customHeight="1" spans="1:47">
      <c r="A237" s="184" t="s">
        <v>289</v>
      </c>
      <c r="B237" s="185" t="s">
        <v>305</v>
      </c>
      <c r="C237" s="167" t="s">
        <v>308</v>
      </c>
      <c r="D237" s="186">
        <v>0</v>
      </c>
      <c r="E237" s="186">
        <v>0.75</v>
      </c>
      <c r="F237" s="186" t="s">
        <v>160</v>
      </c>
      <c r="G237" s="186" t="s">
        <v>160</v>
      </c>
      <c r="H237" s="186" t="s">
        <v>160</v>
      </c>
      <c r="I237" s="186" t="s">
        <v>160</v>
      </c>
      <c r="J237" s="186" t="s">
        <v>160</v>
      </c>
      <c r="K237" s="196" t="s">
        <v>160</v>
      </c>
      <c r="L237" s="171">
        <v>0.3737</v>
      </c>
      <c r="M237" s="172">
        <v>9</v>
      </c>
      <c r="N237" s="173">
        <v>119.1</v>
      </c>
      <c r="O237" s="173">
        <v>25.45</v>
      </c>
      <c r="P237" s="174">
        <v>0.998</v>
      </c>
      <c r="Q237" s="175">
        <v>17.65</v>
      </c>
      <c r="R237" s="176">
        <v>17</v>
      </c>
      <c r="S237" s="174">
        <f t="shared" si="6"/>
        <v>1.062256</v>
      </c>
      <c r="T237" s="177">
        <f t="shared" si="7"/>
        <v>-0.0604901266737963</v>
      </c>
      <c r="U237" s="203">
        <v>2.58</v>
      </c>
      <c r="V237" s="203">
        <v>2.65</v>
      </c>
      <c r="W237" s="203">
        <v>2.98</v>
      </c>
      <c r="X237" s="203">
        <v>3.77</v>
      </c>
      <c r="Y237" s="203">
        <v>4</v>
      </c>
      <c r="Z237" s="203">
        <v>4.5</v>
      </c>
      <c r="AA237" s="203">
        <v>5.54</v>
      </c>
      <c r="AB237" s="203">
        <v>4.86</v>
      </c>
      <c r="AC237" s="203">
        <v>3.84</v>
      </c>
      <c r="AD237" s="203">
        <v>3.38</v>
      </c>
      <c r="AE237" s="203">
        <v>2.79</v>
      </c>
      <c r="AF237" s="203">
        <v>2.68</v>
      </c>
      <c r="AG237" s="179">
        <v>2.64110843337199</v>
      </c>
      <c r="AH237" s="179">
        <v>2.7127664141224</v>
      </c>
      <c r="AI237" s="179">
        <v>3.05058260908858</v>
      </c>
      <c r="AJ237" s="179">
        <v>3.85929410612884</v>
      </c>
      <c r="AK237" s="179">
        <v>4.09474175716588</v>
      </c>
      <c r="AL237" s="179">
        <v>4.60658447681162</v>
      </c>
      <c r="AM237" s="179">
        <v>5.67121733367475</v>
      </c>
      <c r="AN237" s="179">
        <v>4.97511123495655</v>
      </c>
      <c r="AO237" s="179">
        <v>3.93095208687925</v>
      </c>
      <c r="AP237" s="179">
        <v>3.46005678480517</v>
      </c>
      <c r="AQ237" s="179">
        <v>2.8560823756232</v>
      </c>
      <c r="AR237" s="179">
        <v>2.74347697730114</v>
      </c>
      <c r="AS237" s="177">
        <v>0.8</v>
      </c>
      <c r="AT237" s="180">
        <v>1.1778744083383</v>
      </c>
      <c r="AU237" s="181">
        <v>235</v>
      </c>
    </row>
    <row r="238" customHeight="1" spans="1:47">
      <c r="A238" s="184" t="s">
        <v>289</v>
      </c>
      <c r="B238" s="185" t="s">
        <v>305</v>
      </c>
      <c r="C238" s="167" t="s">
        <v>309</v>
      </c>
      <c r="D238" s="186">
        <v>0</v>
      </c>
      <c r="E238" s="186">
        <v>0.75</v>
      </c>
      <c r="F238" s="186" t="s">
        <v>160</v>
      </c>
      <c r="G238" s="186" t="s">
        <v>160</v>
      </c>
      <c r="H238" s="186" t="s">
        <v>160</v>
      </c>
      <c r="I238" s="186" t="s">
        <v>160</v>
      </c>
      <c r="J238" s="186" t="s">
        <v>160</v>
      </c>
      <c r="K238" s="196" t="s">
        <v>160</v>
      </c>
      <c r="L238" s="171">
        <v>0.3737</v>
      </c>
      <c r="M238" s="172">
        <v>14</v>
      </c>
      <c r="N238" s="173">
        <v>119.02</v>
      </c>
      <c r="O238" s="173">
        <v>25.43</v>
      </c>
      <c r="P238" s="174">
        <v>0.998</v>
      </c>
      <c r="Q238" s="175">
        <v>17.63</v>
      </c>
      <c r="R238" s="176">
        <v>17</v>
      </c>
      <c r="S238" s="174">
        <f t="shared" si="6"/>
        <v>1.062256</v>
      </c>
      <c r="T238" s="177">
        <f t="shared" si="7"/>
        <v>-0.0604901266737963</v>
      </c>
      <c r="U238" s="203">
        <v>2.58</v>
      </c>
      <c r="V238" s="203">
        <v>2.65</v>
      </c>
      <c r="W238" s="203">
        <v>2.98</v>
      </c>
      <c r="X238" s="203">
        <v>3.77</v>
      </c>
      <c r="Y238" s="203">
        <v>4</v>
      </c>
      <c r="Z238" s="203">
        <v>4.5</v>
      </c>
      <c r="AA238" s="203">
        <v>5.54</v>
      </c>
      <c r="AB238" s="203">
        <v>4.86</v>
      </c>
      <c r="AC238" s="203">
        <v>3.84</v>
      </c>
      <c r="AD238" s="203">
        <v>3.38</v>
      </c>
      <c r="AE238" s="203">
        <v>2.79</v>
      </c>
      <c r="AF238" s="203">
        <v>2.68</v>
      </c>
      <c r="AG238" s="179">
        <v>2.64093356027172</v>
      </c>
      <c r="AH238" s="179">
        <v>2.71258679640313</v>
      </c>
      <c r="AI238" s="179">
        <v>3.05038062387974</v>
      </c>
      <c r="AJ238" s="179">
        <v>3.85903857450558</v>
      </c>
      <c r="AK238" s="179">
        <v>4.09447063608019</v>
      </c>
      <c r="AL238" s="179">
        <v>4.60627946559022</v>
      </c>
      <c r="AM238" s="179">
        <v>5.67084183097107</v>
      </c>
      <c r="AN238" s="179">
        <v>4.97478182283743</v>
      </c>
      <c r="AO238" s="179">
        <v>3.93069181063698</v>
      </c>
      <c r="AP238" s="179">
        <v>3.45982768748776</v>
      </c>
      <c r="AQ238" s="179">
        <v>2.85589326866593</v>
      </c>
      <c r="AR238" s="179">
        <v>2.74329532617373</v>
      </c>
      <c r="AS238" s="177">
        <v>0.8</v>
      </c>
      <c r="AT238" s="180">
        <v>1.1778744083383</v>
      </c>
      <c r="AU238" s="181">
        <v>236</v>
      </c>
    </row>
    <row r="239" customHeight="1" spans="1:47">
      <c r="A239" s="184" t="s">
        <v>289</v>
      </c>
      <c r="B239" s="185" t="s">
        <v>305</v>
      </c>
      <c r="C239" s="167" t="s">
        <v>310</v>
      </c>
      <c r="D239" s="186">
        <v>0</v>
      </c>
      <c r="E239" s="186">
        <v>0.75</v>
      </c>
      <c r="F239" s="186" t="s">
        <v>160</v>
      </c>
      <c r="G239" s="186" t="s">
        <v>160</v>
      </c>
      <c r="H239" s="186" t="s">
        <v>160</v>
      </c>
      <c r="I239" s="186" t="s">
        <v>160</v>
      </c>
      <c r="J239" s="186" t="s">
        <v>160</v>
      </c>
      <c r="K239" s="196" t="s">
        <v>160</v>
      </c>
      <c r="L239" s="171">
        <v>0.3737</v>
      </c>
      <c r="M239" s="172">
        <v>21</v>
      </c>
      <c r="N239" s="173">
        <v>119.08</v>
      </c>
      <c r="O239" s="173">
        <v>25.32</v>
      </c>
      <c r="P239" s="174">
        <v>1.01</v>
      </c>
      <c r="Q239" s="175">
        <v>17.52</v>
      </c>
      <c r="R239" s="176">
        <v>17</v>
      </c>
      <c r="S239" s="174">
        <f t="shared" si="6"/>
        <v>1.062256</v>
      </c>
      <c r="T239" s="177">
        <f t="shared" si="7"/>
        <v>-0.0491934147700743</v>
      </c>
      <c r="U239" s="203">
        <v>2.58</v>
      </c>
      <c r="V239" s="203">
        <v>2.65</v>
      </c>
      <c r="W239" s="203">
        <v>2.98</v>
      </c>
      <c r="X239" s="203">
        <v>3.77</v>
      </c>
      <c r="Y239" s="203">
        <v>4</v>
      </c>
      <c r="Z239" s="203">
        <v>4.5</v>
      </c>
      <c r="AA239" s="203">
        <v>5.54</v>
      </c>
      <c r="AB239" s="203">
        <v>4.86</v>
      </c>
      <c r="AC239" s="203">
        <v>3.84</v>
      </c>
      <c r="AD239" s="203">
        <v>3.38</v>
      </c>
      <c r="AE239" s="203">
        <v>2.79</v>
      </c>
      <c r="AF239" s="203">
        <v>2.68</v>
      </c>
      <c r="AG239" s="179">
        <v>2.63972887891431</v>
      </c>
      <c r="AH239" s="179">
        <v>2.71134942989261</v>
      </c>
      <c r="AI239" s="179">
        <v>3.04898917021886</v>
      </c>
      <c r="AJ239" s="179">
        <v>3.85727824554533</v>
      </c>
      <c r="AK239" s="179">
        <v>4.09260291304544</v>
      </c>
      <c r="AL239" s="179">
        <v>4.60417827717612</v>
      </c>
      <c r="AM239" s="179">
        <v>5.66825503456794</v>
      </c>
      <c r="AN239" s="179">
        <v>4.97251253935021</v>
      </c>
      <c r="AO239" s="179">
        <v>3.92889879652362</v>
      </c>
      <c r="AP239" s="179">
        <v>3.4582494615234</v>
      </c>
      <c r="AQ239" s="179">
        <v>2.8545905318492</v>
      </c>
      <c r="AR239" s="179">
        <v>2.74204395174045</v>
      </c>
      <c r="AS239" s="177">
        <v>0.8</v>
      </c>
      <c r="AT239" s="180">
        <v>1.17698428450282</v>
      </c>
      <c r="AU239" s="181">
        <v>237</v>
      </c>
    </row>
    <row r="240" customHeight="1" spans="1:47">
      <c r="A240" s="184" t="s">
        <v>289</v>
      </c>
      <c r="B240" s="185" t="s">
        <v>305</v>
      </c>
      <c r="C240" s="167" t="s">
        <v>311</v>
      </c>
      <c r="D240" s="186">
        <v>0</v>
      </c>
      <c r="E240" s="186">
        <v>0.75</v>
      </c>
      <c r="F240" s="186" t="s">
        <v>160</v>
      </c>
      <c r="G240" s="186" t="s">
        <v>160</v>
      </c>
      <c r="H240" s="186" t="s">
        <v>160</v>
      </c>
      <c r="I240" s="186" t="s">
        <v>160</v>
      </c>
      <c r="J240" s="186" t="s">
        <v>160</v>
      </c>
      <c r="K240" s="196" t="s">
        <v>160</v>
      </c>
      <c r="L240" s="171">
        <v>0.3737</v>
      </c>
      <c r="M240" s="172">
        <v>60</v>
      </c>
      <c r="N240" s="173">
        <v>118.68</v>
      </c>
      <c r="O240" s="173">
        <v>25.37</v>
      </c>
      <c r="P240" s="174">
        <v>1.014</v>
      </c>
      <c r="Q240" s="175">
        <v>19.67</v>
      </c>
      <c r="R240" s="176">
        <v>18</v>
      </c>
      <c r="S240" s="174">
        <f t="shared" si="6"/>
        <v>1.062136</v>
      </c>
      <c r="T240" s="177">
        <f t="shared" si="7"/>
        <v>-0.0453199966859236</v>
      </c>
      <c r="U240" s="203">
        <v>2.76</v>
      </c>
      <c r="V240" s="203">
        <v>2.72</v>
      </c>
      <c r="W240" s="203">
        <v>2.88</v>
      </c>
      <c r="X240" s="203">
        <v>3.6</v>
      </c>
      <c r="Y240" s="203">
        <v>3.87</v>
      </c>
      <c r="Z240" s="203">
        <v>4.3</v>
      </c>
      <c r="AA240" s="203">
        <v>5.32</v>
      </c>
      <c r="AB240" s="203">
        <v>4.67</v>
      </c>
      <c r="AC240" s="203">
        <v>3.87</v>
      </c>
      <c r="AD240" s="203">
        <v>3.57</v>
      </c>
      <c r="AE240" s="203">
        <v>3.07</v>
      </c>
      <c r="AF240" s="203">
        <v>2.94</v>
      </c>
      <c r="AG240" s="179">
        <v>2.84718612305769</v>
      </c>
      <c r="AH240" s="179">
        <v>2.80592255605685</v>
      </c>
      <c r="AI240" s="179">
        <v>2.9709768240602</v>
      </c>
      <c r="AJ240" s="179">
        <v>3.71372103007524</v>
      </c>
      <c r="AK240" s="179">
        <v>3.99225010733089</v>
      </c>
      <c r="AL240" s="179">
        <v>4.43583345258987</v>
      </c>
      <c r="AM240" s="179">
        <v>5.48805441111119</v>
      </c>
      <c r="AN240" s="179">
        <v>4.81752144734761</v>
      </c>
      <c r="AO240" s="179">
        <v>3.99225010733089</v>
      </c>
      <c r="AP240" s="179">
        <v>3.68277335482462</v>
      </c>
      <c r="AQ240" s="179">
        <v>3.16697876731417</v>
      </c>
      <c r="AR240" s="179">
        <v>3.03287217456145</v>
      </c>
      <c r="AS240" s="177">
        <v>0.8</v>
      </c>
      <c r="AT240" s="180">
        <v>1.17618437592095</v>
      </c>
      <c r="AU240" s="181">
        <v>238</v>
      </c>
    </row>
    <row r="241" customHeight="1" spans="1:47">
      <c r="A241" s="184" t="s">
        <v>289</v>
      </c>
      <c r="B241" s="185" t="s">
        <v>312</v>
      </c>
      <c r="C241" s="188" t="s">
        <v>313</v>
      </c>
      <c r="D241" s="186">
        <v>0</v>
      </c>
      <c r="E241" s="186">
        <v>0.75</v>
      </c>
      <c r="F241" s="186" t="s">
        <v>160</v>
      </c>
      <c r="G241" s="186" t="s">
        <v>160</v>
      </c>
      <c r="H241" s="186" t="s">
        <v>160</v>
      </c>
      <c r="I241" s="186" t="s">
        <v>160</v>
      </c>
      <c r="J241" s="186" t="s">
        <v>160</v>
      </c>
      <c r="K241" s="196" t="s">
        <v>160</v>
      </c>
      <c r="L241" s="171">
        <v>0.3737</v>
      </c>
      <c r="M241" s="172">
        <v>87</v>
      </c>
      <c r="N241" s="173">
        <v>118.17</v>
      </c>
      <c r="O241" s="173">
        <v>26.65</v>
      </c>
      <c r="P241" s="174">
        <v>1.163</v>
      </c>
      <c r="Q241" s="175">
        <v>21.45</v>
      </c>
      <c r="R241" s="176">
        <v>18</v>
      </c>
      <c r="S241" s="174">
        <f t="shared" si="6"/>
        <v>1.070616</v>
      </c>
      <c r="T241" s="177">
        <f t="shared" si="7"/>
        <v>0.0862905093889872</v>
      </c>
      <c r="U241" s="203">
        <v>2.49</v>
      </c>
      <c r="V241" s="203">
        <v>2.51</v>
      </c>
      <c r="W241" s="203">
        <v>2.71</v>
      </c>
      <c r="X241" s="203">
        <v>3.54</v>
      </c>
      <c r="Y241" s="203">
        <v>4.02</v>
      </c>
      <c r="Z241" s="203">
        <v>4.41</v>
      </c>
      <c r="AA241" s="203">
        <v>5.59</v>
      </c>
      <c r="AB241" s="203">
        <v>4.93</v>
      </c>
      <c r="AC241" s="203">
        <v>4.07</v>
      </c>
      <c r="AD241" s="203">
        <v>3.64</v>
      </c>
      <c r="AE241" s="203">
        <v>3.08</v>
      </c>
      <c r="AF241" s="203">
        <v>2.91</v>
      </c>
      <c r="AG241" s="179">
        <v>2.59294761146854</v>
      </c>
      <c r="AH241" s="179">
        <v>2.61377449991407</v>
      </c>
      <c r="AI241" s="179">
        <v>2.82204338436937</v>
      </c>
      <c r="AJ241" s="179">
        <v>3.68635925485888</v>
      </c>
      <c r="AK241" s="179">
        <v>4.18620457755161</v>
      </c>
      <c r="AL241" s="179">
        <v>4.59232890223946</v>
      </c>
      <c r="AM241" s="179">
        <v>5.82111532052575</v>
      </c>
      <c r="AN241" s="179">
        <v>5.13382800182325</v>
      </c>
      <c r="AO241" s="179">
        <v>4.23827179866544</v>
      </c>
      <c r="AP241" s="179">
        <v>3.79049369708654</v>
      </c>
      <c r="AQ241" s="179">
        <v>3.20734082061168</v>
      </c>
      <c r="AR241" s="179">
        <v>3.03031226882468</v>
      </c>
      <c r="AS241" s="177">
        <v>0.8</v>
      </c>
      <c r="AT241" s="180">
        <v>1.1818919942984</v>
      </c>
      <c r="AU241" s="181">
        <v>239</v>
      </c>
    </row>
    <row r="242" customHeight="1" spans="1:47">
      <c r="A242" s="184" t="s">
        <v>289</v>
      </c>
      <c r="B242" s="185" t="s">
        <v>312</v>
      </c>
      <c r="C242" s="167" t="s">
        <v>314</v>
      </c>
      <c r="D242" s="186">
        <v>0</v>
      </c>
      <c r="E242" s="186">
        <v>0.75</v>
      </c>
      <c r="F242" s="186" t="s">
        <v>160</v>
      </c>
      <c r="G242" s="186" t="s">
        <v>160</v>
      </c>
      <c r="H242" s="186" t="s">
        <v>160</v>
      </c>
      <c r="I242" s="186" t="s">
        <v>160</v>
      </c>
      <c r="J242" s="186" t="s">
        <v>160</v>
      </c>
      <c r="K242" s="196" t="s">
        <v>160</v>
      </c>
      <c r="L242" s="171">
        <v>0.3737</v>
      </c>
      <c r="M242" s="172">
        <v>64</v>
      </c>
      <c r="N242" s="173">
        <v>118.17</v>
      </c>
      <c r="O242" s="173">
        <v>26.65</v>
      </c>
      <c r="P242" s="174">
        <v>1.162</v>
      </c>
      <c r="Q242" s="175">
        <v>21.45</v>
      </c>
      <c r="R242" s="176">
        <v>18</v>
      </c>
      <c r="S242" s="174">
        <f t="shared" si="6"/>
        <v>1.070616</v>
      </c>
      <c r="T242" s="177">
        <f t="shared" si="7"/>
        <v>0.0853564676784206</v>
      </c>
      <c r="U242" s="203">
        <v>2.49</v>
      </c>
      <c r="V242" s="203">
        <v>2.51</v>
      </c>
      <c r="W242" s="203">
        <v>2.71</v>
      </c>
      <c r="X242" s="203">
        <v>3.54</v>
      </c>
      <c r="Y242" s="203">
        <v>4.02</v>
      </c>
      <c r="Z242" s="203">
        <v>4.41</v>
      </c>
      <c r="AA242" s="203">
        <v>5.59</v>
      </c>
      <c r="AB242" s="203">
        <v>4.93</v>
      </c>
      <c r="AC242" s="203">
        <v>4.07</v>
      </c>
      <c r="AD242" s="203">
        <v>3.64</v>
      </c>
      <c r="AE242" s="203">
        <v>3.08</v>
      </c>
      <c r="AF242" s="203">
        <v>2.91</v>
      </c>
      <c r="AG242" s="179">
        <v>2.59294761146854</v>
      </c>
      <c r="AH242" s="179">
        <v>2.61377449991407</v>
      </c>
      <c r="AI242" s="179">
        <v>2.82204338436937</v>
      </c>
      <c r="AJ242" s="179">
        <v>3.68635925485888</v>
      </c>
      <c r="AK242" s="179">
        <v>4.18620457755161</v>
      </c>
      <c r="AL242" s="179">
        <v>4.59232890223946</v>
      </c>
      <c r="AM242" s="179">
        <v>5.82111532052575</v>
      </c>
      <c r="AN242" s="179">
        <v>5.13382800182325</v>
      </c>
      <c r="AO242" s="179">
        <v>4.23827179866544</v>
      </c>
      <c r="AP242" s="179">
        <v>3.79049369708654</v>
      </c>
      <c r="AQ242" s="179">
        <v>3.20734082061168</v>
      </c>
      <c r="AR242" s="179">
        <v>3.03031226882468</v>
      </c>
      <c r="AS242" s="177">
        <v>0.8</v>
      </c>
      <c r="AT242" s="180">
        <v>1.18399100253204</v>
      </c>
      <c r="AU242" s="181">
        <v>240</v>
      </c>
    </row>
    <row r="243" customHeight="1" spans="1:47">
      <c r="A243" s="184" t="s">
        <v>289</v>
      </c>
      <c r="B243" s="185" t="s">
        <v>312</v>
      </c>
      <c r="C243" s="167" t="s">
        <v>315</v>
      </c>
      <c r="D243" s="186">
        <v>0</v>
      </c>
      <c r="E243" s="186">
        <v>0.75</v>
      </c>
      <c r="F243" s="186" t="s">
        <v>160</v>
      </c>
      <c r="G243" s="186" t="s">
        <v>160</v>
      </c>
      <c r="H243" s="186" t="s">
        <v>160</v>
      </c>
      <c r="I243" s="186" t="s">
        <v>160</v>
      </c>
      <c r="J243" s="186" t="s">
        <v>160</v>
      </c>
      <c r="K243" s="196" t="s">
        <v>160</v>
      </c>
      <c r="L243" s="171">
        <v>0.3737</v>
      </c>
      <c r="M243" s="172">
        <v>186</v>
      </c>
      <c r="N243" s="173">
        <v>117.8</v>
      </c>
      <c r="O243" s="173">
        <v>26.8</v>
      </c>
      <c r="P243" s="174">
        <v>1.167</v>
      </c>
      <c r="Q243" s="175">
        <v>21.8</v>
      </c>
      <c r="R243" s="176">
        <v>18</v>
      </c>
      <c r="S243" s="174">
        <f t="shared" si="6"/>
        <v>1.023888</v>
      </c>
      <c r="T243" s="177">
        <f t="shared" si="7"/>
        <v>0.139773100182833</v>
      </c>
      <c r="U243" s="203">
        <v>2.38</v>
      </c>
      <c r="V243" s="203">
        <v>2.36</v>
      </c>
      <c r="W243" s="203">
        <v>2.44</v>
      </c>
      <c r="X243" s="203">
        <v>3.28</v>
      </c>
      <c r="Y243" s="203">
        <v>3.86</v>
      </c>
      <c r="Z243" s="203">
        <v>4.16</v>
      </c>
      <c r="AA243" s="203">
        <v>5.34</v>
      </c>
      <c r="AB243" s="203">
        <v>4.71</v>
      </c>
      <c r="AC243" s="203">
        <v>3.9</v>
      </c>
      <c r="AD243" s="203">
        <v>3.53</v>
      </c>
      <c r="AE243" s="203">
        <v>3.1</v>
      </c>
      <c r="AF243" s="203">
        <v>2.92</v>
      </c>
      <c r="AG243" s="179">
        <v>2.48078914881315</v>
      </c>
      <c r="AH243" s="179">
        <v>2.45994218117607</v>
      </c>
      <c r="AI243" s="179">
        <v>2.54333005172441</v>
      </c>
      <c r="AJ243" s="179">
        <v>3.41890269248199</v>
      </c>
      <c r="AK243" s="179">
        <v>4.02346475395746</v>
      </c>
      <c r="AL243" s="179">
        <v>4.33616926851374</v>
      </c>
      <c r="AM243" s="179">
        <v>5.56614035910178</v>
      </c>
      <c r="AN243" s="179">
        <v>4.90946087853359</v>
      </c>
      <c r="AO243" s="179">
        <v>4.06515868923163</v>
      </c>
      <c r="AP243" s="179">
        <v>3.67948978794556</v>
      </c>
      <c r="AQ243" s="179">
        <v>3.23127998374822</v>
      </c>
      <c r="AR243" s="179">
        <v>3.04365727501445</v>
      </c>
      <c r="AS243" s="177">
        <v>0.8</v>
      </c>
      <c r="AT243" s="180">
        <v>1.19103576742104</v>
      </c>
      <c r="AU243" s="181">
        <v>241</v>
      </c>
    </row>
    <row r="244" customHeight="1" spans="1:47">
      <c r="A244" s="184" t="s">
        <v>289</v>
      </c>
      <c r="B244" s="185" t="s">
        <v>312</v>
      </c>
      <c r="C244" s="167" t="s">
        <v>316</v>
      </c>
      <c r="D244" s="186">
        <v>0</v>
      </c>
      <c r="E244" s="186">
        <v>0.75</v>
      </c>
      <c r="F244" s="186" t="s">
        <v>160</v>
      </c>
      <c r="G244" s="186" t="s">
        <v>160</v>
      </c>
      <c r="H244" s="186" t="s">
        <v>160</v>
      </c>
      <c r="I244" s="186" t="s">
        <v>160</v>
      </c>
      <c r="J244" s="186" t="s">
        <v>160</v>
      </c>
      <c r="K244" s="196" t="s">
        <v>160</v>
      </c>
      <c r="L244" s="171">
        <v>0.3737</v>
      </c>
      <c r="M244" s="172">
        <v>251</v>
      </c>
      <c r="N244" s="173">
        <v>118.53</v>
      </c>
      <c r="O244" s="173">
        <v>27.92</v>
      </c>
      <c r="P244" s="174">
        <v>1.169</v>
      </c>
      <c r="Q244" s="175">
        <v>23.22</v>
      </c>
      <c r="R244" s="176">
        <v>19</v>
      </c>
      <c r="S244" s="174">
        <f t="shared" si="6"/>
        <v>1.022472</v>
      </c>
      <c r="T244" s="177">
        <f t="shared" si="7"/>
        <v>0.143307591797134</v>
      </c>
      <c r="U244" s="203">
        <v>2.26</v>
      </c>
      <c r="V244" s="203">
        <v>2.35</v>
      </c>
      <c r="W244" s="203">
        <v>2.48</v>
      </c>
      <c r="X244" s="203">
        <v>3.28</v>
      </c>
      <c r="Y244" s="203">
        <v>3.9</v>
      </c>
      <c r="Z244" s="203">
        <v>4.06</v>
      </c>
      <c r="AA244" s="203">
        <v>5.28</v>
      </c>
      <c r="AB244" s="203">
        <v>4.69</v>
      </c>
      <c r="AC244" s="203">
        <v>3.99</v>
      </c>
      <c r="AD244" s="203">
        <v>3.63</v>
      </c>
      <c r="AE244" s="203">
        <v>3.05</v>
      </c>
      <c r="AF244" s="203">
        <v>2.95</v>
      </c>
      <c r="AG244" s="179">
        <v>2.37304509072131</v>
      </c>
      <c r="AH244" s="179">
        <v>2.4675468863695</v>
      </c>
      <c r="AI244" s="179">
        <v>2.60404948008356</v>
      </c>
      <c r="AJ244" s="179">
        <v>3.44406544140084</v>
      </c>
      <c r="AK244" s="179">
        <v>4.09507781142173</v>
      </c>
      <c r="AL244" s="179">
        <v>4.26308100368519</v>
      </c>
      <c r="AM244" s="179">
        <v>5.54410534469404</v>
      </c>
      <c r="AN244" s="179">
        <v>4.92459357322254</v>
      </c>
      <c r="AO244" s="179">
        <v>4.18957960706992</v>
      </c>
      <c r="AP244" s="179">
        <v>3.81157242447715</v>
      </c>
      <c r="AQ244" s="179">
        <v>3.20256085252212</v>
      </c>
      <c r="AR244" s="179">
        <v>3.09755885735746</v>
      </c>
      <c r="AS244" s="177">
        <v>0.8</v>
      </c>
      <c r="AT244" s="180">
        <v>1.18776316279763</v>
      </c>
      <c r="AU244" s="181">
        <v>242</v>
      </c>
    </row>
    <row r="245" customHeight="1" spans="1:47">
      <c r="A245" s="184" t="s">
        <v>289</v>
      </c>
      <c r="B245" s="185" t="s">
        <v>312</v>
      </c>
      <c r="C245" s="167" t="s">
        <v>317</v>
      </c>
      <c r="D245" s="186">
        <v>0</v>
      </c>
      <c r="E245" s="186">
        <v>0.75</v>
      </c>
      <c r="F245" s="186" t="s">
        <v>160</v>
      </c>
      <c r="G245" s="186" t="s">
        <v>160</v>
      </c>
      <c r="H245" s="186" t="s">
        <v>160</v>
      </c>
      <c r="I245" s="186" t="s">
        <v>160</v>
      </c>
      <c r="J245" s="186" t="s">
        <v>160</v>
      </c>
      <c r="K245" s="196" t="s">
        <v>160</v>
      </c>
      <c r="L245" s="171">
        <v>0.3737</v>
      </c>
      <c r="M245" s="172">
        <v>247</v>
      </c>
      <c r="N245" s="173">
        <v>117.33</v>
      </c>
      <c r="O245" s="173">
        <v>27.55</v>
      </c>
      <c r="P245" s="174">
        <v>1.172</v>
      </c>
      <c r="Q245" s="175">
        <v>23.85</v>
      </c>
      <c r="R245" s="176">
        <v>19</v>
      </c>
      <c r="S245" s="174">
        <f t="shared" si="6"/>
        <v>1.0094</v>
      </c>
      <c r="T245" s="177">
        <f t="shared" si="7"/>
        <v>0.161085793540717</v>
      </c>
      <c r="U245" s="203">
        <v>2.18</v>
      </c>
      <c r="V245" s="203">
        <v>2.24</v>
      </c>
      <c r="W245" s="203">
        <v>2.4</v>
      </c>
      <c r="X245" s="203">
        <v>3.21</v>
      </c>
      <c r="Y245" s="203">
        <v>3.96</v>
      </c>
      <c r="Z245" s="203">
        <v>4.18</v>
      </c>
      <c r="AA245" s="203">
        <v>5.31</v>
      </c>
      <c r="AB245" s="203">
        <v>4.66</v>
      </c>
      <c r="AC245" s="203">
        <v>3.94</v>
      </c>
      <c r="AD245" s="203">
        <v>3.5</v>
      </c>
      <c r="AE245" s="203">
        <v>2.98</v>
      </c>
      <c r="AF245" s="203">
        <v>2.82</v>
      </c>
      <c r="AG245" s="179">
        <v>2.29914626510798</v>
      </c>
      <c r="AH245" s="179">
        <v>2.36242552011096</v>
      </c>
      <c r="AI245" s="179">
        <v>2.53117020011888</v>
      </c>
      <c r="AJ245" s="179">
        <v>3.385440142659</v>
      </c>
      <c r="AK245" s="179">
        <v>4.17643083019616</v>
      </c>
      <c r="AL245" s="179">
        <v>4.40845476520705</v>
      </c>
      <c r="AM245" s="179">
        <v>5.60021406776303</v>
      </c>
      <c r="AN245" s="179">
        <v>4.91468880523083</v>
      </c>
      <c r="AO245" s="179">
        <v>4.15533774519516</v>
      </c>
      <c r="AP245" s="179">
        <v>3.69128987517337</v>
      </c>
      <c r="AQ245" s="179">
        <v>3.14286966514761</v>
      </c>
      <c r="AR245" s="179">
        <v>2.97412498513969</v>
      </c>
      <c r="AS245" s="177">
        <v>0.8</v>
      </c>
      <c r="AT245" s="180">
        <v>1.18093179813938</v>
      </c>
      <c r="AU245" s="181">
        <v>243</v>
      </c>
    </row>
    <row r="246" customHeight="1" spans="1:47">
      <c r="A246" s="184" t="s">
        <v>289</v>
      </c>
      <c r="B246" s="185" t="s">
        <v>312</v>
      </c>
      <c r="C246" s="167" t="s">
        <v>318</v>
      </c>
      <c r="D246" s="186">
        <v>0</v>
      </c>
      <c r="E246" s="186">
        <v>0.75</v>
      </c>
      <c r="F246" s="186" t="s">
        <v>160</v>
      </c>
      <c r="G246" s="186" t="s">
        <v>160</v>
      </c>
      <c r="H246" s="186" t="s">
        <v>160</v>
      </c>
      <c r="I246" s="186" t="s">
        <v>160</v>
      </c>
      <c r="J246" s="186" t="s">
        <v>160</v>
      </c>
      <c r="K246" s="196" t="s">
        <v>160</v>
      </c>
      <c r="L246" s="171">
        <v>0.3737</v>
      </c>
      <c r="M246" s="172">
        <v>205</v>
      </c>
      <c r="N246" s="173">
        <v>118.78</v>
      </c>
      <c r="O246" s="173">
        <v>27.53</v>
      </c>
      <c r="P246" s="174">
        <v>1.177</v>
      </c>
      <c r="Q246" s="175">
        <v>22.73</v>
      </c>
      <c r="R246" s="176">
        <v>19</v>
      </c>
      <c r="S246" s="174">
        <f t="shared" si="6"/>
        <v>1.022472</v>
      </c>
      <c r="T246" s="177">
        <f t="shared" si="7"/>
        <v>0.151131766933471</v>
      </c>
      <c r="U246" s="203">
        <v>2.26</v>
      </c>
      <c r="V246" s="203">
        <v>2.35</v>
      </c>
      <c r="W246" s="203">
        <v>2.48</v>
      </c>
      <c r="X246" s="203">
        <v>3.28</v>
      </c>
      <c r="Y246" s="203">
        <v>3.9</v>
      </c>
      <c r="Z246" s="203">
        <v>4.06</v>
      </c>
      <c r="AA246" s="203">
        <v>5.28</v>
      </c>
      <c r="AB246" s="203">
        <v>4.69</v>
      </c>
      <c r="AC246" s="203">
        <v>3.99</v>
      </c>
      <c r="AD246" s="203">
        <v>3.63</v>
      </c>
      <c r="AE246" s="203">
        <v>3.05</v>
      </c>
      <c r="AF246" s="203">
        <v>2.95</v>
      </c>
      <c r="AG246" s="179">
        <v>2.36703299454655</v>
      </c>
      <c r="AH246" s="179">
        <v>2.46129537043557</v>
      </c>
      <c r="AI246" s="179">
        <v>2.5974521356086</v>
      </c>
      <c r="AJ246" s="179">
        <v>3.4353399212888</v>
      </c>
      <c r="AK246" s="179">
        <v>4.08470295519095</v>
      </c>
      <c r="AL246" s="179">
        <v>4.25228051232699</v>
      </c>
      <c r="AM246" s="179">
        <v>5.53005938548928</v>
      </c>
      <c r="AN246" s="179">
        <v>4.91211714355014</v>
      </c>
      <c r="AO246" s="179">
        <v>4.17896533107997</v>
      </c>
      <c r="AP246" s="179">
        <v>3.80191582752388</v>
      </c>
      <c r="AQ246" s="179">
        <v>3.19444718290574</v>
      </c>
      <c r="AR246" s="179">
        <v>3.08971120969572</v>
      </c>
      <c r="AS246" s="177">
        <v>0.8</v>
      </c>
      <c r="AT246" s="180">
        <v>1.1857177660028</v>
      </c>
      <c r="AU246" s="181">
        <v>244</v>
      </c>
    </row>
    <row r="247" customHeight="1" spans="1:47">
      <c r="A247" s="184" t="s">
        <v>289</v>
      </c>
      <c r="B247" s="185" t="s">
        <v>312</v>
      </c>
      <c r="C247" s="167" t="s">
        <v>319</v>
      </c>
      <c r="D247" s="186">
        <v>0</v>
      </c>
      <c r="E247" s="186">
        <v>0.75</v>
      </c>
      <c r="F247" s="186" t="s">
        <v>160</v>
      </c>
      <c r="G247" s="186" t="s">
        <v>160</v>
      </c>
      <c r="H247" s="186" t="s">
        <v>160</v>
      </c>
      <c r="I247" s="186" t="s">
        <v>160</v>
      </c>
      <c r="J247" s="186" t="s">
        <v>160</v>
      </c>
      <c r="K247" s="196" t="s">
        <v>160</v>
      </c>
      <c r="L247" s="171">
        <v>0.3737</v>
      </c>
      <c r="M247" s="172">
        <v>206</v>
      </c>
      <c r="N247" s="173">
        <v>118.85</v>
      </c>
      <c r="O247" s="173">
        <v>27.37</v>
      </c>
      <c r="P247" s="174">
        <v>1.168</v>
      </c>
      <c r="Q247" s="175">
        <v>22.47</v>
      </c>
      <c r="R247" s="176">
        <v>19</v>
      </c>
      <c r="S247" s="174">
        <f t="shared" si="6"/>
        <v>1.022472</v>
      </c>
      <c r="T247" s="177">
        <f t="shared" si="7"/>
        <v>0.142329569905092</v>
      </c>
      <c r="U247" s="203">
        <v>2.26</v>
      </c>
      <c r="V247" s="203">
        <v>2.35</v>
      </c>
      <c r="W247" s="203">
        <v>2.48</v>
      </c>
      <c r="X247" s="203">
        <v>3.28</v>
      </c>
      <c r="Y247" s="203">
        <v>3.9</v>
      </c>
      <c r="Z247" s="203">
        <v>4.06</v>
      </c>
      <c r="AA247" s="203">
        <v>5.28</v>
      </c>
      <c r="AB247" s="203">
        <v>4.69</v>
      </c>
      <c r="AC247" s="203">
        <v>3.99</v>
      </c>
      <c r="AD247" s="203">
        <v>3.63</v>
      </c>
      <c r="AE247" s="203">
        <v>3.05</v>
      </c>
      <c r="AF247" s="203">
        <v>2.95</v>
      </c>
      <c r="AG247" s="179">
        <v>2.36429218599629</v>
      </c>
      <c r="AH247" s="179">
        <v>2.45844541464216</v>
      </c>
      <c r="AI247" s="179">
        <v>2.59444452268619</v>
      </c>
      <c r="AJ247" s="179">
        <v>3.43136211064948</v>
      </c>
      <c r="AK247" s="179">
        <v>4.07997324132103</v>
      </c>
      <c r="AL247" s="179">
        <v>4.24735675891369</v>
      </c>
      <c r="AM247" s="179">
        <v>5.52365608055771</v>
      </c>
      <c r="AN247" s="179">
        <v>4.90642935943478</v>
      </c>
      <c r="AO247" s="179">
        <v>4.1741264699669</v>
      </c>
      <c r="AP247" s="179">
        <v>3.79751355538342</v>
      </c>
      <c r="AQ247" s="179">
        <v>3.19074830411004</v>
      </c>
      <c r="AR247" s="179">
        <v>3.08613360561463</v>
      </c>
      <c r="AS247" s="177">
        <v>0.8</v>
      </c>
      <c r="AT247" s="180">
        <v>1.16921169368187</v>
      </c>
      <c r="AU247" s="181">
        <v>245</v>
      </c>
    </row>
    <row r="248" customHeight="1" spans="1:47">
      <c r="A248" s="184" t="s">
        <v>289</v>
      </c>
      <c r="B248" s="185" t="s">
        <v>312</v>
      </c>
      <c r="C248" s="167" t="s">
        <v>320</v>
      </c>
      <c r="D248" s="186">
        <v>0</v>
      </c>
      <c r="E248" s="186">
        <v>0.75</v>
      </c>
      <c r="F248" s="186" t="s">
        <v>160</v>
      </c>
      <c r="G248" s="186" t="s">
        <v>160</v>
      </c>
      <c r="H248" s="186" t="s">
        <v>160</v>
      </c>
      <c r="I248" s="186" t="s">
        <v>160</v>
      </c>
      <c r="J248" s="186" t="s">
        <v>160</v>
      </c>
      <c r="K248" s="196" t="s">
        <v>160</v>
      </c>
      <c r="L248" s="171">
        <v>0.3737</v>
      </c>
      <c r="M248" s="172">
        <v>199</v>
      </c>
      <c r="N248" s="173">
        <v>117.48</v>
      </c>
      <c r="O248" s="173">
        <v>27.37</v>
      </c>
      <c r="P248" s="174">
        <v>1.18</v>
      </c>
      <c r="Q248" s="175">
        <v>23.67</v>
      </c>
      <c r="R248" s="176">
        <v>19</v>
      </c>
      <c r="S248" s="174">
        <f t="shared" si="6"/>
        <v>1.0094</v>
      </c>
      <c r="T248" s="177">
        <f t="shared" si="7"/>
        <v>0.169011293837923</v>
      </c>
      <c r="U248" s="203">
        <v>2.18</v>
      </c>
      <c r="V248" s="203">
        <v>2.24</v>
      </c>
      <c r="W248" s="203">
        <v>2.4</v>
      </c>
      <c r="X248" s="203">
        <v>3.21</v>
      </c>
      <c r="Y248" s="203">
        <v>3.96</v>
      </c>
      <c r="Z248" s="203">
        <v>4.18</v>
      </c>
      <c r="AA248" s="203">
        <v>5.31</v>
      </c>
      <c r="AB248" s="203">
        <v>4.66</v>
      </c>
      <c r="AC248" s="203">
        <v>3.94</v>
      </c>
      <c r="AD248" s="203">
        <v>3.5</v>
      </c>
      <c r="AE248" s="203">
        <v>2.98</v>
      </c>
      <c r="AF248" s="203">
        <v>2.82</v>
      </c>
      <c r="AG248" s="179">
        <v>2.29633001783237</v>
      </c>
      <c r="AH248" s="179">
        <v>2.35953176144244</v>
      </c>
      <c r="AI248" s="179">
        <v>2.52806974440261</v>
      </c>
      <c r="AJ248" s="179">
        <v>3.3812932831385</v>
      </c>
      <c r="AK248" s="179">
        <v>4.17131507826431</v>
      </c>
      <c r="AL248" s="179">
        <v>4.40305480483455</v>
      </c>
      <c r="AM248" s="179">
        <v>5.59335430949078</v>
      </c>
      <c r="AN248" s="179">
        <v>4.90866875371508</v>
      </c>
      <c r="AO248" s="179">
        <v>4.15024783039429</v>
      </c>
      <c r="AP248" s="179">
        <v>3.68676837725381</v>
      </c>
      <c r="AQ248" s="179">
        <v>3.13901993263325</v>
      </c>
      <c r="AR248" s="179">
        <v>2.97048194967307</v>
      </c>
      <c r="AS248" s="177">
        <v>0.8</v>
      </c>
      <c r="AT248" s="180">
        <v>1.17698428450282</v>
      </c>
      <c r="AU248" s="181">
        <v>246</v>
      </c>
    </row>
    <row r="249" customHeight="1" spans="1:47">
      <c r="A249" s="184" t="s">
        <v>289</v>
      </c>
      <c r="B249" s="185" t="s">
        <v>312</v>
      </c>
      <c r="C249" s="167" t="s">
        <v>321</v>
      </c>
      <c r="D249" s="186">
        <v>0</v>
      </c>
      <c r="E249" s="186">
        <v>0.75</v>
      </c>
      <c r="F249" s="186" t="s">
        <v>160</v>
      </c>
      <c r="G249" s="186" t="s">
        <v>160</v>
      </c>
      <c r="H249" s="186" t="s">
        <v>160</v>
      </c>
      <c r="I249" s="186" t="s">
        <v>160</v>
      </c>
      <c r="J249" s="186" t="s">
        <v>160</v>
      </c>
      <c r="K249" s="196" t="s">
        <v>160</v>
      </c>
      <c r="L249" s="171">
        <v>0.3737</v>
      </c>
      <c r="M249" s="172">
        <v>223</v>
      </c>
      <c r="N249" s="173">
        <v>118.03</v>
      </c>
      <c r="O249" s="173">
        <v>27.77</v>
      </c>
      <c r="P249" s="174">
        <v>1.17</v>
      </c>
      <c r="Q249" s="175">
        <v>23.07</v>
      </c>
      <c r="R249" s="176">
        <v>19</v>
      </c>
      <c r="S249" s="174">
        <f t="shared" si="6"/>
        <v>1.022472</v>
      </c>
      <c r="T249" s="177">
        <f t="shared" si="7"/>
        <v>0.144285613689176</v>
      </c>
      <c r="U249" s="203">
        <v>2.26</v>
      </c>
      <c r="V249" s="203">
        <v>2.35</v>
      </c>
      <c r="W249" s="203">
        <v>2.48</v>
      </c>
      <c r="X249" s="203">
        <v>3.28</v>
      </c>
      <c r="Y249" s="203">
        <v>3.9</v>
      </c>
      <c r="Z249" s="203">
        <v>4.06</v>
      </c>
      <c r="AA249" s="203">
        <v>5.28</v>
      </c>
      <c r="AB249" s="203">
        <v>4.69</v>
      </c>
      <c r="AC249" s="203">
        <v>3.99</v>
      </c>
      <c r="AD249" s="203">
        <v>3.63</v>
      </c>
      <c r="AE249" s="203">
        <v>3.05</v>
      </c>
      <c r="AF249" s="203">
        <v>2.95</v>
      </c>
      <c r="AG249" s="179">
        <v>2.37067561752302</v>
      </c>
      <c r="AH249" s="179">
        <v>2.46508305361907</v>
      </c>
      <c r="AI249" s="179">
        <v>2.60144935020225</v>
      </c>
      <c r="AJ249" s="179">
        <v>3.44062655994492</v>
      </c>
      <c r="AK249" s="179">
        <v>4.09098889749548</v>
      </c>
      <c r="AL249" s="179">
        <v>4.25882433944401</v>
      </c>
      <c r="AM249" s="179">
        <v>5.53856958430157</v>
      </c>
      <c r="AN249" s="179">
        <v>4.91967639211636</v>
      </c>
      <c r="AO249" s="179">
        <v>4.18539633359153</v>
      </c>
      <c r="AP249" s="179">
        <v>3.80776658920733</v>
      </c>
      <c r="AQ249" s="179">
        <v>3.1993631121439</v>
      </c>
      <c r="AR249" s="179">
        <v>3.09446596092607</v>
      </c>
      <c r="AS249" s="177">
        <v>0.8</v>
      </c>
      <c r="AT249" s="180">
        <v>1.16509721100689</v>
      </c>
      <c r="AU249" s="181">
        <v>247</v>
      </c>
    </row>
    <row r="250" customHeight="1" spans="1:47">
      <c r="A250" s="184" t="s">
        <v>289</v>
      </c>
      <c r="B250" s="185" t="s">
        <v>312</v>
      </c>
      <c r="C250" s="167" t="s">
        <v>322</v>
      </c>
      <c r="D250" s="186">
        <v>0</v>
      </c>
      <c r="E250" s="186">
        <v>0.75</v>
      </c>
      <c r="F250" s="186" t="s">
        <v>160</v>
      </c>
      <c r="G250" s="186" t="s">
        <v>160</v>
      </c>
      <c r="H250" s="186" t="s">
        <v>160</v>
      </c>
      <c r="I250" s="186" t="s">
        <v>160</v>
      </c>
      <c r="J250" s="186" t="s">
        <v>160</v>
      </c>
      <c r="K250" s="196" t="s">
        <v>160</v>
      </c>
      <c r="L250" s="171">
        <v>0.3737</v>
      </c>
      <c r="M250" s="172">
        <v>90</v>
      </c>
      <c r="N250" s="173">
        <v>118.32</v>
      </c>
      <c r="O250" s="173">
        <v>27.03</v>
      </c>
      <c r="P250" s="174">
        <v>1.171</v>
      </c>
      <c r="Q250" s="175">
        <v>22.03</v>
      </c>
      <c r="R250" s="176">
        <v>19</v>
      </c>
      <c r="S250" s="174">
        <f t="shared" si="6"/>
        <v>1.022472</v>
      </c>
      <c r="T250" s="177">
        <f t="shared" si="7"/>
        <v>0.145263635581219</v>
      </c>
      <c r="U250" s="203">
        <v>2.26</v>
      </c>
      <c r="V250" s="203">
        <v>2.35</v>
      </c>
      <c r="W250" s="203">
        <v>2.48</v>
      </c>
      <c r="X250" s="203">
        <v>3.28</v>
      </c>
      <c r="Y250" s="203">
        <v>3.9</v>
      </c>
      <c r="Z250" s="203">
        <v>4.06</v>
      </c>
      <c r="AA250" s="203">
        <v>5.28</v>
      </c>
      <c r="AB250" s="203">
        <v>4.69</v>
      </c>
      <c r="AC250" s="203">
        <v>3.99</v>
      </c>
      <c r="AD250" s="203">
        <v>3.63</v>
      </c>
      <c r="AE250" s="203">
        <v>3.05</v>
      </c>
      <c r="AF250" s="203">
        <v>2.95</v>
      </c>
      <c r="AG250" s="179">
        <v>2.35918190424774</v>
      </c>
      <c r="AH250" s="179">
        <v>2.45313162609832</v>
      </c>
      <c r="AI250" s="179">
        <v>2.58883677988248</v>
      </c>
      <c r="AJ250" s="179">
        <v>3.42394541855425</v>
      </c>
      <c r="AK250" s="179">
        <v>4.07115461352487</v>
      </c>
      <c r="AL250" s="179">
        <v>4.23817634125922</v>
      </c>
      <c r="AM250" s="179">
        <v>5.51171701523367</v>
      </c>
      <c r="AN250" s="179">
        <v>4.89582439421324</v>
      </c>
      <c r="AO250" s="179">
        <v>4.16510433537544</v>
      </c>
      <c r="AP250" s="179">
        <v>3.78930544797315</v>
      </c>
      <c r="AQ250" s="179">
        <v>3.18385168493612</v>
      </c>
      <c r="AR250" s="179">
        <v>3.07946310510214</v>
      </c>
      <c r="AS250" s="177">
        <v>0.8</v>
      </c>
      <c r="AT250" s="180">
        <v>1.16509721100689</v>
      </c>
      <c r="AU250" s="181">
        <v>248</v>
      </c>
    </row>
    <row r="251" customHeight="1" spans="1:47">
      <c r="A251" s="184" t="s">
        <v>289</v>
      </c>
      <c r="B251" s="185" t="s">
        <v>312</v>
      </c>
      <c r="C251" s="167" t="s">
        <v>323</v>
      </c>
      <c r="D251" s="186">
        <v>0</v>
      </c>
      <c r="E251" s="186">
        <v>0.75</v>
      </c>
      <c r="F251" s="186" t="s">
        <v>160</v>
      </c>
      <c r="G251" s="186" t="s">
        <v>160</v>
      </c>
      <c r="H251" s="186" t="s">
        <v>160</v>
      </c>
      <c r="I251" s="186" t="s">
        <v>160</v>
      </c>
      <c r="J251" s="186" t="s">
        <v>160</v>
      </c>
      <c r="K251" s="196" t="s">
        <v>160</v>
      </c>
      <c r="L251" s="171">
        <v>0.3737</v>
      </c>
      <c r="M251" s="172">
        <v>135</v>
      </c>
      <c r="N251" s="173">
        <v>118.12</v>
      </c>
      <c r="O251" s="173">
        <v>27.33</v>
      </c>
      <c r="P251" s="174">
        <v>1.183</v>
      </c>
      <c r="Q251" s="175">
        <v>22.43</v>
      </c>
      <c r="R251" s="176">
        <v>19</v>
      </c>
      <c r="S251" s="174">
        <f t="shared" si="6"/>
        <v>1.022472</v>
      </c>
      <c r="T251" s="177">
        <f t="shared" si="7"/>
        <v>0.156999898285723</v>
      </c>
      <c r="U251" s="203">
        <v>2.26</v>
      </c>
      <c r="V251" s="203">
        <v>2.35</v>
      </c>
      <c r="W251" s="203">
        <v>2.48</v>
      </c>
      <c r="X251" s="203">
        <v>3.28</v>
      </c>
      <c r="Y251" s="203">
        <v>3.9</v>
      </c>
      <c r="Z251" s="203">
        <v>4.06</v>
      </c>
      <c r="AA251" s="203">
        <v>5.28</v>
      </c>
      <c r="AB251" s="203">
        <v>4.69</v>
      </c>
      <c r="AC251" s="203">
        <v>3.99</v>
      </c>
      <c r="AD251" s="203">
        <v>3.63</v>
      </c>
      <c r="AE251" s="203">
        <v>3.05</v>
      </c>
      <c r="AF251" s="203">
        <v>2.95</v>
      </c>
      <c r="AG251" s="179">
        <v>2.36383243746528</v>
      </c>
      <c r="AH251" s="179">
        <v>2.45796735754133</v>
      </c>
      <c r="AI251" s="179">
        <v>2.5939400198734</v>
      </c>
      <c r="AJ251" s="179">
        <v>3.43069486499386</v>
      </c>
      <c r="AK251" s="179">
        <v>4.07917986996221</v>
      </c>
      <c r="AL251" s="179">
        <v>4.2465308389863</v>
      </c>
      <c r="AM251" s="179">
        <v>5.52258197779499</v>
      </c>
      <c r="AN251" s="179">
        <v>4.90547527951866</v>
      </c>
      <c r="AO251" s="179">
        <v>4.17331479003826</v>
      </c>
      <c r="AP251" s="179">
        <v>3.79677510973406</v>
      </c>
      <c r="AQ251" s="179">
        <v>3.19012784702173</v>
      </c>
      <c r="AR251" s="179">
        <v>3.08553349138167</v>
      </c>
      <c r="AS251" s="177">
        <v>0.8</v>
      </c>
      <c r="AT251" s="180">
        <v>1.16574321386421</v>
      </c>
      <c r="AU251" s="181">
        <v>249</v>
      </c>
    </row>
    <row r="252" customHeight="1" spans="1:47">
      <c r="A252" s="184" t="s">
        <v>289</v>
      </c>
      <c r="B252" s="185" t="s">
        <v>324</v>
      </c>
      <c r="C252" s="188" t="s">
        <v>325</v>
      </c>
      <c r="D252" s="186">
        <v>0</v>
      </c>
      <c r="E252" s="186">
        <v>0.75</v>
      </c>
      <c r="F252" s="186" t="s">
        <v>160</v>
      </c>
      <c r="G252" s="186" t="s">
        <v>160</v>
      </c>
      <c r="H252" s="186" t="s">
        <v>160</v>
      </c>
      <c r="I252" s="186" t="s">
        <v>160</v>
      </c>
      <c r="J252" s="186" t="s">
        <v>160</v>
      </c>
      <c r="K252" s="196" t="s">
        <v>160</v>
      </c>
      <c r="L252" s="171">
        <v>0.3737</v>
      </c>
      <c r="M252" s="172">
        <v>2</v>
      </c>
      <c r="N252" s="173">
        <v>118.08</v>
      </c>
      <c r="O252" s="173">
        <v>24.48</v>
      </c>
      <c r="P252" s="174">
        <v>1.123</v>
      </c>
      <c r="Q252" s="175">
        <v>20.18</v>
      </c>
      <c r="R252" s="176">
        <v>18</v>
      </c>
      <c r="S252" s="174">
        <f t="shared" si="6"/>
        <v>1.17528</v>
      </c>
      <c r="T252" s="177">
        <f t="shared" si="7"/>
        <v>-0.0444830168130147</v>
      </c>
      <c r="U252" s="203">
        <v>3.11</v>
      </c>
      <c r="V252" s="203">
        <v>3.09</v>
      </c>
      <c r="W252" s="203">
        <v>3.34</v>
      </c>
      <c r="X252" s="203">
        <v>3.92</v>
      </c>
      <c r="Y252" s="203">
        <v>4.21</v>
      </c>
      <c r="Z252" s="203">
        <v>4.64</v>
      </c>
      <c r="AA252" s="203">
        <v>5.58</v>
      </c>
      <c r="AB252" s="203">
        <v>5.16</v>
      </c>
      <c r="AC252" s="203">
        <v>4.47</v>
      </c>
      <c r="AD252" s="203">
        <v>4.12</v>
      </c>
      <c r="AE252" s="203">
        <v>3.42</v>
      </c>
      <c r="AF252" s="203">
        <v>3.16</v>
      </c>
      <c r="AG252" s="179">
        <v>3.21849329521476</v>
      </c>
      <c r="AH252" s="179">
        <v>3.19779558913621</v>
      </c>
      <c r="AI252" s="179">
        <v>3.4565169151181</v>
      </c>
      <c r="AJ252" s="179">
        <v>4.05675039139609</v>
      </c>
      <c r="AK252" s="179">
        <v>4.35686712953509</v>
      </c>
      <c r="AL252" s="179">
        <v>4.80186781022395</v>
      </c>
      <c r="AM252" s="179">
        <v>5.77465999591587</v>
      </c>
      <c r="AN252" s="179">
        <v>5.34000816826629</v>
      </c>
      <c r="AO252" s="179">
        <v>4.62593730855626</v>
      </c>
      <c r="AP252" s="179">
        <v>4.26372745218161</v>
      </c>
      <c r="AQ252" s="179">
        <v>3.53930773943231</v>
      </c>
      <c r="AR252" s="179">
        <v>3.27023756041114</v>
      </c>
      <c r="AS252" s="177">
        <v>0.8</v>
      </c>
      <c r="AT252" s="180">
        <v>1.16669358345239</v>
      </c>
      <c r="AU252" s="181">
        <v>250</v>
      </c>
    </row>
    <row r="253" customHeight="1" spans="1:47">
      <c r="A253" s="184" t="s">
        <v>289</v>
      </c>
      <c r="B253" s="185" t="s">
        <v>324</v>
      </c>
      <c r="C253" s="167" t="s">
        <v>326</v>
      </c>
      <c r="D253" s="186">
        <v>0</v>
      </c>
      <c r="E253" s="186">
        <v>0.75</v>
      </c>
      <c r="F253" s="186" t="s">
        <v>160</v>
      </c>
      <c r="G253" s="186" t="s">
        <v>160</v>
      </c>
      <c r="H253" s="186" t="s">
        <v>160</v>
      </c>
      <c r="I253" s="186" t="s">
        <v>160</v>
      </c>
      <c r="J253" s="186" t="s">
        <v>160</v>
      </c>
      <c r="K253" s="196" t="s">
        <v>160</v>
      </c>
      <c r="L253" s="171">
        <v>0.3737</v>
      </c>
      <c r="M253" s="172">
        <v>15</v>
      </c>
      <c r="N253" s="173">
        <v>118.08</v>
      </c>
      <c r="O253" s="173">
        <v>24.45</v>
      </c>
      <c r="P253" s="174">
        <v>1.103</v>
      </c>
      <c r="Q253" s="175">
        <v>20.15</v>
      </c>
      <c r="R253" s="176">
        <v>18</v>
      </c>
      <c r="S253" s="174">
        <f t="shared" si="6"/>
        <v>1.17528</v>
      </c>
      <c r="T253" s="177">
        <f t="shared" si="7"/>
        <v>-0.0615002382411</v>
      </c>
      <c r="U253" s="203">
        <v>3.11</v>
      </c>
      <c r="V253" s="203">
        <v>3.09</v>
      </c>
      <c r="W253" s="203">
        <v>3.34</v>
      </c>
      <c r="X253" s="203">
        <v>3.92</v>
      </c>
      <c r="Y253" s="203">
        <v>4.21</v>
      </c>
      <c r="Z253" s="203">
        <v>4.64</v>
      </c>
      <c r="AA253" s="203">
        <v>5.58</v>
      </c>
      <c r="AB253" s="203">
        <v>5.16</v>
      </c>
      <c r="AC253" s="203">
        <v>4.47</v>
      </c>
      <c r="AD253" s="203">
        <v>4.12</v>
      </c>
      <c r="AE253" s="203">
        <v>3.42</v>
      </c>
      <c r="AF253" s="203">
        <v>3.16</v>
      </c>
      <c r="AG253" s="179">
        <v>3.21802756789871</v>
      </c>
      <c r="AH253" s="179">
        <v>3.19733285685113</v>
      </c>
      <c r="AI253" s="179">
        <v>3.45601674494589</v>
      </c>
      <c r="AJ253" s="179">
        <v>4.05616336532571</v>
      </c>
      <c r="AK253" s="179">
        <v>4.35623667551562</v>
      </c>
      <c r="AL253" s="179">
        <v>4.80117296303859</v>
      </c>
      <c r="AM253" s="179">
        <v>5.77382438227486</v>
      </c>
      <c r="AN253" s="179">
        <v>5.33923545027568</v>
      </c>
      <c r="AO253" s="179">
        <v>4.62526791913416</v>
      </c>
      <c r="AP253" s="179">
        <v>4.26311047580151</v>
      </c>
      <c r="AQ253" s="179">
        <v>3.53879558913621</v>
      </c>
      <c r="AR253" s="179">
        <v>3.26976434551766</v>
      </c>
      <c r="AS253" s="177">
        <v>0.8</v>
      </c>
      <c r="AT253" s="180">
        <v>1.16399776383626</v>
      </c>
      <c r="AU253" s="181">
        <v>251</v>
      </c>
    </row>
    <row r="254" customHeight="1" spans="1:47">
      <c r="A254" s="184" t="s">
        <v>289</v>
      </c>
      <c r="B254" s="185" t="s">
        <v>324</v>
      </c>
      <c r="C254" s="167" t="s">
        <v>327</v>
      </c>
      <c r="D254" s="186">
        <v>0</v>
      </c>
      <c r="E254" s="186">
        <v>0.75</v>
      </c>
      <c r="F254" s="186" t="s">
        <v>160</v>
      </c>
      <c r="G254" s="186" t="s">
        <v>160</v>
      </c>
      <c r="H254" s="186" t="s">
        <v>160</v>
      </c>
      <c r="I254" s="186" t="s">
        <v>160</v>
      </c>
      <c r="J254" s="186" t="s">
        <v>160</v>
      </c>
      <c r="K254" s="196" t="s">
        <v>160</v>
      </c>
      <c r="L254" s="171">
        <v>0.3737</v>
      </c>
      <c r="M254" s="172">
        <v>4</v>
      </c>
      <c r="N254" s="173">
        <v>117.98</v>
      </c>
      <c r="O254" s="173">
        <v>24.47</v>
      </c>
      <c r="P254" s="174">
        <v>1.105</v>
      </c>
      <c r="Q254" s="175">
        <v>20.87</v>
      </c>
      <c r="R254" s="176">
        <v>18</v>
      </c>
      <c r="S254" s="174">
        <f t="shared" si="6"/>
        <v>1.090008</v>
      </c>
      <c r="T254" s="177">
        <f t="shared" si="7"/>
        <v>0.0137540274933763</v>
      </c>
      <c r="U254" s="203">
        <v>3</v>
      </c>
      <c r="V254" s="203">
        <v>2.88</v>
      </c>
      <c r="W254" s="203">
        <v>2.92</v>
      </c>
      <c r="X254" s="203">
        <v>3.47</v>
      </c>
      <c r="Y254" s="203">
        <v>3.88</v>
      </c>
      <c r="Z254" s="203">
        <v>4.23</v>
      </c>
      <c r="AA254" s="203">
        <v>5.1</v>
      </c>
      <c r="AB254" s="203">
        <v>4.61</v>
      </c>
      <c r="AC254" s="203">
        <v>4.04</v>
      </c>
      <c r="AD254" s="203">
        <v>3.93</v>
      </c>
      <c r="AE254" s="203">
        <v>3.43</v>
      </c>
      <c r="AF254" s="203">
        <v>3.23</v>
      </c>
      <c r="AG254" s="179">
        <v>3.11134597177268</v>
      </c>
      <c r="AH254" s="179">
        <v>2.98689213290178</v>
      </c>
      <c r="AI254" s="179">
        <v>3.02837674585875</v>
      </c>
      <c r="AJ254" s="179">
        <v>3.59879017401707</v>
      </c>
      <c r="AK254" s="179">
        <v>4.024007456826</v>
      </c>
      <c r="AL254" s="179">
        <v>4.38699782019949</v>
      </c>
      <c r="AM254" s="179">
        <v>5.28928815201356</v>
      </c>
      <c r="AN254" s="179">
        <v>4.78110164329069</v>
      </c>
      <c r="AO254" s="179">
        <v>4.18994590865388</v>
      </c>
      <c r="AP254" s="179">
        <v>4.07586322302222</v>
      </c>
      <c r="AQ254" s="179">
        <v>3.5573055610601</v>
      </c>
      <c r="AR254" s="179">
        <v>3.34988249627526</v>
      </c>
      <c r="AS254" s="177">
        <v>0.8</v>
      </c>
      <c r="AT254" s="180">
        <v>1.16507088707295</v>
      </c>
      <c r="AU254" s="181">
        <v>252</v>
      </c>
    </row>
    <row r="255" customHeight="1" spans="1:47">
      <c r="A255" s="184" t="s">
        <v>289</v>
      </c>
      <c r="B255" s="185" t="s">
        <v>324</v>
      </c>
      <c r="C255" s="167" t="s">
        <v>328</v>
      </c>
      <c r="D255" s="186">
        <v>0</v>
      </c>
      <c r="E255" s="186">
        <v>0.75</v>
      </c>
      <c r="F255" s="186" t="s">
        <v>160</v>
      </c>
      <c r="G255" s="186" t="s">
        <v>160</v>
      </c>
      <c r="H255" s="186" t="s">
        <v>160</v>
      </c>
      <c r="I255" s="186" t="s">
        <v>160</v>
      </c>
      <c r="J255" s="186" t="s">
        <v>160</v>
      </c>
      <c r="K255" s="196" t="s">
        <v>160</v>
      </c>
      <c r="L255" s="171">
        <v>0.3737</v>
      </c>
      <c r="M255" s="172">
        <v>14</v>
      </c>
      <c r="N255" s="173">
        <v>118.08</v>
      </c>
      <c r="O255" s="173">
        <v>24.52</v>
      </c>
      <c r="P255" s="174">
        <v>1.108</v>
      </c>
      <c r="Q255" s="175">
        <v>20.22</v>
      </c>
      <c r="R255" s="176">
        <v>18</v>
      </c>
      <c r="S255" s="174">
        <f t="shared" si="6"/>
        <v>1.17528</v>
      </c>
      <c r="T255" s="177">
        <f t="shared" si="7"/>
        <v>-0.0572459328840785</v>
      </c>
      <c r="U255" s="203">
        <v>3.11</v>
      </c>
      <c r="V255" s="203">
        <v>3.09</v>
      </c>
      <c r="W255" s="203">
        <v>3.34</v>
      </c>
      <c r="X255" s="203">
        <v>3.92</v>
      </c>
      <c r="Y255" s="203">
        <v>4.21</v>
      </c>
      <c r="Z255" s="203">
        <v>4.64</v>
      </c>
      <c r="AA255" s="203">
        <v>5.58</v>
      </c>
      <c r="AB255" s="203">
        <v>5.16</v>
      </c>
      <c r="AC255" s="203">
        <v>4.47</v>
      </c>
      <c r="AD255" s="203">
        <v>4.12</v>
      </c>
      <c r="AE255" s="203">
        <v>3.42</v>
      </c>
      <c r="AF255" s="203">
        <v>3.16</v>
      </c>
      <c r="AG255" s="179">
        <v>3.21936124157648</v>
      </c>
      <c r="AH255" s="179">
        <v>3.1986579538493</v>
      </c>
      <c r="AI255" s="179">
        <v>3.45744905043904</v>
      </c>
      <c r="AJ255" s="179">
        <v>4.05784439452726</v>
      </c>
      <c r="AK255" s="179">
        <v>4.35804206657137</v>
      </c>
      <c r="AL255" s="179">
        <v>4.80316275270574</v>
      </c>
      <c r="AM255" s="179">
        <v>5.77621727588319</v>
      </c>
      <c r="AN255" s="179">
        <v>5.34144823361242</v>
      </c>
      <c r="AO255" s="179">
        <v>4.62718480702471</v>
      </c>
      <c r="AP255" s="179">
        <v>4.26487727179906</v>
      </c>
      <c r="AQ255" s="179">
        <v>3.54026220134776</v>
      </c>
      <c r="AR255" s="179">
        <v>3.27111946089443</v>
      </c>
      <c r="AS255" s="177">
        <v>0.8</v>
      </c>
      <c r="AT255" s="180">
        <v>1.13798333027911</v>
      </c>
      <c r="AU255" s="181">
        <v>253</v>
      </c>
    </row>
    <row r="256" customHeight="1" spans="1:47">
      <c r="A256" s="184" t="s">
        <v>289</v>
      </c>
      <c r="B256" s="185" t="s">
        <v>324</v>
      </c>
      <c r="C256" s="167" t="s">
        <v>329</v>
      </c>
      <c r="D256" s="186">
        <v>0</v>
      </c>
      <c r="E256" s="186">
        <v>0.75</v>
      </c>
      <c r="F256" s="186" t="s">
        <v>160</v>
      </c>
      <c r="G256" s="186" t="s">
        <v>160</v>
      </c>
      <c r="H256" s="186" t="s">
        <v>160</v>
      </c>
      <c r="I256" s="186" t="s">
        <v>160</v>
      </c>
      <c r="J256" s="186" t="s">
        <v>160</v>
      </c>
      <c r="K256" s="196" t="s">
        <v>160</v>
      </c>
      <c r="L256" s="171">
        <v>0.3737</v>
      </c>
      <c r="M256" s="172">
        <v>19</v>
      </c>
      <c r="N256" s="173">
        <v>118.1</v>
      </c>
      <c r="O256" s="173">
        <v>24.57</v>
      </c>
      <c r="P256" s="174">
        <v>1.105</v>
      </c>
      <c r="Q256" s="175">
        <v>20.27</v>
      </c>
      <c r="R256" s="176">
        <v>18</v>
      </c>
      <c r="S256" s="174">
        <f t="shared" si="6"/>
        <v>1.17528</v>
      </c>
      <c r="T256" s="177">
        <f t="shared" si="7"/>
        <v>-0.0597985160982913</v>
      </c>
      <c r="U256" s="203">
        <v>3.11</v>
      </c>
      <c r="V256" s="203">
        <v>3.09</v>
      </c>
      <c r="W256" s="203">
        <v>3.34</v>
      </c>
      <c r="X256" s="203">
        <v>3.92</v>
      </c>
      <c r="Y256" s="203">
        <v>4.21</v>
      </c>
      <c r="Z256" s="203">
        <v>4.64</v>
      </c>
      <c r="AA256" s="203">
        <v>5.58</v>
      </c>
      <c r="AB256" s="203">
        <v>5.16</v>
      </c>
      <c r="AC256" s="203">
        <v>4.47</v>
      </c>
      <c r="AD256" s="203">
        <v>4.12</v>
      </c>
      <c r="AE256" s="203">
        <v>3.42</v>
      </c>
      <c r="AF256" s="203">
        <v>3.16</v>
      </c>
      <c r="AG256" s="179">
        <v>3.22003866312708</v>
      </c>
      <c r="AH256" s="179">
        <v>3.19933101899122</v>
      </c>
      <c r="AI256" s="179">
        <v>3.45817657068954</v>
      </c>
      <c r="AJ256" s="179">
        <v>4.05869825062964</v>
      </c>
      <c r="AK256" s="179">
        <v>4.35895909059969</v>
      </c>
      <c r="AL256" s="179">
        <v>4.80417343952079</v>
      </c>
      <c r="AM256" s="179">
        <v>5.77743271390647</v>
      </c>
      <c r="AN256" s="179">
        <v>5.3425721870533</v>
      </c>
      <c r="AO256" s="179">
        <v>4.62815846436594</v>
      </c>
      <c r="AP256" s="179">
        <v>4.26577469198829</v>
      </c>
      <c r="AQ256" s="179">
        <v>3.541007147233</v>
      </c>
      <c r="AR256" s="179">
        <v>3.27180777346675</v>
      </c>
      <c r="AS256" s="177">
        <v>0.8</v>
      </c>
      <c r="AT256" s="180">
        <v>1.13821081699326</v>
      </c>
      <c r="AU256" s="181">
        <v>254</v>
      </c>
    </row>
    <row r="257" customHeight="1" spans="1:47">
      <c r="A257" s="184" t="s">
        <v>289</v>
      </c>
      <c r="B257" s="185" t="s">
        <v>324</v>
      </c>
      <c r="C257" s="167" t="s">
        <v>330</v>
      </c>
      <c r="D257" s="186">
        <v>0</v>
      </c>
      <c r="E257" s="186">
        <v>0.75</v>
      </c>
      <c r="F257" s="186" t="s">
        <v>160</v>
      </c>
      <c r="G257" s="186" t="s">
        <v>160</v>
      </c>
      <c r="H257" s="186" t="s">
        <v>160</v>
      </c>
      <c r="I257" s="186" t="s">
        <v>160</v>
      </c>
      <c r="J257" s="186" t="s">
        <v>160</v>
      </c>
      <c r="K257" s="196" t="s">
        <v>160</v>
      </c>
      <c r="L257" s="171">
        <v>0.3737</v>
      </c>
      <c r="M257" s="172">
        <v>9</v>
      </c>
      <c r="N257" s="173">
        <v>118.15</v>
      </c>
      <c r="O257" s="173">
        <v>24.73</v>
      </c>
      <c r="P257" s="174">
        <v>1.097</v>
      </c>
      <c r="Q257" s="175">
        <v>20.53</v>
      </c>
      <c r="R257" s="176">
        <v>18</v>
      </c>
      <c r="S257" s="174">
        <f t="shared" si="6"/>
        <v>1.17528</v>
      </c>
      <c r="T257" s="177">
        <f t="shared" si="7"/>
        <v>-0.0666054046695255</v>
      </c>
      <c r="U257" s="203">
        <v>3.11</v>
      </c>
      <c r="V257" s="203">
        <v>3.09</v>
      </c>
      <c r="W257" s="203">
        <v>3.34</v>
      </c>
      <c r="X257" s="203">
        <v>3.92</v>
      </c>
      <c r="Y257" s="203">
        <v>4.21</v>
      </c>
      <c r="Z257" s="203">
        <v>4.64</v>
      </c>
      <c r="AA257" s="203">
        <v>5.58</v>
      </c>
      <c r="AB257" s="203">
        <v>5.16</v>
      </c>
      <c r="AC257" s="203">
        <v>4.47</v>
      </c>
      <c r="AD257" s="203">
        <v>4.12</v>
      </c>
      <c r="AE257" s="203">
        <v>3.42</v>
      </c>
      <c r="AF257" s="203">
        <v>3.16</v>
      </c>
      <c r="AG257" s="179">
        <v>3.22317173779865</v>
      </c>
      <c r="AH257" s="179">
        <v>3.20244394527262</v>
      </c>
      <c r="AI257" s="179">
        <v>3.46154135184807</v>
      </c>
      <c r="AJ257" s="179">
        <v>4.06264733510312</v>
      </c>
      <c r="AK257" s="179">
        <v>4.36320032673065</v>
      </c>
      <c r="AL257" s="179">
        <v>4.80884786604043</v>
      </c>
      <c r="AM257" s="179">
        <v>5.78305411476414</v>
      </c>
      <c r="AN257" s="179">
        <v>5.34777047171738</v>
      </c>
      <c r="AO257" s="179">
        <v>4.63266162956912</v>
      </c>
      <c r="AP257" s="179">
        <v>4.26992526036349</v>
      </c>
      <c r="AQ257" s="179">
        <v>3.54445252195222</v>
      </c>
      <c r="AR257" s="179">
        <v>3.27499121911374</v>
      </c>
      <c r="AS257" s="177">
        <v>0.8</v>
      </c>
      <c r="AT257" s="180">
        <v>1.13798333027911</v>
      </c>
      <c r="AU257" s="181">
        <v>255</v>
      </c>
    </row>
    <row r="258" customHeight="1" spans="1:47">
      <c r="A258" s="184" t="s">
        <v>289</v>
      </c>
      <c r="B258" s="185" t="s">
        <v>324</v>
      </c>
      <c r="C258" s="167" t="s">
        <v>331</v>
      </c>
      <c r="D258" s="186">
        <v>0</v>
      </c>
      <c r="E258" s="186">
        <v>0.75</v>
      </c>
      <c r="F258" s="186" t="s">
        <v>160</v>
      </c>
      <c r="G258" s="186" t="s">
        <v>160</v>
      </c>
      <c r="H258" s="186" t="s">
        <v>160</v>
      </c>
      <c r="I258" s="186" t="s">
        <v>160</v>
      </c>
      <c r="J258" s="186" t="s">
        <v>160</v>
      </c>
      <c r="K258" s="196" t="s">
        <v>160</v>
      </c>
      <c r="L258" s="171">
        <v>0.3737</v>
      </c>
      <c r="M258" s="172">
        <v>16</v>
      </c>
      <c r="N258" s="173">
        <v>118.23</v>
      </c>
      <c r="O258" s="173">
        <v>24.62</v>
      </c>
      <c r="P258" s="174">
        <v>1.13</v>
      </c>
      <c r="Q258" s="175">
        <v>20.32</v>
      </c>
      <c r="R258" s="176">
        <v>17</v>
      </c>
      <c r="S258" s="174">
        <f t="shared" si="6"/>
        <v>1.17528</v>
      </c>
      <c r="T258" s="177">
        <f t="shared" si="7"/>
        <v>-0.038526989313185</v>
      </c>
      <c r="U258" s="203">
        <v>3.11</v>
      </c>
      <c r="V258" s="203">
        <v>3.09</v>
      </c>
      <c r="W258" s="203">
        <v>3.34</v>
      </c>
      <c r="X258" s="203">
        <v>3.92</v>
      </c>
      <c r="Y258" s="203">
        <v>4.21</v>
      </c>
      <c r="Z258" s="203">
        <v>4.64</v>
      </c>
      <c r="AA258" s="203">
        <v>5.58</v>
      </c>
      <c r="AB258" s="203">
        <v>5.16</v>
      </c>
      <c r="AC258" s="203">
        <v>4.47</v>
      </c>
      <c r="AD258" s="203">
        <v>4.12</v>
      </c>
      <c r="AE258" s="203">
        <v>3.42</v>
      </c>
      <c r="AF258" s="203">
        <v>3.16</v>
      </c>
      <c r="AG258" s="179">
        <v>3.221054795453</v>
      </c>
      <c r="AH258" s="179">
        <v>3.2003406167041</v>
      </c>
      <c r="AI258" s="179">
        <v>3.45926785106528</v>
      </c>
      <c r="AJ258" s="179">
        <v>4.0599790347832</v>
      </c>
      <c r="AK258" s="179">
        <v>4.36033462664216</v>
      </c>
      <c r="AL258" s="179">
        <v>4.80568946974338</v>
      </c>
      <c r="AM258" s="179">
        <v>5.77925587094139</v>
      </c>
      <c r="AN258" s="179">
        <v>5.34425811721462</v>
      </c>
      <c r="AO258" s="179">
        <v>4.62961895037778</v>
      </c>
      <c r="AP258" s="179">
        <v>4.26712082227214</v>
      </c>
      <c r="AQ258" s="179">
        <v>3.54212456606085</v>
      </c>
      <c r="AR258" s="179">
        <v>3.27284024232523</v>
      </c>
      <c r="AS258" s="177">
        <v>0.8</v>
      </c>
      <c r="AT258" s="180">
        <v>1.13563263423296</v>
      </c>
      <c r="AU258" s="181">
        <v>256</v>
      </c>
    </row>
    <row r="259" customHeight="1" spans="1:47">
      <c r="A259" s="184" t="s">
        <v>289</v>
      </c>
      <c r="B259" s="185" t="s">
        <v>332</v>
      </c>
      <c r="C259" s="188" t="s">
        <v>333</v>
      </c>
      <c r="D259" s="186">
        <v>0</v>
      </c>
      <c r="E259" s="186">
        <v>0.75</v>
      </c>
      <c r="F259" s="186" t="s">
        <v>160</v>
      </c>
      <c r="G259" s="186" t="s">
        <v>160</v>
      </c>
      <c r="H259" s="186" t="s">
        <v>160</v>
      </c>
      <c r="I259" s="186" t="s">
        <v>160</v>
      </c>
      <c r="J259" s="186" t="s">
        <v>160</v>
      </c>
      <c r="K259" s="196" t="s">
        <v>160</v>
      </c>
      <c r="L259" s="171">
        <v>0.3737</v>
      </c>
      <c r="M259" s="172">
        <v>3</v>
      </c>
      <c r="N259" s="173">
        <v>118.67</v>
      </c>
      <c r="O259" s="173">
        <v>24.88</v>
      </c>
      <c r="P259" s="174">
        <v>1.057</v>
      </c>
      <c r="Q259" s="175">
        <v>20.68</v>
      </c>
      <c r="R259" s="176">
        <v>18</v>
      </c>
      <c r="S259" s="174">
        <f t="shared" si="6"/>
        <v>1.17528</v>
      </c>
      <c r="T259" s="177">
        <f t="shared" si="7"/>
        <v>-0.100639847525696</v>
      </c>
      <c r="U259" s="203">
        <v>3.11</v>
      </c>
      <c r="V259" s="203">
        <v>3.09</v>
      </c>
      <c r="W259" s="203">
        <v>3.34</v>
      </c>
      <c r="X259" s="203">
        <v>3.92</v>
      </c>
      <c r="Y259" s="203">
        <v>4.21</v>
      </c>
      <c r="Z259" s="203">
        <v>4.64</v>
      </c>
      <c r="AA259" s="203">
        <v>5.58</v>
      </c>
      <c r="AB259" s="203">
        <v>5.16</v>
      </c>
      <c r="AC259" s="203">
        <v>4.47</v>
      </c>
      <c r="AD259" s="203">
        <v>4.12</v>
      </c>
      <c r="AE259" s="203">
        <v>3.42</v>
      </c>
      <c r="AF259" s="203">
        <v>3.16</v>
      </c>
      <c r="AG259" s="179">
        <v>3.22605077938874</v>
      </c>
      <c r="AH259" s="179">
        <v>3.20530447212579</v>
      </c>
      <c r="AI259" s="179">
        <v>3.46463331291267</v>
      </c>
      <c r="AJ259" s="179">
        <v>4.06627622353822</v>
      </c>
      <c r="AK259" s="179">
        <v>4.367097678851</v>
      </c>
      <c r="AL259" s="179">
        <v>4.81314328500442</v>
      </c>
      <c r="AM259" s="179">
        <v>5.78821972636308</v>
      </c>
      <c r="AN259" s="179">
        <v>5.35254727384113</v>
      </c>
      <c r="AO259" s="179">
        <v>4.63679967326935</v>
      </c>
      <c r="AP259" s="179">
        <v>4.27373929616772</v>
      </c>
      <c r="AQ259" s="179">
        <v>3.54761854196447</v>
      </c>
      <c r="AR259" s="179">
        <v>3.27791654754612</v>
      </c>
      <c r="AS259" s="177">
        <v>0.8</v>
      </c>
      <c r="AT259" s="180">
        <v>1.14351252124789</v>
      </c>
      <c r="AU259" s="181">
        <v>257</v>
      </c>
    </row>
    <row r="260" customHeight="1" spans="1:47">
      <c r="A260" s="184" t="s">
        <v>289</v>
      </c>
      <c r="B260" s="185" t="s">
        <v>332</v>
      </c>
      <c r="C260" s="167" t="s">
        <v>334</v>
      </c>
      <c r="D260" s="186">
        <v>0</v>
      </c>
      <c r="E260" s="186">
        <v>0.75</v>
      </c>
      <c r="F260" s="186" t="s">
        <v>160</v>
      </c>
      <c r="G260" s="186" t="s">
        <v>160</v>
      </c>
      <c r="H260" s="186" t="s">
        <v>160</v>
      </c>
      <c r="I260" s="186" t="s">
        <v>160</v>
      </c>
      <c r="J260" s="186" t="s">
        <v>160</v>
      </c>
      <c r="K260" s="196" t="s">
        <v>160</v>
      </c>
      <c r="L260" s="171">
        <v>0.3737</v>
      </c>
      <c r="M260" s="172">
        <v>11</v>
      </c>
      <c r="N260" s="173">
        <v>118.6</v>
      </c>
      <c r="O260" s="173">
        <v>24.92</v>
      </c>
      <c r="P260" s="174">
        <v>1.063</v>
      </c>
      <c r="Q260" s="175">
        <v>20.72</v>
      </c>
      <c r="R260" s="176">
        <v>17</v>
      </c>
      <c r="S260" s="174">
        <f t="shared" si="6"/>
        <v>1.17528</v>
      </c>
      <c r="T260" s="177">
        <f t="shared" si="7"/>
        <v>-0.0955346810972704</v>
      </c>
      <c r="U260" s="203">
        <v>3.11</v>
      </c>
      <c r="V260" s="203">
        <v>3.09</v>
      </c>
      <c r="W260" s="203">
        <v>3.34</v>
      </c>
      <c r="X260" s="203">
        <v>3.92</v>
      </c>
      <c r="Y260" s="203">
        <v>4.21</v>
      </c>
      <c r="Z260" s="203">
        <v>4.64</v>
      </c>
      <c r="AA260" s="203">
        <v>5.58</v>
      </c>
      <c r="AB260" s="203">
        <v>5.16</v>
      </c>
      <c r="AC260" s="203">
        <v>4.47</v>
      </c>
      <c r="AD260" s="203">
        <v>4.12</v>
      </c>
      <c r="AE260" s="203">
        <v>3.42</v>
      </c>
      <c r="AF260" s="203">
        <v>3.16</v>
      </c>
      <c r="AG260" s="179">
        <v>3.22691872575046</v>
      </c>
      <c r="AH260" s="179">
        <v>3.20616683683888</v>
      </c>
      <c r="AI260" s="179">
        <v>3.46556544823361</v>
      </c>
      <c r="AJ260" s="179">
        <v>4.06737022666939</v>
      </c>
      <c r="AK260" s="179">
        <v>4.36827261588728</v>
      </c>
      <c r="AL260" s="179">
        <v>4.81443822748622</v>
      </c>
      <c r="AM260" s="179">
        <v>5.78977700633041</v>
      </c>
      <c r="AN260" s="179">
        <v>5.35398733918726</v>
      </c>
      <c r="AO260" s="179">
        <v>4.6380471717378</v>
      </c>
      <c r="AP260" s="179">
        <v>4.27488911578518</v>
      </c>
      <c r="AQ260" s="179">
        <v>3.54857300387993</v>
      </c>
      <c r="AR260" s="179">
        <v>3.27879844802941</v>
      </c>
      <c r="AS260" s="177">
        <v>0.8</v>
      </c>
      <c r="AT260" s="180">
        <v>1.14003026934695</v>
      </c>
      <c r="AU260" s="181">
        <v>258</v>
      </c>
    </row>
    <row r="261" customHeight="1" spans="1:47">
      <c r="A261" s="184" t="s">
        <v>289</v>
      </c>
      <c r="B261" s="185" t="s">
        <v>332</v>
      </c>
      <c r="C261" s="167" t="s">
        <v>335</v>
      </c>
      <c r="D261" s="186">
        <v>0</v>
      </c>
      <c r="E261" s="186">
        <v>0.75</v>
      </c>
      <c r="F261" s="186" t="s">
        <v>160</v>
      </c>
      <c r="G261" s="186" t="s">
        <v>160</v>
      </c>
      <c r="H261" s="186" t="s">
        <v>160</v>
      </c>
      <c r="I261" s="186" t="s">
        <v>160</v>
      </c>
      <c r="J261" s="186" t="s">
        <v>160</v>
      </c>
      <c r="K261" s="196" t="s">
        <v>160</v>
      </c>
      <c r="L261" s="171">
        <v>0.3737</v>
      </c>
      <c r="M261" s="172">
        <v>7</v>
      </c>
      <c r="N261" s="173">
        <v>118.6</v>
      </c>
      <c r="O261" s="173">
        <v>24.92</v>
      </c>
      <c r="P261" s="174">
        <v>1.066</v>
      </c>
      <c r="Q261" s="175">
        <v>20.72</v>
      </c>
      <c r="R261" s="176">
        <v>18</v>
      </c>
      <c r="S261" s="174">
        <f t="shared" si="6"/>
        <v>1.17528</v>
      </c>
      <c r="T261" s="177">
        <f t="shared" si="7"/>
        <v>-0.0929820978830576</v>
      </c>
      <c r="U261" s="203">
        <v>3.11</v>
      </c>
      <c r="V261" s="203">
        <v>3.09</v>
      </c>
      <c r="W261" s="203">
        <v>3.34</v>
      </c>
      <c r="X261" s="203">
        <v>3.92</v>
      </c>
      <c r="Y261" s="203">
        <v>4.21</v>
      </c>
      <c r="Z261" s="203">
        <v>4.64</v>
      </c>
      <c r="AA261" s="203">
        <v>5.58</v>
      </c>
      <c r="AB261" s="203">
        <v>5.16</v>
      </c>
      <c r="AC261" s="203">
        <v>4.47</v>
      </c>
      <c r="AD261" s="203">
        <v>4.12</v>
      </c>
      <c r="AE261" s="203">
        <v>3.42</v>
      </c>
      <c r="AF261" s="203">
        <v>3.16</v>
      </c>
      <c r="AG261" s="179">
        <v>3.22691872575046</v>
      </c>
      <c r="AH261" s="179">
        <v>3.20616683683888</v>
      </c>
      <c r="AI261" s="179">
        <v>3.46556544823361</v>
      </c>
      <c r="AJ261" s="179">
        <v>4.06737022666939</v>
      </c>
      <c r="AK261" s="179">
        <v>4.36827261588728</v>
      </c>
      <c r="AL261" s="179">
        <v>4.81443822748622</v>
      </c>
      <c r="AM261" s="179">
        <v>5.78977700633041</v>
      </c>
      <c r="AN261" s="179">
        <v>5.35398733918726</v>
      </c>
      <c r="AO261" s="179">
        <v>4.6380471717378</v>
      </c>
      <c r="AP261" s="179">
        <v>4.27488911578518</v>
      </c>
      <c r="AQ261" s="179">
        <v>3.54857300387993</v>
      </c>
      <c r="AR261" s="179">
        <v>3.27879844802941</v>
      </c>
      <c r="AS261" s="177">
        <v>0.8</v>
      </c>
      <c r="AT261" s="180">
        <v>1.13798333027911</v>
      </c>
      <c r="AU261" s="181">
        <v>259</v>
      </c>
    </row>
    <row r="262" customHeight="1" spans="1:47">
      <c r="A262" s="184" t="s">
        <v>289</v>
      </c>
      <c r="B262" s="185" t="s">
        <v>332</v>
      </c>
      <c r="C262" s="167" t="s">
        <v>336</v>
      </c>
      <c r="D262" s="186">
        <v>0</v>
      </c>
      <c r="E262" s="186">
        <v>0.75</v>
      </c>
      <c r="F262" s="186" t="s">
        <v>160</v>
      </c>
      <c r="G262" s="186" t="s">
        <v>160</v>
      </c>
      <c r="H262" s="186" t="s">
        <v>160</v>
      </c>
      <c r="I262" s="186" t="s">
        <v>160</v>
      </c>
      <c r="J262" s="186" t="s">
        <v>160</v>
      </c>
      <c r="K262" s="196" t="s">
        <v>160</v>
      </c>
      <c r="L262" s="171">
        <v>0.3737</v>
      </c>
      <c r="M262" s="172">
        <v>5</v>
      </c>
      <c r="N262" s="173">
        <v>118.67</v>
      </c>
      <c r="O262" s="173">
        <v>24.95</v>
      </c>
      <c r="P262" s="174">
        <v>1.052</v>
      </c>
      <c r="Q262" s="175">
        <v>20.75</v>
      </c>
      <c r="R262" s="176">
        <v>18</v>
      </c>
      <c r="S262" s="174">
        <f t="shared" ref="S262:S325" si="8">(U262*31+V262*28+W262*31+X262*30+Y262*31+Z262*30+AA262*31+AB262*31+AC262*30+AD262*31+AE262*30+AF262*31)*AS262/1000</f>
        <v>1.17528</v>
      </c>
      <c r="T262" s="177">
        <f t="shared" ref="T262:T325" si="9">P262/S262-1</f>
        <v>-0.104894152882717</v>
      </c>
      <c r="U262" s="203">
        <v>3.11</v>
      </c>
      <c r="V262" s="203">
        <v>3.09</v>
      </c>
      <c r="W262" s="203">
        <v>3.34</v>
      </c>
      <c r="X262" s="203">
        <v>3.92</v>
      </c>
      <c r="Y262" s="203">
        <v>4.21</v>
      </c>
      <c r="Z262" s="203">
        <v>4.64</v>
      </c>
      <c r="AA262" s="203">
        <v>5.58</v>
      </c>
      <c r="AB262" s="203">
        <v>5.16</v>
      </c>
      <c r="AC262" s="203">
        <v>4.47</v>
      </c>
      <c r="AD262" s="203">
        <v>4.12</v>
      </c>
      <c r="AE262" s="203">
        <v>3.42</v>
      </c>
      <c r="AF262" s="203">
        <v>3.16</v>
      </c>
      <c r="AG262" s="179">
        <v>3.22734211421959</v>
      </c>
      <c r="AH262" s="179">
        <v>3.20658750255258</v>
      </c>
      <c r="AI262" s="179">
        <v>3.46602014839017</v>
      </c>
      <c r="AJ262" s="179">
        <v>4.06790388673337</v>
      </c>
      <c r="AK262" s="179">
        <v>4.36884575590498</v>
      </c>
      <c r="AL262" s="179">
        <v>4.81506990674563</v>
      </c>
      <c r="AM262" s="179">
        <v>5.79053665509496</v>
      </c>
      <c r="AN262" s="179">
        <v>5.35468981008781</v>
      </c>
      <c r="AO262" s="179">
        <v>4.63865570757607</v>
      </c>
      <c r="AP262" s="179">
        <v>4.27545000340344</v>
      </c>
      <c r="AQ262" s="179">
        <v>3.5490385950582</v>
      </c>
      <c r="AR262" s="179">
        <v>3.27922864338711</v>
      </c>
      <c r="AS262" s="177">
        <v>0.8</v>
      </c>
      <c r="AT262" s="180">
        <v>1.14312705764892</v>
      </c>
      <c r="AU262" s="181">
        <v>260</v>
      </c>
    </row>
    <row r="263" customHeight="1" spans="1:47">
      <c r="A263" s="184" t="s">
        <v>289</v>
      </c>
      <c r="B263" s="185" t="s">
        <v>332</v>
      </c>
      <c r="C263" s="167" t="s">
        <v>337</v>
      </c>
      <c r="D263" s="186">
        <v>0</v>
      </c>
      <c r="E263" s="186">
        <v>0.75</v>
      </c>
      <c r="F263" s="186" t="s">
        <v>160</v>
      </c>
      <c r="G263" s="186" t="s">
        <v>160</v>
      </c>
      <c r="H263" s="186" t="s">
        <v>160</v>
      </c>
      <c r="I263" s="186" t="s">
        <v>160</v>
      </c>
      <c r="J263" s="186" t="s">
        <v>160</v>
      </c>
      <c r="K263" s="196" t="s">
        <v>160</v>
      </c>
      <c r="L263" s="171">
        <v>0.3737</v>
      </c>
      <c r="M263" s="172">
        <v>6</v>
      </c>
      <c r="N263" s="173">
        <v>118.88</v>
      </c>
      <c r="O263" s="173">
        <v>25.12</v>
      </c>
      <c r="P263" s="174">
        <v>1.028</v>
      </c>
      <c r="Q263" s="175">
        <v>19.32</v>
      </c>
      <c r="R263" s="176">
        <v>17</v>
      </c>
      <c r="S263" s="174">
        <f t="shared" si="8"/>
        <v>1.062136</v>
      </c>
      <c r="T263" s="177">
        <f t="shared" si="9"/>
        <v>-0.0321390104468733</v>
      </c>
      <c r="U263" s="203">
        <v>2.76</v>
      </c>
      <c r="V263" s="203">
        <v>2.72</v>
      </c>
      <c r="W263" s="203">
        <v>2.88</v>
      </c>
      <c r="X263" s="203">
        <v>3.6</v>
      </c>
      <c r="Y263" s="203">
        <v>3.87</v>
      </c>
      <c r="Z263" s="203">
        <v>4.3</v>
      </c>
      <c r="AA263" s="203">
        <v>5.32</v>
      </c>
      <c r="AB263" s="203">
        <v>4.67</v>
      </c>
      <c r="AC263" s="203">
        <v>3.87</v>
      </c>
      <c r="AD263" s="203">
        <v>3.57</v>
      </c>
      <c r="AE263" s="203">
        <v>3.07</v>
      </c>
      <c r="AF263" s="203">
        <v>2.94</v>
      </c>
      <c r="AG263" s="179">
        <v>2.84317398148636</v>
      </c>
      <c r="AH263" s="179">
        <v>2.80196856146482</v>
      </c>
      <c r="AI263" s="179">
        <v>2.96679024155099</v>
      </c>
      <c r="AJ263" s="179">
        <v>3.70848780193874</v>
      </c>
      <c r="AK263" s="179">
        <v>3.98662438708414</v>
      </c>
      <c r="AL263" s="179">
        <v>4.42958265231571</v>
      </c>
      <c r="AM263" s="179">
        <v>5.48032086286502</v>
      </c>
      <c r="AN263" s="179">
        <v>4.81073278751497</v>
      </c>
      <c r="AO263" s="179">
        <v>3.98662438708414</v>
      </c>
      <c r="AP263" s="179">
        <v>3.67758373692258</v>
      </c>
      <c r="AQ263" s="179">
        <v>3.16251598665331</v>
      </c>
      <c r="AR263" s="179">
        <v>3.0285983715833</v>
      </c>
      <c r="AS263" s="177">
        <v>0.8</v>
      </c>
      <c r="AT263" s="180">
        <v>1.13682062040682</v>
      </c>
      <c r="AU263" s="181">
        <v>261</v>
      </c>
    </row>
    <row r="264" customHeight="1" spans="1:47">
      <c r="A264" s="184" t="s">
        <v>289</v>
      </c>
      <c r="B264" s="185" t="s">
        <v>332</v>
      </c>
      <c r="C264" s="167" t="s">
        <v>338</v>
      </c>
      <c r="D264" s="186">
        <v>0</v>
      </c>
      <c r="E264" s="186">
        <v>0.75</v>
      </c>
      <c r="F264" s="186" t="s">
        <v>160</v>
      </c>
      <c r="G264" s="186" t="s">
        <v>160</v>
      </c>
      <c r="H264" s="186" t="s">
        <v>160</v>
      </c>
      <c r="I264" s="186" t="s">
        <v>160</v>
      </c>
      <c r="J264" s="186" t="s">
        <v>160</v>
      </c>
      <c r="K264" s="196" t="s">
        <v>160</v>
      </c>
      <c r="L264" s="171">
        <v>0.3737</v>
      </c>
      <c r="M264" s="172">
        <v>31</v>
      </c>
      <c r="N264" s="173">
        <v>118.8</v>
      </c>
      <c r="O264" s="173">
        <v>25.03</v>
      </c>
      <c r="P264" s="174">
        <v>1.028</v>
      </c>
      <c r="Q264" s="175">
        <v>19.23</v>
      </c>
      <c r="R264" s="176">
        <v>18</v>
      </c>
      <c r="S264" s="174">
        <f t="shared" si="8"/>
        <v>1.062136</v>
      </c>
      <c r="T264" s="177">
        <f t="shared" si="9"/>
        <v>-0.0321390104468733</v>
      </c>
      <c r="U264" s="203">
        <v>2.76</v>
      </c>
      <c r="V264" s="203">
        <v>2.72</v>
      </c>
      <c r="W264" s="203">
        <v>2.88</v>
      </c>
      <c r="X264" s="203">
        <v>3.6</v>
      </c>
      <c r="Y264" s="203">
        <v>3.87</v>
      </c>
      <c r="Z264" s="203">
        <v>4.3</v>
      </c>
      <c r="AA264" s="203">
        <v>5.32</v>
      </c>
      <c r="AB264" s="203">
        <v>4.67</v>
      </c>
      <c r="AC264" s="203">
        <v>3.87</v>
      </c>
      <c r="AD264" s="203">
        <v>3.57</v>
      </c>
      <c r="AE264" s="203">
        <v>3.07</v>
      </c>
      <c r="AF264" s="203">
        <v>2.94</v>
      </c>
      <c r="AG264" s="179">
        <v>2.8421969314664</v>
      </c>
      <c r="AH264" s="179">
        <v>2.80100567159008</v>
      </c>
      <c r="AI264" s="179">
        <v>2.96577071109538</v>
      </c>
      <c r="AJ264" s="179">
        <v>3.70721338886922</v>
      </c>
      <c r="AK264" s="179">
        <v>3.98525439303441</v>
      </c>
      <c r="AL264" s="179">
        <v>4.4280604367049</v>
      </c>
      <c r="AM264" s="179">
        <v>5.47843756355118</v>
      </c>
      <c r="AN264" s="179">
        <v>4.80907959056091</v>
      </c>
      <c r="AO264" s="179">
        <v>3.98525439303441</v>
      </c>
      <c r="AP264" s="179">
        <v>3.67631994396198</v>
      </c>
      <c r="AQ264" s="179">
        <v>3.16142919550792</v>
      </c>
      <c r="AR264" s="179">
        <v>3.02755760090986</v>
      </c>
      <c r="AS264" s="177">
        <v>0.8</v>
      </c>
      <c r="AT264" s="180">
        <v>1.13669561722464</v>
      </c>
      <c r="AU264" s="181">
        <v>262</v>
      </c>
    </row>
    <row r="265" customHeight="1" spans="1:47">
      <c r="A265" s="184" t="s">
        <v>289</v>
      </c>
      <c r="B265" s="185" t="s">
        <v>332</v>
      </c>
      <c r="C265" s="167" t="s">
        <v>339</v>
      </c>
      <c r="D265" s="186">
        <v>0</v>
      </c>
      <c r="E265" s="186">
        <v>0.75</v>
      </c>
      <c r="F265" s="186" t="s">
        <v>160</v>
      </c>
      <c r="G265" s="186" t="s">
        <v>160</v>
      </c>
      <c r="H265" s="186" t="s">
        <v>160</v>
      </c>
      <c r="I265" s="186" t="s">
        <v>160</v>
      </c>
      <c r="J265" s="186" t="s">
        <v>160</v>
      </c>
      <c r="K265" s="196" t="s">
        <v>160</v>
      </c>
      <c r="L265" s="171">
        <v>0.3737</v>
      </c>
      <c r="M265" s="172">
        <v>36</v>
      </c>
      <c r="N265" s="173">
        <v>118.18</v>
      </c>
      <c r="O265" s="173">
        <v>25.07</v>
      </c>
      <c r="P265" s="174">
        <v>1.034</v>
      </c>
      <c r="Q265" s="175">
        <v>19.27</v>
      </c>
      <c r="R265" s="176">
        <v>18</v>
      </c>
      <c r="S265" s="174">
        <f t="shared" si="8"/>
        <v>1.062136</v>
      </c>
      <c r="T265" s="177">
        <f t="shared" si="9"/>
        <v>-0.0264900163444231</v>
      </c>
      <c r="U265" s="203">
        <v>2.76</v>
      </c>
      <c r="V265" s="203">
        <v>2.72</v>
      </c>
      <c r="W265" s="203">
        <v>2.88</v>
      </c>
      <c r="X265" s="203">
        <v>3.6</v>
      </c>
      <c r="Y265" s="203">
        <v>3.87</v>
      </c>
      <c r="Z265" s="203">
        <v>4.3</v>
      </c>
      <c r="AA265" s="203">
        <v>5.32</v>
      </c>
      <c r="AB265" s="203">
        <v>4.67</v>
      </c>
      <c r="AC265" s="203">
        <v>3.87</v>
      </c>
      <c r="AD265" s="203">
        <v>3.57</v>
      </c>
      <c r="AE265" s="203">
        <v>3.07</v>
      </c>
      <c r="AF265" s="203">
        <v>2.94</v>
      </c>
      <c r="AG265" s="179">
        <v>2.84263348573064</v>
      </c>
      <c r="AH265" s="179">
        <v>2.80143589898092</v>
      </c>
      <c r="AI265" s="179">
        <v>2.9662262459798</v>
      </c>
      <c r="AJ265" s="179">
        <v>3.70778280747475</v>
      </c>
      <c r="AK265" s="179">
        <v>3.98586651803535</v>
      </c>
      <c r="AL265" s="179">
        <v>4.42874057559484</v>
      </c>
      <c r="AM265" s="179">
        <v>5.47927903771268</v>
      </c>
      <c r="AN265" s="179">
        <v>4.80981825302974</v>
      </c>
      <c r="AO265" s="179">
        <v>3.98586651803535</v>
      </c>
      <c r="AP265" s="179">
        <v>3.67688461741246</v>
      </c>
      <c r="AQ265" s="179">
        <v>3.16191478304097</v>
      </c>
      <c r="AR265" s="179">
        <v>3.02802262610438</v>
      </c>
      <c r="AS265" s="177">
        <v>0.8</v>
      </c>
      <c r="AT265" s="180">
        <v>1.14834491983647</v>
      </c>
      <c r="AU265" s="181">
        <v>263</v>
      </c>
    </row>
    <row r="266" customHeight="1" spans="1:47">
      <c r="A266" s="184" t="s">
        <v>289</v>
      </c>
      <c r="B266" s="185" t="s">
        <v>332</v>
      </c>
      <c r="C266" s="167" t="s">
        <v>340</v>
      </c>
      <c r="D266" s="186">
        <v>0</v>
      </c>
      <c r="E266" s="186">
        <v>0.75</v>
      </c>
      <c r="F266" s="186" t="s">
        <v>160</v>
      </c>
      <c r="G266" s="186" t="s">
        <v>160</v>
      </c>
      <c r="H266" s="186" t="s">
        <v>160</v>
      </c>
      <c r="I266" s="186" t="s">
        <v>160</v>
      </c>
      <c r="J266" s="186" t="s">
        <v>160</v>
      </c>
      <c r="K266" s="196" t="s">
        <v>160</v>
      </c>
      <c r="L266" s="171">
        <v>0.3737</v>
      </c>
      <c r="M266" s="172">
        <v>122</v>
      </c>
      <c r="N266" s="173">
        <v>118.3</v>
      </c>
      <c r="O266" s="173">
        <v>25.32</v>
      </c>
      <c r="P266" s="174">
        <v>1.039</v>
      </c>
      <c r="Q266" s="175">
        <v>19.62</v>
      </c>
      <c r="R266" s="176">
        <v>18</v>
      </c>
      <c r="S266" s="174">
        <f t="shared" si="8"/>
        <v>1.062136</v>
      </c>
      <c r="T266" s="177">
        <f t="shared" si="9"/>
        <v>-0.021782521259048</v>
      </c>
      <c r="U266" s="203">
        <v>2.76</v>
      </c>
      <c r="V266" s="203">
        <v>2.72</v>
      </c>
      <c r="W266" s="203">
        <v>2.88</v>
      </c>
      <c r="X266" s="203">
        <v>3.6</v>
      </c>
      <c r="Y266" s="203">
        <v>3.87</v>
      </c>
      <c r="Z266" s="203">
        <v>4.3</v>
      </c>
      <c r="AA266" s="203">
        <v>5.32</v>
      </c>
      <c r="AB266" s="203">
        <v>4.67</v>
      </c>
      <c r="AC266" s="203">
        <v>3.87</v>
      </c>
      <c r="AD266" s="203">
        <v>3.57</v>
      </c>
      <c r="AE266" s="203">
        <v>3.07</v>
      </c>
      <c r="AF266" s="203">
        <v>2.94</v>
      </c>
      <c r="AG266" s="179">
        <v>2.84662483900367</v>
      </c>
      <c r="AH266" s="179">
        <v>2.80536940655434</v>
      </c>
      <c r="AI266" s="179">
        <v>2.97039113635165</v>
      </c>
      <c r="AJ266" s="179">
        <v>3.71298892043957</v>
      </c>
      <c r="AK266" s="179">
        <v>3.99146308947253</v>
      </c>
      <c r="AL266" s="179">
        <v>4.43495898830282</v>
      </c>
      <c r="AM266" s="179">
        <v>5.48697251576069</v>
      </c>
      <c r="AN266" s="179">
        <v>4.81657173845911</v>
      </c>
      <c r="AO266" s="179">
        <v>3.99146308947253</v>
      </c>
      <c r="AP266" s="179">
        <v>3.68204734610257</v>
      </c>
      <c r="AQ266" s="179">
        <v>3.16635444048596</v>
      </c>
      <c r="AR266" s="179">
        <v>3.03227428502565</v>
      </c>
      <c r="AS266" s="177">
        <v>0.8</v>
      </c>
      <c r="AT266" s="180">
        <v>1.14717684960154</v>
      </c>
      <c r="AU266" s="181">
        <v>264</v>
      </c>
    </row>
    <row r="267" customHeight="1" spans="1:47">
      <c r="A267" s="184" t="s">
        <v>289</v>
      </c>
      <c r="B267" s="185" t="s">
        <v>332</v>
      </c>
      <c r="C267" s="167" t="s">
        <v>341</v>
      </c>
      <c r="D267" s="186">
        <v>0</v>
      </c>
      <c r="E267" s="186">
        <v>0.75</v>
      </c>
      <c r="F267" s="186" t="s">
        <v>160</v>
      </c>
      <c r="G267" s="186" t="s">
        <v>160</v>
      </c>
      <c r="H267" s="186" t="s">
        <v>160</v>
      </c>
      <c r="I267" s="186" t="s">
        <v>160</v>
      </c>
      <c r="J267" s="186" t="s">
        <v>160</v>
      </c>
      <c r="K267" s="196" t="s">
        <v>160</v>
      </c>
      <c r="L267" s="171">
        <v>0.3737</v>
      </c>
      <c r="M267" s="172">
        <v>493</v>
      </c>
      <c r="N267" s="173">
        <v>118.23</v>
      </c>
      <c r="O267" s="173">
        <v>25.5</v>
      </c>
      <c r="P267" s="174">
        <v>1.032</v>
      </c>
      <c r="Q267" s="175">
        <v>19.8</v>
      </c>
      <c r="R267" s="176">
        <v>18</v>
      </c>
      <c r="S267" s="174">
        <f t="shared" si="8"/>
        <v>1.062136</v>
      </c>
      <c r="T267" s="177">
        <f t="shared" si="9"/>
        <v>-0.0283730143785731</v>
      </c>
      <c r="U267" s="203">
        <v>2.76</v>
      </c>
      <c r="V267" s="203">
        <v>2.72</v>
      </c>
      <c r="W267" s="203">
        <v>2.88</v>
      </c>
      <c r="X267" s="203">
        <v>3.6</v>
      </c>
      <c r="Y267" s="203">
        <v>3.87</v>
      </c>
      <c r="Z267" s="203">
        <v>4.3</v>
      </c>
      <c r="AA267" s="203">
        <v>5.32</v>
      </c>
      <c r="AB267" s="203">
        <v>4.67</v>
      </c>
      <c r="AC267" s="203">
        <v>3.87</v>
      </c>
      <c r="AD267" s="203">
        <v>3.57</v>
      </c>
      <c r="AE267" s="203">
        <v>3.07</v>
      </c>
      <c r="AF267" s="203">
        <v>2.94</v>
      </c>
      <c r="AG267" s="179">
        <v>2.84901549330782</v>
      </c>
      <c r="AH267" s="179">
        <v>2.80772541369467</v>
      </c>
      <c r="AI267" s="179">
        <v>2.9728857321473</v>
      </c>
      <c r="AJ267" s="179">
        <v>3.71610716518412</v>
      </c>
      <c r="AK267" s="179">
        <v>3.99481520257293</v>
      </c>
      <c r="AL267" s="179">
        <v>4.43868355841436</v>
      </c>
      <c r="AM267" s="179">
        <v>5.49158058854987</v>
      </c>
      <c r="AN267" s="179">
        <v>4.82061679483607</v>
      </c>
      <c r="AO267" s="179">
        <v>3.99481520257293</v>
      </c>
      <c r="AP267" s="179">
        <v>3.68513960547425</v>
      </c>
      <c r="AQ267" s="179">
        <v>3.16901361030979</v>
      </c>
      <c r="AR267" s="179">
        <v>3.03482085156703</v>
      </c>
      <c r="AS267" s="177">
        <v>0.8</v>
      </c>
      <c r="AT267" s="180">
        <v>1.14317024309677</v>
      </c>
      <c r="AU267" s="181">
        <v>265</v>
      </c>
    </row>
    <row r="268" customHeight="1" spans="1:47">
      <c r="A268" s="184" t="s">
        <v>289</v>
      </c>
      <c r="B268" s="185" t="s">
        <v>332</v>
      </c>
      <c r="C268" s="167" t="s">
        <v>342</v>
      </c>
      <c r="D268" s="186">
        <v>0</v>
      </c>
      <c r="E268" s="186">
        <v>0.75</v>
      </c>
      <c r="F268" s="186" t="s">
        <v>160</v>
      </c>
      <c r="G268" s="186" t="s">
        <v>160</v>
      </c>
      <c r="H268" s="186" t="s">
        <v>160</v>
      </c>
      <c r="I268" s="186" t="s">
        <v>160</v>
      </c>
      <c r="J268" s="186" t="s">
        <v>160</v>
      </c>
      <c r="K268" s="196" t="s">
        <v>160</v>
      </c>
      <c r="L268" s="171">
        <v>0.3737</v>
      </c>
      <c r="M268" s="172">
        <v>28</v>
      </c>
      <c r="N268" s="173">
        <v>118.32</v>
      </c>
      <c r="O268" s="173">
        <v>24.43</v>
      </c>
      <c r="P268" s="174">
        <v>1.118</v>
      </c>
      <c r="Q268" s="175">
        <v>20.13</v>
      </c>
      <c r="R268" s="176">
        <v>17</v>
      </c>
      <c r="S268" s="174">
        <f t="shared" si="8"/>
        <v>1.17528</v>
      </c>
      <c r="T268" s="177">
        <f t="shared" si="9"/>
        <v>-0.0487373221700359</v>
      </c>
      <c r="U268" s="203">
        <v>3.11</v>
      </c>
      <c r="V268" s="203">
        <v>3.09</v>
      </c>
      <c r="W268" s="203">
        <v>3.34</v>
      </c>
      <c r="X268" s="203">
        <v>3.92</v>
      </c>
      <c r="Y268" s="203">
        <v>4.21</v>
      </c>
      <c r="Z268" s="203">
        <v>4.64</v>
      </c>
      <c r="AA268" s="203">
        <v>5.58</v>
      </c>
      <c r="AB268" s="203">
        <v>5.16</v>
      </c>
      <c r="AC268" s="203">
        <v>4.47</v>
      </c>
      <c r="AD268" s="203">
        <v>4.12</v>
      </c>
      <c r="AE268" s="203">
        <v>3.42</v>
      </c>
      <c r="AF268" s="203">
        <v>3.16</v>
      </c>
      <c r="AG268" s="179">
        <v>3.21756184058267</v>
      </c>
      <c r="AH268" s="179">
        <v>3.19687012456606</v>
      </c>
      <c r="AI268" s="179">
        <v>3.45551657477367</v>
      </c>
      <c r="AJ268" s="179">
        <v>4.05557633925533</v>
      </c>
      <c r="AK268" s="179">
        <v>4.35560622149615</v>
      </c>
      <c r="AL268" s="179">
        <v>4.80047811585324</v>
      </c>
      <c r="AM268" s="179">
        <v>5.77298876863386</v>
      </c>
      <c r="AN268" s="179">
        <v>5.33846273228507</v>
      </c>
      <c r="AO268" s="179">
        <v>4.62459852971207</v>
      </c>
      <c r="AP268" s="179">
        <v>4.26249349942141</v>
      </c>
      <c r="AQ268" s="179">
        <v>3.53828343884011</v>
      </c>
      <c r="AR268" s="179">
        <v>3.26929113062419</v>
      </c>
      <c r="AS268" s="177">
        <v>0.8</v>
      </c>
      <c r="AT268" s="180">
        <v>1.14011285868652</v>
      </c>
      <c r="AU268" s="181">
        <v>266</v>
      </c>
    </row>
    <row r="269" customHeight="1" spans="1:47">
      <c r="A269" s="184" t="s">
        <v>289</v>
      </c>
      <c r="B269" s="185" t="s">
        <v>332</v>
      </c>
      <c r="C269" s="167" t="s">
        <v>343</v>
      </c>
      <c r="D269" s="186">
        <v>0</v>
      </c>
      <c r="E269" s="186">
        <v>0.75</v>
      </c>
      <c r="F269" s="186" t="s">
        <v>160</v>
      </c>
      <c r="G269" s="186" t="s">
        <v>160</v>
      </c>
      <c r="H269" s="186" t="s">
        <v>160</v>
      </c>
      <c r="I269" s="186" t="s">
        <v>160</v>
      </c>
      <c r="J269" s="186" t="s">
        <v>160</v>
      </c>
      <c r="K269" s="196" t="s">
        <v>160</v>
      </c>
      <c r="L269" s="171">
        <v>0.3737</v>
      </c>
      <c r="M269" s="172">
        <v>17</v>
      </c>
      <c r="N269" s="173">
        <v>118.65</v>
      </c>
      <c r="O269" s="173">
        <v>24.73</v>
      </c>
      <c r="P269" s="174">
        <v>1.076</v>
      </c>
      <c r="Q269" s="175">
        <v>20.53</v>
      </c>
      <c r="R269" s="176">
        <v>17</v>
      </c>
      <c r="S269" s="174">
        <f t="shared" si="8"/>
        <v>1.17528</v>
      </c>
      <c r="T269" s="177">
        <f t="shared" si="9"/>
        <v>-0.0844734871690149</v>
      </c>
      <c r="U269" s="203">
        <v>3.11</v>
      </c>
      <c r="V269" s="203">
        <v>3.09</v>
      </c>
      <c r="W269" s="203">
        <v>3.34</v>
      </c>
      <c r="X269" s="203">
        <v>3.92</v>
      </c>
      <c r="Y269" s="203">
        <v>4.21</v>
      </c>
      <c r="Z269" s="203">
        <v>4.64</v>
      </c>
      <c r="AA269" s="203">
        <v>5.58</v>
      </c>
      <c r="AB269" s="203">
        <v>5.16</v>
      </c>
      <c r="AC269" s="203">
        <v>4.47</v>
      </c>
      <c r="AD269" s="203">
        <v>4.12</v>
      </c>
      <c r="AE269" s="203">
        <v>3.42</v>
      </c>
      <c r="AF269" s="203">
        <v>3.16</v>
      </c>
      <c r="AG269" s="179">
        <v>3.22317173779865</v>
      </c>
      <c r="AH269" s="179">
        <v>3.20244394527262</v>
      </c>
      <c r="AI269" s="179">
        <v>3.46154135184807</v>
      </c>
      <c r="AJ269" s="179">
        <v>4.06264733510312</v>
      </c>
      <c r="AK269" s="179">
        <v>4.36320032673065</v>
      </c>
      <c r="AL269" s="179">
        <v>4.80884786604043</v>
      </c>
      <c r="AM269" s="179">
        <v>5.78305411476414</v>
      </c>
      <c r="AN269" s="179">
        <v>5.34777047171738</v>
      </c>
      <c r="AO269" s="179">
        <v>4.63266162956912</v>
      </c>
      <c r="AP269" s="179">
        <v>4.26992526036349</v>
      </c>
      <c r="AQ269" s="179">
        <v>3.54445252195222</v>
      </c>
      <c r="AR269" s="179">
        <v>3.27499121911374</v>
      </c>
      <c r="AS269" s="177">
        <v>0.8</v>
      </c>
      <c r="AT269" s="180">
        <v>1.12282907662082</v>
      </c>
      <c r="AU269" s="181">
        <v>267</v>
      </c>
    </row>
    <row r="270" customHeight="1" spans="1:47">
      <c r="A270" s="184" t="s">
        <v>289</v>
      </c>
      <c r="B270" s="185" t="s">
        <v>332</v>
      </c>
      <c r="C270" s="167" t="s">
        <v>344</v>
      </c>
      <c r="D270" s="186">
        <v>0</v>
      </c>
      <c r="E270" s="186">
        <v>0.75</v>
      </c>
      <c r="F270" s="186" t="s">
        <v>160</v>
      </c>
      <c r="G270" s="186" t="s">
        <v>160</v>
      </c>
      <c r="H270" s="186" t="s">
        <v>160</v>
      </c>
      <c r="I270" s="186" t="s">
        <v>160</v>
      </c>
      <c r="J270" s="186" t="s">
        <v>160</v>
      </c>
      <c r="K270" s="196" t="s">
        <v>160</v>
      </c>
      <c r="L270" s="171">
        <v>0.3737</v>
      </c>
      <c r="M270" s="172">
        <v>25</v>
      </c>
      <c r="N270" s="173">
        <v>118.58</v>
      </c>
      <c r="O270" s="173">
        <v>24.82</v>
      </c>
      <c r="P270" s="174">
        <v>1.072</v>
      </c>
      <c r="Q270" s="175">
        <v>20.62</v>
      </c>
      <c r="R270" s="176">
        <v>17</v>
      </c>
      <c r="S270" s="174">
        <f t="shared" si="8"/>
        <v>1.17528</v>
      </c>
      <c r="T270" s="177">
        <f t="shared" si="9"/>
        <v>-0.0878769314546319</v>
      </c>
      <c r="U270" s="203">
        <v>3.11</v>
      </c>
      <c r="V270" s="203">
        <v>3.09</v>
      </c>
      <c r="W270" s="203">
        <v>3.34</v>
      </c>
      <c r="X270" s="203">
        <v>3.92</v>
      </c>
      <c r="Y270" s="203">
        <v>4.21</v>
      </c>
      <c r="Z270" s="203">
        <v>4.64</v>
      </c>
      <c r="AA270" s="203">
        <v>5.58</v>
      </c>
      <c r="AB270" s="203">
        <v>5.16</v>
      </c>
      <c r="AC270" s="203">
        <v>4.47</v>
      </c>
      <c r="AD270" s="203">
        <v>4.12</v>
      </c>
      <c r="AE270" s="203">
        <v>3.42</v>
      </c>
      <c r="AF270" s="203">
        <v>3.16</v>
      </c>
      <c r="AG270" s="179">
        <v>3.22475944455789</v>
      </c>
      <c r="AH270" s="179">
        <v>3.204021441699</v>
      </c>
      <c r="AI270" s="179">
        <v>3.46324647743516</v>
      </c>
      <c r="AJ270" s="179">
        <v>4.06464856034307</v>
      </c>
      <c r="AK270" s="179">
        <v>4.36534960179702</v>
      </c>
      <c r="AL270" s="179">
        <v>4.81121666326322</v>
      </c>
      <c r="AM270" s="179">
        <v>5.7859027976312</v>
      </c>
      <c r="AN270" s="179">
        <v>5.35040473759445</v>
      </c>
      <c r="AO270" s="179">
        <v>4.63494363896263</v>
      </c>
      <c r="AP270" s="179">
        <v>4.272028588932</v>
      </c>
      <c r="AQ270" s="179">
        <v>3.54619848887074</v>
      </c>
      <c r="AR270" s="179">
        <v>3.27660445170513</v>
      </c>
      <c r="AS270" s="177">
        <v>0.8</v>
      </c>
      <c r="AT270" s="180">
        <v>1.12282907662082</v>
      </c>
      <c r="AU270" s="181">
        <v>268</v>
      </c>
    </row>
    <row r="271" customHeight="1" spans="1:47">
      <c r="A271" s="184" t="s">
        <v>289</v>
      </c>
      <c r="B271" s="185" t="s">
        <v>332</v>
      </c>
      <c r="C271" s="167" t="s">
        <v>345</v>
      </c>
      <c r="D271" s="186">
        <v>0</v>
      </c>
      <c r="E271" s="186">
        <v>0.75</v>
      </c>
      <c r="F271" s="186" t="s">
        <v>160</v>
      </c>
      <c r="G271" s="186" t="s">
        <v>160</v>
      </c>
      <c r="H271" s="186" t="s">
        <v>160</v>
      </c>
      <c r="I271" s="186" t="s">
        <v>160</v>
      </c>
      <c r="J271" s="186" t="s">
        <v>160</v>
      </c>
      <c r="K271" s="196" t="s">
        <v>160</v>
      </c>
      <c r="L271" s="171">
        <v>0.3737</v>
      </c>
      <c r="M271" s="172">
        <v>19</v>
      </c>
      <c r="N271" s="173">
        <v>118.38</v>
      </c>
      <c r="O271" s="173">
        <v>24.97</v>
      </c>
      <c r="P271" s="174">
        <v>1.065</v>
      </c>
      <c r="Q271" s="175">
        <v>20.77</v>
      </c>
      <c r="R271" s="176">
        <v>18</v>
      </c>
      <c r="S271" s="174">
        <f t="shared" si="8"/>
        <v>1.17528</v>
      </c>
      <c r="T271" s="177">
        <f t="shared" si="9"/>
        <v>-0.0938329589544619</v>
      </c>
      <c r="U271" s="203">
        <v>3.11</v>
      </c>
      <c r="V271" s="203">
        <v>3.09</v>
      </c>
      <c r="W271" s="203">
        <v>3.34</v>
      </c>
      <c r="X271" s="203">
        <v>3.92</v>
      </c>
      <c r="Y271" s="203">
        <v>4.21</v>
      </c>
      <c r="Z271" s="203">
        <v>4.64</v>
      </c>
      <c r="AA271" s="203">
        <v>5.58</v>
      </c>
      <c r="AB271" s="203">
        <v>5.16</v>
      </c>
      <c r="AC271" s="203">
        <v>4.47</v>
      </c>
      <c r="AD271" s="203">
        <v>4.12</v>
      </c>
      <c r="AE271" s="203">
        <v>3.42</v>
      </c>
      <c r="AF271" s="203">
        <v>3.16</v>
      </c>
      <c r="AG271" s="179">
        <v>3.22763848614798</v>
      </c>
      <c r="AH271" s="179">
        <v>3.20688196855217</v>
      </c>
      <c r="AI271" s="179">
        <v>3.46633843849976</v>
      </c>
      <c r="AJ271" s="179">
        <v>4.06827744877816</v>
      </c>
      <c r="AK271" s="179">
        <v>4.36924695391737</v>
      </c>
      <c r="AL271" s="179">
        <v>4.81551208222721</v>
      </c>
      <c r="AM271" s="179">
        <v>5.79106840923014</v>
      </c>
      <c r="AN271" s="179">
        <v>5.3551815397182</v>
      </c>
      <c r="AO271" s="179">
        <v>4.63908168266286</v>
      </c>
      <c r="AP271" s="179">
        <v>4.27584262473623</v>
      </c>
      <c r="AQ271" s="179">
        <v>3.54936450888299</v>
      </c>
      <c r="AR271" s="179">
        <v>3.2795297801375</v>
      </c>
      <c r="AS271" s="177">
        <v>0.8</v>
      </c>
      <c r="AT271" s="180">
        <v>1.12530451866405</v>
      </c>
      <c r="AU271" s="181">
        <v>269</v>
      </c>
    </row>
    <row r="272" customHeight="1" spans="1:47">
      <c r="A272" s="184" t="s">
        <v>289</v>
      </c>
      <c r="B272" s="185" t="s">
        <v>346</v>
      </c>
      <c r="C272" s="188" t="s">
        <v>347</v>
      </c>
      <c r="D272" s="186">
        <v>0</v>
      </c>
      <c r="E272" s="186">
        <v>0.75</v>
      </c>
      <c r="F272" s="186" t="s">
        <v>160</v>
      </c>
      <c r="G272" s="186" t="s">
        <v>160</v>
      </c>
      <c r="H272" s="186" t="s">
        <v>160</v>
      </c>
      <c r="I272" s="186" t="s">
        <v>160</v>
      </c>
      <c r="J272" s="186" t="s">
        <v>160</v>
      </c>
      <c r="K272" s="196" t="s">
        <v>160</v>
      </c>
      <c r="L272" s="171">
        <v>0.3737</v>
      </c>
      <c r="M272" s="172">
        <v>19</v>
      </c>
      <c r="N272" s="173">
        <v>117.65</v>
      </c>
      <c r="O272" s="173">
        <v>24.52</v>
      </c>
      <c r="P272" s="174">
        <v>1.108</v>
      </c>
      <c r="Q272" s="175">
        <v>21.02</v>
      </c>
      <c r="R272" s="176">
        <v>18</v>
      </c>
      <c r="S272" s="174">
        <f t="shared" si="8"/>
        <v>1.090008</v>
      </c>
      <c r="T272" s="177">
        <f t="shared" si="9"/>
        <v>0.0165063008711865</v>
      </c>
      <c r="U272" s="203">
        <v>3</v>
      </c>
      <c r="V272" s="203">
        <v>2.88</v>
      </c>
      <c r="W272" s="203">
        <v>2.92</v>
      </c>
      <c r="X272" s="203">
        <v>3.47</v>
      </c>
      <c r="Y272" s="203">
        <v>3.88</v>
      </c>
      <c r="Z272" s="203">
        <v>4.23</v>
      </c>
      <c r="AA272" s="203">
        <v>5.1</v>
      </c>
      <c r="AB272" s="203">
        <v>4.61</v>
      </c>
      <c r="AC272" s="203">
        <v>4.04</v>
      </c>
      <c r="AD272" s="203">
        <v>3.93</v>
      </c>
      <c r="AE272" s="203">
        <v>3.43</v>
      </c>
      <c r="AF272" s="203">
        <v>3.23</v>
      </c>
      <c r="AG272" s="179">
        <v>3.11249091749785</v>
      </c>
      <c r="AH272" s="179">
        <v>2.98799128079794</v>
      </c>
      <c r="AI272" s="179">
        <v>3.02949115969791</v>
      </c>
      <c r="AJ272" s="179">
        <v>3.60011449457252</v>
      </c>
      <c r="AK272" s="179">
        <v>4.02548825329722</v>
      </c>
      <c r="AL272" s="179">
        <v>4.38861219367197</v>
      </c>
      <c r="AM272" s="179">
        <v>5.29123455974635</v>
      </c>
      <c r="AN272" s="179">
        <v>4.7828610432217</v>
      </c>
      <c r="AO272" s="179">
        <v>4.19148776889711</v>
      </c>
      <c r="AP272" s="179">
        <v>4.07736310192219</v>
      </c>
      <c r="AQ272" s="179">
        <v>3.55861461567255</v>
      </c>
      <c r="AR272" s="179">
        <v>3.35111522117269</v>
      </c>
      <c r="AS272" s="177">
        <v>0.8</v>
      </c>
      <c r="AT272" s="180">
        <v>1.12244269810085</v>
      </c>
      <c r="AU272" s="181">
        <v>270</v>
      </c>
    </row>
    <row r="273" customHeight="1" spans="1:47">
      <c r="A273" s="184" t="s">
        <v>289</v>
      </c>
      <c r="B273" s="185" t="s">
        <v>346</v>
      </c>
      <c r="C273" s="167" t="s">
        <v>348</v>
      </c>
      <c r="D273" s="186">
        <v>0</v>
      </c>
      <c r="E273" s="186">
        <v>0.75</v>
      </c>
      <c r="F273" s="186" t="s">
        <v>160</v>
      </c>
      <c r="G273" s="186" t="s">
        <v>160</v>
      </c>
      <c r="H273" s="186" t="s">
        <v>160</v>
      </c>
      <c r="I273" s="186" t="s">
        <v>160</v>
      </c>
      <c r="J273" s="186" t="s">
        <v>160</v>
      </c>
      <c r="K273" s="196" t="s">
        <v>160</v>
      </c>
      <c r="L273" s="171">
        <v>0.3737</v>
      </c>
      <c r="M273" s="172">
        <v>16</v>
      </c>
      <c r="N273" s="173">
        <v>117.65</v>
      </c>
      <c r="O273" s="173">
        <v>24.52</v>
      </c>
      <c r="P273" s="174">
        <v>1.109</v>
      </c>
      <c r="Q273" s="175">
        <v>21.02</v>
      </c>
      <c r="R273" s="176">
        <v>18</v>
      </c>
      <c r="S273" s="174">
        <f t="shared" si="8"/>
        <v>1.090008</v>
      </c>
      <c r="T273" s="177">
        <f t="shared" si="9"/>
        <v>0.0174237253304563</v>
      </c>
      <c r="U273" s="203">
        <v>3</v>
      </c>
      <c r="V273" s="203">
        <v>2.88</v>
      </c>
      <c r="W273" s="203">
        <v>2.92</v>
      </c>
      <c r="X273" s="203">
        <v>3.47</v>
      </c>
      <c r="Y273" s="203">
        <v>3.88</v>
      </c>
      <c r="Z273" s="203">
        <v>4.23</v>
      </c>
      <c r="AA273" s="203">
        <v>5.1</v>
      </c>
      <c r="AB273" s="203">
        <v>4.61</v>
      </c>
      <c r="AC273" s="203">
        <v>4.04</v>
      </c>
      <c r="AD273" s="203">
        <v>3.93</v>
      </c>
      <c r="AE273" s="203">
        <v>3.43</v>
      </c>
      <c r="AF273" s="203">
        <v>3.23</v>
      </c>
      <c r="AG273" s="179">
        <v>3.11249091749785</v>
      </c>
      <c r="AH273" s="179">
        <v>2.98799128079794</v>
      </c>
      <c r="AI273" s="179">
        <v>3.02949115969791</v>
      </c>
      <c r="AJ273" s="179">
        <v>3.60011449457252</v>
      </c>
      <c r="AK273" s="179">
        <v>4.02548825329722</v>
      </c>
      <c r="AL273" s="179">
        <v>4.38861219367197</v>
      </c>
      <c r="AM273" s="179">
        <v>5.29123455974635</v>
      </c>
      <c r="AN273" s="179">
        <v>4.7828610432217</v>
      </c>
      <c r="AO273" s="179">
        <v>4.19148776889711</v>
      </c>
      <c r="AP273" s="179">
        <v>4.07736310192219</v>
      </c>
      <c r="AQ273" s="179">
        <v>3.55861461567255</v>
      </c>
      <c r="AR273" s="179">
        <v>3.35111522117269</v>
      </c>
      <c r="AS273" s="177">
        <v>0.8</v>
      </c>
      <c r="AT273" s="180">
        <v>1.12597032264878</v>
      </c>
      <c r="AU273" s="181">
        <v>271</v>
      </c>
    </row>
    <row r="274" customHeight="1" spans="1:47">
      <c r="A274" s="184" t="s">
        <v>289</v>
      </c>
      <c r="B274" s="185" t="s">
        <v>346</v>
      </c>
      <c r="C274" s="167" t="s">
        <v>349</v>
      </c>
      <c r="D274" s="186">
        <v>0</v>
      </c>
      <c r="E274" s="186">
        <v>0.75</v>
      </c>
      <c r="F274" s="186" t="s">
        <v>160</v>
      </c>
      <c r="G274" s="186" t="s">
        <v>160</v>
      </c>
      <c r="H274" s="186" t="s">
        <v>160</v>
      </c>
      <c r="I274" s="186" t="s">
        <v>160</v>
      </c>
      <c r="J274" s="186" t="s">
        <v>160</v>
      </c>
      <c r="K274" s="196" t="s">
        <v>160</v>
      </c>
      <c r="L274" s="171">
        <v>0.3737</v>
      </c>
      <c r="M274" s="172">
        <v>3</v>
      </c>
      <c r="N274" s="173">
        <v>117.72</v>
      </c>
      <c r="O274" s="173">
        <v>24.52</v>
      </c>
      <c r="P274" s="174">
        <v>1.116</v>
      </c>
      <c r="Q274" s="175">
        <v>21.02</v>
      </c>
      <c r="R274" s="176">
        <v>18</v>
      </c>
      <c r="S274" s="174">
        <f t="shared" si="8"/>
        <v>1.090008</v>
      </c>
      <c r="T274" s="177">
        <f t="shared" si="9"/>
        <v>0.0238456965453466</v>
      </c>
      <c r="U274" s="203">
        <v>3</v>
      </c>
      <c r="V274" s="203">
        <v>2.88</v>
      </c>
      <c r="W274" s="203">
        <v>2.92</v>
      </c>
      <c r="X274" s="203">
        <v>3.47</v>
      </c>
      <c r="Y274" s="203">
        <v>3.88</v>
      </c>
      <c r="Z274" s="203">
        <v>4.23</v>
      </c>
      <c r="AA274" s="203">
        <v>5.1</v>
      </c>
      <c r="AB274" s="203">
        <v>4.61</v>
      </c>
      <c r="AC274" s="203">
        <v>4.04</v>
      </c>
      <c r="AD274" s="203">
        <v>3.93</v>
      </c>
      <c r="AE274" s="203">
        <v>3.43</v>
      </c>
      <c r="AF274" s="203">
        <v>3.23</v>
      </c>
      <c r="AG274" s="179">
        <v>3.11249091749785</v>
      </c>
      <c r="AH274" s="179">
        <v>2.98799128079794</v>
      </c>
      <c r="AI274" s="179">
        <v>3.02949115969791</v>
      </c>
      <c r="AJ274" s="179">
        <v>3.60011449457252</v>
      </c>
      <c r="AK274" s="179">
        <v>4.02548825329722</v>
      </c>
      <c r="AL274" s="179">
        <v>4.38861219367197</v>
      </c>
      <c r="AM274" s="179">
        <v>5.29123455974635</v>
      </c>
      <c r="AN274" s="179">
        <v>4.7828610432217</v>
      </c>
      <c r="AO274" s="179">
        <v>4.19148776889711</v>
      </c>
      <c r="AP274" s="179">
        <v>4.07736310192219</v>
      </c>
      <c r="AQ274" s="179">
        <v>3.55861461567255</v>
      </c>
      <c r="AR274" s="179">
        <v>3.35111522117269</v>
      </c>
      <c r="AS274" s="177">
        <v>0.8</v>
      </c>
      <c r="AT274" s="180">
        <v>1.12282907662082</v>
      </c>
      <c r="AU274" s="181">
        <v>272</v>
      </c>
    </row>
    <row r="275" customHeight="1" spans="1:47">
      <c r="A275" s="184" t="s">
        <v>289</v>
      </c>
      <c r="B275" s="185" t="s">
        <v>346</v>
      </c>
      <c r="C275" s="167" t="s">
        <v>350</v>
      </c>
      <c r="D275" s="186">
        <v>0</v>
      </c>
      <c r="E275" s="186">
        <v>0.75</v>
      </c>
      <c r="F275" s="186" t="s">
        <v>160</v>
      </c>
      <c r="G275" s="186" t="s">
        <v>160</v>
      </c>
      <c r="H275" s="186" t="s">
        <v>160</v>
      </c>
      <c r="I275" s="186" t="s">
        <v>160</v>
      </c>
      <c r="J275" s="186" t="s">
        <v>160</v>
      </c>
      <c r="K275" s="196" t="s">
        <v>160</v>
      </c>
      <c r="L275" s="171">
        <v>0.3737</v>
      </c>
      <c r="M275" s="172">
        <v>10</v>
      </c>
      <c r="N275" s="173">
        <v>117.33</v>
      </c>
      <c r="O275" s="173">
        <v>23.95</v>
      </c>
      <c r="P275" s="174">
        <v>1.127</v>
      </c>
      <c r="Q275" s="175">
        <v>19.95</v>
      </c>
      <c r="R275" s="176">
        <v>18</v>
      </c>
      <c r="S275" s="174">
        <f t="shared" si="8"/>
        <v>1.245344</v>
      </c>
      <c r="T275" s="177">
        <f t="shared" si="9"/>
        <v>-0.0950291646324231</v>
      </c>
      <c r="U275" s="203">
        <v>3.24</v>
      </c>
      <c r="V275" s="203">
        <v>3.28</v>
      </c>
      <c r="W275" s="203">
        <v>3.57</v>
      </c>
      <c r="X275" s="203">
        <v>4.11</v>
      </c>
      <c r="Y275" s="203">
        <v>4.52</v>
      </c>
      <c r="Z275" s="203">
        <v>5.02</v>
      </c>
      <c r="AA275" s="203">
        <v>5.84</v>
      </c>
      <c r="AB275" s="203">
        <v>5.36</v>
      </c>
      <c r="AC275" s="203">
        <v>4.77</v>
      </c>
      <c r="AD275" s="203">
        <v>4.44</v>
      </c>
      <c r="AE275" s="203">
        <v>3.68</v>
      </c>
      <c r="AF275" s="203">
        <v>3.27</v>
      </c>
      <c r="AG275" s="179">
        <v>3.35274687154714</v>
      </c>
      <c r="AH275" s="179">
        <v>3.3941388082329</v>
      </c>
      <c r="AI275" s="179">
        <v>3.69423034920472</v>
      </c>
      <c r="AJ275" s="179">
        <v>4.25302149446257</v>
      </c>
      <c r="AK275" s="179">
        <v>4.67728884549169</v>
      </c>
      <c r="AL275" s="179">
        <v>5.19468805406377</v>
      </c>
      <c r="AM275" s="179">
        <v>6.043222756122</v>
      </c>
      <c r="AN275" s="179">
        <v>5.5465195158928</v>
      </c>
      <c r="AO275" s="179">
        <v>4.93598844977773</v>
      </c>
      <c r="AP275" s="179">
        <v>4.59450497212015</v>
      </c>
      <c r="AQ275" s="179">
        <v>3.80805817509058</v>
      </c>
      <c r="AR275" s="179">
        <v>3.38379082406146</v>
      </c>
      <c r="AS275" s="177">
        <v>0.8</v>
      </c>
      <c r="AT275" s="180">
        <v>1.1273935821873</v>
      </c>
      <c r="AU275" s="181">
        <v>273</v>
      </c>
    </row>
    <row r="276" customHeight="1" spans="1:47">
      <c r="A276" s="184" t="s">
        <v>289</v>
      </c>
      <c r="B276" s="185" t="s">
        <v>346</v>
      </c>
      <c r="C276" s="167" t="s">
        <v>351</v>
      </c>
      <c r="D276" s="186">
        <v>0</v>
      </c>
      <c r="E276" s="186">
        <v>0.75</v>
      </c>
      <c r="F276" s="186" t="s">
        <v>160</v>
      </c>
      <c r="G276" s="186" t="s">
        <v>160</v>
      </c>
      <c r="H276" s="186" t="s">
        <v>160</v>
      </c>
      <c r="I276" s="186" t="s">
        <v>160</v>
      </c>
      <c r="J276" s="186" t="s">
        <v>160</v>
      </c>
      <c r="K276" s="196" t="s">
        <v>160</v>
      </c>
      <c r="L276" s="171">
        <v>0.3737</v>
      </c>
      <c r="M276" s="172">
        <v>13</v>
      </c>
      <c r="N276" s="173">
        <v>117.62</v>
      </c>
      <c r="O276" s="173">
        <v>24.13</v>
      </c>
      <c r="P276" s="174">
        <v>1.126</v>
      </c>
      <c r="Q276" s="175">
        <v>20.53</v>
      </c>
      <c r="R276" s="176">
        <v>18</v>
      </c>
      <c r="S276" s="174">
        <f t="shared" si="8"/>
        <v>1.090008</v>
      </c>
      <c r="T276" s="177">
        <f t="shared" si="9"/>
        <v>0.0330199411380467</v>
      </c>
      <c r="U276" s="203">
        <v>3</v>
      </c>
      <c r="V276" s="203">
        <v>2.88</v>
      </c>
      <c r="W276" s="203">
        <v>2.92</v>
      </c>
      <c r="X276" s="203">
        <v>3.47</v>
      </c>
      <c r="Y276" s="203">
        <v>3.88</v>
      </c>
      <c r="Z276" s="203">
        <v>4.23</v>
      </c>
      <c r="AA276" s="203">
        <v>5.1</v>
      </c>
      <c r="AB276" s="203">
        <v>4.61</v>
      </c>
      <c r="AC276" s="203">
        <v>4.04</v>
      </c>
      <c r="AD276" s="203">
        <v>3.93</v>
      </c>
      <c r="AE276" s="203">
        <v>3.43</v>
      </c>
      <c r="AF276" s="203">
        <v>3.23</v>
      </c>
      <c r="AG276" s="179">
        <v>3.10581940683004</v>
      </c>
      <c r="AH276" s="179">
        <v>2.98158663055684</v>
      </c>
      <c r="AI276" s="179">
        <v>3.02299755598124</v>
      </c>
      <c r="AJ276" s="179">
        <v>3.59239778056675</v>
      </c>
      <c r="AK276" s="179">
        <v>4.01685976616685</v>
      </c>
      <c r="AL276" s="179">
        <v>4.37920536363036</v>
      </c>
      <c r="AM276" s="179">
        <v>5.27989299161107</v>
      </c>
      <c r="AN276" s="179">
        <v>4.77260915516216</v>
      </c>
      <c r="AO276" s="179">
        <v>4.18250346786446</v>
      </c>
      <c r="AP276" s="179">
        <v>4.06862342294736</v>
      </c>
      <c r="AQ276" s="179">
        <v>3.55098685514235</v>
      </c>
      <c r="AR276" s="179">
        <v>3.34393222802035</v>
      </c>
      <c r="AS276" s="177">
        <v>0.8</v>
      </c>
      <c r="AT276" s="180">
        <v>1.17669826701286</v>
      </c>
      <c r="AU276" s="181">
        <v>274</v>
      </c>
    </row>
    <row r="277" customHeight="1" spans="1:47">
      <c r="A277" s="184" t="s">
        <v>289</v>
      </c>
      <c r="B277" s="185" t="s">
        <v>346</v>
      </c>
      <c r="C277" s="167" t="s">
        <v>352</v>
      </c>
      <c r="D277" s="186">
        <v>0</v>
      </c>
      <c r="E277" s="186">
        <v>0.75</v>
      </c>
      <c r="F277" s="186" t="s">
        <v>160</v>
      </c>
      <c r="G277" s="186" t="s">
        <v>160</v>
      </c>
      <c r="H277" s="186" t="s">
        <v>160</v>
      </c>
      <c r="I277" s="186" t="s">
        <v>160</v>
      </c>
      <c r="J277" s="186" t="s">
        <v>160</v>
      </c>
      <c r="K277" s="196" t="s">
        <v>160</v>
      </c>
      <c r="L277" s="171">
        <v>0.3737</v>
      </c>
      <c r="M277" s="172">
        <v>16</v>
      </c>
      <c r="N277" s="173">
        <v>117.18</v>
      </c>
      <c r="O277" s="173">
        <v>23.72</v>
      </c>
      <c r="P277" s="174">
        <v>1.125</v>
      </c>
      <c r="Q277" s="175">
        <v>19.72</v>
      </c>
      <c r="R277" s="176">
        <v>18</v>
      </c>
      <c r="S277" s="174">
        <f t="shared" si="8"/>
        <v>1.245344</v>
      </c>
      <c r="T277" s="177">
        <f t="shared" si="9"/>
        <v>-0.0966351465940336</v>
      </c>
      <c r="U277" s="203">
        <v>3.24</v>
      </c>
      <c r="V277" s="203">
        <v>3.28</v>
      </c>
      <c r="W277" s="203">
        <v>3.57</v>
      </c>
      <c r="X277" s="203">
        <v>4.11</v>
      </c>
      <c r="Y277" s="203">
        <v>4.52</v>
      </c>
      <c r="Z277" s="203">
        <v>5.02</v>
      </c>
      <c r="AA277" s="203">
        <v>5.84</v>
      </c>
      <c r="AB277" s="203">
        <v>5.36</v>
      </c>
      <c r="AC277" s="203">
        <v>4.77</v>
      </c>
      <c r="AD277" s="203">
        <v>4.44</v>
      </c>
      <c r="AE277" s="203">
        <v>3.68</v>
      </c>
      <c r="AF277" s="203">
        <v>3.27</v>
      </c>
      <c r="AG277" s="179">
        <v>3.3485425392502</v>
      </c>
      <c r="AH277" s="179">
        <v>3.38988257059897</v>
      </c>
      <c r="AI277" s="179">
        <v>3.68959779787753</v>
      </c>
      <c r="AJ277" s="179">
        <v>4.2476882210859</v>
      </c>
      <c r="AK277" s="179">
        <v>4.67142354241077</v>
      </c>
      <c r="AL277" s="179">
        <v>5.18817393427037</v>
      </c>
      <c r="AM277" s="179">
        <v>6.03564457692011</v>
      </c>
      <c r="AN277" s="179">
        <v>5.5395642007349</v>
      </c>
      <c r="AO277" s="179">
        <v>4.92979873834057</v>
      </c>
      <c r="AP277" s="179">
        <v>4.58874347971323</v>
      </c>
      <c r="AQ277" s="179">
        <v>3.80328288408664</v>
      </c>
      <c r="AR277" s="179">
        <v>3.37954756276177</v>
      </c>
      <c r="AS277" s="177">
        <v>0.8</v>
      </c>
      <c r="AT277" s="180">
        <v>1.17669826701286</v>
      </c>
      <c r="AU277" s="181">
        <v>275</v>
      </c>
    </row>
    <row r="278" customHeight="1" spans="1:47">
      <c r="A278" s="184" t="s">
        <v>289</v>
      </c>
      <c r="B278" s="185" t="s">
        <v>346</v>
      </c>
      <c r="C278" s="167" t="s">
        <v>353</v>
      </c>
      <c r="D278" s="186">
        <v>0</v>
      </c>
      <c r="E278" s="186">
        <v>0.75</v>
      </c>
      <c r="F278" s="186" t="s">
        <v>160</v>
      </c>
      <c r="G278" s="186" t="s">
        <v>160</v>
      </c>
      <c r="H278" s="186" t="s">
        <v>160</v>
      </c>
      <c r="I278" s="186" t="s">
        <v>160</v>
      </c>
      <c r="J278" s="186" t="s">
        <v>160</v>
      </c>
      <c r="K278" s="196" t="s">
        <v>160</v>
      </c>
      <c r="L278" s="171">
        <v>0.3737</v>
      </c>
      <c r="M278" s="172">
        <v>14</v>
      </c>
      <c r="N278" s="173">
        <v>117.75</v>
      </c>
      <c r="O278" s="173">
        <v>24.62</v>
      </c>
      <c r="P278" s="174">
        <v>1.115</v>
      </c>
      <c r="Q278" s="175">
        <v>21.12</v>
      </c>
      <c r="R278" s="176">
        <v>18</v>
      </c>
      <c r="S278" s="174">
        <f t="shared" si="8"/>
        <v>1.090008</v>
      </c>
      <c r="T278" s="177">
        <f t="shared" si="9"/>
        <v>0.0229282720860766</v>
      </c>
      <c r="U278" s="203">
        <v>3</v>
      </c>
      <c r="V278" s="203">
        <v>2.88</v>
      </c>
      <c r="W278" s="203">
        <v>2.92</v>
      </c>
      <c r="X278" s="203">
        <v>3.47</v>
      </c>
      <c r="Y278" s="203">
        <v>3.88</v>
      </c>
      <c r="Z278" s="203">
        <v>4.23</v>
      </c>
      <c r="AA278" s="203">
        <v>5.1</v>
      </c>
      <c r="AB278" s="203">
        <v>4.61</v>
      </c>
      <c r="AC278" s="203">
        <v>4.04</v>
      </c>
      <c r="AD278" s="203">
        <v>3.93</v>
      </c>
      <c r="AE278" s="203">
        <v>3.43</v>
      </c>
      <c r="AF278" s="203">
        <v>3.23</v>
      </c>
      <c r="AG278" s="179">
        <v>3.11442851795583</v>
      </c>
      <c r="AH278" s="179">
        <v>2.9898513772376</v>
      </c>
      <c r="AI278" s="179">
        <v>3.03137709081034</v>
      </c>
      <c r="AJ278" s="179">
        <v>3.60235565243558</v>
      </c>
      <c r="AK278" s="179">
        <v>4.02799421655621</v>
      </c>
      <c r="AL278" s="179">
        <v>4.39134421031772</v>
      </c>
      <c r="AM278" s="179">
        <v>5.29452848052491</v>
      </c>
      <c r="AN278" s="179">
        <v>4.7858384892588</v>
      </c>
      <c r="AO278" s="179">
        <v>4.19409707084719</v>
      </c>
      <c r="AP278" s="179">
        <v>4.07990135852214</v>
      </c>
      <c r="AQ278" s="179">
        <v>3.56082993886283</v>
      </c>
      <c r="AR278" s="179">
        <v>3.35320137099911</v>
      </c>
      <c r="AS278" s="177">
        <v>0.8</v>
      </c>
      <c r="AT278" s="180">
        <v>1.18091298834611</v>
      </c>
      <c r="AU278" s="181">
        <v>276</v>
      </c>
    </row>
    <row r="279" customHeight="1" spans="1:47">
      <c r="A279" s="184" t="s">
        <v>289</v>
      </c>
      <c r="B279" s="185" t="s">
        <v>346</v>
      </c>
      <c r="C279" s="167" t="s">
        <v>354</v>
      </c>
      <c r="D279" s="186">
        <v>0</v>
      </c>
      <c r="E279" s="186">
        <v>0.75</v>
      </c>
      <c r="F279" s="186" t="s">
        <v>160</v>
      </c>
      <c r="G279" s="186" t="s">
        <v>160</v>
      </c>
      <c r="H279" s="186" t="s">
        <v>160</v>
      </c>
      <c r="I279" s="186" t="s">
        <v>160</v>
      </c>
      <c r="J279" s="186" t="s">
        <v>160</v>
      </c>
      <c r="K279" s="196" t="s">
        <v>160</v>
      </c>
      <c r="L279" s="171">
        <v>0.3737</v>
      </c>
      <c r="M279" s="172">
        <v>19</v>
      </c>
      <c r="N279" s="173">
        <v>117.43</v>
      </c>
      <c r="O279" s="173">
        <v>23.7</v>
      </c>
      <c r="P279" s="174">
        <v>1.124</v>
      </c>
      <c r="Q279" s="175">
        <v>19.7</v>
      </c>
      <c r="R279" s="176">
        <v>18</v>
      </c>
      <c r="S279" s="174">
        <f t="shared" si="8"/>
        <v>1.245344</v>
      </c>
      <c r="T279" s="177">
        <f t="shared" si="9"/>
        <v>-0.0974381375748389</v>
      </c>
      <c r="U279" s="203">
        <v>3.24</v>
      </c>
      <c r="V279" s="203">
        <v>3.28</v>
      </c>
      <c r="W279" s="203">
        <v>3.57</v>
      </c>
      <c r="X279" s="203">
        <v>4.11</v>
      </c>
      <c r="Y279" s="203">
        <v>4.52</v>
      </c>
      <c r="Z279" s="203">
        <v>5.02</v>
      </c>
      <c r="AA279" s="203">
        <v>5.84</v>
      </c>
      <c r="AB279" s="203">
        <v>5.36</v>
      </c>
      <c r="AC279" s="203">
        <v>4.77</v>
      </c>
      <c r="AD279" s="203">
        <v>4.44</v>
      </c>
      <c r="AE279" s="203">
        <v>3.68</v>
      </c>
      <c r="AF279" s="203">
        <v>3.27</v>
      </c>
      <c r="AG279" s="179">
        <v>3.34795976051597</v>
      </c>
      <c r="AH279" s="179">
        <v>3.38929259706555</v>
      </c>
      <c r="AI279" s="179">
        <v>3.68895566205</v>
      </c>
      <c r="AJ279" s="179">
        <v>4.24694895546933</v>
      </c>
      <c r="AK279" s="179">
        <v>4.67061053010252</v>
      </c>
      <c r="AL279" s="179">
        <v>5.18727098697227</v>
      </c>
      <c r="AM279" s="179">
        <v>6.03459413623866</v>
      </c>
      <c r="AN279" s="179">
        <v>5.5386000976437</v>
      </c>
      <c r="AO279" s="179">
        <v>4.9289407585374</v>
      </c>
      <c r="AP279" s="179">
        <v>4.58794485700337</v>
      </c>
      <c r="AQ279" s="179">
        <v>3.80262096256135</v>
      </c>
      <c r="AR279" s="179">
        <v>3.37895938792815</v>
      </c>
      <c r="AS279" s="177">
        <v>0.8</v>
      </c>
      <c r="AT279" s="180">
        <v>1.18091298834611</v>
      </c>
      <c r="AU279" s="181">
        <v>277</v>
      </c>
    </row>
    <row r="280" customHeight="1" spans="1:47">
      <c r="A280" s="184" t="s">
        <v>289</v>
      </c>
      <c r="B280" s="185" t="s">
        <v>346</v>
      </c>
      <c r="C280" s="167" t="s">
        <v>355</v>
      </c>
      <c r="D280" s="186">
        <v>0</v>
      </c>
      <c r="E280" s="186">
        <v>0.75</v>
      </c>
      <c r="F280" s="186" t="s">
        <v>160</v>
      </c>
      <c r="G280" s="186" t="s">
        <v>160</v>
      </c>
      <c r="H280" s="186" t="s">
        <v>160</v>
      </c>
      <c r="I280" s="186" t="s">
        <v>160</v>
      </c>
      <c r="J280" s="186" t="s">
        <v>160</v>
      </c>
      <c r="K280" s="196" t="s">
        <v>160</v>
      </c>
      <c r="L280" s="171">
        <v>0.3737</v>
      </c>
      <c r="M280" s="172">
        <v>34</v>
      </c>
      <c r="N280" s="173">
        <v>117.37</v>
      </c>
      <c r="O280" s="173">
        <v>24.52</v>
      </c>
      <c r="P280" s="174">
        <v>1.109</v>
      </c>
      <c r="Q280" s="175">
        <v>21.02</v>
      </c>
      <c r="R280" s="176">
        <v>18</v>
      </c>
      <c r="S280" s="174">
        <f t="shared" si="8"/>
        <v>1.090008</v>
      </c>
      <c r="T280" s="177">
        <f t="shared" si="9"/>
        <v>0.0174237253304563</v>
      </c>
      <c r="U280" s="203">
        <v>3</v>
      </c>
      <c r="V280" s="203">
        <v>2.88</v>
      </c>
      <c r="W280" s="203">
        <v>2.92</v>
      </c>
      <c r="X280" s="203">
        <v>3.47</v>
      </c>
      <c r="Y280" s="203">
        <v>3.88</v>
      </c>
      <c r="Z280" s="203">
        <v>4.23</v>
      </c>
      <c r="AA280" s="203">
        <v>5.1</v>
      </c>
      <c r="AB280" s="203">
        <v>4.61</v>
      </c>
      <c r="AC280" s="203">
        <v>4.04</v>
      </c>
      <c r="AD280" s="203">
        <v>3.93</v>
      </c>
      <c r="AE280" s="203">
        <v>3.43</v>
      </c>
      <c r="AF280" s="203">
        <v>3.23</v>
      </c>
      <c r="AG280" s="179">
        <v>3.11249091749785</v>
      </c>
      <c r="AH280" s="179">
        <v>2.98799128079794</v>
      </c>
      <c r="AI280" s="179">
        <v>3.02949115969791</v>
      </c>
      <c r="AJ280" s="179">
        <v>3.60011449457252</v>
      </c>
      <c r="AK280" s="179">
        <v>4.02548825329722</v>
      </c>
      <c r="AL280" s="179">
        <v>4.38861219367197</v>
      </c>
      <c r="AM280" s="179">
        <v>5.29123455974635</v>
      </c>
      <c r="AN280" s="179">
        <v>4.7828610432217</v>
      </c>
      <c r="AO280" s="179">
        <v>4.19148776889711</v>
      </c>
      <c r="AP280" s="179">
        <v>4.07736310192219</v>
      </c>
      <c r="AQ280" s="179">
        <v>3.55861461567255</v>
      </c>
      <c r="AR280" s="179">
        <v>3.35111522117269</v>
      </c>
      <c r="AS280" s="177">
        <v>0.8</v>
      </c>
      <c r="AT280" s="180">
        <v>1.18241062184055</v>
      </c>
      <c r="AU280" s="181">
        <v>278</v>
      </c>
    </row>
    <row r="281" customHeight="1" spans="1:47">
      <c r="A281" s="184" t="s">
        <v>289</v>
      </c>
      <c r="B281" s="185" t="s">
        <v>346</v>
      </c>
      <c r="C281" s="167" t="s">
        <v>356</v>
      </c>
      <c r="D281" s="186">
        <v>0</v>
      </c>
      <c r="E281" s="186">
        <v>0.75</v>
      </c>
      <c r="F281" s="186" t="s">
        <v>160</v>
      </c>
      <c r="G281" s="186" t="s">
        <v>160</v>
      </c>
      <c r="H281" s="186" t="s">
        <v>160</v>
      </c>
      <c r="I281" s="186" t="s">
        <v>160</v>
      </c>
      <c r="J281" s="186" t="s">
        <v>160</v>
      </c>
      <c r="K281" s="196" t="s">
        <v>160</v>
      </c>
      <c r="L281" s="171">
        <v>0.3737</v>
      </c>
      <c r="M281" s="172">
        <v>39</v>
      </c>
      <c r="N281" s="173">
        <v>117.3</v>
      </c>
      <c r="O281" s="173">
        <v>24.37</v>
      </c>
      <c r="P281" s="174">
        <v>1.127</v>
      </c>
      <c r="Q281" s="175">
        <v>20.77</v>
      </c>
      <c r="R281" s="176">
        <v>18</v>
      </c>
      <c r="S281" s="174">
        <f t="shared" si="8"/>
        <v>1.090008</v>
      </c>
      <c r="T281" s="177">
        <f t="shared" si="9"/>
        <v>0.0339373655973167</v>
      </c>
      <c r="U281" s="203">
        <v>3</v>
      </c>
      <c r="V281" s="203">
        <v>2.88</v>
      </c>
      <c r="W281" s="203">
        <v>2.92</v>
      </c>
      <c r="X281" s="203">
        <v>3.47</v>
      </c>
      <c r="Y281" s="203">
        <v>3.88</v>
      </c>
      <c r="Z281" s="203">
        <v>4.23</v>
      </c>
      <c r="AA281" s="203">
        <v>5.1</v>
      </c>
      <c r="AB281" s="203">
        <v>4.61</v>
      </c>
      <c r="AC281" s="203">
        <v>4.04</v>
      </c>
      <c r="AD281" s="203">
        <v>3.93</v>
      </c>
      <c r="AE281" s="203">
        <v>3.43</v>
      </c>
      <c r="AF281" s="203">
        <v>3.23</v>
      </c>
      <c r="AG281" s="179">
        <v>3.11002488055134</v>
      </c>
      <c r="AH281" s="179">
        <v>2.98562388532928</v>
      </c>
      <c r="AI281" s="179">
        <v>3.02709088373663</v>
      </c>
      <c r="AJ281" s="179">
        <v>3.59726211183771</v>
      </c>
      <c r="AK281" s="179">
        <v>4.02229884551306</v>
      </c>
      <c r="AL281" s="179">
        <v>4.38513508157738</v>
      </c>
      <c r="AM281" s="179">
        <v>5.28704229693727</v>
      </c>
      <c r="AN281" s="179">
        <v>4.77907156644722</v>
      </c>
      <c r="AO281" s="179">
        <v>4.18816683914247</v>
      </c>
      <c r="AP281" s="179">
        <v>4.07413259352225</v>
      </c>
      <c r="AQ281" s="179">
        <v>3.55579511343036</v>
      </c>
      <c r="AR281" s="179">
        <v>3.3484601213936</v>
      </c>
      <c r="AS281" s="177">
        <v>0.8</v>
      </c>
      <c r="AT281" s="180">
        <v>1.1906467000785</v>
      </c>
      <c r="AU281" s="181">
        <v>279</v>
      </c>
    </row>
    <row r="282" customHeight="1" spans="1:47">
      <c r="A282" s="184" t="s">
        <v>289</v>
      </c>
      <c r="B282" s="185" t="s">
        <v>346</v>
      </c>
      <c r="C282" s="167" t="s">
        <v>357</v>
      </c>
      <c r="D282" s="186">
        <v>0</v>
      </c>
      <c r="E282" s="186">
        <v>0.75</v>
      </c>
      <c r="F282" s="186" t="s">
        <v>160</v>
      </c>
      <c r="G282" s="186" t="s">
        <v>160</v>
      </c>
      <c r="H282" s="186" t="s">
        <v>160</v>
      </c>
      <c r="I282" s="186" t="s">
        <v>160</v>
      </c>
      <c r="J282" s="186" t="s">
        <v>160</v>
      </c>
      <c r="K282" s="196" t="s">
        <v>160</v>
      </c>
      <c r="L282" s="171">
        <v>0.3737</v>
      </c>
      <c r="M282" s="172">
        <v>105</v>
      </c>
      <c r="N282" s="173">
        <v>117.53</v>
      </c>
      <c r="O282" s="173">
        <v>25.02</v>
      </c>
      <c r="P282" s="174">
        <v>1.069</v>
      </c>
      <c r="Q282" s="175">
        <v>21.12</v>
      </c>
      <c r="R282" s="176">
        <v>18</v>
      </c>
      <c r="S282" s="174">
        <f t="shared" si="8"/>
        <v>1.059392</v>
      </c>
      <c r="T282" s="177">
        <f t="shared" si="9"/>
        <v>0.00906935298737399</v>
      </c>
      <c r="U282" s="203">
        <v>2.72</v>
      </c>
      <c r="V282" s="203">
        <v>2.61</v>
      </c>
      <c r="W282" s="203">
        <v>2.69</v>
      </c>
      <c r="X282" s="203">
        <v>3.45</v>
      </c>
      <c r="Y282" s="203">
        <v>3.86</v>
      </c>
      <c r="Z282" s="203">
        <v>4.19</v>
      </c>
      <c r="AA282" s="203">
        <v>5.29</v>
      </c>
      <c r="AB282" s="203">
        <v>4.68</v>
      </c>
      <c r="AC282" s="203">
        <v>3.98</v>
      </c>
      <c r="AD282" s="203">
        <v>3.66</v>
      </c>
      <c r="AE282" s="203">
        <v>3.26</v>
      </c>
      <c r="AF282" s="203">
        <v>3.06</v>
      </c>
      <c r="AG282" s="179">
        <v>2.82652087234942</v>
      </c>
      <c r="AH282" s="179">
        <v>2.71221304295294</v>
      </c>
      <c r="AI282" s="179">
        <v>2.79534600978675</v>
      </c>
      <c r="AJ282" s="179">
        <v>3.58510919470791</v>
      </c>
      <c r="AK282" s="179">
        <v>4.01116564973117</v>
      </c>
      <c r="AL282" s="179">
        <v>4.35408913792062</v>
      </c>
      <c r="AM282" s="179">
        <v>5.49716743188546</v>
      </c>
      <c r="AN282" s="179">
        <v>4.86327855977768</v>
      </c>
      <c r="AO282" s="179">
        <v>4.13586509998188</v>
      </c>
      <c r="AP282" s="179">
        <v>3.80333323264665</v>
      </c>
      <c r="AQ282" s="179">
        <v>3.38766839847762</v>
      </c>
      <c r="AR282" s="179">
        <v>3.1798359813931</v>
      </c>
      <c r="AS282" s="177">
        <v>0.8</v>
      </c>
      <c r="AT282" s="180">
        <v>1.18825141604239</v>
      </c>
      <c r="AU282" s="181">
        <v>280</v>
      </c>
    </row>
    <row r="283" customHeight="1" spans="1:47">
      <c r="A283" s="184" t="s">
        <v>289</v>
      </c>
      <c r="B283" s="185" t="s">
        <v>346</v>
      </c>
      <c r="C283" s="167" t="s">
        <v>358</v>
      </c>
      <c r="D283" s="186">
        <v>0</v>
      </c>
      <c r="E283" s="186">
        <v>0.75</v>
      </c>
      <c r="F283" s="186" t="s">
        <v>160</v>
      </c>
      <c r="G283" s="186" t="s">
        <v>160</v>
      </c>
      <c r="H283" s="186" t="s">
        <v>160</v>
      </c>
      <c r="I283" s="186" t="s">
        <v>160</v>
      </c>
      <c r="J283" s="186" t="s">
        <v>160</v>
      </c>
      <c r="K283" s="196" t="s">
        <v>160</v>
      </c>
      <c r="L283" s="171">
        <v>0.3737</v>
      </c>
      <c r="M283" s="172">
        <v>10</v>
      </c>
      <c r="N283" s="173">
        <v>117.82</v>
      </c>
      <c r="O283" s="173">
        <v>24.45</v>
      </c>
      <c r="P283" s="174">
        <v>1.114</v>
      </c>
      <c r="Q283" s="175">
        <v>20.85</v>
      </c>
      <c r="R283" s="176">
        <v>18</v>
      </c>
      <c r="S283" s="174">
        <f t="shared" si="8"/>
        <v>1.090008</v>
      </c>
      <c r="T283" s="177">
        <f t="shared" si="9"/>
        <v>0.0220108476268066</v>
      </c>
      <c r="U283" s="203">
        <v>3</v>
      </c>
      <c r="V283" s="203">
        <v>2.88</v>
      </c>
      <c r="W283" s="203">
        <v>2.92</v>
      </c>
      <c r="X283" s="203">
        <v>3.47</v>
      </c>
      <c r="Y283" s="203">
        <v>3.88</v>
      </c>
      <c r="Z283" s="203">
        <v>4.23</v>
      </c>
      <c r="AA283" s="203">
        <v>5.1</v>
      </c>
      <c r="AB283" s="203">
        <v>4.61</v>
      </c>
      <c r="AC283" s="203">
        <v>4.04</v>
      </c>
      <c r="AD283" s="203">
        <v>3.93</v>
      </c>
      <c r="AE283" s="203">
        <v>3.43</v>
      </c>
      <c r="AF283" s="203">
        <v>3.23</v>
      </c>
      <c r="AG283" s="179">
        <v>3.11108175352841</v>
      </c>
      <c r="AH283" s="179">
        <v>2.98663848338728</v>
      </c>
      <c r="AI283" s="179">
        <v>3.02811957343432</v>
      </c>
      <c r="AJ283" s="179">
        <v>3.5984845615812</v>
      </c>
      <c r="AK283" s="179">
        <v>4.02366573456342</v>
      </c>
      <c r="AL283" s="179">
        <v>4.38662527247507</v>
      </c>
      <c r="AM283" s="179">
        <v>5.2888389809983</v>
      </c>
      <c r="AN283" s="179">
        <v>4.780695627922</v>
      </c>
      <c r="AO283" s="179">
        <v>4.1895900947516</v>
      </c>
      <c r="AP283" s="179">
        <v>4.07551709712222</v>
      </c>
      <c r="AQ283" s="179">
        <v>3.55700347153415</v>
      </c>
      <c r="AR283" s="179">
        <v>3.34959802129893</v>
      </c>
      <c r="AS283" s="177">
        <v>0.8</v>
      </c>
      <c r="AT283" s="180">
        <v>1.16408495688279</v>
      </c>
      <c r="AU283" s="181">
        <v>281</v>
      </c>
    </row>
    <row r="284" customHeight="1" spans="1:47">
      <c r="A284" s="184" t="s">
        <v>289</v>
      </c>
      <c r="B284" s="185" t="s">
        <v>359</v>
      </c>
      <c r="C284" s="188" t="s">
        <v>360</v>
      </c>
      <c r="D284" s="186">
        <v>0</v>
      </c>
      <c r="E284" s="186">
        <v>0.75</v>
      </c>
      <c r="F284" s="186" t="s">
        <v>160</v>
      </c>
      <c r="G284" s="186" t="s">
        <v>160</v>
      </c>
      <c r="H284" s="186" t="s">
        <v>160</v>
      </c>
      <c r="I284" s="186" t="s">
        <v>160</v>
      </c>
      <c r="J284" s="186" t="s">
        <v>160</v>
      </c>
      <c r="K284" s="196" t="s">
        <v>160</v>
      </c>
      <c r="L284" s="171">
        <v>0.3737</v>
      </c>
      <c r="M284" s="172">
        <v>204</v>
      </c>
      <c r="N284" s="173">
        <v>117.62</v>
      </c>
      <c r="O284" s="173">
        <v>26.27</v>
      </c>
      <c r="P284" s="174">
        <v>1.093</v>
      </c>
      <c r="Q284" s="175">
        <v>21.07</v>
      </c>
      <c r="R284" s="176">
        <v>18</v>
      </c>
      <c r="S284" s="174">
        <f t="shared" si="8"/>
        <v>1.023888</v>
      </c>
      <c r="T284" s="177">
        <f t="shared" si="9"/>
        <v>0.0674995702654979</v>
      </c>
      <c r="U284" s="203">
        <v>2.38</v>
      </c>
      <c r="V284" s="203">
        <v>2.36</v>
      </c>
      <c r="W284" s="203">
        <v>2.44</v>
      </c>
      <c r="X284" s="203">
        <v>3.28</v>
      </c>
      <c r="Y284" s="203">
        <v>3.86</v>
      </c>
      <c r="Z284" s="203">
        <v>4.16</v>
      </c>
      <c r="AA284" s="203">
        <v>5.34</v>
      </c>
      <c r="AB284" s="203">
        <v>4.71</v>
      </c>
      <c r="AC284" s="203">
        <v>3.9</v>
      </c>
      <c r="AD284" s="203">
        <v>3.53</v>
      </c>
      <c r="AE284" s="203">
        <v>3.1</v>
      </c>
      <c r="AF284" s="203">
        <v>2.92</v>
      </c>
      <c r="AG284" s="179">
        <v>2.47271857859453</v>
      </c>
      <c r="AH284" s="179">
        <v>2.45193943087525</v>
      </c>
      <c r="AI284" s="179">
        <v>2.53505602175238</v>
      </c>
      <c r="AJ284" s="179">
        <v>3.40778022596221</v>
      </c>
      <c r="AK284" s="179">
        <v>4.01037550982139</v>
      </c>
      <c r="AL284" s="179">
        <v>4.32206272561061</v>
      </c>
      <c r="AM284" s="179">
        <v>5.54803244104824</v>
      </c>
      <c r="AN284" s="179">
        <v>4.89348928789086</v>
      </c>
      <c r="AO284" s="179">
        <v>4.05193380525995</v>
      </c>
      <c r="AP284" s="179">
        <v>3.66751957245324</v>
      </c>
      <c r="AQ284" s="179">
        <v>3.22076789648868</v>
      </c>
      <c r="AR284" s="179">
        <v>3.03375556701514</v>
      </c>
      <c r="AS284" s="177">
        <v>0.8</v>
      </c>
      <c r="AT284" s="180">
        <v>1.16408495688279</v>
      </c>
      <c r="AU284" s="181">
        <v>282</v>
      </c>
    </row>
    <row r="285" customHeight="1" spans="1:47">
      <c r="A285" s="184" t="s">
        <v>289</v>
      </c>
      <c r="B285" s="185" t="s">
        <v>359</v>
      </c>
      <c r="C285" s="167" t="s">
        <v>361</v>
      </c>
      <c r="D285" s="186">
        <v>0</v>
      </c>
      <c r="E285" s="186">
        <v>0.75</v>
      </c>
      <c r="F285" s="186" t="s">
        <v>160</v>
      </c>
      <c r="G285" s="186" t="s">
        <v>160</v>
      </c>
      <c r="H285" s="186" t="s">
        <v>160</v>
      </c>
      <c r="I285" s="186" t="s">
        <v>160</v>
      </c>
      <c r="J285" s="186" t="s">
        <v>160</v>
      </c>
      <c r="K285" s="196" t="s">
        <v>160</v>
      </c>
      <c r="L285" s="171">
        <v>0.3737</v>
      </c>
      <c r="M285" s="172">
        <v>218</v>
      </c>
      <c r="N285" s="173">
        <v>117.63</v>
      </c>
      <c r="O285" s="173">
        <v>26.27</v>
      </c>
      <c r="P285" s="174">
        <v>1.095</v>
      </c>
      <c r="Q285" s="175">
        <v>21.07</v>
      </c>
      <c r="R285" s="176">
        <v>18</v>
      </c>
      <c r="S285" s="174">
        <f t="shared" si="8"/>
        <v>1.023888</v>
      </c>
      <c r="T285" s="177">
        <f t="shared" si="9"/>
        <v>0.0694529089119122</v>
      </c>
      <c r="U285" s="203">
        <v>2.38</v>
      </c>
      <c r="V285" s="203">
        <v>2.36</v>
      </c>
      <c r="W285" s="203">
        <v>2.44</v>
      </c>
      <c r="X285" s="203">
        <v>3.28</v>
      </c>
      <c r="Y285" s="203">
        <v>3.86</v>
      </c>
      <c r="Z285" s="203">
        <v>4.16</v>
      </c>
      <c r="AA285" s="203">
        <v>5.34</v>
      </c>
      <c r="AB285" s="203">
        <v>4.71</v>
      </c>
      <c r="AC285" s="203">
        <v>3.9</v>
      </c>
      <c r="AD285" s="203">
        <v>3.53</v>
      </c>
      <c r="AE285" s="203">
        <v>3.1</v>
      </c>
      <c r="AF285" s="203">
        <v>2.92</v>
      </c>
      <c r="AG285" s="179">
        <v>2.47271857859453</v>
      </c>
      <c r="AH285" s="179">
        <v>2.45193943087525</v>
      </c>
      <c r="AI285" s="179">
        <v>2.53505602175238</v>
      </c>
      <c r="AJ285" s="179">
        <v>3.40778022596221</v>
      </c>
      <c r="AK285" s="179">
        <v>4.01037550982139</v>
      </c>
      <c r="AL285" s="179">
        <v>4.32206272561061</v>
      </c>
      <c r="AM285" s="179">
        <v>5.54803244104824</v>
      </c>
      <c r="AN285" s="179">
        <v>4.89348928789086</v>
      </c>
      <c r="AO285" s="179">
        <v>4.05193380525995</v>
      </c>
      <c r="AP285" s="179">
        <v>3.66751957245324</v>
      </c>
      <c r="AQ285" s="179">
        <v>3.22076789648868</v>
      </c>
      <c r="AR285" s="179">
        <v>3.03375556701514</v>
      </c>
      <c r="AS285" s="177">
        <v>0.8</v>
      </c>
      <c r="AT285" s="180">
        <v>1.15293098788787</v>
      </c>
      <c r="AU285" s="181">
        <v>283</v>
      </c>
    </row>
    <row r="286" customHeight="1" spans="1:47">
      <c r="A286" s="184" t="s">
        <v>289</v>
      </c>
      <c r="B286" s="185" t="s">
        <v>359</v>
      </c>
      <c r="C286" s="167" t="s">
        <v>362</v>
      </c>
      <c r="D286" s="186">
        <v>0</v>
      </c>
      <c r="E286" s="186">
        <v>0.75</v>
      </c>
      <c r="F286" s="186" t="s">
        <v>160</v>
      </c>
      <c r="G286" s="186" t="s">
        <v>160</v>
      </c>
      <c r="H286" s="186" t="s">
        <v>160</v>
      </c>
      <c r="I286" s="186" t="s">
        <v>160</v>
      </c>
      <c r="J286" s="186" t="s">
        <v>160</v>
      </c>
      <c r="K286" s="196" t="s">
        <v>160</v>
      </c>
      <c r="L286" s="171">
        <v>0.3737</v>
      </c>
      <c r="M286" s="172">
        <v>240</v>
      </c>
      <c r="N286" s="173">
        <v>117.6</v>
      </c>
      <c r="O286" s="173">
        <v>26.23</v>
      </c>
      <c r="P286" s="174">
        <v>1.088</v>
      </c>
      <c r="Q286" s="175">
        <v>21.03</v>
      </c>
      <c r="R286" s="176">
        <v>18</v>
      </c>
      <c r="S286" s="174">
        <f t="shared" si="8"/>
        <v>1.023888</v>
      </c>
      <c r="T286" s="177">
        <f t="shared" si="9"/>
        <v>0.0626162236494618</v>
      </c>
      <c r="U286" s="203">
        <v>2.38</v>
      </c>
      <c r="V286" s="203">
        <v>2.36</v>
      </c>
      <c r="W286" s="203">
        <v>2.44</v>
      </c>
      <c r="X286" s="203">
        <v>3.28</v>
      </c>
      <c r="Y286" s="203">
        <v>3.86</v>
      </c>
      <c r="Z286" s="203">
        <v>4.16</v>
      </c>
      <c r="AA286" s="203">
        <v>5.34</v>
      </c>
      <c r="AB286" s="203">
        <v>4.71</v>
      </c>
      <c r="AC286" s="203">
        <v>3.9</v>
      </c>
      <c r="AD286" s="203">
        <v>3.53</v>
      </c>
      <c r="AE286" s="203">
        <v>3.1</v>
      </c>
      <c r="AF286" s="203">
        <v>2.92</v>
      </c>
      <c r="AG286" s="179">
        <v>2.4722722797806</v>
      </c>
      <c r="AH286" s="179">
        <v>2.45149688247152</v>
      </c>
      <c r="AI286" s="179">
        <v>2.53459847170784</v>
      </c>
      <c r="AJ286" s="179">
        <v>3.40716515868923</v>
      </c>
      <c r="AK286" s="179">
        <v>4.00965168065257</v>
      </c>
      <c r="AL286" s="179">
        <v>4.32128264028878</v>
      </c>
      <c r="AM286" s="179">
        <v>5.54703108152454</v>
      </c>
      <c r="AN286" s="179">
        <v>4.8926060662885</v>
      </c>
      <c r="AO286" s="179">
        <v>4.05120247527073</v>
      </c>
      <c r="AP286" s="179">
        <v>3.66685762505274</v>
      </c>
      <c r="AQ286" s="179">
        <v>3.22018658290751</v>
      </c>
      <c r="AR286" s="179">
        <v>3.03320800712578</v>
      </c>
      <c r="AS286" s="177">
        <v>0.8</v>
      </c>
      <c r="AT286" s="180">
        <v>1.15079197465681</v>
      </c>
      <c r="AU286" s="181">
        <v>284</v>
      </c>
    </row>
    <row r="287" customHeight="1" spans="1:47">
      <c r="A287" s="184" t="s">
        <v>289</v>
      </c>
      <c r="B287" s="185" t="s">
        <v>359</v>
      </c>
      <c r="C287" s="167" t="s">
        <v>363</v>
      </c>
      <c r="D287" s="186">
        <v>0</v>
      </c>
      <c r="E287" s="186">
        <v>0.75</v>
      </c>
      <c r="F287" s="186" t="s">
        <v>160</v>
      </c>
      <c r="G287" s="186" t="s">
        <v>160</v>
      </c>
      <c r="H287" s="186" t="s">
        <v>160</v>
      </c>
      <c r="I287" s="186" t="s">
        <v>160</v>
      </c>
      <c r="J287" s="186" t="s">
        <v>160</v>
      </c>
      <c r="K287" s="196" t="s">
        <v>160</v>
      </c>
      <c r="L287" s="171">
        <v>0.3737</v>
      </c>
      <c r="M287" s="172">
        <v>346</v>
      </c>
      <c r="N287" s="173">
        <v>117.2</v>
      </c>
      <c r="O287" s="173">
        <v>26.37</v>
      </c>
      <c r="P287" s="174">
        <v>1.113</v>
      </c>
      <c r="Q287" s="175">
        <v>21.27</v>
      </c>
      <c r="R287" s="176">
        <v>18</v>
      </c>
      <c r="S287" s="174">
        <f t="shared" si="8"/>
        <v>1.023888</v>
      </c>
      <c r="T287" s="177">
        <f t="shared" si="9"/>
        <v>0.0870329567296424</v>
      </c>
      <c r="U287" s="203">
        <v>2.38</v>
      </c>
      <c r="V287" s="203">
        <v>2.36</v>
      </c>
      <c r="W287" s="203">
        <v>2.44</v>
      </c>
      <c r="X287" s="203">
        <v>3.28</v>
      </c>
      <c r="Y287" s="203">
        <v>3.86</v>
      </c>
      <c r="Z287" s="203">
        <v>4.16</v>
      </c>
      <c r="AA287" s="203">
        <v>5.34</v>
      </c>
      <c r="AB287" s="203">
        <v>4.71</v>
      </c>
      <c r="AC287" s="203">
        <v>3.9</v>
      </c>
      <c r="AD287" s="203">
        <v>3.53</v>
      </c>
      <c r="AE287" s="203">
        <v>3.1</v>
      </c>
      <c r="AF287" s="203">
        <v>2.92</v>
      </c>
      <c r="AG287" s="179">
        <v>2.47446658228244</v>
      </c>
      <c r="AH287" s="179">
        <v>2.45367274545653</v>
      </c>
      <c r="AI287" s="179">
        <v>2.53684809276015</v>
      </c>
      <c r="AJ287" s="179">
        <v>3.41018923944806</v>
      </c>
      <c r="AK287" s="179">
        <v>4.01321050739925</v>
      </c>
      <c r="AL287" s="179">
        <v>4.32511805978779</v>
      </c>
      <c r="AM287" s="179">
        <v>5.55195443251606</v>
      </c>
      <c r="AN287" s="179">
        <v>4.89694857250012</v>
      </c>
      <c r="AO287" s="179">
        <v>4.05479818105105</v>
      </c>
      <c r="AP287" s="179">
        <v>3.67011219977185</v>
      </c>
      <c r="AQ287" s="179">
        <v>3.22304470801494</v>
      </c>
      <c r="AR287" s="179">
        <v>3.03590017658181</v>
      </c>
      <c r="AS287" s="177">
        <v>0.8</v>
      </c>
      <c r="AT287" s="180">
        <v>1.15572395800981</v>
      </c>
      <c r="AU287" s="181">
        <v>285</v>
      </c>
    </row>
    <row r="288" customHeight="1" spans="1:47">
      <c r="A288" s="184" t="s">
        <v>289</v>
      </c>
      <c r="B288" s="185" t="s">
        <v>359</v>
      </c>
      <c r="C288" s="167" t="s">
        <v>364</v>
      </c>
      <c r="D288" s="186">
        <v>0</v>
      </c>
      <c r="E288" s="186">
        <v>0.75</v>
      </c>
      <c r="F288" s="186" t="s">
        <v>160</v>
      </c>
      <c r="G288" s="186" t="s">
        <v>160</v>
      </c>
      <c r="H288" s="186" t="s">
        <v>160</v>
      </c>
      <c r="I288" s="186" t="s">
        <v>160</v>
      </c>
      <c r="J288" s="186" t="s">
        <v>160</v>
      </c>
      <c r="K288" s="196" t="s">
        <v>160</v>
      </c>
      <c r="L288" s="171">
        <v>0.3737</v>
      </c>
      <c r="M288" s="172">
        <v>329</v>
      </c>
      <c r="N288" s="173">
        <v>116.82</v>
      </c>
      <c r="O288" s="173">
        <v>26.18</v>
      </c>
      <c r="P288" s="174">
        <v>1.075</v>
      </c>
      <c r="Q288" s="175">
        <v>22.68</v>
      </c>
      <c r="R288" s="176">
        <v>18</v>
      </c>
      <c r="S288" s="174">
        <f t="shared" si="8"/>
        <v>1.017096</v>
      </c>
      <c r="T288" s="177">
        <f t="shared" si="9"/>
        <v>0.0569307125384426</v>
      </c>
      <c r="U288" s="203">
        <v>2.32</v>
      </c>
      <c r="V288" s="203">
        <v>2.28</v>
      </c>
      <c r="W288" s="203">
        <v>2.34</v>
      </c>
      <c r="X288" s="203">
        <v>3.27</v>
      </c>
      <c r="Y288" s="203">
        <v>3.89</v>
      </c>
      <c r="Z288" s="203">
        <v>4.21</v>
      </c>
      <c r="AA288" s="203">
        <v>5.33</v>
      </c>
      <c r="AB288" s="203">
        <v>4.68</v>
      </c>
      <c r="AC288" s="203">
        <v>3.92</v>
      </c>
      <c r="AD288" s="203">
        <v>3.47</v>
      </c>
      <c r="AE288" s="203">
        <v>3.09</v>
      </c>
      <c r="AF288" s="203">
        <v>2.9</v>
      </c>
      <c r="AG288" s="179">
        <v>2.43133124110212</v>
      </c>
      <c r="AH288" s="179">
        <v>2.38941173694518</v>
      </c>
      <c r="AI288" s="179">
        <v>2.45229099318058</v>
      </c>
      <c r="AJ288" s="179">
        <v>3.42691946482928</v>
      </c>
      <c r="AK288" s="179">
        <v>4.07667177926174</v>
      </c>
      <c r="AL288" s="179">
        <v>4.41202781251721</v>
      </c>
      <c r="AM288" s="179">
        <v>5.58577392891133</v>
      </c>
      <c r="AN288" s="179">
        <v>4.90458198636117</v>
      </c>
      <c r="AO288" s="179">
        <v>4.10811140737944</v>
      </c>
      <c r="AP288" s="179">
        <v>3.63651698561394</v>
      </c>
      <c r="AQ288" s="179">
        <v>3.23828169612308</v>
      </c>
      <c r="AR288" s="179">
        <v>3.03916405137765</v>
      </c>
      <c r="AS288" s="177">
        <v>0.8</v>
      </c>
      <c r="AT288" s="180">
        <v>1.16055655630785</v>
      </c>
      <c r="AU288" s="181">
        <v>286</v>
      </c>
    </row>
    <row r="289" customHeight="1" spans="1:47">
      <c r="A289" s="184" t="s">
        <v>289</v>
      </c>
      <c r="B289" s="185" t="s">
        <v>359</v>
      </c>
      <c r="C289" s="167" t="s">
        <v>365</v>
      </c>
      <c r="D289" s="186">
        <v>0</v>
      </c>
      <c r="E289" s="186">
        <v>0.75</v>
      </c>
      <c r="F289" s="186" t="s">
        <v>160</v>
      </c>
      <c r="G289" s="186" t="s">
        <v>160</v>
      </c>
      <c r="H289" s="186" t="s">
        <v>160</v>
      </c>
      <c r="I289" s="186" t="s">
        <v>160</v>
      </c>
      <c r="J289" s="186" t="s">
        <v>160</v>
      </c>
      <c r="K289" s="196" t="s">
        <v>160</v>
      </c>
      <c r="L289" s="171">
        <v>0.3737</v>
      </c>
      <c r="M289" s="172">
        <v>317</v>
      </c>
      <c r="N289" s="173">
        <v>116.65</v>
      </c>
      <c r="O289" s="173">
        <v>26.27</v>
      </c>
      <c r="P289" s="174">
        <v>1.068</v>
      </c>
      <c r="Q289" s="175">
        <v>22.77</v>
      </c>
      <c r="R289" s="176">
        <v>18</v>
      </c>
      <c r="S289" s="174">
        <f t="shared" si="8"/>
        <v>1.017096</v>
      </c>
      <c r="T289" s="177">
        <f t="shared" si="9"/>
        <v>0.0500483730149364</v>
      </c>
      <c r="U289" s="203">
        <v>2.32</v>
      </c>
      <c r="V289" s="203">
        <v>2.28</v>
      </c>
      <c r="W289" s="203">
        <v>2.34</v>
      </c>
      <c r="X289" s="203">
        <v>3.27</v>
      </c>
      <c r="Y289" s="203">
        <v>3.89</v>
      </c>
      <c r="Z289" s="203">
        <v>4.21</v>
      </c>
      <c r="AA289" s="203">
        <v>5.33</v>
      </c>
      <c r="AB289" s="203">
        <v>4.68</v>
      </c>
      <c r="AC289" s="203">
        <v>3.92</v>
      </c>
      <c r="AD289" s="203">
        <v>3.47</v>
      </c>
      <c r="AE289" s="203">
        <v>3.09</v>
      </c>
      <c r="AF289" s="203">
        <v>2.9</v>
      </c>
      <c r="AG289" s="179">
        <v>2.43273633953924</v>
      </c>
      <c r="AH289" s="179">
        <v>2.39079260954718</v>
      </c>
      <c r="AI289" s="179">
        <v>2.45370820453526</v>
      </c>
      <c r="AJ289" s="179">
        <v>3.42889992685056</v>
      </c>
      <c r="AK289" s="179">
        <v>4.07902774172743</v>
      </c>
      <c r="AL289" s="179">
        <v>4.41457758166387</v>
      </c>
      <c r="AM289" s="179">
        <v>5.58900202144144</v>
      </c>
      <c r="AN289" s="179">
        <v>4.90741640907053</v>
      </c>
      <c r="AO289" s="179">
        <v>4.11048553922147</v>
      </c>
      <c r="AP289" s="179">
        <v>3.63861857681084</v>
      </c>
      <c r="AQ289" s="179">
        <v>3.24015314188631</v>
      </c>
      <c r="AR289" s="179">
        <v>3.04092042442405</v>
      </c>
      <c r="AS289" s="177">
        <v>0.8</v>
      </c>
      <c r="AT289" s="180">
        <v>1.1658798683148</v>
      </c>
      <c r="AU289" s="181">
        <v>287</v>
      </c>
    </row>
    <row r="290" customHeight="1" spans="1:47">
      <c r="A290" s="184" t="s">
        <v>289</v>
      </c>
      <c r="B290" s="185" t="s">
        <v>359</v>
      </c>
      <c r="C290" s="167" t="s">
        <v>366</v>
      </c>
      <c r="D290" s="186">
        <v>0</v>
      </c>
      <c r="E290" s="186">
        <v>0.75</v>
      </c>
      <c r="F290" s="186" t="s">
        <v>160</v>
      </c>
      <c r="G290" s="186" t="s">
        <v>160</v>
      </c>
      <c r="H290" s="186" t="s">
        <v>160</v>
      </c>
      <c r="I290" s="186" t="s">
        <v>160</v>
      </c>
      <c r="J290" s="186" t="s">
        <v>160</v>
      </c>
      <c r="K290" s="196" t="s">
        <v>160</v>
      </c>
      <c r="L290" s="171">
        <v>0.3737</v>
      </c>
      <c r="M290" s="172">
        <v>350</v>
      </c>
      <c r="N290" s="173">
        <v>117.85</v>
      </c>
      <c r="O290" s="173">
        <v>25.7</v>
      </c>
      <c r="P290" s="174">
        <v>1.053</v>
      </c>
      <c r="Q290" s="175">
        <v>21.9</v>
      </c>
      <c r="R290" s="176">
        <v>18</v>
      </c>
      <c r="S290" s="174">
        <f t="shared" si="8"/>
        <v>1.059392</v>
      </c>
      <c r="T290" s="177">
        <f t="shared" si="9"/>
        <v>-0.00603364948951846</v>
      </c>
      <c r="U290" s="203">
        <v>2.72</v>
      </c>
      <c r="V290" s="203">
        <v>2.61</v>
      </c>
      <c r="W290" s="203">
        <v>2.69</v>
      </c>
      <c r="X290" s="203">
        <v>3.45</v>
      </c>
      <c r="Y290" s="203">
        <v>3.86</v>
      </c>
      <c r="Z290" s="203">
        <v>4.19</v>
      </c>
      <c r="AA290" s="203">
        <v>5.29</v>
      </c>
      <c r="AB290" s="203">
        <v>4.68</v>
      </c>
      <c r="AC290" s="203">
        <v>3.98</v>
      </c>
      <c r="AD290" s="203">
        <v>3.66</v>
      </c>
      <c r="AE290" s="203">
        <v>3.26</v>
      </c>
      <c r="AF290" s="203">
        <v>3.06</v>
      </c>
      <c r="AG290" s="179">
        <v>2.8377152177853</v>
      </c>
      <c r="AH290" s="179">
        <v>2.72295467588957</v>
      </c>
      <c r="AI290" s="179">
        <v>2.80641688817737</v>
      </c>
      <c r="AJ290" s="179">
        <v>3.5993079049115</v>
      </c>
      <c r="AK290" s="179">
        <v>4.02705174288649</v>
      </c>
      <c r="AL290" s="179">
        <v>4.37133336857367</v>
      </c>
      <c r="AM290" s="179">
        <v>5.51893878753096</v>
      </c>
      <c r="AN290" s="179">
        <v>4.88253941883647</v>
      </c>
      <c r="AO290" s="179">
        <v>4.15224506131819</v>
      </c>
      <c r="AP290" s="179">
        <v>3.81839621216698</v>
      </c>
      <c r="AQ290" s="179">
        <v>3.40108515072797</v>
      </c>
      <c r="AR290" s="179">
        <v>3.19242962000846</v>
      </c>
      <c r="AS290" s="177">
        <v>0.8</v>
      </c>
      <c r="AT290" s="180">
        <v>1.15935557575609</v>
      </c>
      <c r="AU290" s="181">
        <v>288</v>
      </c>
    </row>
    <row r="291" customHeight="1" spans="1:47">
      <c r="A291" s="184" t="s">
        <v>289</v>
      </c>
      <c r="B291" s="185" t="s">
        <v>359</v>
      </c>
      <c r="C291" s="167" t="s">
        <v>367</v>
      </c>
      <c r="D291" s="186">
        <v>0</v>
      </c>
      <c r="E291" s="186">
        <v>0.75</v>
      </c>
      <c r="F291" s="186" t="s">
        <v>160</v>
      </c>
      <c r="G291" s="186" t="s">
        <v>160</v>
      </c>
      <c r="H291" s="186" t="s">
        <v>160</v>
      </c>
      <c r="I291" s="186" t="s">
        <v>160</v>
      </c>
      <c r="J291" s="186" t="s">
        <v>160</v>
      </c>
      <c r="K291" s="196" t="s">
        <v>160</v>
      </c>
      <c r="L291" s="171">
        <v>0.3737</v>
      </c>
      <c r="M291" s="172">
        <v>134</v>
      </c>
      <c r="N291" s="173">
        <v>118.18</v>
      </c>
      <c r="O291" s="173">
        <v>26.17</v>
      </c>
      <c r="P291" s="174">
        <v>1.065</v>
      </c>
      <c r="Q291" s="175">
        <v>20.87</v>
      </c>
      <c r="R291" s="176">
        <v>18</v>
      </c>
      <c r="S291" s="174">
        <f t="shared" si="8"/>
        <v>1.070616</v>
      </c>
      <c r="T291" s="177">
        <f t="shared" si="9"/>
        <v>-0.00524557824654226</v>
      </c>
      <c r="U291" s="203">
        <v>2.49</v>
      </c>
      <c r="V291" s="203">
        <v>2.51</v>
      </c>
      <c r="W291" s="203">
        <v>2.71</v>
      </c>
      <c r="X291" s="203">
        <v>3.54</v>
      </c>
      <c r="Y291" s="203">
        <v>4.02</v>
      </c>
      <c r="Z291" s="203">
        <v>4.41</v>
      </c>
      <c r="AA291" s="203">
        <v>5.59</v>
      </c>
      <c r="AB291" s="203">
        <v>4.93</v>
      </c>
      <c r="AC291" s="203">
        <v>4.07</v>
      </c>
      <c r="AD291" s="203">
        <v>3.64</v>
      </c>
      <c r="AE291" s="203">
        <v>3.08</v>
      </c>
      <c r="AF291" s="203">
        <v>2.91</v>
      </c>
      <c r="AG291" s="179">
        <v>2.58567262211661</v>
      </c>
      <c r="AH291" s="179">
        <v>2.60644107691273</v>
      </c>
      <c r="AI291" s="179">
        <v>2.8141256248739</v>
      </c>
      <c r="AJ291" s="179">
        <v>3.67601649891278</v>
      </c>
      <c r="AK291" s="179">
        <v>4.17445941401959</v>
      </c>
      <c r="AL291" s="179">
        <v>4.57944428254388</v>
      </c>
      <c r="AM291" s="179">
        <v>5.80478311551481</v>
      </c>
      <c r="AN291" s="179">
        <v>5.11942410724293</v>
      </c>
      <c r="AO291" s="179">
        <v>4.22638055100989</v>
      </c>
      <c r="AP291" s="179">
        <v>3.77985877289336</v>
      </c>
      <c r="AQ291" s="179">
        <v>3.19834203860208</v>
      </c>
      <c r="AR291" s="179">
        <v>3.02181017283508</v>
      </c>
      <c r="AS291" s="177">
        <v>0.8</v>
      </c>
      <c r="AT291" s="180">
        <v>1.15786305677714</v>
      </c>
      <c r="AU291" s="181">
        <v>289</v>
      </c>
    </row>
    <row r="292" customHeight="1" spans="1:47">
      <c r="A292" s="184" t="s">
        <v>289</v>
      </c>
      <c r="B292" s="185" t="s">
        <v>359</v>
      </c>
      <c r="C292" s="167" t="s">
        <v>368</v>
      </c>
      <c r="D292" s="186">
        <v>0</v>
      </c>
      <c r="E292" s="186">
        <v>0.75</v>
      </c>
      <c r="F292" s="186" t="s">
        <v>160</v>
      </c>
      <c r="G292" s="186" t="s">
        <v>160</v>
      </c>
      <c r="H292" s="186" t="s">
        <v>160</v>
      </c>
      <c r="I292" s="186" t="s">
        <v>160</v>
      </c>
      <c r="J292" s="186" t="s">
        <v>160</v>
      </c>
      <c r="K292" s="196" t="s">
        <v>160</v>
      </c>
      <c r="L292" s="171">
        <v>0.3737</v>
      </c>
      <c r="M292" s="172">
        <v>119</v>
      </c>
      <c r="N292" s="173">
        <v>117.78</v>
      </c>
      <c r="O292" s="173">
        <v>26.4</v>
      </c>
      <c r="P292" s="174">
        <v>1.125</v>
      </c>
      <c r="Q292" s="175">
        <v>21.3</v>
      </c>
      <c r="R292" s="176">
        <v>18</v>
      </c>
      <c r="S292" s="174">
        <f t="shared" si="8"/>
        <v>1.023888</v>
      </c>
      <c r="T292" s="177">
        <f t="shared" si="9"/>
        <v>0.0987529886081291</v>
      </c>
      <c r="U292" s="203">
        <v>2.38</v>
      </c>
      <c r="V292" s="203">
        <v>2.36</v>
      </c>
      <c r="W292" s="203">
        <v>2.44</v>
      </c>
      <c r="X292" s="203">
        <v>3.28</v>
      </c>
      <c r="Y292" s="203">
        <v>3.86</v>
      </c>
      <c r="Z292" s="203">
        <v>4.16</v>
      </c>
      <c r="AA292" s="203">
        <v>5.34</v>
      </c>
      <c r="AB292" s="203">
        <v>4.71</v>
      </c>
      <c r="AC292" s="203">
        <v>3.9</v>
      </c>
      <c r="AD292" s="203">
        <v>3.53</v>
      </c>
      <c r="AE292" s="203">
        <v>3.1</v>
      </c>
      <c r="AF292" s="203">
        <v>2.92</v>
      </c>
      <c r="AG292" s="179">
        <v>2.47504305158377</v>
      </c>
      <c r="AH292" s="179">
        <v>2.45424437047802</v>
      </c>
      <c r="AI292" s="179">
        <v>2.537439094901</v>
      </c>
      <c r="AJ292" s="179">
        <v>3.41098370134233</v>
      </c>
      <c r="AK292" s="179">
        <v>4.01414545340897</v>
      </c>
      <c r="AL292" s="179">
        <v>4.32612566999516</v>
      </c>
      <c r="AM292" s="179">
        <v>5.55324785523417</v>
      </c>
      <c r="AN292" s="179">
        <v>4.89808940040317</v>
      </c>
      <c r="AO292" s="179">
        <v>4.05574281562046</v>
      </c>
      <c r="AP292" s="179">
        <v>3.67096721516416</v>
      </c>
      <c r="AQ292" s="179">
        <v>3.22379557139062</v>
      </c>
      <c r="AR292" s="179">
        <v>3.03660744143891</v>
      </c>
      <c r="AS292" s="177">
        <v>0.8</v>
      </c>
      <c r="AT292" s="180">
        <v>1.15481659828514</v>
      </c>
      <c r="AU292" s="181">
        <v>290</v>
      </c>
    </row>
    <row r="293" customHeight="1" spans="1:47">
      <c r="A293" s="184" t="s">
        <v>289</v>
      </c>
      <c r="B293" s="185" t="s">
        <v>359</v>
      </c>
      <c r="C293" s="167" t="s">
        <v>369</v>
      </c>
      <c r="D293" s="186">
        <v>0</v>
      </c>
      <c r="E293" s="186">
        <v>0.75</v>
      </c>
      <c r="F293" s="186" t="s">
        <v>160</v>
      </c>
      <c r="G293" s="186" t="s">
        <v>160</v>
      </c>
      <c r="H293" s="186" t="s">
        <v>160</v>
      </c>
      <c r="I293" s="186" t="s">
        <v>160</v>
      </c>
      <c r="J293" s="186" t="s">
        <v>160</v>
      </c>
      <c r="K293" s="196" t="s">
        <v>160</v>
      </c>
      <c r="L293" s="171">
        <v>0.3737</v>
      </c>
      <c r="M293" s="172">
        <v>146</v>
      </c>
      <c r="N293" s="173">
        <v>117.47</v>
      </c>
      <c r="O293" s="173">
        <v>26.73</v>
      </c>
      <c r="P293" s="174">
        <v>1.154</v>
      </c>
      <c r="Q293" s="175">
        <v>21.73</v>
      </c>
      <c r="R293" s="176">
        <v>18</v>
      </c>
      <c r="S293" s="174">
        <f t="shared" si="8"/>
        <v>1.023888</v>
      </c>
      <c r="T293" s="177">
        <f t="shared" si="9"/>
        <v>0.127076398981139</v>
      </c>
      <c r="U293" s="203">
        <v>2.38</v>
      </c>
      <c r="V293" s="203">
        <v>2.36</v>
      </c>
      <c r="W293" s="203">
        <v>2.44</v>
      </c>
      <c r="X293" s="203">
        <v>3.28</v>
      </c>
      <c r="Y293" s="203">
        <v>3.86</v>
      </c>
      <c r="Z293" s="203">
        <v>4.16</v>
      </c>
      <c r="AA293" s="203">
        <v>5.34</v>
      </c>
      <c r="AB293" s="203">
        <v>4.71</v>
      </c>
      <c r="AC293" s="203">
        <v>3.9</v>
      </c>
      <c r="AD293" s="203">
        <v>3.53</v>
      </c>
      <c r="AE293" s="203">
        <v>3.1</v>
      </c>
      <c r="AF293" s="203">
        <v>2.92</v>
      </c>
      <c r="AG293" s="179">
        <v>2.47998953010486</v>
      </c>
      <c r="AH293" s="179">
        <v>2.45914928195271</v>
      </c>
      <c r="AI293" s="179">
        <v>2.54251027456128</v>
      </c>
      <c r="AJ293" s="179">
        <v>3.41780069695123</v>
      </c>
      <c r="AK293" s="179">
        <v>4.02216789336334</v>
      </c>
      <c r="AL293" s="179">
        <v>4.33477161564546</v>
      </c>
      <c r="AM293" s="179">
        <v>5.56434625662182</v>
      </c>
      <c r="AN293" s="179">
        <v>4.90787843982936</v>
      </c>
      <c r="AO293" s="179">
        <v>4.06384838966762</v>
      </c>
      <c r="AP293" s="179">
        <v>3.678303798853</v>
      </c>
      <c r="AQ293" s="179">
        <v>3.23023846358195</v>
      </c>
      <c r="AR293" s="179">
        <v>3.04267623021268</v>
      </c>
      <c r="AS293" s="177">
        <v>0.8</v>
      </c>
      <c r="AT293" s="180">
        <v>1.1445199020247</v>
      </c>
      <c r="AU293" s="181">
        <v>291</v>
      </c>
    </row>
    <row r="294" customHeight="1" spans="1:47">
      <c r="A294" s="184" t="s">
        <v>289</v>
      </c>
      <c r="B294" s="185" t="s">
        <v>359</v>
      </c>
      <c r="C294" s="167" t="s">
        <v>370</v>
      </c>
      <c r="D294" s="186">
        <v>0</v>
      </c>
      <c r="E294" s="186">
        <v>0.75</v>
      </c>
      <c r="F294" s="186" t="s">
        <v>160</v>
      </c>
      <c r="G294" s="186" t="s">
        <v>160</v>
      </c>
      <c r="H294" s="186" t="s">
        <v>160</v>
      </c>
      <c r="I294" s="186" t="s">
        <v>160</v>
      </c>
      <c r="J294" s="186" t="s">
        <v>160</v>
      </c>
      <c r="K294" s="196" t="s">
        <v>160</v>
      </c>
      <c r="L294" s="171">
        <v>0.3737</v>
      </c>
      <c r="M294" s="172">
        <v>284</v>
      </c>
      <c r="N294" s="173">
        <v>117.17</v>
      </c>
      <c r="O294" s="173">
        <v>26.9</v>
      </c>
      <c r="P294" s="174">
        <v>1.152</v>
      </c>
      <c r="Q294" s="175">
        <v>21.9</v>
      </c>
      <c r="R294" s="176">
        <v>18</v>
      </c>
      <c r="S294" s="174">
        <f t="shared" si="8"/>
        <v>1.023888</v>
      </c>
      <c r="T294" s="177">
        <f t="shared" si="9"/>
        <v>0.125123060334724</v>
      </c>
      <c r="U294" s="203">
        <v>2.38</v>
      </c>
      <c r="V294" s="203">
        <v>2.36</v>
      </c>
      <c r="W294" s="203">
        <v>2.44</v>
      </c>
      <c r="X294" s="203">
        <v>3.28</v>
      </c>
      <c r="Y294" s="203">
        <v>3.86</v>
      </c>
      <c r="Z294" s="203">
        <v>4.16</v>
      </c>
      <c r="AA294" s="203">
        <v>5.34</v>
      </c>
      <c r="AB294" s="203">
        <v>4.71</v>
      </c>
      <c r="AC294" s="203">
        <v>3.9</v>
      </c>
      <c r="AD294" s="203">
        <v>3.53</v>
      </c>
      <c r="AE294" s="203">
        <v>3.1</v>
      </c>
      <c r="AF294" s="203">
        <v>2.92</v>
      </c>
      <c r="AG294" s="179">
        <v>2.48248136514931</v>
      </c>
      <c r="AH294" s="179">
        <v>2.46162017720688</v>
      </c>
      <c r="AI294" s="179">
        <v>2.54506492897661</v>
      </c>
      <c r="AJ294" s="179">
        <v>3.42123482255872</v>
      </c>
      <c r="AK294" s="179">
        <v>4.02620927288922</v>
      </c>
      <c r="AL294" s="179">
        <v>4.33912709202569</v>
      </c>
      <c r="AM294" s="179">
        <v>5.56993718062913</v>
      </c>
      <c r="AN294" s="179">
        <v>4.91280976044255</v>
      </c>
      <c r="AO294" s="179">
        <v>4.06793164877408</v>
      </c>
      <c r="AP294" s="179">
        <v>3.68199967183911</v>
      </c>
      <c r="AQ294" s="179">
        <v>3.23348413107684</v>
      </c>
      <c r="AR294" s="179">
        <v>3.04573343959496</v>
      </c>
      <c r="AS294" s="177">
        <v>0.8</v>
      </c>
      <c r="AT294" s="180">
        <v>1.14442977743668</v>
      </c>
      <c r="AU294" s="181">
        <v>292</v>
      </c>
    </row>
    <row r="295" customHeight="1" spans="1:47">
      <c r="A295" s="184" t="s">
        <v>289</v>
      </c>
      <c r="B295" s="185" t="s">
        <v>359</v>
      </c>
      <c r="C295" s="167" t="s">
        <v>371</v>
      </c>
      <c r="D295" s="186">
        <v>0</v>
      </c>
      <c r="E295" s="186">
        <v>0.75</v>
      </c>
      <c r="F295" s="186" t="s">
        <v>160</v>
      </c>
      <c r="G295" s="186" t="s">
        <v>160</v>
      </c>
      <c r="H295" s="186" t="s">
        <v>160</v>
      </c>
      <c r="I295" s="186" t="s">
        <v>160</v>
      </c>
      <c r="J295" s="186" t="s">
        <v>160</v>
      </c>
      <c r="K295" s="196" t="s">
        <v>160</v>
      </c>
      <c r="L295" s="171">
        <v>0.3737</v>
      </c>
      <c r="M295" s="172">
        <v>326</v>
      </c>
      <c r="N295" s="173">
        <v>116.83</v>
      </c>
      <c r="O295" s="173">
        <v>26.83</v>
      </c>
      <c r="P295" s="174">
        <v>1.13</v>
      </c>
      <c r="Q295" s="175">
        <v>23.53</v>
      </c>
      <c r="R295" s="176">
        <v>18</v>
      </c>
      <c r="S295" s="174">
        <f t="shared" si="8"/>
        <v>1.017096</v>
      </c>
      <c r="T295" s="177">
        <f t="shared" si="9"/>
        <v>0.111006237365991</v>
      </c>
      <c r="U295" s="203">
        <v>2.32</v>
      </c>
      <c r="V295" s="203">
        <v>2.28</v>
      </c>
      <c r="W295" s="203">
        <v>2.34</v>
      </c>
      <c r="X295" s="203">
        <v>3.27</v>
      </c>
      <c r="Y295" s="203">
        <v>3.89</v>
      </c>
      <c r="Z295" s="203">
        <v>4.21</v>
      </c>
      <c r="AA295" s="203">
        <v>5.33</v>
      </c>
      <c r="AB295" s="203">
        <v>4.68</v>
      </c>
      <c r="AC295" s="203">
        <v>3.92</v>
      </c>
      <c r="AD295" s="203">
        <v>3.47</v>
      </c>
      <c r="AE295" s="203">
        <v>3.09</v>
      </c>
      <c r="AF295" s="203">
        <v>2.9</v>
      </c>
      <c r="AG295" s="179">
        <v>2.44182385930138</v>
      </c>
      <c r="AH295" s="179">
        <v>2.39972344793412</v>
      </c>
      <c r="AI295" s="179">
        <v>2.46287406498502</v>
      </c>
      <c r="AJ295" s="179">
        <v>3.44170862927393</v>
      </c>
      <c r="AK295" s="179">
        <v>4.09426500546654</v>
      </c>
      <c r="AL295" s="179">
        <v>4.43106829640467</v>
      </c>
      <c r="AM295" s="179">
        <v>5.60987981468809</v>
      </c>
      <c r="AN295" s="179">
        <v>4.92574812997003</v>
      </c>
      <c r="AO295" s="179">
        <v>4.12584031399199</v>
      </c>
      <c r="AP295" s="179">
        <v>3.65221068611026</v>
      </c>
      <c r="AQ295" s="179">
        <v>3.25225677812124</v>
      </c>
      <c r="AR295" s="179">
        <v>3.05227982412673</v>
      </c>
      <c r="AS295" s="177">
        <v>0.8</v>
      </c>
      <c r="AT295" s="180">
        <v>1.11354796600687</v>
      </c>
      <c r="AU295" s="181">
        <v>293</v>
      </c>
    </row>
    <row r="296" customHeight="1" spans="1:47">
      <c r="A296" s="184" t="s">
        <v>289</v>
      </c>
      <c r="B296" s="185" t="s">
        <v>359</v>
      </c>
      <c r="C296" s="167" t="s">
        <v>372</v>
      </c>
      <c r="D296" s="186">
        <v>0</v>
      </c>
      <c r="E296" s="186">
        <v>0.75</v>
      </c>
      <c r="F296" s="186" t="s">
        <v>160</v>
      </c>
      <c r="G296" s="186" t="s">
        <v>160</v>
      </c>
      <c r="H296" s="186" t="s">
        <v>160</v>
      </c>
      <c r="I296" s="186" t="s">
        <v>160</v>
      </c>
      <c r="J296" s="186" t="s">
        <v>160</v>
      </c>
      <c r="K296" s="196" t="s">
        <v>160</v>
      </c>
      <c r="L296" s="171">
        <v>0.3737</v>
      </c>
      <c r="M296" s="172">
        <v>183</v>
      </c>
      <c r="N296" s="173">
        <v>117.37</v>
      </c>
      <c r="O296" s="173">
        <v>25.98</v>
      </c>
      <c r="P296" s="174">
        <v>1.061</v>
      </c>
      <c r="Q296" s="175">
        <v>22.28</v>
      </c>
      <c r="R296" s="176">
        <v>18</v>
      </c>
      <c r="S296" s="174">
        <f t="shared" si="8"/>
        <v>1.059392</v>
      </c>
      <c r="T296" s="177">
        <f t="shared" si="9"/>
        <v>0.00151785174892782</v>
      </c>
      <c r="U296" s="203">
        <v>2.72</v>
      </c>
      <c r="V296" s="203">
        <v>2.61</v>
      </c>
      <c r="W296" s="203">
        <v>2.69</v>
      </c>
      <c r="X296" s="203">
        <v>3.45</v>
      </c>
      <c r="Y296" s="203">
        <v>3.86</v>
      </c>
      <c r="Z296" s="203">
        <v>4.19</v>
      </c>
      <c r="AA296" s="203">
        <v>5.29</v>
      </c>
      <c r="AB296" s="203">
        <v>4.68</v>
      </c>
      <c r="AC296" s="203">
        <v>3.98</v>
      </c>
      <c r="AD296" s="203">
        <v>3.66</v>
      </c>
      <c r="AE296" s="203">
        <v>3.26</v>
      </c>
      <c r="AF296" s="203">
        <v>3.06</v>
      </c>
      <c r="AG296" s="179">
        <v>2.84291185887755</v>
      </c>
      <c r="AH296" s="179">
        <v>2.72794115870235</v>
      </c>
      <c r="AI296" s="179">
        <v>2.81155621337522</v>
      </c>
      <c r="AJ296" s="179">
        <v>3.60589923276747</v>
      </c>
      <c r="AK296" s="179">
        <v>4.03442638796593</v>
      </c>
      <c r="AL296" s="179">
        <v>4.37933848849151</v>
      </c>
      <c r="AM296" s="179">
        <v>5.52904549024346</v>
      </c>
      <c r="AN296" s="179">
        <v>4.89148069836284</v>
      </c>
      <c r="AO296" s="179">
        <v>4.15984896997523</v>
      </c>
      <c r="AP296" s="179">
        <v>3.82538875128376</v>
      </c>
      <c r="AQ296" s="179">
        <v>3.40731347791941</v>
      </c>
      <c r="AR296" s="179">
        <v>3.19827584123724</v>
      </c>
      <c r="AS296" s="177">
        <v>0.8</v>
      </c>
      <c r="AT296" s="180">
        <v>1.11354796600687</v>
      </c>
      <c r="AU296" s="181">
        <v>294</v>
      </c>
    </row>
    <row r="297" customHeight="1" spans="1:47">
      <c r="A297" s="184" t="s">
        <v>289</v>
      </c>
      <c r="B297" s="185" t="s">
        <v>373</v>
      </c>
      <c r="C297" s="188" t="s">
        <v>374</v>
      </c>
      <c r="D297" s="186">
        <v>0</v>
      </c>
      <c r="E297" s="186">
        <v>0.75</v>
      </c>
      <c r="F297" s="186" t="s">
        <v>160</v>
      </c>
      <c r="G297" s="186" t="s">
        <v>160</v>
      </c>
      <c r="H297" s="186" t="s">
        <v>160</v>
      </c>
      <c r="I297" s="186" t="s">
        <v>160</v>
      </c>
      <c r="J297" s="186" t="s">
        <v>160</v>
      </c>
      <c r="K297" s="196" t="s">
        <v>160</v>
      </c>
      <c r="L297" s="171">
        <v>0.3737</v>
      </c>
      <c r="M297" s="172">
        <v>329</v>
      </c>
      <c r="N297" s="173">
        <v>117.03</v>
      </c>
      <c r="O297" s="173">
        <v>25.1</v>
      </c>
      <c r="P297" s="174">
        <v>1.097</v>
      </c>
      <c r="Q297" s="175">
        <v>21.2</v>
      </c>
      <c r="R297" s="176">
        <v>18</v>
      </c>
      <c r="S297" s="174">
        <f t="shared" si="8"/>
        <v>1.059392</v>
      </c>
      <c r="T297" s="177">
        <f t="shared" si="9"/>
        <v>0.0354996073219356</v>
      </c>
      <c r="U297" s="203">
        <v>2.72</v>
      </c>
      <c r="V297" s="203">
        <v>2.61</v>
      </c>
      <c r="W297" s="203">
        <v>2.69</v>
      </c>
      <c r="X297" s="203">
        <v>3.45</v>
      </c>
      <c r="Y297" s="203">
        <v>3.86</v>
      </c>
      <c r="Z297" s="203">
        <v>4.19</v>
      </c>
      <c r="AA297" s="203">
        <v>5.29</v>
      </c>
      <c r="AB297" s="203">
        <v>4.68</v>
      </c>
      <c r="AC297" s="203">
        <v>3.98</v>
      </c>
      <c r="AD297" s="203">
        <v>3.66</v>
      </c>
      <c r="AE297" s="203">
        <v>3.26</v>
      </c>
      <c r="AF297" s="203">
        <v>3.06</v>
      </c>
      <c r="AG297" s="179">
        <v>2.82752733643448</v>
      </c>
      <c r="AH297" s="179">
        <v>2.71317880444632</v>
      </c>
      <c r="AI297" s="179">
        <v>2.79634137316499</v>
      </c>
      <c r="AJ297" s="179">
        <v>3.58638577599227</v>
      </c>
      <c r="AK297" s="179">
        <v>4.01259394067541</v>
      </c>
      <c r="AL297" s="179">
        <v>4.35563953663989</v>
      </c>
      <c r="AM297" s="179">
        <v>5.49912485652148</v>
      </c>
      <c r="AN297" s="179">
        <v>4.86501027004168</v>
      </c>
      <c r="AO297" s="179">
        <v>4.1373377937534</v>
      </c>
      <c r="AP297" s="179">
        <v>3.80468751887875</v>
      </c>
      <c r="AQ297" s="179">
        <v>3.38887467528545</v>
      </c>
      <c r="AR297" s="179">
        <v>3.18096825348879</v>
      </c>
      <c r="AS297" s="177">
        <v>0.8</v>
      </c>
      <c r="AT297" s="180">
        <v>1.11520632975464</v>
      </c>
      <c r="AU297" s="181">
        <v>295</v>
      </c>
    </row>
    <row r="298" customHeight="1" spans="1:47">
      <c r="A298" s="184" t="s">
        <v>289</v>
      </c>
      <c r="B298" s="185" t="s">
        <v>373</v>
      </c>
      <c r="C298" s="167" t="s">
        <v>375</v>
      </c>
      <c r="D298" s="186">
        <v>0</v>
      </c>
      <c r="E298" s="186">
        <v>0.75</v>
      </c>
      <c r="F298" s="186" t="s">
        <v>160</v>
      </c>
      <c r="G298" s="186" t="s">
        <v>160</v>
      </c>
      <c r="H298" s="186" t="s">
        <v>160</v>
      </c>
      <c r="I298" s="186" t="s">
        <v>160</v>
      </c>
      <c r="J298" s="186" t="s">
        <v>160</v>
      </c>
      <c r="K298" s="196" t="s">
        <v>160</v>
      </c>
      <c r="L298" s="171">
        <v>0.3737</v>
      </c>
      <c r="M298" s="172">
        <v>333</v>
      </c>
      <c r="N298" s="173">
        <v>117.03</v>
      </c>
      <c r="O298" s="173">
        <v>25.1</v>
      </c>
      <c r="P298" s="174">
        <v>1.097</v>
      </c>
      <c r="Q298" s="175">
        <v>21.2</v>
      </c>
      <c r="R298" s="176">
        <v>18</v>
      </c>
      <c r="S298" s="174">
        <f t="shared" si="8"/>
        <v>1.059392</v>
      </c>
      <c r="T298" s="177">
        <f t="shared" si="9"/>
        <v>0.0354996073219356</v>
      </c>
      <c r="U298" s="203">
        <v>2.72</v>
      </c>
      <c r="V298" s="203">
        <v>2.61</v>
      </c>
      <c r="W298" s="203">
        <v>2.69</v>
      </c>
      <c r="X298" s="203">
        <v>3.45</v>
      </c>
      <c r="Y298" s="203">
        <v>3.86</v>
      </c>
      <c r="Z298" s="203">
        <v>4.19</v>
      </c>
      <c r="AA298" s="203">
        <v>5.29</v>
      </c>
      <c r="AB298" s="203">
        <v>4.68</v>
      </c>
      <c r="AC298" s="203">
        <v>3.98</v>
      </c>
      <c r="AD298" s="203">
        <v>3.66</v>
      </c>
      <c r="AE298" s="203">
        <v>3.26</v>
      </c>
      <c r="AF298" s="203">
        <v>3.06</v>
      </c>
      <c r="AG298" s="179">
        <v>2.82752733643448</v>
      </c>
      <c r="AH298" s="179">
        <v>2.71317880444632</v>
      </c>
      <c r="AI298" s="179">
        <v>2.79634137316499</v>
      </c>
      <c r="AJ298" s="179">
        <v>3.58638577599227</v>
      </c>
      <c r="AK298" s="179">
        <v>4.01259394067541</v>
      </c>
      <c r="AL298" s="179">
        <v>4.35563953663989</v>
      </c>
      <c r="AM298" s="179">
        <v>5.49912485652148</v>
      </c>
      <c r="AN298" s="179">
        <v>4.86501027004168</v>
      </c>
      <c r="AO298" s="179">
        <v>4.1373377937534</v>
      </c>
      <c r="AP298" s="179">
        <v>3.80468751887875</v>
      </c>
      <c r="AQ298" s="179">
        <v>3.38887467528545</v>
      </c>
      <c r="AR298" s="179">
        <v>3.18096825348879</v>
      </c>
      <c r="AS298" s="177">
        <v>0.8</v>
      </c>
      <c r="AT298" s="180">
        <v>1.11924900764579</v>
      </c>
      <c r="AU298" s="181">
        <v>296</v>
      </c>
    </row>
    <row r="299" customHeight="1" spans="1:47">
      <c r="A299" s="184" t="s">
        <v>289</v>
      </c>
      <c r="B299" s="185" t="s">
        <v>373</v>
      </c>
      <c r="C299" s="167" t="s">
        <v>376</v>
      </c>
      <c r="D299" s="186">
        <v>0</v>
      </c>
      <c r="E299" s="186">
        <v>0.75</v>
      </c>
      <c r="F299" s="186" t="s">
        <v>160</v>
      </c>
      <c r="G299" s="186" t="s">
        <v>160</v>
      </c>
      <c r="H299" s="186" t="s">
        <v>160</v>
      </c>
      <c r="I299" s="186" t="s">
        <v>160</v>
      </c>
      <c r="J299" s="186" t="s">
        <v>160</v>
      </c>
      <c r="K299" s="196" t="s">
        <v>160</v>
      </c>
      <c r="L299" s="171">
        <v>0.3737</v>
      </c>
      <c r="M299" s="172">
        <v>320</v>
      </c>
      <c r="N299" s="173">
        <v>116.35</v>
      </c>
      <c r="O299" s="173">
        <v>25.83</v>
      </c>
      <c r="P299" s="174">
        <v>1.043</v>
      </c>
      <c r="Q299" s="175">
        <v>21.33</v>
      </c>
      <c r="R299" s="176">
        <v>18</v>
      </c>
      <c r="S299" s="174">
        <f t="shared" si="8"/>
        <v>1.044832</v>
      </c>
      <c r="T299" s="177">
        <f t="shared" si="9"/>
        <v>-0.00175339193286606</v>
      </c>
      <c r="U299" s="203">
        <v>2.52</v>
      </c>
      <c r="V299" s="203">
        <v>2.39</v>
      </c>
      <c r="W299" s="203">
        <v>2.47</v>
      </c>
      <c r="X299" s="203">
        <v>3.38</v>
      </c>
      <c r="Y299" s="203">
        <v>3.93</v>
      </c>
      <c r="Z299" s="203">
        <v>4.21</v>
      </c>
      <c r="AA299" s="203">
        <v>5.36</v>
      </c>
      <c r="AB299" s="203">
        <v>4.69</v>
      </c>
      <c r="AC299" s="203">
        <v>4</v>
      </c>
      <c r="AD299" s="203">
        <v>3.6</v>
      </c>
      <c r="AE299" s="203">
        <v>3.24</v>
      </c>
      <c r="AF299" s="203">
        <v>3.05</v>
      </c>
      <c r="AG299" s="179">
        <v>2.621259992037</v>
      </c>
      <c r="AH299" s="179">
        <v>2.48603626228906</v>
      </c>
      <c r="AI299" s="179">
        <v>2.56925086521087</v>
      </c>
      <c r="AJ299" s="179">
        <v>3.51581697344645</v>
      </c>
      <c r="AK299" s="179">
        <v>4.08791736853389</v>
      </c>
      <c r="AL299" s="179">
        <v>4.37916847876022</v>
      </c>
      <c r="AM299" s="179">
        <v>5.57537839576123</v>
      </c>
      <c r="AN299" s="179">
        <v>4.87845609629108</v>
      </c>
      <c r="AO299" s="179">
        <v>4.16073014609047</v>
      </c>
      <c r="AP299" s="179">
        <v>3.74465713148142</v>
      </c>
      <c r="AQ299" s="179">
        <v>3.37019141833328</v>
      </c>
      <c r="AR299" s="179">
        <v>3.17255673639398</v>
      </c>
      <c r="AS299" s="177">
        <v>0.8</v>
      </c>
      <c r="AT299" s="180">
        <v>1.11632503321589</v>
      </c>
      <c r="AU299" s="181">
        <v>297</v>
      </c>
    </row>
    <row r="300" customHeight="1" spans="1:47">
      <c r="A300" s="184" t="s">
        <v>289</v>
      </c>
      <c r="B300" s="185" t="s">
        <v>373</v>
      </c>
      <c r="C300" s="167" t="s">
        <v>377</v>
      </c>
      <c r="D300" s="186">
        <v>0</v>
      </c>
      <c r="E300" s="186">
        <v>0.75</v>
      </c>
      <c r="F300" s="186" t="s">
        <v>160</v>
      </c>
      <c r="G300" s="186" t="s">
        <v>160</v>
      </c>
      <c r="H300" s="186" t="s">
        <v>160</v>
      </c>
      <c r="I300" s="186" t="s">
        <v>160</v>
      </c>
      <c r="J300" s="186" t="s">
        <v>160</v>
      </c>
      <c r="K300" s="196" t="s">
        <v>160</v>
      </c>
      <c r="L300" s="171">
        <v>0.3737</v>
      </c>
      <c r="M300" s="172">
        <v>191</v>
      </c>
      <c r="N300" s="173">
        <v>116.73</v>
      </c>
      <c r="O300" s="173">
        <v>24.72</v>
      </c>
      <c r="P300" s="174">
        <v>1.114</v>
      </c>
      <c r="Q300" s="175">
        <v>21.32</v>
      </c>
      <c r="R300" s="176">
        <v>18</v>
      </c>
      <c r="S300" s="174">
        <f t="shared" si="8"/>
        <v>1.098008</v>
      </c>
      <c r="T300" s="177">
        <f t="shared" si="9"/>
        <v>0.0145645569066895</v>
      </c>
      <c r="U300" s="203">
        <v>2.98</v>
      </c>
      <c r="V300" s="203">
        <v>2.78</v>
      </c>
      <c r="W300" s="203">
        <v>2.82</v>
      </c>
      <c r="X300" s="203">
        <v>3.44</v>
      </c>
      <c r="Y300" s="203">
        <v>3.92</v>
      </c>
      <c r="Z300" s="203">
        <v>4.26</v>
      </c>
      <c r="AA300" s="203">
        <v>5.18</v>
      </c>
      <c r="AB300" s="203">
        <v>4.69</v>
      </c>
      <c r="AC300" s="203">
        <v>4.13</v>
      </c>
      <c r="AD300" s="203">
        <v>3.98</v>
      </c>
      <c r="AE300" s="203">
        <v>3.56</v>
      </c>
      <c r="AF300" s="203">
        <v>3.3</v>
      </c>
      <c r="AG300" s="179">
        <v>3.09759244012794</v>
      </c>
      <c r="AH300" s="179">
        <v>2.88970033005224</v>
      </c>
      <c r="AI300" s="179">
        <v>2.93127875206738</v>
      </c>
      <c r="AJ300" s="179">
        <v>3.57574429330205</v>
      </c>
      <c r="AK300" s="179">
        <v>4.07468535748374</v>
      </c>
      <c r="AL300" s="179">
        <v>4.42810194461243</v>
      </c>
      <c r="AM300" s="179">
        <v>5.38440565096065</v>
      </c>
      <c r="AN300" s="179">
        <v>4.87506998127518</v>
      </c>
      <c r="AO300" s="179">
        <v>4.29297207306322</v>
      </c>
      <c r="AP300" s="179">
        <v>4.13705299050645</v>
      </c>
      <c r="AQ300" s="179">
        <v>3.70047955934747</v>
      </c>
      <c r="AR300" s="179">
        <v>3.43021981624906</v>
      </c>
      <c r="AS300" s="177">
        <v>0.8</v>
      </c>
      <c r="AT300" s="180">
        <v>1.12205290779764</v>
      </c>
      <c r="AU300" s="181">
        <v>298</v>
      </c>
    </row>
    <row r="301" customHeight="1" spans="1:47">
      <c r="A301" s="184" t="s">
        <v>289</v>
      </c>
      <c r="B301" s="185" t="s">
        <v>373</v>
      </c>
      <c r="C301" s="167" t="s">
        <v>378</v>
      </c>
      <c r="D301" s="186">
        <v>0</v>
      </c>
      <c r="E301" s="186">
        <v>0.75</v>
      </c>
      <c r="F301" s="186" t="s">
        <v>160</v>
      </c>
      <c r="G301" s="186" t="s">
        <v>160</v>
      </c>
      <c r="H301" s="186" t="s">
        <v>160</v>
      </c>
      <c r="I301" s="186" t="s">
        <v>160</v>
      </c>
      <c r="J301" s="186" t="s">
        <v>160</v>
      </c>
      <c r="K301" s="196" t="s">
        <v>160</v>
      </c>
      <c r="L301" s="171">
        <v>0.3737</v>
      </c>
      <c r="M301" s="172">
        <v>178</v>
      </c>
      <c r="N301" s="173">
        <v>116.42</v>
      </c>
      <c r="O301" s="173">
        <v>25.05</v>
      </c>
      <c r="P301" s="174">
        <v>1.077</v>
      </c>
      <c r="Q301" s="175">
        <v>20.35</v>
      </c>
      <c r="R301" s="176">
        <v>18</v>
      </c>
      <c r="S301" s="174">
        <f t="shared" si="8"/>
        <v>1.044832</v>
      </c>
      <c r="T301" s="177">
        <f t="shared" si="9"/>
        <v>0.0307877247251229</v>
      </c>
      <c r="U301" s="203">
        <v>2.52</v>
      </c>
      <c r="V301" s="203">
        <v>2.39</v>
      </c>
      <c r="W301" s="203">
        <v>2.47</v>
      </c>
      <c r="X301" s="203">
        <v>3.38</v>
      </c>
      <c r="Y301" s="203">
        <v>3.93</v>
      </c>
      <c r="Z301" s="203">
        <v>4.21</v>
      </c>
      <c r="AA301" s="203">
        <v>5.36</v>
      </c>
      <c r="AB301" s="203">
        <v>4.69</v>
      </c>
      <c r="AC301" s="203">
        <v>4</v>
      </c>
      <c r="AD301" s="203">
        <v>3.6</v>
      </c>
      <c r="AE301" s="203">
        <v>3.24</v>
      </c>
      <c r="AF301" s="203">
        <v>3.05</v>
      </c>
      <c r="AG301" s="179">
        <v>2.60956724143212</v>
      </c>
      <c r="AH301" s="179">
        <v>2.47494670913601</v>
      </c>
      <c r="AI301" s="179">
        <v>2.55779011362592</v>
      </c>
      <c r="AJ301" s="179">
        <v>3.50013383969863</v>
      </c>
      <c r="AK301" s="179">
        <v>4.06968224556675</v>
      </c>
      <c r="AL301" s="179">
        <v>4.35963416128143</v>
      </c>
      <c r="AM301" s="179">
        <v>5.55050810082387</v>
      </c>
      <c r="AN301" s="179">
        <v>4.85669458822088</v>
      </c>
      <c r="AO301" s="179">
        <v>4.14217022449542</v>
      </c>
      <c r="AP301" s="179">
        <v>3.72795320204588</v>
      </c>
      <c r="AQ301" s="179">
        <v>3.35515788184129</v>
      </c>
      <c r="AR301" s="179">
        <v>3.15840479617776</v>
      </c>
      <c r="AS301" s="177">
        <v>0.8</v>
      </c>
      <c r="AT301" s="180">
        <v>1.12005975555747</v>
      </c>
      <c r="AU301" s="181">
        <v>299</v>
      </c>
    </row>
    <row r="302" customHeight="1" spans="1:47">
      <c r="A302" s="184" t="s">
        <v>289</v>
      </c>
      <c r="B302" s="185" t="s">
        <v>373</v>
      </c>
      <c r="C302" s="167" t="s">
        <v>379</v>
      </c>
      <c r="D302" s="186">
        <v>0</v>
      </c>
      <c r="E302" s="186">
        <v>0.75</v>
      </c>
      <c r="F302" s="186" t="s">
        <v>160</v>
      </c>
      <c r="G302" s="186" t="s">
        <v>160</v>
      </c>
      <c r="H302" s="186" t="s">
        <v>160</v>
      </c>
      <c r="I302" s="186" t="s">
        <v>160</v>
      </c>
      <c r="J302" s="186" t="s">
        <v>160</v>
      </c>
      <c r="K302" s="196" t="s">
        <v>160</v>
      </c>
      <c r="L302" s="171">
        <v>0.3737</v>
      </c>
      <c r="M302" s="172">
        <v>273</v>
      </c>
      <c r="N302" s="173">
        <v>116.1</v>
      </c>
      <c r="O302" s="173">
        <v>25.1</v>
      </c>
      <c r="P302" s="174">
        <v>1.063</v>
      </c>
      <c r="Q302" s="175">
        <v>20.4</v>
      </c>
      <c r="R302" s="176">
        <v>18</v>
      </c>
      <c r="S302" s="174">
        <f t="shared" si="8"/>
        <v>1.044832</v>
      </c>
      <c r="T302" s="177">
        <f t="shared" si="9"/>
        <v>0.0173884413953629</v>
      </c>
      <c r="U302" s="203">
        <v>2.52</v>
      </c>
      <c r="V302" s="203">
        <v>2.39</v>
      </c>
      <c r="W302" s="203">
        <v>2.47</v>
      </c>
      <c r="X302" s="203">
        <v>3.38</v>
      </c>
      <c r="Y302" s="203">
        <v>3.93</v>
      </c>
      <c r="Z302" s="203">
        <v>4.21</v>
      </c>
      <c r="AA302" s="203">
        <v>5.36</v>
      </c>
      <c r="AB302" s="203">
        <v>4.69</v>
      </c>
      <c r="AC302" s="203">
        <v>4</v>
      </c>
      <c r="AD302" s="203">
        <v>3.6</v>
      </c>
      <c r="AE302" s="203">
        <v>3.24</v>
      </c>
      <c r="AF302" s="203">
        <v>3.05</v>
      </c>
      <c r="AG302" s="179">
        <v>2.61012679550397</v>
      </c>
      <c r="AH302" s="179">
        <v>2.47547739732321</v>
      </c>
      <c r="AI302" s="179">
        <v>2.55833856543444</v>
      </c>
      <c r="AJ302" s="179">
        <v>3.50088435269976</v>
      </c>
      <c r="AK302" s="179">
        <v>4.07055488346452</v>
      </c>
      <c r="AL302" s="179">
        <v>4.36056897185385</v>
      </c>
      <c r="AM302" s="179">
        <v>5.55169826345288</v>
      </c>
      <c r="AN302" s="179">
        <v>4.85773598052127</v>
      </c>
      <c r="AO302" s="179">
        <v>4.14305840556185</v>
      </c>
      <c r="AP302" s="179">
        <v>3.72875256500567</v>
      </c>
      <c r="AQ302" s="179">
        <v>3.3558773085051</v>
      </c>
      <c r="AR302" s="179">
        <v>3.15908203424091</v>
      </c>
      <c r="AS302" s="177">
        <v>0.8</v>
      </c>
      <c r="AT302" s="180">
        <v>1.11779248164037</v>
      </c>
      <c r="AU302" s="181">
        <v>300</v>
      </c>
    </row>
    <row r="303" customHeight="1" spans="1:47">
      <c r="A303" s="184" t="s">
        <v>289</v>
      </c>
      <c r="B303" s="185" t="s">
        <v>373</v>
      </c>
      <c r="C303" s="167" t="s">
        <v>380</v>
      </c>
      <c r="D303" s="186">
        <v>0</v>
      </c>
      <c r="E303" s="186">
        <v>0.75</v>
      </c>
      <c r="F303" s="186" t="s">
        <v>160</v>
      </c>
      <c r="G303" s="186" t="s">
        <v>160</v>
      </c>
      <c r="H303" s="186" t="s">
        <v>160</v>
      </c>
      <c r="I303" s="186" t="s">
        <v>160</v>
      </c>
      <c r="J303" s="186" t="s">
        <v>160</v>
      </c>
      <c r="K303" s="196" t="s">
        <v>160</v>
      </c>
      <c r="L303" s="171">
        <v>0.3737</v>
      </c>
      <c r="M303" s="172">
        <v>373</v>
      </c>
      <c r="N303" s="173">
        <v>116.75</v>
      </c>
      <c r="O303" s="173">
        <v>25.72</v>
      </c>
      <c r="P303" s="174">
        <v>1.057</v>
      </c>
      <c r="Q303" s="175">
        <v>21.12</v>
      </c>
      <c r="R303" s="176">
        <v>18</v>
      </c>
      <c r="S303" s="174">
        <f t="shared" si="8"/>
        <v>1.044832</v>
      </c>
      <c r="T303" s="177">
        <f t="shared" si="9"/>
        <v>0.0116458913968942</v>
      </c>
      <c r="U303" s="203">
        <v>2.52</v>
      </c>
      <c r="V303" s="203">
        <v>2.39</v>
      </c>
      <c r="W303" s="203">
        <v>2.47</v>
      </c>
      <c r="X303" s="203">
        <v>3.38</v>
      </c>
      <c r="Y303" s="203">
        <v>3.93</v>
      </c>
      <c r="Z303" s="203">
        <v>4.21</v>
      </c>
      <c r="AA303" s="203">
        <v>5.36</v>
      </c>
      <c r="AB303" s="203">
        <v>4.69</v>
      </c>
      <c r="AC303" s="203">
        <v>4</v>
      </c>
      <c r="AD303" s="203">
        <v>3.6</v>
      </c>
      <c r="AE303" s="203">
        <v>3.24</v>
      </c>
      <c r="AF303" s="203">
        <v>3.05</v>
      </c>
      <c r="AG303" s="179">
        <v>2.61963921472543</v>
      </c>
      <c r="AH303" s="179">
        <v>2.48449909650547</v>
      </c>
      <c r="AI303" s="179">
        <v>2.56766224617929</v>
      </c>
      <c r="AJ303" s="179">
        <v>3.51364307371903</v>
      </c>
      <c r="AK303" s="179">
        <v>4.08538972772656</v>
      </c>
      <c r="AL303" s="179">
        <v>4.37646075158494</v>
      </c>
      <c r="AM303" s="179">
        <v>5.57193102814615</v>
      </c>
      <c r="AN303" s="179">
        <v>4.87543964962788</v>
      </c>
      <c r="AO303" s="179">
        <v>4.15815748369116</v>
      </c>
      <c r="AP303" s="179">
        <v>3.74234173532204</v>
      </c>
      <c r="AQ303" s="179">
        <v>3.36810756178984</v>
      </c>
      <c r="AR303" s="179">
        <v>3.17059508131451</v>
      </c>
      <c r="AS303" s="177">
        <v>0.8</v>
      </c>
      <c r="AT303" s="180">
        <v>1.11533351401017</v>
      </c>
      <c r="AU303" s="181">
        <v>301</v>
      </c>
    </row>
    <row r="304" customHeight="1" spans="1:47">
      <c r="A304" s="184" t="s">
        <v>289</v>
      </c>
      <c r="B304" s="185" t="s">
        <v>373</v>
      </c>
      <c r="C304" s="167" t="s">
        <v>381</v>
      </c>
      <c r="D304" s="186">
        <v>0</v>
      </c>
      <c r="E304" s="186">
        <v>0.75</v>
      </c>
      <c r="F304" s="186" t="s">
        <v>160</v>
      </c>
      <c r="G304" s="186" t="s">
        <v>160</v>
      </c>
      <c r="H304" s="186" t="s">
        <v>160</v>
      </c>
      <c r="I304" s="186" t="s">
        <v>160</v>
      </c>
      <c r="J304" s="186" t="s">
        <v>160</v>
      </c>
      <c r="K304" s="196" t="s">
        <v>160</v>
      </c>
      <c r="L304" s="171">
        <v>0.3737</v>
      </c>
      <c r="M304" s="172">
        <v>168</v>
      </c>
      <c r="N304" s="173">
        <v>117.42</v>
      </c>
      <c r="O304" s="173">
        <v>25.3</v>
      </c>
      <c r="P304" s="174">
        <v>1.098</v>
      </c>
      <c r="Q304" s="175">
        <v>21.4</v>
      </c>
      <c r="R304" s="176">
        <v>18</v>
      </c>
      <c r="S304" s="174">
        <f t="shared" si="8"/>
        <v>1.059392</v>
      </c>
      <c r="T304" s="177">
        <f t="shared" si="9"/>
        <v>0.0364435449767415</v>
      </c>
      <c r="U304" s="203">
        <v>2.72</v>
      </c>
      <c r="V304" s="203">
        <v>2.61</v>
      </c>
      <c r="W304" s="203">
        <v>2.69</v>
      </c>
      <c r="X304" s="203">
        <v>3.45</v>
      </c>
      <c r="Y304" s="203">
        <v>3.86</v>
      </c>
      <c r="Z304" s="203">
        <v>4.19</v>
      </c>
      <c r="AA304" s="203">
        <v>5.29</v>
      </c>
      <c r="AB304" s="203">
        <v>4.68</v>
      </c>
      <c r="AC304" s="203">
        <v>3.98</v>
      </c>
      <c r="AD304" s="203">
        <v>3.66</v>
      </c>
      <c r="AE304" s="203">
        <v>3.26</v>
      </c>
      <c r="AF304" s="203">
        <v>3.06</v>
      </c>
      <c r="AG304" s="179">
        <v>2.83134779194104</v>
      </c>
      <c r="AH304" s="179">
        <v>2.71684475623754</v>
      </c>
      <c r="AI304" s="179">
        <v>2.80011969129463</v>
      </c>
      <c r="AJ304" s="179">
        <v>3.59123157433698</v>
      </c>
      <c r="AK304" s="179">
        <v>4.01801561650456</v>
      </c>
      <c r="AL304" s="179">
        <v>4.36152472361506</v>
      </c>
      <c r="AM304" s="179">
        <v>5.50655508065003</v>
      </c>
      <c r="AN304" s="179">
        <v>4.87158370083973</v>
      </c>
      <c r="AO304" s="179">
        <v>4.1429280190902</v>
      </c>
      <c r="AP304" s="179">
        <v>3.80982827886184</v>
      </c>
      <c r="AQ304" s="179">
        <v>3.39345360357639</v>
      </c>
      <c r="AR304" s="179">
        <v>3.18526626593367</v>
      </c>
      <c r="AS304" s="177">
        <v>0.8</v>
      </c>
      <c r="AT304" s="180">
        <v>1.11349589841555</v>
      </c>
      <c r="AU304" s="181">
        <v>302</v>
      </c>
    </row>
    <row r="305" customHeight="1" spans="1:47">
      <c r="A305" s="184" t="s">
        <v>289</v>
      </c>
      <c r="B305" s="185" t="s">
        <v>382</v>
      </c>
      <c r="C305" s="188" t="s">
        <v>383</v>
      </c>
      <c r="D305" s="186">
        <v>0</v>
      </c>
      <c r="E305" s="186">
        <v>0.75</v>
      </c>
      <c r="F305" s="186" t="s">
        <v>160</v>
      </c>
      <c r="G305" s="186" t="s">
        <v>160</v>
      </c>
      <c r="H305" s="186" t="s">
        <v>160</v>
      </c>
      <c r="I305" s="186" t="s">
        <v>160</v>
      </c>
      <c r="J305" s="186" t="s">
        <v>160</v>
      </c>
      <c r="K305" s="196" t="s">
        <v>160</v>
      </c>
      <c r="L305" s="171">
        <v>0.3737</v>
      </c>
      <c r="M305" s="172">
        <v>3</v>
      </c>
      <c r="N305" s="173">
        <v>119.52</v>
      </c>
      <c r="O305" s="173">
        <v>26.67</v>
      </c>
      <c r="P305" s="174">
        <v>1.038</v>
      </c>
      <c r="Q305" s="175">
        <v>19.17</v>
      </c>
      <c r="R305" s="176">
        <v>18</v>
      </c>
      <c r="S305" s="174">
        <f t="shared" si="8"/>
        <v>1.035824</v>
      </c>
      <c r="T305" s="177">
        <f t="shared" si="9"/>
        <v>0.00210074298336393</v>
      </c>
      <c r="U305" s="203">
        <v>2.46</v>
      </c>
      <c r="V305" s="203">
        <v>2.53</v>
      </c>
      <c r="W305" s="203">
        <v>2.75</v>
      </c>
      <c r="X305" s="203">
        <v>3.6</v>
      </c>
      <c r="Y305" s="203">
        <v>3.9</v>
      </c>
      <c r="Z305" s="203">
        <v>4.33</v>
      </c>
      <c r="AA305" s="203">
        <v>5.47</v>
      </c>
      <c r="AB305" s="203">
        <v>4.73</v>
      </c>
      <c r="AC305" s="203">
        <v>3.78</v>
      </c>
      <c r="AD305" s="203">
        <v>3.43</v>
      </c>
      <c r="AE305" s="203">
        <v>2.8</v>
      </c>
      <c r="AF305" s="203">
        <v>2.7</v>
      </c>
      <c r="AG305" s="179">
        <v>2.53250158328056</v>
      </c>
      <c r="AH305" s="179">
        <v>2.60456463646334</v>
      </c>
      <c r="AI305" s="179">
        <v>2.83104851789493</v>
      </c>
      <c r="AJ305" s="179">
        <v>3.70609987797155</v>
      </c>
      <c r="AK305" s="179">
        <v>4.01494153446918</v>
      </c>
      <c r="AL305" s="179">
        <v>4.45761457544911</v>
      </c>
      <c r="AM305" s="179">
        <v>5.6312128701401</v>
      </c>
      <c r="AN305" s="179">
        <v>4.86940345077928</v>
      </c>
      <c r="AO305" s="179">
        <v>3.89140487187012</v>
      </c>
      <c r="AP305" s="179">
        <v>3.53108960595622</v>
      </c>
      <c r="AQ305" s="179">
        <v>2.8825221273112</v>
      </c>
      <c r="AR305" s="179">
        <v>2.77957490847866</v>
      </c>
      <c r="AS305" s="177">
        <v>0.8</v>
      </c>
      <c r="AT305" s="180">
        <v>1.10636513610118</v>
      </c>
      <c r="AU305" s="181">
        <v>303</v>
      </c>
    </row>
    <row r="306" customHeight="1" spans="1:47">
      <c r="A306" s="184" t="s">
        <v>289</v>
      </c>
      <c r="B306" s="185" t="s">
        <v>382</v>
      </c>
      <c r="C306" s="167" t="s">
        <v>384</v>
      </c>
      <c r="D306" s="186">
        <v>0</v>
      </c>
      <c r="E306" s="186">
        <v>0.75</v>
      </c>
      <c r="F306" s="186" t="s">
        <v>160</v>
      </c>
      <c r="G306" s="186" t="s">
        <v>160</v>
      </c>
      <c r="H306" s="186" t="s">
        <v>160</v>
      </c>
      <c r="I306" s="186" t="s">
        <v>160</v>
      </c>
      <c r="J306" s="186" t="s">
        <v>160</v>
      </c>
      <c r="K306" s="196" t="s">
        <v>160</v>
      </c>
      <c r="L306" s="171">
        <v>0.3737</v>
      </c>
      <c r="M306" s="172">
        <v>13</v>
      </c>
      <c r="N306" s="173">
        <v>119.52</v>
      </c>
      <c r="O306" s="173">
        <v>26.67</v>
      </c>
      <c r="P306" s="174">
        <v>1.038</v>
      </c>
      <c r="Q306" s="175">
        <v>19.17</v>
      </c>
      <c r="R306" s="176">
        <v>18</v>
      </c>
      <c r="S306" s="174">
        <f t="shared" si="8"/>
        <v>1.035824</v>
      </c>
      <c r="T306" s="177">
        <f t="shared" si="9"/>
        <v>0.00210074298336393</v>
      </c>
      <c r="U306" s="203">
        <v>2.46</v>
      </c>
      <c r="V306" s="203">
        <v>2.53</v>
      </c>
      <c r="W306" s="203">
        <v>2.75</v>
      </c>
      <c r="X306" s="203">
        <v>3.6</v>
      </c>
      <c r="Y306" s="203">
        <v>3.9</v>
      </c>
      <c r="Z306" s="203">
        <v>4.33</v>
      </c>
      <c r="AA306" s="203">
        <v>5.47</v>
      </c>
      <c r="AB306" s="203">
        <v>4.73</v>
      </c>
      <c r="AC306" s="203">
        <v>3.78</v>
      </c>
      <c r="AD306" s="203">
        <v>3.43</v>
      </c>
      <c r="AE306" s="203">
        <v>2.8</v>
      </c>
      <c r="AF306" s="203">
        <v>2.7</v>
      </c>
      <c r="AG306" s="179">
        <v>2.53250158328056</v>
      </c>
      <c r="AH306" s="179">
        <v>2.60456463646334</v>
      </c>
      <c r="AI306" s="179">
        <v>2.83104851789493</v>
      </c>
      <c r="AJ306" s="179">
        <v>3.70609987797155</v>
      </c>
      <c r="AK306" s="179">
        <v>4.01494153446918</v>
      </c>
      <c r="AL306" s="179">
        <v>4.45761457544911</v>
      </c>
      <c r="AM306" s="179">
        <v>5.6312128701401</v>
      </c>
      <c r="AN306" s="179">
        <v>4.86940345077928</v>
      </c>
      <c r="AO306" s="179">
        <v>3.89140487187012</v>
      </c>
      <c r="AP306" s="179">
        <v>3.53108960595622</v>
      </c>
      <c r="AQ306" s="179">
        <v>2.8825221273112</v>
      </c>
      <c r="AR306" s="179">
        <v>2.77957490847866</v>
      </c>
      <c r="AS306" s="177">
        <v>0.8</v>
      </c>
      <c r="AT306" s="180">
        <v>1.10414789647797</v>
      </c>
      <c r="AU306" s="181">
        <v>304</v>
      </c>
    </row>
    <row r="307" customHeight="1" spans="1:47">
      <c r="A307" s="184" t="s">
        <v>289</v>
      </c>
      <c r="B307" s="185" t="s">
        <v>382</v>
      </c>
      <c r="C307" s="167" t="s">
        <v>385</v>
      </c>
      <c r="D307" s="186">
        <v>0</v>
      </c>
      <c r="E307" s="186">
        <v>0.75</v>
      </c>
      <c r="F307" s="186" t="s">
        <v>160</v>
      </c>
      <c r="G307" s="186" t="s">
        <v>160</v>
      </c>
      <c r="H307" s="186" t="s">
        <v>160</v>
      </c>
      <c r="I307" s="186" t="s">
        <v>160</v>
      </c>
      <c r="J307" s="186" t="s">
        <v>160</v>
      </c>
      <c r="K307" s="196" t="s">
        <v>160</v>
      </c>
      <c r="L307" s="171">
        <v>0.3737</v>
      </c>
      <c r="M307" s="172">
        <v>15</v>
      </c>
      <c r="N307" s="173">
        <v>120</v>
      </c>
      <c r="O307" s="173">
        <v>26.88</v>
      </c>
      <c r="P307" s="174">
        <v>1.064</v>
      </c>
      <c r="Q307" s="175">
        <v>18.28</v>
      </c>
      <c r="R307" s="176">
        <v>18</v>
      </c>
      <c r="S307" s="174">
        <f t="shared" si="8"/>
        <v>1.137112</v>
      </c>
      <c r="T307" s="177">
        <f t="shared" si="9"/>
        <v>-0.0642962170832777</v>
      </c>
      <c r="U307" s="203">
        <v>2.46</v>
      </c>
      <c r="V307" s="203">
        <v>2.58</v>
      </c>
      <c r="W307" s="203">
        <v>3.03</v>
      </c>
      <c r="X307" s="203">
        <v>3.93</v>
      </c>
      <c r="Y307" s="203">
        <v>4.29</v>
      </c>
      <c r="Z307" s="203">
        <v>4.89</v>
      </c>
      <c r="AA307" s="203">
        <v>6.29</v>
      </c>
      <c r="AB307" s="203">
        <v>5.61</v>
      </c>
      <c r="AC307" s="203">
        <v>4.41</v>
      </c>
      <c r="AD307" s="203">
        <v>3.66</v>
      </c>
      <c r="AE307" s="203">
        <v>2.86</v>
      </c>
      <c r="AF307" s="203">
        <v>2.61</v>
      </c>
      <c r="AG307" s="179">
        <v>2.52687425688938</v>
      </c>
      <c r="AH307" s="179">
        <v>2.65013641576204</v>
      </c>
      <c r="AI307" s="179">
        <v>3.11236951153448</v>
      </c>
      <c r="AJ307" s="179">
        <v>4.03683570307938</v>
      </c>
      <c r="AK307" s="179">
        <v>4.40662217969734</v>
      </c>
      <c r="AL307" s="179">
        <v>5.0229329740606</v>
      </c>
      <c r="AM307" s="179">
        <v>6.46099149424155</v>
      </c>
      <c r="AN307" s="179">
        <v>5.76250592729652</v>
      </c>
      <c r="AO307" s="179">
        <v>4.52988433856999</v>
      </c>
      <c r="AP307" s="179">
        <v>3.75949584561591</v>
      </c>
      <c r="AQ307" s="179">
        <v>2.93774811979823</v>
      </c>
      <c r="AR307" s="179">
        <v>2.6809519554802</v>
      </c>
      <c r="AS307" s="177">
        <v>0.8</v>
      </c>
      <c r="AT307" s="180">
        <v>1.12205290779764</v>
      </c>
      <c r="AU307" s="181">
        <v>305</v>
      </c>
    </row>
    <row r="308" customHeight="1" spans="1:47">
      <c r="A308" s="184" t="s">
        <v>289</v>
      </c>
      <c r="B308" s="185" t="s">
        <v>382</v>
      </c>
      <c r="C308" s="167" t="s">
        <v>386</v>
      </c>
      <c r="D308" s="186">
        <v>0</v>
      </c>
      <c r="E308" s="186">
        <v>0.75</v>
      </c>
      <c r="F308" s="186" t="s">
        <v>160</v>
      </c>
      <c r="G308" s="186" t="s">
        <v>160</v>
      </c>
      <c r="H308" s="186" t="s">
        <v>160</v>
      </c>
      <c r="I308" s="186" t="s">
        <v>160</v>
      </c>
      <c r="J308" s="186" t="s">
        <v>160</v>
      </c>
      <c r="K308" s="196" t="s">
        <v>160</v>
      </c>
      <c r="L308" s="171">
        <v>0.3737</v>
      </c>
      <c r="M308" s="172">
        <v>323</v>
      </c>
      <c r="N308" s="173">
        <v>118.75</v>
      </c>
      <c r="O308" s="173">
        <v>26.58</v>
      </c>
      <c r="P308" s="174">
        <v>1.099</v>
      </c>
      <c r="Q308" s="175">
        <v>21.38</v>
      </c>
      <c r="R308" s="176">
        <v>18</v>
      </c>
      <c r="S308" s="174">
        <f t="shared" si="8"/>
        <v>1.070616</v>
      </c>
      <c r="T308" s="177">
        <f t="shared" si="9"/>
        <v>0.0265118399127231</v>
      </c>
      <c r="U308" s="203">
        <v>2.49</v>
      </c>
      <c r="V308" s="203">
        <v>2.51</v>
      </c>
      <c r="W308" s="203">
        <v>2.71</v>
      </c>
      <c r="X308" s="203">
        <v>3.54</v>
      </c>
      <c r="Y308" s="203">
        <v>4.02</v>
      </c>
      <c r="Z308" s="203">
        <v>4.41</v>
      </c>
      <c r="AA308" s="203">
        <v>5.59</v>
      </c>
      <c r="AB308" s="203">
        <v>4.93</v>
      </c>
      <c r="AC308" s="203">
        <v>4.07</v>
      </c>
      <c r="AD308" s="203">
        <v>3.64</v>
      </c>
      <c r="AE308" s="203">
        <v>3.08</v>
      </c>
      <c r="AF308" s="203">
        <v>2.91</v>
      </c>
      <c r="AG308" s="179">
        <v>2.59209173036831</v>
      </c>
      <c r="AH308" s="179">
        <v>2.61291174426685</v>
      </c>
      <c r="AI308" s="179">
        <v>2.82111188325226</v>
      </c>
      <c r="AJ308" s="179">
        <v>3.6851424600417</v>
      </c>
      <c r="AK308" s="179">
        <v>4.18482279360667</v>
      </c>
      <c r="AL308" s="179">
        <v>4.59081306462821</v>
      </c>
      <c r="AM308" s="179">
        <v>5.81919388464211</v>
      </c>
      <c r="AN308" s="179">
        <v>5.13213342599027</v>
      </c>
      <c r="AO308" s="179">
        <v>4.23687282835302</v>
      </c>
      <c r="AP308" s="179">
        <v>3.7892425295344</v>
      </c>
      <c r="AQ308" s="179">
        <v>3.20628214037526</v>
      </c>
      <c r="AR308" s="179">
        <v>3.02931202223767</v>
      </c>
      <c r="AS308" s="177">
        <v>0.8</v>
      </c>
      <c r="AT308" s="180">
        <v>1.12205290779764</v>
      </c>
      <c r="AU308" s="181">
        <v>306</v>
      </c>
    </row>
    <row r="309" customHeight="1" spans="1:47">
      <c r="A309" s="184" t="s">
        <v>289</v>
      </c>
      <c r="B309" s="185" t="s">
        <v>382</v>
      </c>
      <c r="C309" s="167" t="s">
        <v>387</v>
      </c>
      <c r="D309" s="186">
        <v>0</v>
      </c>
      <c r="E309" s="186">
        <v>0.75</v>
      </c>
      <c r="F309" s="186" t="s">
        <v>160</v>
      </c>
      <c r="G309" s="186" t="s">
        <v>160</v>
      </c>
      <c r="H309" s="186" t="s">
        <v>160</v>
      </c>
      <c r="I309" s="186" t="s">
        <v>160</v>
      </c>
      <c r="J309" s="186" t="s">
        <v>160</v>
      </c>
      <c r="K309" s="196" t="s">
        <v>160</v>
      </c>
      <c r="L309" s="171">
        <v>0.3737</v>
      </c>
      <c r="M309" s="172">
        <v>832</v>
      </c>
      <c r="N309" s="173">
        <v>118.98</v>
      </c>
      <c r="O309" s="173">
        <v>26.92</v>
      </c>
      <c r="P309" s="174">
        <v>1.118</v>
      </c>
      <c r="Q309" s="175">
        <v>21.82</v>
      </c>
      <c r="R309" s="176">
        <v>18</v>
      </c>
      <c r="S309" s="174">
        <f t="shared" si="8"/>
        <v>1.070616</v>
      </c>
      <c r="T309" s="177">
        <f t="shared" si="9"/>
        <v>0.044258632413489</v>
      </c>
      <c r="U309" s="203">
        <v>2.49</v>
      </c>
      <c r="V309" s="203">
        <v>2.51</v>
      </c>
      <c r="W309" s="203">
        <v>2.71</v>
      </c>
      <c r="X309" s="203">
        <v>3.54</v>
      </c>
      <c r="Y309" s="203">
        <v>4.02</v>
      </c>
      <c r="Z309" s="203">
        <v>4.41</v>
      </c>
      <c r="AA309" s="203">
        <v>5.59</v>
      </c>
      <c r="AB309" s="203">
        <v>4.93</v>
      </c>
      <c r="AC309" s="203">
        <v>4.07</v>
      </c>
      <c r="AD309" s="203">
        <v>3.64</v>
      </c>
      <c r="AE309" s="203">
        <v>3.08</v>
      </c>
      <c r="AF309" s="203">
        <v>2.91</v>
      </c>
      <c r="AG309" s="179">
        <v>2.59733865363492</v>
      </c>
      <c r="AH309" s="179">
        <v>2.61820081149544</v>
      </c>
      <c r="AI309" s="179">
        <v>2.82682239010065</v>
      </c>
      <c r="AJ309" s="179">
        <v>3.69260194131229</v>
      </c>
      <c r="AK309" s="179">
        <v>4.19329372996481</v>
      </c>
      <c r="AL309" s="179">
        <v>4.60010580824497</v>
      </c>
      <c r="AM309" s="179">
        <v>5.83097312201574</v>
      </c>
      <c r="AN309" s="179">
        <v>5.14252191261853</v>
      </c>
      <c r="AO309" s="179">
        <v>4.24544912461611</v>
      </c>
      <c r="AP309" s="179">
        <v>3.7969127306149</v>
      </c>
      <c r="AQ309" s="179">
        <v>3.2127723105203</v>
      </c>
      <c r="AR309" s="179">
        <v>3.03544396870587</v>
      </c>
      <c r="AS309" s="177">
        <v>0.8</v>
      </c>
      <c r="AT309" s="180">
        <v>1.17334991320193</v>
      </c>
      <c r="AU309" s="181">
        <v>307</v>
      </c>
    </row>
    <row r="310" customHeight="1" spans="1:47">
      <c r="A310" s="184" t="s">
        <v>289</v>
      </c>
      <c r="B310" s="185" t="s">
        <v>382</v>
      </c>
      <c r="C310" s="167" t="s">
        <v>388</v>
      </c>
      <c r="D310" s="186">
        <v>0</v>
      </c>
      <c r="E310" s="186">
        <v>0.75</v>
      </c>
      <c r="F310" s="186" t="s">
        <v>160</v>
      </c>
      <c r="G310" s="186" t="s">
        <v>160</v>
      </c>
      <c r="H310" s="186" t="s">
        <v>160</v>
      </c>
      <c r="I310" s="186" t="s">
        <v>160</v>
      </c>
      <c r="J310" s="186" t="s">
        <v>160</v>
      </c>
      <c r="K310" s="196" t="s">
        <v>160</v>
      </c>
      <c r="L310" s="171">
        <v>0.3737</v>
      </c>
      <c r="M310" s="172">
        <v>755</v>
      </c>
      <c r="N310" s="173">
        <v>119.5</v>
      </c>
      <c r="O310" s="173">
        <v>27.47</v>
      </c>
      <c r="P310" s="174">
        <v>1.122</v>
      </c>
      <c r="Q310" s="175">
        <v>22.87</v>
      </c>
      <c r="R310" s="176">
        <v>19</v>
      </c>
      <c r="S310" s="174">
        <f t="shared" si="8"/>
        <v>1.051896</v>
      </c>
      <c r="T310" s="177">
        <f t="shared" si="9"/>
        <v>0.066645371785804</v>
      </c>
      <c r="U310" s="203">
        <v>2.46</v>
      </c>
      <c r="V310" s="203">
        <v>2.61</v>
      </c>
      <c r="W310" s="203">
        <v>2.7</v>
      </c>
      <c r="X310" s="203">
        <v>3.52</v>
      </c>
      <c r="Y310" s="203">
        <v>3.99</v>
      </c>
      <c r="Z310" s="203">
        <v>4.17</v>
      </c>
      <c r="AA310" s="203">
        <v>5.43</v>
      </c>
      <c r="AB310" s="203">
        <v>4.73</v>
      </c>
      <c r="AC310" s="203">
        <v>3.95</v>
      </c>
      <c r="AD310" s="203">
        <v>3.66</v>
      </c>
      <c r="AE310" s="203">
        <v>3</v>
      </c>
      <c r="AF310" s="203">
        <v>2.92</v>
      </c>
      <c r="AG310" s="179">
        <v>2.57869036482694</v>
      </c>
      <c r="AH310" s="179">
        <v>2.73592758219444</v>
      </c>
      <c r="AI310" s="179">
        <v>2.83026991261494</v>
      </c>
      <c r="AJ310" s="179">
        <v>3.68983336755725</v>
      </c>
      <c r="AK310" s="179">
        <v>4.1825099819754</v>
      </c>
      <c r="AL310" s="179">
        <v>4.3711946428164</v>
      </c>
      <c r="AM310" s="179">
        <v>5.69198726870337</v>
      </c>
      <c r="AN310" s="179">
        <v>4.95821358765505</v>
      </c>
      <c r="AO310" s="179">
        <v>4.14058005734407</v>
      </c>
      <c r="AP310" s="179">
        <v>3.83658810376691</v>
      </c>
      <c r="AQ310" s="179">
        <v>3.14474434734993</v>
      </c>
      <c r="AR310" s="179">
        <v>3.06088449808726</v>
      </c>
      <c r="AS310" s="177">
        <v>0.8</v>
      </c>
      <c r="AT310" s="180">
        <v>1.17334991320193</v>
      </c>
      <c r="AU310" s="181">
        <v>308</v>
      </c>
    </row>
    <row r="311" customHeight="1" spans="1:47">
      <c r="A311" s="184" t="s">
        <v>289</v>
      </c>
      <c r="B311" s="185" t="s">
        <v>382</v>
      </c>
      <c r="C311" s="167" t="s">
        <v>389</v>
      </c>
      <c r="D311" s="186">
        <v>0</v>
      </c>
      <c r="E311" s="186">
        <v>0.75</v>
      </c>
      <c r="F311" s="186" t="s">
        <v>160</v>
      </c>
      <c r="G311" s="186" t="s">
        <v>160</v>
      </c>
      <c r="H311" s="186" t="s">
        <v>160</v>
      </c>
      <c r="I311" s="186" t="s">
        <v>160</v>
      </c>
      <c r="J311" s="186" t="s">
        <v>160</v>
      </c>
      <c r="K311" s="196" t="s">
        <v>160</v>
      </c>
      <c r="L311" s="171">
        <v>0.3737</v>
      </c>
      <c r="M311" s="172">
        <v>889</v>
      </c>
      <c r="N311" s="173">
        <v>119.33</v>
      </c>
      <c r="O311" s="173">
        <v>27.12</v>
      </c>
      <c r="P311" s="174">
        <v>1.137</v>
      </c>
      <c r="Q311" s="175">
        <v>22.42</v>
      </c>
      <c r="R311" s="176">
        <v>19</v>
      </c>
      <c r="S311" s="174">
        <f t="shared" si="8"/>
        <v>1.051896</v>
      </c>
      <c r="T311" s="177">
        <f t="shared" si="9"/>
        <v>0.0809053366492505</v>
      </c>
      <c r="U311" s="203">
        <v>2.46</v>
      </c>
      <c r="V311" s="203">
        <v>2.61</v>
      </c>
      <c r="W311" s="203">
        <v>2.7</v>
      </c>
      <c r="X311" s="203">
        <v>3.52</v>
      </c>
      <c r="Y311" s="203">
        <v>3.99</v>
      </c>
      <c r="Z311" s="203">
        <v>4.17</v>
      </c>
      <c r="AA311" s="203">
        <v>5.43</v>
      </c>
      <c r="AB311" s="203">
        <v>4.73</v>
      </c>
      <c r="AC311" s="203">
        <v>3.95</v>
      </c>
      <c r="AD311" s="203">
        <v>3.66</v>
      </c>
      <c r="AE311" s="203">
        <v>3</v>
      </c>
      <c r="AF311" s="203">
        <v>2.92</v>
      </c>
      <c r="AG311" s="179">
        <v>2.57281571562208</v>
      </c>
      <c r="AH311" s="179">
        <v>2.7296947226722</v>
      </c>
      <c r="AI311" s="179">
        <v>2.82382212690228</v>
      </c>
      <c r="AJ311" s="179">
        <v>3.68142736544297</v>
      </c>
      <c r="AK311" s="179">
        <v>4.17298158753337</v>
      </c>
      <c r="AL311" s="179">
        <v>4.36123639599352</v>
      </c>
      <c r="AM311" s="179">
        <v>5.67902005521458</v>
      </c>
      <c r="AN311" s="179">
        <v>4.94691802231399</v>
      </c>
      <c r="AO311" s="179">
        <v>4.13114718565334</v>
      </c>
      <c r="AP311" s="179">
        <v>3.82784777202309</v>
      </c>
      <c r="AQ311" s="179">
        <v>3.13758014100253</v>
      </c>
      <c r="AR311" s="179">
        <v>3.05391133724247</v>
      </c>
      <c r="AS311" s="177">
        <v>0.8</v>
      </c>
      <c r="AT311" s="180">
        <v>1.17458724745454</v>
      </c>
      <c r="AU311" s="181">
        <v>309</v>
      </c>
    </row>
    <row r="312" customHeight="1" spans="1:47">
      <c r="A312" s="184" t="s">
        <v>289</v>
      </c>
      <c r="B312" s="185" t="s">
        <v>382</v>
      </c>
      <c r="C312" s="167" t="s">
        <v>390</v>
      </c>
      <c r="D312" s="186">
        <v>0</v>
      </c>
      <c r="E312" s="186">
        <v>0.75</v>
      </c>
      <c r="F312" s="186" t="s">
        <v>160</v>
      </c>
      <c r="G312" s="186" t="s">
        <v>160</v>
      </c>
      <c r="H312" s="186" t="s">
        <v>160</v>
      </c>
      <c r="I312" s="186" t="s">
        <v>160</v>
      </c>
      <c r="J312" s="186" t="s">
        <v>160</v>
      </c>
      <c r="K312" s="196" t="s">
        <v>160</v>
      </c>
      <c r="L312" s="171">
        <v>0.3737</v>
      </c>
      <c r="M312" s="172">
        <v>673</v>
      </c>
      <c r="N312" s="173">
        <v>119.9</v>
      </c>
      <c r="O312" s="173">
        <v>27.23</v>
      </c>
      <c r="P312" s="174">
        <v>1.092</v>
      </c>
      <c r="Q312" s="175">
        <v>22.53</v>
      </c>
      <c r="R312" s="176">
        <v>18</v>
      </c>
      <c r="S312" s="174">
        <f t="shared" si="8"/>
        <v>1.051896</v>
      </c>
      <c r="T312" s="177">
        <f t="shared" si="9"/>
        <v>0.038125442058911</v>
      </c>
      <c r="U312" s="203">
        <v>2.46</v>
      </c>
      <c r="V312" s="203">
        <v>2.61</v>
      </c>
      <c r="W312" s="203">
        <v>2.7</v>
      </c>
      <c r="X312" s="203">
        <v>3.52</v>
      </c>
      <c r="Y312" s="203">
        <v>3.99</v>
      </c>
      <c r="Z312" s="203">
        <v>4.17</v>
      </c>
      <c r="AA312" s="203">
        <v>5.43</v>
      </c>
      <c r="AB312" s="203">
        <v>4.73</v>
      </c>
      <c r="AC312" s="203">
        <v>3.95</v>
      </c>
      <c r="AD312" s="203">
        <v>3.66</v>
      </c>
      <c r="AE312" s="203">
        <v>3</v>
      </c>
      <c r="AF312" s="203">
        <v>2.92</v>
      </c>
      <c r="AG312" s="179">
        <v>2.57421889616464</v>
      </c>
      <c r="AH312" s="179">
        <v>2.73118346300395</v>
      </c>
      <c r="AI312" s="179">
        <v>2.82536220310753</v>
      </c>
      <c r="AJ312" s="179">
        <v>3.68343516849574</v>
      </c>
      <c r="AK312" s="179">
        <v>4.17525747792557</v>
      </c>
      <c r="AL312" s="179">
        <v>4.36361495813274</v>
      </c>
      <c r="AM312" s="179">
        <v>5.68211731958292</v>
      </c>
      <c r="AN312" s="179">
        <v>4.94961600766616</v>
      </c>
      <c r="AO312" s="179">
        <v>4.13340026010176</v>
      </c>
      <c r="AP312" s="179">
        <v>3.8299354308791</v>
      </c>
      <c r="AQ312" s="179">
        <v>3.13929133678615</v>
      </c>
      <c r="AR312" s="179">
        <v>3.05557690113852</v>
      </c>
      <c r="AS312" s="177">
        <v>0.8</v>
      </c>
      <c r="AT312" s="180">
        <v>1.17796224278822</v>
      </c>
      <c r="AU312" s="181">
        <v>310</v>
      </c>
    </row>
    <row r="313" customHeight="1" spans="1:47">
      <c r="A313" s="184" t="s">
        <v>289</v>
      </c>
      <c r="B313" s="185" t="s">
        <v>382</v>
      </c>
      <c r="C313" s="167" t="s">
        <v>391</v>
      </c>
      <c r="D313" s="186">
        <v>0</v>
      </c>
      <c r="E313" s="186">
        <v>0.75</v>
      </c>
      <c r="F313" s="186" t="s">
        <v>160</v>
      </c>
      <c r="G313" s="186" t="s">
        <v>160</v>
      </c>
      <c r="H313" s="186" t="s">
        <v>160</v>
      </c>
      <c r="I313" s="186" t="s">
        <v>160</v>
      </c>
      <c r="J313" s="186" t="s">
        <v>160</v>
      </c>
      <c r="K313" s="196" t="s">
        <v>160</v>
      </c>
      <c r="L313" s="171">
        <v>0.3737</v>
      </c>
      <c r="M313" s="172">
        <v>37</v>
      </c>
      <c r="N313" s="173">
        <v>119.65</v>
      </c>
      <c r="O313" s="173">
        <v>27.08</v>
      </c>
      <c r="P313" s="174">
        <v>1.111</v>
      </c>
      <c r="Q313" s="175">
        <v>22.28</v>
      </c>
      <c r="R313" s="176">
        <v>18</v>
      </c>
      <c r="S313" s="174">
        <f t="shared" si="8"/>
        <v>1.051896</v>
      </c>
      <c r="T313" s="177">
        <f t="shared" si="9"/>
        <v>0.0561880642192765</v>
      </c>
      <c r="U313" s="203">
        <v>2.46</v>
      </c>
      <c r="V313" s="203">
        <v>2.61</v>
      </c>
      <c r="W313" s="203">
        <v>2.7</v>
      </c>
      <c r="X313" s="203">
        <v>3.52</v>
      </c>
      <c r="Y313" s="203">
        <v>3.99</v>
      </c>
      <c r="Z313" s="203">
        <v>4.17</v>
      </c>
      <c r="AA313" s="203">
        <v>5.43</v>
      </c>
      <c r="AB313" s="203">
        <v>4.73</v>
      </c>
      <c r="AC313" s="203">
        <v>3.95</v>
      </c>
      <c r="AD313" s="203">
        <v>3.66</v>
      </c>
      <c r="AE313" s="203">
        <v>3</v>
      </c>
      <c r="AF313" s="203">
        <v>2.92</v>
      </c>
      <c r="AG313" s="179">
        <v>2.57169317118803</v>
      </c>
      <c r="AH313" s="179">
        <v>2.72850373040681</v>
      </c>
      <c r="AI313" s="179">
        <v>2.82259006593808</v>
      </c>
      <c r="AJ313" s="179">
        <v>3.67982112300075</v>
      </c>
      <c r="AK313" s="179">
        <v>4.1711608752196</v>
      </c>
      <c r="AL313" s="179">
        <v>4.35933354628214</v>
      </c>
      <c r="AM313" s="179">
        <v>5.67654224371991</v>
      </c>
      <c r="AN313" s="179">
        <v>4.94475963403226</v>
      </c>
      <c r="AO313" s="179">
        <v>4.1293447260946</v>
      </c>
      <c r="AP313" s="179">
        <v>3.82617764493828</v>
      </c>
      <c r="AQ313" s="179">
        <v>3.13621118437564</v>
      </c>
      <c r="AR313" s="179">
        <v>3.05257888612562</v>
      </c>
      <c r="AS313" s="177">
        <v>0.8</v>
      </c>
      <c r="AT313" s="180">
        <v>1.1717468751887</v>
      </c>
      <c r="AU313" s="181">
        <v>311</v>
      </c>
    </row>
    <row r="314" customHeight="1" spans="1:47">
      <c r="A314" s="184" t="s">
        <v>289</v>
      </c>
      <c r="B314" s="185" t="s">
        <v>382</v>
      </c>
      <c r="C314" s="167" t="s">
        <v>392</v>
      </c>
      <c r="D314" s="186">
        <v>0</v>
      </c>
      <c r="E314" s="186">
        <v>0.75</v>
      </c>
      <c r="F314" s="186" t="s">
        <v>160</v>
      </c>
      <c r="G314" s="186" t="s">
        <v>160</v>
      </c>
      <c r="H314" s="186" t="s">
        <v>160</v>
      </c>
      <c r="I314" s="186" t="s">
        <v>160</v>
      </c>
      <c r="J314" s="186" t="s">
        <v>160</v>
      </c>
      <c r="K314" s="196" t="s">
        <v>160</v>
      </c>
      <c r="L314" s="171">
        <v>0.3737</v>
      </c>
      <c r="M314" s="172">
        <v>29</v>
      </c>
      <c r="N314" s="173">
        <v>120.22</v>
      </c>
      <c r="O314" s="173">
        <v>27.33</v>
      </c>
      <c r="P314" s="174">
        <v>1.095</v>
      </c>
      <c r="Q314" s="175">
        <v>20.23</v>
      </c>
      <c r="R314" s="176">
        <v>18</v>
      </c>
      <c r="S314" s="174">
        <f t="shared" si="8"/>
        <v>1.038872</v>
      </c>
      <c r="T314" s="177">
        <f t="shared" si="9"/>
        <v>0.0540278301850468</v>
      </c>
      <c r="U314" s="203">
        <v>2.46</v>
      </c>
      <c r="V314" s="203">
        <v>2.62</v>
      </c>
      <c r="W314" s="203">
        <v>2.78</v>
      </c>
      <c r="X314" s="203">
        <v>3.64</v>
      </c>
      <c r="Y314" s="203">
        <v>3.98</v>
      </c>
      <c r="Z314" s="203">
        <v>4.19</v>
      </c>
      <c r="AA314" s="203">
        <v>5.44</v>
      </c>
      <c r="AB314" s="203">
        <v>4.73</v>
      </c>
      <c r="AC314" s="203">
        <v>3.82</v>
      </c>
      <c r="AD314" s="203">
        <v>3.44</v>
      </c>
      <c r="AE314" s="203">
        <v>2.81</v>
      </c>
      <c r="AF314" s="203">
        <v>2.7</v>
      </c>
      <c r="AG314" s="179">
        <v>2.54376870297784</v>
      </c>
      <c r="AH314" s="179">
        <v>2.70921707390323</v>
      </c>
      <c r="AI314" s="179">
        <v>2.87466544482862</v>
      </c>
      <c r="AJ314" s="179">
        <v>3.76395043855258</v>
      </c>
      <c r="AK314" s="179">
        <v>4.11552822676903</v>
      </c>
      <c r="AL314" s="179">
        <v>4.33267921360861</v>
      </c>
      <c r="AM314" s="179">
        <v>5.6252446114632</v>
      </c>
      <c r="AN314" s="179">
        <v>4.89106746548179</v>
      </c>
      <c r="AO314" s="179">
        <v>3.95007985584364</v>
      </c>
      <c r="AP314" s="179">
        <v>3.55713997489585</v>
      </c>
      <c r="AQ314" s="179">
        <v>2.90568701437713</v>
      </c>
      <c r="AR314" s="179">
        <v>2.79194125936593</v>
      </c>
      <c r="AS314" s="177">
        <v>0.8</v>
      </c>
      <c r="AT314" s="180">
        <v>1.17459041354528</v>
      </c>
      <c r="AU314" s="181">
        <v>312</v>
      </c>
    </row>
    <row r="315" customHeight="1" spans="1:47">
      <c r="A315" s="184" t="s">
        <v>393</v>
      </c>
      <c r="B315" s="185" t="s">
        <v>394</v>
      </c>
      <c r="C315" s="188" t="s">
        <v>395</v>
      </c>
      <c r="D315" s="186">
        <v>0</v>
      </c>
      <c r="E315" s="186">
        <v>0.75</v>
      </c>
      <c r="F315" s="186" t="s">
        <v>160</v>
      </c>
      <c r="G315" s="186" t="s">
        <v>160</v>
      </c>
      <c r="H315" s="186" t="s">
        <v>160</v>
      </c>
      <c r="I315" s="186" t="s">
        <v>160</v>
      </c>
      <c r="J315" s="186" t="s">
        <v>160</v>
      </c>
      <c r="K315" s="196" t="s">
        <v>160</v>
      </c>
      <c r="L315" s="171">
        <v>0.4198</v>
      </c>
      <c r="M315" s="172">
        <v>15</v>
      </c>
      <c r="N315" s="173">
        <v>110.32</v>
      </c>
      <c r="O315" s="173">
        <v>20.03</v>
      </c>
      <c r="P315" s="174">
        <v>1.198</v>
      </c>
      <c r="Q315" s="175">
        <v>14.63</v>
      </c>
      <c r="R315" s="176">
        <v>16</v>
      </c>
      <c r="S315" s="174">
        <f t="shared" si="8"/>
        <v>1.293536</v>
      </c>
      <c r="T315" s="177">
        <f t="shared" si="9"/>
        <v>-0.0738564678524602</v>
      </c>
      <c r="U315" s="203">
        <v>3.21</v>
      </c>
      <c r="V315" s="203">
        <v>3.45</v>
      </c>
      <c r="W315" s="203">
        <v>4.11</v>
      </c>
      <c r="X315" s="203">
        <v>4.95</v>
      </c>
      <c r="Y315" s="203">
        <v>5.32</v>
      </c>
      <c r="Z315" s="203">
        <v>5.42</v>
      </c>
      <c r="AA315" s="203">
        <v>5.54</v>
      </c>
      <c r="AB315" s="203">
        <v>4.99</v>
      </c>
      <c r="AC315" s="203">
        <v>4.62</v>
      </c>
      <c r="AD315" s="203">
        <v>4.34</v>
      </c>
      <c r="AE315" s="203">
        <v>3.84</v>
      </c>
      <c r="AF315" s="203">
        <v>3.31</v>
      </c>
      <c r="AG315" s="179">
        <v>3.25591896939861</v>
      </c>
      <c r="AH315" s="179">
        <v>3.49935216337234</v>
      </c>
      <c r="AI315" s="179">
        <v>4.16879344680009</v>
      </c>
      <c r="AJ315" s="179">
        <v>5.02080962570814</v>
      </c>
      <c r="AK315" s="179">
        <v>5.39610246641763</v>
      </c>
      <c r="AL315" s="179">
        <v>5.49753296390669</v>
      </c>
      <c r="AM315" s="179">
        <v>5.61924956089355</v>
      </c>
      <c r="AN315" s="179">
        <v>5.06138182470376</v>
      </c>
      <c r="AO315" s="179">
        <v>4.68608898399426</v>
      </c>
      <c r="AP315" s="179">
        <v>4.40208359102491</v>
      </c>
      <c r="AQ315" s="179">
        <v>3.89493110357964</v>
      </c>
      <c r="AR315" s="179">
        <v>3.35734946688766</v>
      </c>
      <c r="AS315" s="177">
        <v>0.8</v>
      </c>
      <c r="AT315" s="180">
        <v>1.17026749592416</v>
      </c>
      <c r="AU315" s="181">
        <v>313</v>
      </c>
    </row>
    <row r="316" customHeight="1" spans="1:47">
      <c r="A316" s="184" t="s">
        <v>393</v>
      </c>
      <c r="B316" s="185" t="s">
        <v>394</v>
      </c>
      <c r="C316" s="167" t="s">
        <v>396</v>
      </c>
      <c r="D316" s="186">
        <v>0</v>
      </c>
      <c r="E316" s="186">
        <v>0.75</v>
      </c>
      <c r="F316" s="186" t="s">
        <v>160</v>
      </c>
      <c r="G316" s="186" t="s">
        <v>160</v>
      </c>
      <c r="H316" s="186" t="s">
        <v>160</v>
      </c>
      <c r="I316" s="186" t="s">
        <v>160</v>
      </c>
      <c r="J316" s="186" t="s">
        <v>160</v>
      </c>
      <c r="K316" s="196" t="s">
        <v>160</v>
      </c>
      <c r="L316" s="171">
        <v>0.4198</v>
      </c>
      <c r="M316" s="172">
        <v>20</v>
      </c>
      <c r="N316" s="173">
        <v>110.28</v>
      </c>
      <c r="O316" s="173">
        <v>20.02</v>
      </c>
      <c r="P316" s="174">
        <v>1.197</v>
      </c>
      <c r="Q316" s="175">
        <v>14.62</v>
      </c>
      <c r="R316" s="176">
        <v>16</v>
      </c>
      <c r="S316" s="174">
        <f t="shared" si="8"/>
        <v>1.293536</v>
      </c>
      <c r="T316" s="177">
        <f t="shared" si="9"/>
        <v>-0.0746295425871409</v>
      </c>
      <c r="U316" s="203">
        <v>3.21</v>
      </c>
      <c r="V316" s="203">
        <v>3.45</v>
      </c>
      <c r="W316" s="203">
        <v>4.11</v>
      </c>
      <c r="X316" s="203">
        <v>4.95</v>
      </c>
      <c r="Y316" s="203">
        <v>5.32</v>
      </c>
      <c r="Z316" s="203">
        <v>5.42</v>
      </c>
      <c r="AA316" s="203">
        <v>5.54</v>
      </c>
      <c r="AB316" s="203">
        <v>4.99</v>
      </c>
      <c r="AC316" s="203">
        <v>4.62</v>
      </c>
      <c r="AD316" s="203">
        <v>4.34</v>
      </c>
      <c r="AE316" s="203">
        <v>3.84</v>
      </c>
      <c r="AF316" s="203">
        <v>3.31</v>
      </c>
      <c r="AG316" s="179">
        <v>3.25581970660268</v>
      </c>
      <c r="AH316" s="179">
        <v>3.49924547905895</v>
      </c>
      <c r="AI316" s="179">
        <v>4.16866635331371</v>
      </c>
      <c r="AJ316" s="179">
        <v>5.02065655691067</v>
      </c>
      <c r="AK316" s="179">
        <v>5.39593795611409</v>
      </c>
      <c r="AL316" s="179">
        <v>5.49736536130421</v>
      </c>
      <c r="AM316" s="179">
        <v>5.61907824753235</v>
      </c>
      <c r="AN316" s="179">
        <v>5.06122751898672</v>
      </c>
      <c r="AO316" s="179">
        <v>4.68594611978329</v>
      </c>
      <c r="AP316" s="179">
        <v>4.40194938525097</v>
      </c>
      <c r="AQ316" s="179">
        <v>3.8948123593004</v>
      </c>
      <c r="AR316" s="179">
        <v>3.35724711179279</v>
      </c>
      <c r="AS316" s="177">
        <v>0.8</v>
      </c>
      <c r="AT316" s="180">
        <v>1.16681047747199</v>
      </c>
      <c r="AU316" s="181">
        <v>314</v>
      </c>
    </row>
    <row r="317" customHeight="1" spans="1:47">
      <c r="A317" s="184" t="s">
        <v>393</v>
      </c>
      <c r="B317" s="185" t="s">
        <v>394</v>
      </c>
      <c r="C317" s="167" t="s">
        <v>397</v>
      </c>
      <c r="D317" s="186">
        <v>0</v>
      </c>
      <c r="E317" s="186">
        <v>0.75</v>
      </c>
      <c r="F317" s="186" t="s">
        <v>160</v>
      </c>
      <c r="G317" s="186" t="s">
        <v>160</v>
      </c>
      <c r="H317" s="186" t="s">
        <v>160</v>
      </c>
      <c r="I317" s="186" t="s">
        <v>160</v>
      </c>
      <c r="J317" s="186" t="s">
        <v>160</v>
      </c>
      <c r="K317" s="196" t="s">
        <v>160</v>
      </c>
      <c r="L317" s="171">
        <v>0.4198</v>
      </c>
      <c r="M317" s="172">
        <v>8</v>
      </c>
      <c r="N317" s="173">
        <v>110.3</v>
      </c>
      <c r="O317" s="173">
        <v>20.03</v>
      </c>
      <c r="P317" s="174">
        <v>1.197</v>
      </c>
      <c r="Q317" s="175">
        <v>14.63</v>
      </c>
      <c r="R317" s="176">
        <v>16</v>
      </c>
      <c r="S317" s="174">
        <f t="shared" si="8"/>
        <v>1.293536</v>
      </c>
      <c r="T317" s="177">
        <f t="shared" si="9"/>
        <v>-0.0746295425871409</v>
      </c>
      <c r="U317" s="203">
        <v>3.21</v>
      </c>
      <c r="V317" s="203">
        <v>3.45</v>
      </c>
      <c r="W317" s="203">
        <v>4.11</v>
      </c>
      <c r="X317" s="203">
        <v>4.95</v>
      </c>
      <c r="Y317" s="203">
        <v>5.32</v>
      </c>
      <c r="Z317" s="203">
        <v>5.42</v>
      </c>
      <c r="AA317" s="203">
        <v>5.54</v>
      </c>
      <c r="AB317" s="203">
        <v>4.99</v>
      </c>
      <c r="AC317" s="203">
        <v>4.62</v>
      </c>
      <c r="AD317" s="203">
        <v>4.34</v>
      </c>
      <c r="AE317" s="203">
        <v>3.84</v>
      </c>
      <c r="AF317" s="203">
        <v>3.31</v>
      </c>
      <c r="AG317" s="179">
        <v>3.25591896939861</v>
      </c>
      <c r="AH317" s="179">
        <v>3.49935216337234</v>
      </c>
      <c r="AI317" s="179">
        <v>4.16879344680009</v>
      </c>
      <c r="AJ317" s="179">
        <v>5.02080962570814</v>
      </c>
      <c r="AK317" s="179">
        <v>5.39610246641763</v>
      </c>
      <c r="AL317" s="179">
        <v>5.49753296390669</v>
      </c>
      <c r="AM317" s="179">
        <v>5.61924956089355</v>
      </c>
      <c r="AN317" s="179">
        <v>5.06138182470376</v>
      </c>
      <c r="AO317" s="179">
        <v>4.68608898399426</v>
      </c>
      <c r="AP317" s="179">
        <v>4.40208359102491</v>
      </c>
      <c r="AQ317" s="179">
        <v>3.89493110357964</v>
      </c>
      <c r="AR317" s="179">
        <v>3.35734946688766</v>
      </c>
      <c r="AS317" s="177">
        <v>0.8</v>
      </c>
      <c r="AT317" s="180">
        <v>1.17192198538736</v>
      </c>
      <c r="AU317" s="181">
        <v>315</v>
      </c>
    </row>
    <row r="318" customHeight="1" spans="1:47">
      <c r="A318" s="184" t="s">
        <v>393</v>
      </c>
      <c r="B318" s="185" t="s">
        <v>394</v>
      </c>
      <c r="C318" s="167" t="s">
        <v>398</v>
      </c>
      <c r="D318" s="186">
        <v>0</v>
      </c>
      <c r="E318" s="186">
        <v>0.75</v>
      </c>
      <c r="F318" s="186" t="s">
        <v>160</v>
      </c>
      <c r="G318" s="186" t="s">
        <v>160</v>
      </c>
      <c r="H318" s="186" t="s">
        <v>160</v>
      </c>
      <c r="I318" s="186" t="s">
        <v>160</v>
      </c>
      <c r="J318" s="186" t="s">
        <v>160</v>
      </c>
      <c r="K318" s="196" t="s">
        <v>160</v>
      </c>
      <c r="L318" s="171">
        <v>0.4198</v>
      </c>
      <c r="M318" s="172">
        <v>19</v>
      </c>
      <c r="N318" s="173">
        <v>110.35</v>
      </c>
      <c r="O318" s="173">
        <v>20</v>
      </c>
      <c r="P318" s="174">
        <v>1.211</v>
      </c>
      <c r="Q318" s="175">
        <v>14.6</v>
      </c>
      <c r="R318" s="176">
        <v>16</v>
      </c>
      <c r="S318" s="174">
        <f t="shared" si="8"/>
        <v>1.293536</v>
      </c>
      <c r="T318" s="177">
        <f t="shared" si="9"/>
        <v>-0.0638064963016104</v>
      </c>
      <c r="U318" s="203">
        <v>3.21</v>
      </c>
      <c r="V318" s="203">
        <v>3.45</v>
      </c>
      <c r="W318" s="203">
        <v>4.11</v>
      </c>
      <c r="X318" s="203">
        <v>4.95</v>
      </c>
      <c r="Y318" s="203">
        <v>5.32</v>
      </c>
      <c r="Z318" s="203">
        <v>5.42</v>
      </c>
      <c r="AA318" s="203">
        <v>5.54</v>
      </c>
      <c r="AB318" s="203">
        <v>4.99</v>
      </c>
      <c r="AC318" s="203">
        <v>4.62</v>
      </c>
      <c r="AD318" s="203">
        <v>4.34</v>
      </c>
      <c r="AE318" s="203">
        <v>3.84</v>
      </c>
      <c r="AF318" s="203">
        <v>3.31</v>
      </c>
      <c r="AG318" s="179">
        <v>3.25562118101081</v>
      </c>
      <c r="AH318" s="179">
        <v>3.49903211043218</v>
      </c>
      <c r="AI318" s="179">
        <v>4.16841216634095</v>
      </c>
      <c r="AJ318" s="179">
        <v>5.02035041931574</v>
      </c>
      <c r="AK318" s="179">
        <v>5.39560893550701</v>
      </c>
      <c r="AL318" s="179">
        <v>5.49703015609925</v>
      </c>
      <c r="AM318" s="179">
        <v>5.61873562080994</v>
      </c>
      <c r="AN318" s="179">
        <v>5.06091890755263</v>
      </c>
      <c r="AO318" s="179">
        <v>4.68566039136135</v>
      </c>
      <c r="AP318" s="179">
        <v>4.40168097370309</v>
      </c>
      <c r="AQ318" s="179">
        <v>3.8945748707419</v>
      </c>
      <c r="AR318" s="179">
        <v>3.35704240160305</v>
      </c>
      <c r="AS318" s="177">
        <v>0.8</v>
      </c>
      <c r="AT318" s="180">
        <v>1.17736397810858</v>
      </c>
      <c r="AU318" s="181">
        <v>316</v>
      </c>
    </row>
    <row r="319" customHeight="1" spans="1:47">
      <c r="A319" s="184" t="s">
        <v>393</v>
      </c>
      <c r="B319" s="185" t="s">
        <v>394</v>
      </c>
      <c r="C319" s="167" t="s">
        <v>399</v>
      </c>
      <c r="D319" s="186">
        <v>0</v>
      </c>
      <c r="E319" s="186">
        <v>0.75</v>
      </c>
      <c r="F319" s="186" t="s">
        <v>160</v>
      </c>
      <c r="G319" s="186" t="s">
        <v>160</v>
      </c>
      <c r="H319" s="186" t="s">
        <v>160</v>
      </c>
      <c r="I319" s="186" t="s">
        <v>160</v>
      </c>
      <c r="J319" s="186" t="s">
        <v>160</v>
      </c>
      <c r="K319" s="196" t="s">
        <v>160</v>
      </c>
      <c r="L319" s="171">
        <v>0.4198</v>
      </c>
      <c r="M319" s="172">
        <v>0</v>
      </c>
      <c r="N319" s="173">
        <v>110.37</v>
      </c>
      <c r="O319" s="173">
        <v>20.03</v>
      </c>
      <c r="P319" s="174">
        <v>1.193</v>
      </c>
      <c r="Q319" s="175">
        <v>14.63</v>
      </c>
      <c r="R319" s="176">
        <v>16</v>
      </c>
      <c r="S319" s="174">
        <f t="shared" si="8"/>
        <v>1.293536</v>
      </c>
      <c r="T319" s="177">
        <f t="shared" si="9"/>
        <v>-0.0777218415258639</v>
      </c>
      <c r="U319" s="203">
        <v>3.21</v>
      </c>
      <c r="V319" s="203">
        <v>3.45</v>
      </c>
      <c r="W319" s="203">
        <v>4.11</v>
      </c>
      <c r="X319" s="203">
        <v>4.95</v>
      </c>
      <c r="Y319" s="203">
        <v>5.32</v>
      </c>
      <c r="Z319" s="203">
        <v>5.42</v>
      </c>
      <c r="AA319" s="203">
        <v>5.54</v>
      </c>
      <c r="AB319" s="203">
        <v>4.99</v>
      </c>
      <c r="AC319" s="203">
        <v>4.62</v>
      </c>
      <c r="AD319" s="203">
        <v>4.34</v>
      </c>
      <c r="AE319" s="203">
        <v>3.84</v>
      </c>
      <c r="AF319" s="203">
        <v>3.31</v>
      </c>
      <c r="AG319" s="179">
        <v>3.25591896939861</v>
      </c>
      <c r="AH319" s="179">
        <v>3.49935216337234</v>
      </c>
      <c r="AI319" s="179">
        <v>4.16879344680009</v>
      </c>
      <c r="AJ319" s="179">
        <v>5.02080962570814</v>
      </c>
      <c r="AK319" s="179">
        <v>5.39610246641763</v>
      </c>
      <c r="AL319" s="179">
        <v>5.49753296390669</v>
      </c>
      <c r="AM319" s="179">
        <v>5.61924956089355</v>
      </c>
      <c r="AN319" s="179">
        <v>5.06138182470376</v>
      </c>
      <c r="AO319" s="179">
        <v>4.68608898399426</v>
      </c>
      <c r="AP319" s="179">
        <v>4.40208359102491</v>
      </c>
      <c r="AQ319" s="179">
        <v>3.89493110357964</v>
      </c>
      <c r="AR319" s="179">
        <v>3.35734946688766</v>
      </c>
      <c r="AS319" s="177">
        <v>0.8</v>
      </c>
      <c r="AT319" s="180">
        <v>1.17342376317679</v>
      </c>
      <c r="AU319" s="181">
        <v>317</v>
      </c>
    </row>
    <row r="320" customHeight="1" spans="1:47">
      <c r="A320" s="184" t="s">
        <v>393</v>
      </c>
      <c r="B320" s="185" t="s">
        <v>400</v>
      </c>
      <c r="C320" s="167" t="s">
        <v>401</v>
      </c>
      <c r="D320" s="186">
        <v>0</v>
      </c>
      <c r="E320" s="186">
        <v>0.75</v>
      </c>
      <c r="F320" s="186" t="s">
        <v>160</v>
      </c>
      <c r="G320" s="186" t="s">
        <v>160</v>
      </c>
      <c r="H320" s="186" t="s">
        <v>160</v>
      </c>
      <c r="I320" s="186" t="s">
        <v>160</v>
      </c>
      <c r="J320" s="186" t="s">
        <v>160</v>
      </c>
      <c r="K320" s="196" t="s">
        <v>160</v>
      </c>
      <c r="L320" s="171">
        <v>0.4198</v>
      </c>
      <c r="M320" s="172">
        <v>7</v>
      </c>
      <c r="N320" s="173">
        <v>109.5</v>
      </c>
      <c r="O320" s="173">
        <v>18.25</v>
      </c>
      <c r="P320" s="174">
        <v>1.335</v>
      </c>
      <c r="Q320" s="175">
        <v>14.75</v>
      </c>
      <c r="R320" s="176">
        <v>16</v>
      </c>
      <c r="S320" s="174">
        <f t="shared" si="8"/>
        <v>1.327848</v>
      </c>
      <c r="T320" s="177">
        <f t="shared" si="9"/>
        <v>0.00538615865671366</v>
      </c>
      <c r="U320" s="203">
        <v>3.85</v>
      </c>
      <c r="V320" s="203">
        <v>4.11</v>
      </c>
      <c r="W320" s="203">
        <v>4.64</v>
      </c>
      <c r="X320" s="203">
        <v>5.29</v>
      </c>
      <c r="Y320" s="203">
        <v>5.36</v>
      </c>
      <c r="Z320" s="203">
        <v>5.12</v>
      </c>
      <c r="AA320" s="203">
        <v>5.07</v>
      </c>
      <c r="AB320" s="203">
        <v>4.77</v>
      </c>
      <c r="AC320" s="203">
        <v>4.5</v>
      </c>
      <c r="AD320" s="203">
        <v>4.23</v>
      </c>
      <c r="AE320" s="203">
        <v>4</v>
      </c>
      <c r="AF320" s="203">
        <v>3.61</v>
      </c>
      <c r="AG320" s="179">
        <v>3.90701435706497</v>
      </c>
      <c r="AH320" s="179">
        <v>4.17086467728234</v>
      </c>
      <c r="AI320" s="179">
        <v>4.70871340695622</v>
      </c>
      <c r="AJ320" s="179">
        <v>5.36833920749965</v>
      </c>
      <c r="AK320" s="179">
        <v>5.43937583217356</v>
      </c>
      <c r="AL320" s="179">
        <v>5.19582169043445</v>
      </c>
      <c r="AM320" s="179">
        <v>5.1450812442388</v>
      </c>
      <c r="AN320" s="179">
        <v>4.8406385670649</v>
      </c>
      <c r="AO320" s="179">
        <v>4.5666401576084</v>
      </c>
      <c r="AP320" s="179">
        <v>4.2926417481519</v>
      </c>
      <c r="AQ320" s="179">
        <v>4.05923569565191</v>
      </c>
      <c r="AR320" s="179">
        <v>3.66346021532585</v>
      </c>
      <c r="AS320" s="177">
        <v>0.8</v>
      </c>
      <c r="AT320" s="180">
        <v>1.17697734202188</v>
      </c>
      <c r="AU320" s="181">
        <v>318</v>
      </c>
    </row>
    <row r="321" customHeight="1" spans="1:47">
      <c r="A321" s="184" t="s">
        <v>393</v>
      </c>
      <c r="B321" s="185" t="s">
        <v>402</v>
      </c>
      <c r="C321" s="185" t="s">
        <v>403</v>
      </c>
      <c r="D321" s="186">
        <v>0</v>
      </c>
      <c r="E321" s="186">
        <v>0.75</v>
      </c>
      <c r="F321" s="186" t="s">
        <v>160</v>
      </c>
      <c r="G321" s="186" t="s">
        <v>160</v>
      </c>
      <c r="H321" s="186" t="s">
        <v>160</v>
      </c>
      <c r="I321" s="186" t="s">
        <v>160</v>
      </c>
      <c r="J321" s="186" t="s">
        <v>160</v>
      </c>
      <c r="K321" s="196" t="s">
        <v>160</v>
      </c>
      <c r="L321" s="171">
        <v>0.4198</v>
      </c>
      <c r="M321" s="172">
        <v>20</v>
      </c>
      <c r="N321" s="173">
        <v>110.47</v>
      </c>
      <c r="O321" s="173">
        <v>19.25</v>
      </c>
      <c r="P321" s="174">
        <v>1.326</v>
      </c>
      <c r="Q321" s="175">
        <v>11.65</v>
      </c>
      <c r="R321" s="176">
        <v>16</v>
      </c>
      <c r="S321" s="174">
        <f t="shared" si="8"/>
        <v>1.2478</v>
      </c>
      <c r="T321" s="177">
        <f t="shared" si="9"/>
        <v>0.0626702997275204</v>
      </c>
      <c r="U321" s="203">
        <v>3.12</v>
      </c>
      <c r="V321" s="203">
        <v>3.46</v>
      </c>
      <c r="W321" s="203">
        <v>4.21</v>
      </c>
      <c r="X321" s="203">
        <v>5.05</v>
      </c>
      <c r="Y321" s="203">
        <v>5.27</v>
      </c>
      <c r="Z321" s="203">
        <v>5.3</v>
      </c>
      <c r="AA321" s="203">
        <v>5.5</v>
      </c>
      <c r="AB321" s="203">
        <v>5.03</v>
      </c>
      <c r="AC321" s="203">
        <v>4.39</v>
      </c>
      <c r="AD321" s="203">
        <v>3.78</v>
      </c>
      <c r="AE321" s="203">
        <v>3.26</v>
      </c>
      <c r="AF321" s="203">
        <v>2.86</v>
      </c>
      <c r="AG321" s="179">
        <v>3.13874300368649</v>
      </c>
      <c r="AH321" s="179">
        <v>3.48078551049848</v>
      </c>
      <c r="AI321" s="179">
        <v>4.23529104023081</v>
      </c>
      <c r="AJ321" s="179">
        <v>5.08033723353101</v>
      </c>
      <c r="AK321" s="179">
        <v>5.30165885558583</v>
      </c>
      <c r="AL321" s="179">
        <v>5.33183907677512</v>
      </c>
      <c r="AM321" s="179">
        <v>5.53304055137041</v>
      </c>
      <c r="AN321" s="179">
        <v>5.06021708607148</v>
      </c>
      <c r="AO321" s="179">
        <v>4.41637236736656</v>
      </c>
      <c r="AP321" s="179">
        <v>3.80270786985094</v>
      </c>
      <c r="AQ321" s="179">
        <v>3.27958403590319</v>
      </c>
      <c r="AR321" s="179">
        <v>2.87718108671261</v>
      </c>
      <c r="AS321" s="177">
        <v>0.8</v>
      </c>
      <c r="AT321" s="180">
        <v>1.17793985771507</v>
      </c>
      <c r="AU321" s="181">
        <v>319</v>
      </c>
    </row>
    <row r="322" customHeight="1" spans="1:47">
      <c r="A322" s="184" t="s">
        <v>393</v>
      </c>
      <c r="B322" s="185" t="s">
        <v>402</v>
      </c>
      <c r="C322" s="185" t="s">
        <v>404</v>
      </c>
      <c r="D322" s="186">
        <v>0</v>
      </c>
      <c r="E322" s="186">
        <v>0.75</v>
      </c>
      <c r="F322" s="186" t="s">
        <v>160</v>
      </c>
      <c r="G322" s="186" t="s">
        <v>160</v>
      </c>
      <c r="H322" s="186" t="s">
        <v>160</v>
      </c>
      <c r="I322" s="186" t="s">
        <v>160</v>
      </c>
      <c r="J322" s="186" t="s">
        <v>160</v>
      </c>
      <c r="K322" s="196" t="s">
        <v>160</v>
      </c>
      <c r="L322" s="171">
        <v>0.4198</v>
      </c>
      <c r="M322" s="172">
        <v>203</v>
      </c>
      <c r="N322" s="173">
        <v>109.45</v>
      </c>
      <c r="O322" s="173">
        <v>19.23</v>
      </c>
      <c r="P322" s="174">
        <v>1.322</v>
      </c>
      <c r="Q322" s="175">
        <v>13.53</v>
      </c>
      <c r="R322" s="176">
        <v>16</v>
      </c>
      <c r="S322" s="174">
        <f t="shared" si="8"/>
        <v>1.322032</v>
      </c>
      <c r="T322" s="177">
        <f t="shared" si="9"/>
        <v>-2.42051629613105e-5</v>
      </c>
      <c r="U322" s="203">
        <v>3.47</v>
      </c>
      <c r="V322" s="203">
        <v>3.77</v>
      </c>
      <c r="W322" s="203">
        <v>4.38</v>
      </c>
      <c r="X322" s="203">
        <v>5.25</v>
      </c>
      <c r="Y322" s="203">
        <v>5.55</v>
      </c>
      <c r="Z322" s="203">
        <v>5.42</v>
      </c>
      <c r="AA322" s="203">
        <v>5.5</v>
      </c>
      <c r="AB322" s="203">
        <v>5.11</v>
      </c>
      <c r="AC322" s="203">
        <v>4.7</v>
      </c>
      <c r="AD322" s="203">
        <v>4.15</v>
      </c>
      <c r="AE322" s="203">
        <v>3.77</v>
      </c>
      <c r="AF322" s="203">
        <v>3.22</v>
      </c>
      <c r="AG322" s="179">
        <v>3.50880426494971</v>
      </c>
      <c r="AH322" s="179">
        <v>3.81215910053614</v>
      </c>
      <c r="AI322" s="179">
        <v>4.42898059956189</v>
      </c>
      <c r="AJ322" s="179">
        <v>5.30870962276254</v>
      </c>
      <c r="AK322" s="179">
        <v>5.61206445834897</v>
      </c>
      <c r="AL322" s="179">
        <v>5.48061069626151</v>
      </c>
      <c r="AM322" s="179">
        <v>5.56150531908456</v>
      </c>
      <c r="AN322" s="179">
        <v>5.1671440328222</v>
      </c>
      <c r="AO322" s="179">
        <v>4.75255909085408</v>
      </c>
      <c r="AP322" s="179">
        <v>4.19640855894562</v>
      </c>
      <c r="AQ322" s="179">
        <v>3.81215910053614</v>
      </c>
      <c r="AR322" s="179">
        <v>3.25600856862769</v>
      </c>
      <c r="AS322" s="177">
        <v>0.8</v>
      </c>
      <c r="AT322" s="180">
        <v>1.17793985771507</v>
      </c>
      <c r="AU322" s="181">
        <v>320</v>
      </c>
    </row>
    <row r="323" customHeight="1" spans="1:47">
      <c r="A323" s="184" t="s">
        <v>393</v>
      </c>
      <c r="B323" s="185" t="s">
        <v>402</v>
      </c>
      <c r="C323" s="185" t="s">
        <v>405</v>
      </c>
      <c r="D323" s="186">
        <v>0</v>
      </c>
      <c r="E323" s="186">
        <v>0.75</v>
      </c>
      <c r="F323" s="186" t="s">
        <v>160</v>
      </c>
      <c r="G323" s="186" t="s">
        <v>160</v>
      </c>
      <c r="H323" s="186" t="s">
        <v>160</v>
      </c>
      <c r="I323" s="186" t="s">
        <v>160</v>
      </c>
      <c r="J323" s="186" t="s">
        <v>160</v>
      </c>
      <c r="K323" s="196" t="s">
        <v>160</v>
      </c>
      <c r="L323" s="171">
        <v>0.4198</v>
      </c>
      <c r="M323" s="172">
        <v>42</v>
      </c>
      <c r="N323" s="173">
        <v>109.7</v>
      </c>
      <c r="O323" s="173">
        <v>18.63</v>
      </c>
      <c r="P323" s="174">
        <v>1.34</v>
      </c>
      <c r="Q323" s="175">
        <v>15.23</v>
      </c>
      <c r="R323" s="176">
        <v>16</v>
      </c>
      <c r="S323" s="174">
        <f t="shared" si="8"/>
        <v>1.327848</v>
      </c>
      <c r="T323" s="177">
        <f t="shared" si="9"/>
        <v>0.00915164988763761</v>
      </c>
      <c r="U323" s="203">
        <v>3.85</v>
      </c>
      <c r="V323" s="203">
        <v>4.11</v>
      </c>
      <c r="W323" s="203">
        <v>4.64</v>
      </c>
      <c r="X323" s="203">
        <v>5.29</v>
      </c>
      <c r="Y323" s="203">
        <v>5.36</v>
      </c>
      <c r="Z323" s="203">
        <v>5.12</v>
      </c>
      <c r="AA323" s="203">
        <v>5.07</v>
      </c>
      <c r="AB323" s="203">
        <v>4.77</v>
      </c>
      <c r="AC323" s="203">
        <v>4.5</v>
      </c>
      <c r="AD323" s="203">
        <v>4.23</v>
      </c>
      <c r="AE323" s="203">
        <v>4</v>
      </c>
      <c r="AF323" s="203">
        <v>3.61</v>
      </c>
      <c r="AG323" s="179">
        <v>3.91295238611648</v>
      </c>
      <c r="AH323" s="179">
        <v>4.17720371608799</v>
      </c>
      <c r="AI323" s="179">
        <v>4.7158698887222</v>
      </c>
      <c r="AJ323" s="179">
        <v>5.37649821365096</v>
      </c>
      <c r="AK323" s="179">
        <v>5.44764280248944</v>
      </c>
      <c r="AL323" s="179">
        <v>5.20371849790036</v>
      </c>
      <c r="AM323" s="179">
        <v>5.1529009344443</v>
      </c>
      <c r="AN323" s="179">
        <v>4.84799555370795</v>
      </c>
      <c r="AO323" s="179">
        <v>4.57358071104524</v>
      </c>
      <c r="AP323" s="179">
        <v>4.29916586838253</v>
      </c>
      <c r="AQ323" s="179">
        <v>4.06540507648466</v>
      </c>
      <c r="AR323" s="179">
        <v>3.6690280815274</v>
      </c>
      <c r="AS323" s="177">
        <v>0.8</v>
      </c>
      <c r="AT323" s="180">
        <v>1.17956736392401</v>
      </c>
      <c r="AU323" s="181">
        <v>321</v>
      </c>
    </row>
    <row r="324" customHeight="1" spans="1:47">
      <c r="A324" s="184" t="s">
        <v>393</v>
      </c>
      <c r="B324" s="185" t="s">
        <v>402</v>
      </c>
      <c r="C324" s="185" t="s">
        <v>406</v>
      </c>
      <c r="D324" s="186">
        <v>0</v>
      </c>
      <c r="E324" s="186">
        <v>0.75</v>
      </c>
      <c r="F324" s="186" t="s">
        <v>160</v>
      </c>
      <c r="G324" s="186" t="s">
        <v>160</v>
      </c>
      <c r="H324" s="186" t="s">
        <v>160</v>
      </c>
      <c r="I324" s="186" t="s">
        <v>160</v>
      </c>
      <c r="J324" s="186" t="s">
        <v>160</v>
      </c>
      <c r="K324" s="196" t="s">
        <v>160</v>
      </c>
      <c r="L324" s="171">
        <v>0.4198</v>
      </c>
      <c r="M324" s="172">
        <v>140</v>
      </c>
      <c r="N324" s="173">
        <v>109.05</v>
      </c>
      <c r="O324" s="173">
        <v>19.25</v>
      </c>
      <c r="P324" s="174">
        <v>1.332</v>
      </c>
      <c r="Q324" s="175">
        <v>13.55</v>
      </c>
      <c r="R324" s="176">
        <v>16</v>
      </c>
      <c r="S324" s="174">
        <f t="shared" si="8"/>
        <v>1.322032</v>
      </c>
      <c r="T324" s="177">
        <f t="shared" si="9"/>
        <v>0.00753990826243234</v>
      </c>
      <c r="U324" s="203">
        <v>3.47</v>
      </c>
      <c r="V324" s="203">
        <v>3.77</v>
      </c>
      <c r="W324" s="203">
        <v>4.38</v>
      </c>
      <c r="X324" s="203">
        <v>5.25</v>
      </c>
      <c r="Y324" s="203">
        <v>5.55</v>
      </c>
      <c r="Z324" s="203">
        <v>5.42</v>
      </c>
      <c r="AA324" s="203">
        <v>5.5</v>
      </c>
      <c r="AB324" s="203">
        <v>5.11</v>
      </c>
      <c r="AC324" s="203">
        <v>4.7</v>
      </c>
      <c r="AD324" s="203">
        <v>4.15</v>
      </c>
      <c r="AE324" s="203">
        <v>3.77</v>
      </c>
      <c r="AF324" s="203">
        <v>3.22</v>
      </c>
      <c r="AG324" s="179">
        <v>3.5090142447384</v>
      </c>
      <c r="AH324" s="179">
        <v>3.81238723419705</v>
      </c>
      <c r="AI324" s="179">
        <v>4.42924564609631</v>
      </c>
      <c r="AJ324" s="179">
        <v>5.3090273155264</v>
      </c>
      <c r="AK324" s="179">
        <v>5.61240030498505</v>
      </c>
      <c r="AL324" s="179">
        <v>5.48093867621964</v>
      </c>
      <c r="AM324" s="179">
        <v>5.56183814007528</v>
      </c>
      <c r="AN324" s="179">
        <v>5.16745325377903</v>
      </c>
      <c r="AO324" s="179">
        <v>4.75284350151887</v>
      </c>
      <c r="AP324" s="179">
        <v>4.19665968751135</v>
      </c>
      <c r="AQ324" s="179">
        <v>3.81238723419705</v>
      </c>
      <c r="AR324" s="179">
        <v>3.25620342018953</v>
      </c>
      <c r="AS324" s="177">
        <v>0.8</v>
      </c>
      <c r="AT324" s="180">
        <v>1.13209577275806</v>
      </c>
      <c r="AU324" s="181">
        <v>322</v>
      </c>
    </row>
    <row r="325" customHeight="1" spans="1:47">
      <c r="A325" s="184" t="s">
        <v>393</v>
      </c>
      <c r="B325" s="185" t="s">
        <v>402</v>
      </c>
      <c r="C325" s="185" t="s">
        <v>407</v>
      </c>
      <c r="D325" s="186">
        <v>0</v>
      </c>
      <c r="E325" s="186">
        <v>0.75</v>
      </c>
      <c r="F325" s="186" t="s">
        <v>160</v>
      </c>
      <c r="G325" s="186" t="s">
        <v>160</v>
      </c>
      <c r="H325" s="186" t="s">
        <v>160</v>
      </c>
      <c r="I325" s="186" t="s">
        <v>160</v>
      </c>
      <c r="J325" s="186" t="s">
        <v>160</v>
      </c>
      <c r="K325" s="196" t="s">
        <v>160</v>
      </c>
      <c r="L325" s="171">
        <v>0.4198</v>
      </c>
      <c r="M325" s="172">
        <v>36</v>
      </c>
      <c r="N325" s="173">
        <v>110</v>
      </c>
      <c r="O325" s="173">
        <v>19.73</v>
      </c>
      <c r="P325" s="174">
        <v>1.256</v>
      </c>
      <c r="Q325" s="175">
        <v>12.43</v>
      </c>
      <c r="R325" s="176">
        <v>16</v>
      </c>
      <c r="S325" s="174">
        <f t="shared" si="8"/>
        <v>1.2478</v>
      </c>
      <c r="T325" s="177">
        <f t="shared" si="9"/>
        <v>0.00657156595608255</v>
      </c>
      <c r="U325" s="203">
        <v>3.12</v>
      </c>
      <c r="V325" s="203">
        <v>3.46</v>
      </c>
      <c r="W325" s="203">
        <v>4.21</v>
      </c>
      <c r="X325" s="203">
        <v>5.05</v>
      </c>
      <c r="Y325" s="203">
        <v>5.27</v>
      </c>
      <c r="Z325" s="203">
        <v>5.3</v>
      </c>
      <c r="AA325" s="203">
        <v>5.5</v>
      </c>
      <c r="AB325" s="203">
        <v>5.03</v>
      </c>
      <c r="AC325" s="203">
        <v>4.39</v>
      </c>
      <c r="AD325" s="203">
        <v>3.78</v>
      </c>
      <c r="AE325" s="203">
        <v>3.26</v>
      </c>
      <c r="AF325" s="203">
        <v>2.86</v>
      </c>
      <c r="AG325" s="179">
        <v>3.14480397499599</v>
      </c>
      <c r="AH325" s="179">
        <v>3.4875069722712</v>
      </c>
      <c r="AI325" s="179">
        <v>4.24346946626062</v>
      </c>
      <c r="AJ325" s="179">
        <v>5.09014745952877</v>
      </c>
      <c r="AK325" s="179">
        <v>5.31189645776567</v>
      </c>
      <c r="AL325" s="179">
        <v>5.34213495752524</v>
      </c>
      <c r="AM325" s="179">
        <v>5.54372495592242</v>
      </c>
      <c r="AN325" s="179">
        <v>5.06998845968905</v>
      </c>
      <c r="AO325" s="179">
        <v>4.42490046481808</v>
      </c>
      <c r="AP325" s="179">
        <v>3.81005096970668</v>
      </c>
      <c r="AQ325" s="179">
        <v>3.28591697387402</v>
      </c>
      <c r="AR325" s="179">
        <v>2.88273697707966</v>
      </c>
      <c r="AS325" s="177">
        <v>0.8</v>
      </c>
      <c r="AT325" s="180">
        <v>1.13209577275806</v>
      </c>
      <c r="AU325" s="181">
        <v>323</v>
      </c>
    </row>
    <row r="326" customHeight="1" spans="1:47">
      <c r="A326" s="184" t="s">
        <v>393</v>
      </c>
      <c r="B326" s="185" t="s">
        <v>402</v>
      </c>
      <c r="C326" s="185" t="s">
        <v>408</v>
      </c>
      <c r="D326" s="186">
        <v>0</v>
      </c>
      <c r="E326" s="186">
        <v>0.75</v>
      </c>
      <c r="F326" s="186" t="s">
        <v>160</v>
      </c>
      <c r="G326" s="186" t="s">
        <v>160</v>
      </c>
      <c r="H326" s="186" t="s">
        <v>160</v>
      </c>
      <c r="I326" s="186" t="s">
        <v>160</v>
      </c>
      <c r="J326" s="186" t="s">
        <v>160</v>
      </c>
      <c r="K326" s="196" t="s">
        <v>160</v>
      </c>
      <c r="L326" s="171">
        <v>0.4198</v>
      </c>
      <c r="M326" s="172">
        <v>143</v>
      </c>
      <c r="N326" s="173">
        <v>109.57</v>
      </c>
      <c r="O326" s="173">
        <v>19.52</v>
      </c>
      <c r="P326" s="174">
        <v>1.267</v>
      </c>
      <c r="Q326" s="175">
        <v>14.12</v>
      </c>
      <c r="R326" s="176">
        <v>16</v>
      </c>
      <c r="S326" s="174">
        <f t="shared" ref="S326:S394" si="10">(U326*31+V326*28+W326*31+X326*30+Y326*31+Z326*30+AA326*31+AB326*31+AC326*30+AD326*31+AE326*30+AF326*31)*AS326/1000</f>
        <v>1.322032</v>
      </c>
      <c r="T326" s="177">
        <f t="shared" ref="T326:T394" si="11">P326/S326-1</f>
        <v>-0.0416268290026264</v>
      </c>
      <c r="U326" s="203">
        <v>3.47</v>
      </c>
      <c r="V326" s="203">
        <v>3.77</v>
      </c>
      <c r="W326" s="203">
        <v>4.38</v>
      </c>
      <c r="X326" s="203">
        <v>5.25</v>
      </c>
      <c r="Y326" s="203">
        <v>5.55</v>
      </c>
      <c r="Z326" s="203">
        <v>5.42</v>
      </c>
      <c r="AA326" s="203">
        <v>5.5</v>
      </c>
      <c r="AB326" s="203">
        <v>5.11</v>
      </c>
      <c r="AC326" s="203">
        <v>4.7</v>
      </c>
      <c r="AD326" s="203">
        <v>4.15</v>
      </c>
      <c r="AE326" s="203">
        <v>3.77</v>
      </c>
      <c r="AF326" s="203">
        <v>3.22</v>
      </c>
      <c r="AG326" s="179">
        <v>3.51455771115979</v>
      </c>
      <c r="AH326" s="179">
        <v>3.81840996284507</v>
      </c>
      <c r="AI326" s="179">
        <v>4.43624287460515</v>
      </c>
      <c r="AJ326" s="179">
        <v>5.31741440449248</v>
      </c>
      <c r="AK326" s="179">
        <v>5.62126665617776</v>
      </c>
      <c r="AL326" s="179">
        <v>5.48959734711414</v>
      </c>
      <c r="AM326" s="179">
        <v>5.57062461423022</v>
      </c>
      <c r="AN326" s="179">
        <v>5.17561668703935</v>
      </c>
      <c r="AO326" s="179">
        <v>4.76035194306946</v>
      </c>
      <c r="AP326" s="179">
        <v>4.20328948164644</v>
      </c>
      <c r="AQ326" s="179">
        <v>3.81840996284507</v>
      </c>
      <c r="AR326" s="179">
        <v>3.26134750142205</v>
      </c>
      <c r="AS326" s="177">
        <v>0.8</v>
      </c>
      <c r="AT326" s="180">
        <v>1.12015890747804</v>
      </c>
      <c r="AU326" s="181">
        <v>324</v>
      </c>
    </row>
    <row r="327" customHeight="1" spans="1:47">
      <c r="A327" s="184" t="s">
        <v>393</v>
      </c>
      <c r="B327" s="185" t="s">
        <v>402</v>
      </c>
      <c r="C327" s="185" t="s">
        <v>409</v>
      </c>
      <c r="D327" s="186">
        <v>0</v>
      </c>
      <c r="E327" s="186">
        <v>0.75</v>
      </c>
      <c r="F327" s="186" t="s">
        <v>160</v>
      </c>
      <c r="G327" s="186" t="s">
        <v>160</v>
      </c>
      <c r="H327" s="186" t="s">
        <v>160</v>
      </c>
      <c r="I327" s="186" t="s">
        <v>160</v>
      </c>
      <c r="J327" s="186" t="s">
        <v>160</v>
      </c>
      <c r="K327" s="196" t="s">
        <v>160</v>
      </c>
      <c r="L327" s="171">
        <v>0.4198</v>
      </c>
      <c r="M327" s="172">
        <v>26</v>
      </c>
      <c r="N327" s="173">
        <v>110.32</v>
      </c>
      <c r="O327" s="173">
        <v>19.7</v>
      </c>
      <c r="P327" s="174">
        <v>1.229</v>
      </c>
      <c r="Q327" s="175">
        <v>12.4</v>
      </c>
      <c r="R327" s="176">
        <v>16</v>
      </c>
      <c r="S327" s="174">
        <f t="shared" si="10"/>
        <v>1.2478</v>
      </c>
      <c r="T327" s="177">
        <f t="shared" si="11"/>
        <v>-0.0150665170700434</v>
      </c>
      <c r="U327" s="203">
        <v>3.12</v>
      </c>
      <c r="V327" s="203">
        <v>3.46</v>
      </c>
      <c r="W327" s="203">
        <v>4.21</v>
      </c>
      <c r="X327" s="203">
        <v>5.05</v>
      </c>
      <c r="Y327" s="203">
        <v>5.27</v>
      </c>
      <c r="Z327" s="203">
        <v>5.3</v>
      </c>
      <c r="AA327" s="203">
        <v>5.5</v>
      </c>
      <c r="AB327" s="203">
        <v>5.03</v>
      </c>
      <c r="AC327" s="203">
        <v>4.39</v>
      </c>
      <c r="AD327" s="203">
        <v>3.78</v>
      </c>
      <c r="AE327" s="203">
        <v>3.26</v>
      </c>
      <c r="AF327" s="203">
        <v>2.86</v>
      </c>
      <c r="AG327" s="179">
        <v>3.14436390447187</v>
      </c>
      <c r="AH327" s="179">
        <v>3.4870189453438</v>
      </c>
      <c r="AI327" s="179">
        <v>4.24287565314954</v>
      </c>
      <c r="AJ327" s="179">
        <v>5.08943516589197</v>
      </c>
      <c r="AK327" s="179">
        <v>5.31115313351499</v>
      </c>
      <c r="AL327" s="179">
        <v>5.34138740182722</v>
      </c>
      <c r="AM327" s="179">
        <v>5.54294919057541</v>
      </c>
      <c r="AN327" s="179">
        <v>5.06927898701715</v>
      </c>
      <c r="AO327" s="179">
        <v>4.42428126302292</v>
      </c>
      <c r="AP327" s="179">
        <v>3.80951780734092</v>
      </c>
      <c r="AQ327" s="179">
        <v>3.28545715659561</v>
      </c>
      <c r="AR327" s="179">
        <v>2.88233357909921</v>
      </c>
      <c r="AS327" s="177">
        <v>0.8</v>
      </c>
      <c r="AT327" s="180">
        <v>1.12170567743897</v>
      </c>
      <c r="AU327" s="181">
        <v>325</v>
      </c>
    </row>
    <row r="328" customHeight="1" spans="1:47">
      <c r="A328" s="184" t="s">
        <v>393</v>
      </c>
      <c r="B328" s="185" t="s">
        <v>402</v>
      </c>
      <c r="C328" s="185" t="s">
        <v>410</v>
      </c>
      <c r="D328" s="186">
        <v>0</v>
      </c>
      <c r="E328" s="186">
        <v>0.75</v>
      </c>
      <c r="F328" s="186" t="s">
        <v>160</v>
      </c>
      <c r="G328" s="186" t="s">
        <v>160</v>
      </c>
      <c r="H328" s="186" t="s">
        <v>160</v>
      </c>
      <c r="I328" s="186" t="s">
        <v>160</v>
      </c>
      <c r="J328" s="186" t="s">
        <v>160</v>
      </c>
      <c r="K328" s="196" t="s">
        <v>160</v>
      </c>
      <c r="L328" s="171">
        <v>0.4198</v>
      </c>
      <c r="M328" s="172">
        <v>8</v>
      </c>
      <c r="N328" s="173">
        <v>108.63</v>
      </c>
      <c r="O328" s="173">
        <v>19.1</v>
      </c>
      <c r="P328" s="174">
        <v>1.327</v>
      </c>
      <c r="Q328" s="175">
        <v>13.3</v>
      </c>
      <c r="R328" s="176">
        <v>16</v>
      </c>
      <c r="S328" s="174">
        <f t="shared" si="10"/>
        <v>1.39908</v>
      </c>
      <c r="T328" s="177">
        <f t="shared" si="11"/>
        <v>-0.0515195700031449</v>
      </c>
      <c r="U328" s="203">
        <v>3.33</v>
      </c>
      <c r="V328" s="203">
        <v>3.65</v>
      </c>
      <c r="W328" s="203">
        <v>4.37</v>
      </c>
      <c r="X328" s="203">
        <v>5.39</v>
      </c>
      <c r="Y328" s="203">
        <v>6.01</v>
      </c>
      <c r="Z328" s="203">
        <v>5.89</v>
      </c>
      <c r="AA328" s="203">
        <v>5.86</v>
      </c>
      <c r="AB328" s="203">
        <v>5.47</v>
      </c>
      <c r="AC328" s="203">
        <v>5.17</v>
      </c>
      <c r="AD328" s="203">
        <v>4.8</v>
      </c>
      <c r="AE328" s="203">
        <v>4.08</v>
      </c>
      <c r="AF328" s="203">
        <v>3.41</v>
      </c>
      <c r="AG328" s="179">
        <v>3.36593052577408</v>
      </c>
      <c r="AH328" s="179">
        <v>3.68938330903165</v>
      </c>
      <c r="AI328" s="179">
        <v>4.41715207136118</v>
      </c>
      <c r="AJ328" s="179">
        <v>5.44815781799468</v>
      </c>
      <c r="AK328" s="179">
        <v>6.07484758555622</v>
      </c>
      <c r="AL328" s="179">
        <v>5.95355279183463</v>
      </c>
      <c r="AM328" s="179">
        <v>5.92322909340424</v>
      </c>
      <c r="AN328" s="179">
        <v>5.52902101380907</v>
      </c>
      <c r="AO328" s="179">
        <v>5.2257840295051</v>
      </c>
      <c r="AP328" s="179">
        <v>4.85179174886354</v>
      </c>
      <c r="AQ328" s="179">
        <v>4.12402298653401</v>
      </c>
      <c r="AR328" s="179">
        <v>3.44679372158847</v>
      </c>
      <c r="AS328" s="177">
        <v>0.8</v>
      </c>
      <c r="AT328" s="180">
        <v>1.12375481713081</v>
      </c>
      <c r="AU328" s="181">
        <v>326</v>
      </c>
    </row>
    <row r="329" customHeight="1" spans="1:47">
      <c r="A329" s="184" t="s">
        <v>393</v>
      </c>
      <c r="B329" s="185" t="s">
        <v>402</v>
      </c>
      <c r="C329" s="185" t="s">
        <v>411</v>
      </c>
      <c r="D329" s="186">
        <v>0</v>
      </c>
      <c r="E329" s="186">
        <v>0.75</v>
      </c>
      <c r="F329" s="186" t="s">
        <v>160</v>
      </c>
      <c r="G329" s="186" t="s">
        <v>160</v>
      </c>
      <c r="H329" s="186" t="s">
        <v>160</v>
      </c>
      <c r="I329" s="186" t="s">
        <v>160</v>
      </c>
      <c r="J329" s="186" t="s">
        <v>160</v>
      </c>
      <c r="K329" s="196" t="s">
        <v>160</v>
      </c>
      <c r="L329" s="171">
        <v>0.4198</v>
      </c>
      <c r="M329" s="172">
        <v>161</v>
      </c>
      <c r="N329" s="173">
        <v>109.17</v>
      </c>
      <c r="O329" s="173">
        <v>18.75</v>
      </c>
      <c r="P329" s="174">
        <v>1.329</v>
      </c>
      <c r="Q329" s="175">
        <v>15.35</v>
      </c>
      <c r="R329" s="176">
        <v>16</v>
      </c>
      <c r="S329" s="174">
        <f t="shared" si="10"/>
        <v>1.327848</v>
      </c>
      <c r="T329" s="177">
        <f t="shared" si="11"/>
        <v>0.000867569179604732</v>
      </c>
      <c r="U329" s="203">
        <v>3.85</v>
      </c>
      <c r="V329" s="203">
        <v>4.11</v>
      </c>
      <c r="W329" s="203">
        <v>4.64</v>
      </c>
      <c r="X329" s="203">
        <v>5.29</v>
      </c>
      <c r="Y329" s="203">
        <v>5.36</v>
      </c>
      <c r="Z329" s="203">
        <v>5.12</v>
      </c>
      <c r="AA329" s="203">
        <v>5.07</v>
      </c>
      <c r="AB329" s="203">
        <v>4.77</v>
      </c>
      <c r="AC329" s="203">
        <v>4.5</v>
      </c>
      <c r="AD329" s="203">
        <v>4.23</v>
      </c>
      <c r="AE329" s="203">
        <v>4</v>
      </c>
      <c r="AF329" s="203">
        <v>3.61</v>
      </c>
      <c r="AG329" s="179">
        <v>3.91462245678722</v>
      </c>
      <c r="AH329" s="179">
        <v>4.17898657075207</v>
      </c>
      <c r="AI329" s="179">
        <v>4.71788264921889</v>
      </c>
      <c r="AJ329" s="179">
        <v>5.37879293413102</v>
      </c>
      <c r="AK329" s="179">
        <v>5.44996788789078</v>
      </c>
      <c r="AL329" s="179">
        <v>5.20593947500015</v>
      </c>
      <c r="AM329" s="179">
        <v>5.1551002223146</v>
      </c>
      <c r="AN329" s="179">
        <v>4.85006470620131</v>
      </c>
      <c r="AO329" s="179">
        <v>4.57553274169935</v>
      </c>
      <c r="AP329" s="179">
        <v>4.30100077719739</v>
      </c>
      <c r="AQ329" s="179">
        <v>4.06714021484387</v>
      </c>
      <c r="AR329" s="179">
        <v>3.67059404389659</v>
      </c>
      <c r="AS329" s="177">
        <v>0.8</v>
      </c>
      <c r="AT329" s="180">
        <v>1.13432363495971</v>
      </c>
      <c r="AU329" s="181">
        <v>327</v>
      </c>
    </row>
    <row r="330" customHeight="1" spans="1:47">
      <c r="A330" s="184" t="s">
        <v>393</v>
      </c>
      <c r="B330" s="185" t="s">
        <v>402</v>
      </c>
      <c r="C330" s="185" t="s">
        <v>412</v>
      </c>
      <c r="D330" s="186">
        <v>0</v>
      </c>
      <c r="E330" s="186">
        <v>0.75</v>
      </c>
      <c r="F330" s="186" t="s">
        <v>160</v>
      </c>
      <c r="G330" s="186" t="s">
        <v>160</v>
      </c>
      <c r="H330" s="186" t="s">
        <v>160</v>
      </c>
      <c r="I330" s="186" t="s">
        <v>160</v>
      </c>
      <c r="J330" s="186" t="s">
        <v>160</v>
      </c>
      <c r="K330" s="196" t="s">
        <v>160</v>
      </c>
      <c r="L330" s="171">
        <v>0.4198</v>
      </c>
      <c r="M330" s="172">
        <v>30</v>
      </c>
      <c r="N330" s="173">
        <v>109.68</v>
      </c>
      <c r="O330" s="173">
        <v>19.92</v>
      </c>
      <c r="P330" s="174">
        <v>1.255</v>
      </c>
      <c r="Q330" s="175">
        <v>14.62</v>
      </c>
      <c r="R330" s="176">
        <v>16</v>
      </c>
      <c r="S330" s="174">
        <f t="shared" si="10"/>
        <v>1.322032</v>
      </c>
      <c r="T330" s="177">
        <f t="shared" si="11"/>
        <v>-0.0507037651130988</v>
      </c>
      <c r="U330" s="203">
        <v>3.47</v>
      </c>
      <c r="V330" s="203">
        <v>3.77</v>
      </c>
      <c r="W330" s="203">
        <v>4.38</v>
      </c>
      <c r="X330" s="203">
        <v>5.25</v>
      </c>
      <c r="Y330" s="203">
        <v>5.55</v>
      </c>
      <c r="Z330" s="203">
        <v>5.42</v>
      </c>
      <c r="AA330" s="203">
        <v>5.5</v>
      </c>
      <c r="AB330" s="203">
        <v>5.11</v>
      </c>
      <c r="AC330" s="203">
        <v>4.7</v>
      </c>
      <c r="AD330" s="203">
        <v>4.15</v>
      </c>
      <c r="AE330" s="203">
        <v>3.77</v>
      </c>
      <c r="AF330" s="203">
        <v>3.22</v>
      </c>
      <c r="AG330" s="179">
        <v>3.5196812180038</v>
      </c>
      <c r="AH330" s="179">
        <v>3.82397642417128</v>
      </c>
      <c r="AI330" s="179">
        <v>4.44271001004514</v>
      </c>
      <c r="AJ330" s="179">
        <v>5.32516610793082</v>
      </c>
      <c r="AK330" s="179">
        <v>5.6294613140983</v>
      </c>
      <c r="AL330" s="179">
        <v>5.49760005809239</v>
      </c>
      <c r="AM330" s="179">
        <v>5.57874544640372</v>
      </c>
      <c r="AN330" s="179">
        <v>5.183161678386</v>
      </c>
      <c r="AO330" s="179">
        <v>4.76729156329045</v>
      </c>
      <c r="AP330" s="179">
        <v>4.20941701865008</v>
      </c>
      <c r="AQ330" s="179">
        <v>3.82397642417128</v>
      </c>
      <c r="AR330" s="179">
        <v>3.2661018795309</v>
      </c>
      <c r="AS330" s="177">
        <v>0.8</v>
      </c>
      <c r="AT330" s="180">
        <v>1.13498186697384</v>
      </c>
      <c r="AU330" s="181">
        <v>328</v>
      </c>
    </row>
    <row r="331" customHeight="1" spans="1:47">
      <c r="A331" s="184" t="s">
        <v>393</v>
      </c>
      <c r="B331" s="185" t="s">
        <v>402</v>
      </c>
      <c r="C331" s="185" t="s">
        <v>413</v>
      </c>
      <c r="D331" s="186">
        <v>0</v>
      </c>
      <c r="E331" s="186">
        <v>0.75</v>
      </c>
      <c r="F331" s="186" t="s">
        <v>160</v>
      </c>
      <c r="G331" s="186" t="s">
        <v>160</v>
      </c>
      <c r="H331" s="186" t="s">
        <v>160</v>
      </c>
      <c r="I331" s="186" t="s">
        <v>160</v>
      </c>
      <c r="J331" s="186" t="s">
        <v>160</v>
      </c>
      <c r="K331" s="196" t="s">
        <v>160</v>
      </c>
      <c r="L331" s="171">
        <v>0.4198</v>
      </c>
      <c r="M331" s="172">
        <v>10</v>
      </c>
      <c r="N331" s="173">
        <v>110.03</v>
      </c>
      <c r="O331" s="173">
        <v>18.5</v>
      </c>
      <c r="P331" s="174">
        <v>1.331</v>
      </c>
      <c r="Q331" s="175">
        <v>13.2</v>
      </c>
      <c r="R331" s="176">
        <v>16</v>
      </c>
      <c r="S331" s="174">
        <f t="shared" si="10"/>
        <v>1.296432</v>
      </c>
      <c r="T331" s="177">
        <f t="shared" si="11"/>
        <v>0.0266639515223319</v>
      </c>
      <c r="U331" s="203">
        <v>3.57</v>
      </c>
      <c r="V331" s="203">
        <v>3.94</v>
      </c>
      <c r="W331" s="203">
        <v>4.63</v>
      </c>
      <c r="X331" s="203">
        <v>5.27</v>
      </c>
      <c r="Y331" s="203">
        <v>5.33</v>
      </c>
      <c r="Z331" s="203">
        <v>5.16</v>
      </c>
      <c r="AA331" s="203">
        <v>5.3</v>
      </c>
      <c r="AB331" s="203">
        <v>4.93</v>
      </c>
      <c r="AC331" s="203">
        <v>4.39</v>
      </c>
      <c r="AD331" s="203">
        <v>3.93</v>
      </c>
      <c r="AE331" s="203">
        <v>3.57</v>
      </c>
      <c r="AF331" s="203">
        <v>3.23</v>
      </c>
      <c r="AG331" s="179">
        <v>3.60526953978303</v>
      </c>
      <c r="AH331" s="179">
        <v>3.97892492625915</v>
      </c>
      <c r="AI331" s="179">
        <v>4.67574172806595</v>
      </c>
      <c r="AJ331" s="179">
        <v>5.32206455872734</v>
      </c>
      <c r="AK331" s="179">
        <v>5.38265732410184</v>
      </c>
      <c r="AL331" s="179">
        <v>5.21097782220741</v>
      </c>
      <c r="AM331" s="179">
        <v>5.35236094141459</v>
      </c>
      <c r="AN331" s="179">
        <v>4.97870555493848</v>
      </c>
      <c r="AO331" s="179">
        <v>4.43337066656793</v>
      </c>
      <c r="AP331" s="179">
        <v>3.96882613203006</v>
      </c>
      <c r="AQ331" s="179">
        <v>3.60526953978303</v>
      </c>
      <c r="AR331" s="179">
        <v>3.26191053599417</v>
      </c>
      <c r="AS331" s="177">
        <v>0.8</v>
      </c>
      <c r="AT331" s="180">
        <v>1.1373173320271</v>
      </c>
      <c r="AU331" s="181">
        <v>329</v>
      </c>
    </row>
    <row r="332" customHeight="1" spans="1:47">
      <c r="A332" s="184" t="s">
        <v>393</v>
      </c>
      <c r="B332" s="185" t="s">
        <v>402</v>
      </c>
      <c r="C332" s="185" t="s">
        <v>414</v>
      </c>
      <c r="D332" s="186">
        <v>0</v>
      </c>
      <c r="E332" s="186">
        <v>0.75</v>
      </c>
      <c r="F332" s="186" t="s">
        <v>160</v>
      </c>
      <c r="G332" s="186" t="s">
        <v>160</v>
      </c>
      <c r="H332" s="186" t="s">
        <v>160</v>
      </c>
      <c r="I332" s="186" t="s">
        <v>160</v>
      </c>
      <c r="J332" s="186" t="s">
        <v>160</v>
      </c>
      <c r="K332" s="196" t="s">
        <v>160</v>
      </c>
      <c r="L332" s="171">
        <v>0.4198</v>
      </c>
      <c r="M332" s="172">
        <v>230</v>
      </c>
      <c r="N332" s="173">
        <v>109.83</v>
      </c>
      <c r="O332" s="173">
        <v>19.03</v>
      </c>
      <c r="P332" s="174">
        <v>1.329</v>
      </c>
      <c r="Q332" s="175">
        <v>13.33</v>
      </c>
      <c r="R332" s="176">
        <v>16</v>
      </c>
      <c r="S332" s="174">
        <f t="shared" si="10"/>
        <v>1.322032</v>
      </c>
      <c r="T332" s="177">
        <f t="shared" si="11"/>
        <v>0.00527067423481409</v>
      </c>
      <c r="U332" s="203">
        <v>3.47</v>
      </c>
      <c r="V332" s="203">
        <v>3.77</v>
      </c>
      <c r="W332" s="203">
        <v>4.38</v>
      </c>
      <c r="X332" s="203">
        <v>5.25</v>
      </c>
      <c r="Y332" s="203">
        <v>5.55</v>
      </c>
      <c r="Z332" s="203">
        <v>5.42</v>
      </c>
      <c r="AA332" s="203">
        <v>5.5</v>
      </c>
      <c r="AB332" s="203">
        <v>5.11</v>
      </c>
      <c r="AC332" s="203">
        <v>4.7</v>
      </c>
      <c r="AD332" s="203">
        <v>4.15</v>
      </c>
      <c r="AE332" s="203">
        <v>3.77</v>
      </c>
      <c r="AF332" s="203">
        <v>3.22</v>
      </c>
      <c r="AG332" s="179">
        <v>3.50659947716848</v>
      </c>
      <c r="AH332" s="179">
        <v>3.80976369709659</v>
      </c>
      <c r="AI332" s="179">
        <v>4.42619761095042</v>
      </c>
      <c r="AJ332" s="179">
        <v>5.30537384874194</v>
      </c>
      <c r="AK332" s="179">
        <v>5.60853806867005</v>
      </c>
      <c r="AL332" s="179">
        <v>5.4771669067012</v>
      </c>
      <c r="AM332" s="179">
        <v>5.55801069868203</v>
      </c>
      <c r="AN332" s="179">
        <v>5.16389721277549</v>
      </c>
      <c r="AO332" s="179">
        <v>4.74957277887373</v>
      </c>
      <c r="AP332" s="179">
        <v>4.19377170900553</v>
      </c>
      <c r="AQ332" s="179">
        <v>3.80976369709659</v>
      </c>
      <c r="AR332" s="179">
        <v>3.25396262722839</v>
      </c>
      <c r="AS332" s="177">
        <v>0.8</v>
      </c>
      <c r="AT332" s="180">
        <v>1.12514955414686</v>
      </c>
      <c r="AU332" s="181">
        <v>330</v>
      </c>
    </row>
    <row r="333" customHeight="1" spans="1:47">
      <c r="A333" s="184" t="s">
        <v>393</v>
      </c>
      <c r="B333" s="185" t="s">
        <v>402</v>
      </c>
      <c r="C333" s="185" t="s">
        <v>415</v>
      </c>
      <c r="D333" s="186">
        <v>0</v>
      </c>
      <c r="E333" s="186">
        <v>0.75</v>
      </c>
      <c r="F333" s="186" t="s">
        <v>160</v>
      </c>
      <c r="G333" s="186" t="s">
        <v>160</v>
      </c>
      <c r="H333" s="186" t="s">
        <v>160</v>
      </c>
      <c r="I333" s="186" t="s">
        <v>160</v>
      </c>
      <c r="J333" s="186" t="s">
        <v>160</v>
      </c>
      <c r="K333" s="196" t="s">
        <v>160</v>
      </c>
      <c r="L333" s="171">
        <v>0.4198</v>
      </c>
      <c r="M333" s="172">
        <v>106</v>
      </c>
      <c r="N333" s="173">
        <v>110.1</v>
      </c>
      <c r="O333" s="173">
        <v>19.37</v>
      </c>
      <c r="P333" s="174">
        <v>1.311</v>
      </c>
      <c r="Q333" s="175">
        <v>11.97</v>
      </c>
      <c r="R333" s="176">
        <v>16</v>
      </c>
      <c r="S333" s="174">
        <f t="shared" si="10"/>
        <v>1.2478</v>
      </c>
      <c r="T333" s="177">
        <f t="shared" si="11"/>
        <v>0.0506491424907836</v>
      </c>
      <c r="U333" s="203">
        <v>3.12</v>
      </c>
      <c r="V333" s="203">
        <v>3.46</v>
      </c>
      <c r="W333" s="203">
        <v>4.21</v>
      </c>
      <c r="X333" s="203">
        <v>5.05</v>
      </c>
      <c r="Y333" s="203">
        <v>5.27</v>
      </c>
      <c r="Z333" s="203">
        <v>5.3</v>
      </c>
      <c r="AA333" s="203">
        <v>5.5</v>
      </c>
      <c r="AB333" s="203">
        <v>5.03</v>
      </c>
      <c r="AC333" s="203">
        <v>4.39</v>
      </c>
      <c r="AD333" s="203">
        <v>3.78</v>
      </c>
      <c r="AE333" s="203">
        <v>3.26</v>
      </c>
      <c r="AF333" s="203">
        <v>2.86</v>
      </c>
      <c r="AG333" s="179">
        <v>3.14138342683122</v>
      </c>
      <c r="AH333" s="179">
        <v>3.48371367206283</v>
      </c>
      <c r="AI333" s="179">
        <v>4.23885391889726</v>
      </c>
      <c r="AJ333" s="179">
        <v>5.08461099535182</v>
      </c>
      <c r="AK333" s="179">
        <v>5.30611880108992</v>
      </c>
      <c r="AL333" s="179">
        <v>5.33632441096329</v>
      </c>
      <c r="AM333" s="179">
        <v>5.53769514345248</v>
      </c>
      <c r="AN333" s="179">
        <v>5.0644739221029</v>
      </c>
      <c r="AO333" s="179">
        <v>4.42008757813752</v>
      </c>
      <c r="AP333" s="179">
        <v>3.80590684404552</v>
      </c>
      <c r="AQ333" s="179">
        <v>3.28234293957365</v>
      </c>
      <c r="AR333" s="179">
        <v>2.87960147459529</v>
      </c>
      <c r="AS333" s="177">
        <v>0.8</v>
      </c>
      <c r="AT333" s="180">
        <v>1.13097404191824</v>
      </c>
      <c r="AU333" s="181">
        <v>331</v>
      </c>
    </row>
    <row r="334" customHeight="1" spans="1:47">
      <c r="A334" s="184" t="s">
        <v>393</v>
      </c>
      <c r="B334" s="185" t="s">
        <v>402</v>
      </c>
      <c r="C334" s="185" t="s">
        <v>416</v>
      </c>
      <c r="D334" s="186">
        <v>0</v>
      </c>
      <c r="E334" s="186">
        <v>0.75</v>
      </c>
      <c r="F334" s="186" t="s">
        <v>160</v>
      </c>
      <c r="G334" s="186" t="s">
        <v>160</v>
      </c>
      <c r="H334" s="186" t="s">
        <v>160</v>
      </c>
      <c r="I334" s="186" t="s">
        <v>160</v>
      </c>
      <c r="J334" s="186" t="s">
        <v>160</v>
      </c>
      <c r="K334" s="196" t="s">
        <v>160</v>
      </c>
      <c r="L334" s="171">
        <v>0.4198</v>
      </c>
      <c r="M334" s="172">
        <v>12</v>
      </c>
      <c r="N334" s="173">
        <v>110.4</v>
      </c>
      <c r="O334" s="173">
        <v>18.8</v>
      </c>
      <c r="P334" s="174">
        <v>1.3</v>
      </c>
      <c r="Q334" s="175">
        <v>13.5</v>
      </c>
      <c r="R334" s="176">
        <v>16</v>
      </c>
      <c r="S334" s="174">
        <f t="shared" si="10"/>
        <v>1.296432</v>
      </c>
      <c r="T334" s="177">
        <f t="shared" si="11"/>
        <v>0.00275216903007647</v>
      </c>
      <c r="U334" s="203">
        <v>3.57</v>
      </c>
      <c r="V334" s="203">
        <v>3.94</v>
      </c>
      <c r="W334" s="203">
        <v>4.63</v>
      </c>
      <c r="X334" s="203">
        <v>5.27</v>
      </c>
      <c r="Y334" s="203">
        <v>5.33</v>
      </c>
      <c r="Z334" s="203">
        <v>5.16</v>
      </c>
      <c r="AA334" s="203">
        <v>5.3</v>
      </c>
      <c r="AB334" s="203">
        <v>4.93</v>
      </c>
      <c r="AC334" s="203">
        <v>4.39</v>
      </c>
      <c r="AD334" s="203">
        <v>3.93</v>
      </c>
      <c r="AE334" s="203">
        <v>3.57</v>
      </c>
      <c r="AF334" s="203">
        <v>3.23</v>
      </c>
      <c r="AG334" s="179">
        <v>3.60886037987338</v>
      </c>
      <c r="AH334" s="179">
        <v>3.98288792624681</v>
      </c>
      <c r="AI334" s="179">
        <v>4.68039875597023</v>
      </c>
      <c r="AJ334" s="179">
        <v>5.32736532267022</v>
      </c>
      <c r="AK334" s="179">
        <v>5.38801843829834</v>
      </c>
      <c r="AL334" s="179">
        <v>5.21616794401866</v>
      </c>
      <c r="AM334" s="179">
        <v>5.35769188048428</v>
      </c>
      <c r="AN334" s="179">
        <v>4.98366433411085</v>
      </c>
      <c r="AO334" s="179">
        <v>4.43778629345774</v>
      </c>
      <c r="AP334" s="179">
        <v>3.97277907364212</v>
      </c>
      <c r="AQ334" s="179">
        <v>3.60886037987338</v>
      </c>
      <c r="AR334" s="179">
        <v>3.26515939131401</v>
      </c>
      <c r="AS334" s="177">
        <v>0.8</v>
      </c>
      <c r="AT334" s="180">
        <v>1.12718784132989</v>
      </c>
      <c r="AU334" s="181">
        <v>332</v>
      </c>
    </row>
    <row r="335" customHeight="1" spans="1:47">
      <c r="A335" s="184" t="s">
        <v>393</v>
      </c>
      <c r="B335" s="185" t="s">
        <v>402</v>
      </c>
      <c r="C335" s="185" t="s">
        <v>417</v>
      </c>
      <c r="D335" s="186">
        <v>0</v>
      </c>
      <c r="E335" s="186">
        <v>0.75</v>
      </c>
      <c r="F335" s="186" t="s">
        <v>160</v>
      </c>
      <c r="G335" s="186" t="s">
        <v>160</v>
      </c>
      <c r="H335" s="186" t="s">
        <v>160</v>
      </c>
      <c r="I335" s="186" t="s">
        <v>160</v>
      </c>
      <c r="J335" s="186" t="s">
        <v>160</v>
      </c>
      <c r="K335" s="196" t="s">
        <v>160</v>
      </c>
      <c r="L335" s="171">
        <v>0.4198</v>
      </c>
      <c r="M335" s="172">
        <v>9</v>
      </c>
      <c r="N335" s="173">
        <v>110.8</v>
      </c>
      <c r="O335" s="173">
        <v>19.55</v>
      </c>
      <c r="P335" s="174">
        <v>1.193</v>
      </c>
      <c r="Q335" s="175">
        <v>12.15</v>
      </c>
      <c r="R335" s="176">
        <v>15</v>
      </c>
      <c r="S335" s="174">
        <f t="shared" si="10"/>
        <v>1.2478</v>
      </c>
      <c r="T335" s="177">
        <f t="shared" si="11"/>
        <v>-0.0439172944382114</v>
      </c>
      <c r="U335" s="203">
        <v>3.12</v>
      </c>
      <c r="V335" s="203">
        <v>3.46</v>
      </c>
      <c r="W335" s="203">
        <v>4.21</v>
      </c>
      <c r="X335" s="203">
        <v>5.05</v>
      </c>
      <c r="Y335" s="203">
        <v>5.27</v>
      </c>
      <c r="Z335" s="203">
        <v>5.3</v>
      </c>
      <c r="AA335" s="203">
        <v>5.5</v>
      </c>
      <c r="AB335" s="203">
        <v>5.03</v>
      </c>
      <c r="AC335" s="203">
        <v>4.39</v>
      </c>
      <c r="AD335" s="203">
        <v>3.78</v>
      </c>
      <c r="AE335" s="203">
        <v>3.26</v>
      </c>
      <c r="AF335" s="203">
        <v>2.86</v>
      </c>
      <c r="AG335" s="179">
        <v>3.14274364481487</v>
      </c>
      <c r="AH335" s="179">
        <v>3.48522211892931</v>
      </c>
      <c r="AI335" s="179">
        <v>4.24068934124058</v>
      </c>
      <c r="AJ335" s="179">
        <v>5.0868126302292</v>
      </c>
      <c r="AK335" s="179">
        <v>5.30841634877384</v>
      </c>
      <c r="AL335" s="179">
        <v>5.33863503766629</v>
      </c>
      <c r="AM335" s="179">
        <v>5.54009296361596</v>
      </c>
      <c r="AN335" s="179">
        <v>5.06666683763424</v>
      </c>
      <c r="AO335" s="179">
        <v>4.42200147459529</v>
      </c>
      <c r="AP335" s="179">
        <v>3.80755480044879</v>
      </c>
      <c r="AQ335" s="179">
        <v>3.28376419297964</v>
      </c>
      <c r="AR335" s="179">
        <v>2.8808483410803</v>
      </c>
      <c r="AS335" s="177">
        <v>0.8</v>
      </c>
      <c r="AT335" s="180">
        <v>1.13689850345961</v>
      </c>
      <c r="AU335" s="181">
        <v>333</v>
      </c>
    </row>
    <row r="336" customHeight="1" spans="1:47">
      <c r="A336" s="184" t="s">
        <v>393</v>
      </c>
      <c r="B336" s="185" t="s">
        <v>402</v>
      </c>
      <c r="C336" s="185" t="s">
        <v>418</v>
      </c>
      <c r="D336" s="186">
        <v>0</v>
      </c>
      <c r="E336" s="186">
        <v>0.75</v>
      </c>
      <c r="F336" s="186" t="s">
        <v>160</v>
      </c>
      <c r="G336" s="186" t="s">
        <v>160</v>
      </c>
      <c r="H336" s="186" t="s">
        <v>160</v>
      </c>
      <c r="I336" s="186" t="s">
        <v>160</v>
      </c>
      <c r="J336" s="186" t="s">
        <v>160</v>
      </c>
      <c r="K336" s="196" t="s">
        <v>160</v>
      </c>
      <c r="L336" s="171">
        <v>0.4198</v>
      </c>
      <c r="M336" s="172">
        <v>325</v>
      </c>
      <c r="N336" s="173">
        <v>109.52</v>
      </c>
      <c r="O336" s="173">
        <v>18.78</v>
      </c>
      <c r="P336" s="174">
        <v>1.323</v>
      </c>
      <c r="Q336" s="175">
        <v>15.38</v>
      </c>
      <c r="R336" s="176">
        <v>16</v>
      </c>
      <c r="S336" s="174">
        <f t="shared" si="10"/>
        <v>1.327848</v>
      </c>
      <c r="T336" s="177">
        <f t="shared" si="11"/>
        <v>-0.00365102029750408</v>
      </c>
      <c r="U336" s="203">
        <v>3.85</v>
      </c>
      <c r="V336" s="203">
        <v>4.11</v>
      </c>
      <c r="W336" s="203">
        <v>4.64</v>
      </c>
      <c r="X336" s="203">
        <v>5.29</v>
      </c>
      <c r="Y336" s="203">
        <v>5.36</v>
      </c>
      <c r="Z336" s="203">
        <v>5.12</v>
      </c>
      <c r="AA336" s="203">
        <v>5.07</v>
      </c>
      <c r="AB336" s="203">
        <v>4.77</v>
      </c>
      <c r="AC336" s="203">
        <v>4.5</v>
      </c>
      <c r="AD336" s="203">
        <v>4.23</v>
      </c>
      <c r="AE336" s="203">
        <v>4</v>
      </c>
      <c r="AF336" s="203">
        <v>3.61</v>
      </c>
      <c r="AG336" s="179">
        <v>3.91499358360294</v>
      </c>
      <c r="AH336" s="179">
        <v>4.17938276067743</v>
      </c>
      <c r="AI336" s="179">
        <v>4.71832992932926</v>
      </c>
      <c r="AJ336" s="179">
        <v>5.37930287201547</v>
      </c>
      <c r="AK336" s="179">
        <v>5.45048457353553</v>
      </c>
      <c r="AL336" s="179">
        <v>5.20643302546677</v>
      </c>
      <c r="AM336" s="179">
        <v>5.15558895295245</v>
      </c>
      <c r="AN336" s="179">
        <v>4.8505245178665</v>
      </c>
      <c r="AO336" s="179">
        <v>4.57596652628915</v>
      </c>
      <c r="AP336" s="179">
        <v>4.3014085347118</v>
      </c>
      <c r="AQ336" s="179">
        <v>4.06752580114591</v>
      </c>
      <c r="AR336" s="179">
        <v>3.67094203553419</v>
      </c>
      <c r="AS336" s="177">
        <v>0.8</v>
      </c>
      <c r="AT336" s="180">
        <v>1.14076419887555</v>
      </c>
      <c r="AU336" s="181">
        <v>334</v>
      </c>
    </row>
    <row r="337" customHeight="1" spans="1:47">
      <c r="A337" s="184" t="s">
        <v>393</v>
      </c>
      <c r="B337" s="185" t="s">
        <v>402</v>
      </c>
      <c r="C337" s="185" t="s">
        <v>419</v>
      </c>
      <c r="D337" s="186">
        <v>0</v>
      </c>
      <c r="E337" s="186">
        <v>0.75</v>
      </c>
      <c r="F337" s="186" t="s">
        <v>160</v>
      </c>
      <c r="G337" s="186" t="s">
        <v>160</v>
      </c>
      <c r="H337" s="186" t="s">
        <v>160</v>
      </c>
      <c r="I337" s="186" t="s">
        <v>160</v>
      </c>
      <c r="J337" s="186" t="s">
        <v>160</v>
      </c>
      <c r="K337" s="196" t="s">
        <v>160</v>
      </c>
      <c r="L337" s="171">
        <v>0.4198</v>
      </c>
      <c r="M337" s="172">
        <v>-105</v>
      </c>
      <c r="N337" s="173">
        <v>111.11</v>
      </c>
      <c r="O337" s="173">
        <v>17.35</v>
      </c>
      <c r="P337" s="174">
        <v>1.398</v>
      </c>
      <c r="Q337" s="175">
        <v>13.05</v>
      </c>
      <c r="R337" s="176">
        <v>16</v>
      </c>
      <c r="S337" s="174">
        <f t="shared" si="10"/>
        <v>1.566032</v>
      </c>
      <c r="T337" s="177">
        <f t="shared" si="11"/>
        <v>-0.107297935163522</v>
      </c>
      <c r="U337" s="203">
        <v>4.36</v>
      </c>
      <c r="V337" s="203">
        <v>5.06</v>
      </c>
      <c r="W337" s="203">
        <v>5.8</v>
      </c>
      <c r="X337" s="203">
        <v>6.57</v>
      </c>
      <c r="Y337" s="203">
        <v>6.49</v>
      </c>
      <c r="Z337" s="203">
        <v>6.17</v>
      </c>
      <c r="AA337" s="203">
        <v>6.25</v>
      </c>
      <c r="AB337" s="203">
        <v>5.81</v>
      </c>
      <c r="AC337" s="203">
        <v>5.3</v>
      </c>
      <c r="AD337" s="203">
        <v>4.79</v>
      </c>
      <c r="AE337" s="203">
        <v>4.09</v>
      </c>
      <c r="AF337" s="203">
        <v>3.66</v>
      </c>
      <c r="AG337" s="179">
        <v>4.40572616651512</v>
      </c>
      <c r="AH337" s="179">
        <v>5.11306752352442</v>
      </c>
      <c r="AI337" s="179">
        <v>5.86082838664855</v>
      </c>
      <c r="AJ337" s="179">
        <v>6.63890387935879</v>
      </c>
      <c r="AK337" s="179">
        <v>6.55806486712915</v>
      </c>
      <c r="AL337" s="179">
        <v>6.23470881821061</v>
      </c>
      <c r="AM337" s="179">
        <v>6.31554783044025</v>
      </c>
      <c r="AN337" s="179">
        <v>5.87093326317725</v>
      </c>
      <c r="AO337" s="179">
        <v>5.35558456021333</v>
      </c>
      <c r="AP337" s="179">
        <v>4.8402358572494</v>
      </c>
      <c r="AQ337" s="179">
        <v>4.1328945002401</v>
      </c>
      <c r="AR337" s="179">
        <v>3.69838480950581</v>
      </c>
      <c r="AS337" s="177">
        <v>0.8</v>
      </c>
      <c r="AT337" s="180">
        <v>1.14178413805695</v>
      </c>
      <c r="AU337" s="181">
        <v>335</v>
      </c>
    </row>
    <row r="338" customHeight="1" spans="1:47">
      <c r="A338" s="184" t="s">
        <v>393</v>
      </c>
      <c r="B338" s="185" t="s">
        <v>402</v>
      </c>
      <c r="C338" s="185" t="s">
        <v>420</v>
      </c>
      <c r="D338" s="186">
        <v>0</v>
      </c>
      <c r="E338" s="186">
        <v>0.75</v>
      </c>
      <c r="F338" s="186" t="s">
        <v>160</v>
      </c>
      <c r="G338" s="186" t="s">
        <v>160</v>
      </c>
      <c r="H338" s="186" t="s">
        <v>160</v>
      </c>
      <c r="I338" s="186" t="s">
        <v>160</v>
      </c>
      <c r="J338" s="186" t="s">
        <v>160</v>
      </c>
      <c r="K338" s="196" t="s">
        <v>160</v>
      </c>
      <c r="L338" s="171">
        <v>0.4198</v>
      </c>
      <c r="M338" s="172">
        <v>-79</v>
      </c>
      <c r="N338" s="173">
        <v>114.06</v>
      </c>
      <c r="O338" s="173">
        <v>9.68</v>
      </c>
      <c r="P338" s="174">
        <v>1.319</v>
      </c>
      <c r="Q338" s="175">
        <v>8.18</v>
      </c>
      <c r="R338" s="176">
        <v>14</v>
      </c>
      <c r="S338" s="174">
        <f t="shared" si="10"/>
        <v>1.59736</v>
      </c>
      <c r="T338" s="177">
        <f t="shared" si="11"/>
        <v>-0.174262533179747</v>
      </c>
      <c r="U338" s="203">
        <v>5.03</v>
      </c>
      <c r="V338" s="203">
        <v>5.87</v>
      </c>
      <c r="W338" s="203">
        <v>6.7</v>
      </c>
      <c r="X338" s="203">
        <v>6.94</v>
      </c>
      <c r="Y338" s="203">
        <v>6.15</v>
      </c>
      <c r="Z338" s="203">
        <v>5.17</v>
      </c>
      <c r="AA338" s="203">
        <v>5.15</v>
      </c>
      <c r="AB338" s="203">
        <v>5.39</v>
      </c>
      <c r="AC338" s="203">
        <v>5.29</v>
      </c>
      <c r="AD338" s="203">
        <v>5.13</v>
      </c>
      <c r="AE338" s="203">
        <v>4.68</v>
      </c>
      <c r="AF338" s="203">
        <v>4.19</v>
      </c>
      <c r="AG338" s="179">
        <v>5.02473496268844</v>
      </c>
      <c r="AH338" s="179">
        <v>5.86385571192467</v>
      </c>
      <c r="AI338" s="179">
        <v>6.69298692843191</v>
      </c>
      <c r="AJ338" s="179">
        <v>6.93273571392798</v>
      </c>
      <c r="AK338" s="179">
        <v>6.14356262833676</v>
      </c>
      <c r="AL338" s="179">
        <v>5.16458842089448</v>
      </c>
      <c r="AM338" s="179">
        <v>5.14460935543647</v>
      </c>
      <c r="AN338" s="179">
        <v>5.38435814093254</v>
      </c>
      <c r="AO338" s="179">
        <v>5.28446281364251</v>
      </c>
      <c r="AP338" s="179">
        <v>5.12463028997846</v>
      </c>
      <c r="AQ338" s="179">
        <v>4.67510131717334</v>
      </c>
      <c r="AR338" s="179">
        <v>4.1856142134522</v>
      </c>
      <c r="AS338" s="177">
        <v>0.8</v>
      </c>
      <c r="AT338" s="180">
        <v>1.13707681694188</v>
      </c>
      <c r="AU338" s="181">
        <v>336</v>
      </c>
    </row>
    <row r="339" customHeight="1" spans="1:47">
      <c r="A339" s="184" t="s">
        <v>393</v>
      </c>
      <c r="B339" s="185" t="s">
        <v>402</v>
      </c>
      <c r="C339" s="185" t="s">
        <v>421</v>
      </c>
      <c r="D339" s="186">
        <v>0</v>
      </c>
      <c r="E339" s="186">
        <v>0.75</v>
      </c>
      <c r="F339" s="186" t="s">
        <v>160</v>
      </c>
      <c r="G339" s="186" t="s">
        <v>160</v>
      </c>
      <c r="H339" s="186" t="s">
        <v>160</v>
      </c>
      <c r="I339" s="186" t="s">
        <v>160</v>
      </c>
      <c r="J339" s="186" t="s">
        <v>160</v>
      </c>
      <c r="K339" s="196" t="s">
        <v>160</v>
      </c>
      <c r="L339" s="171">
        <v>0.4198</v>
      </c>
      <c r="M339" s="172">
        <v>-23</v>
      </c>
      <c r="N339" s="173">
        <v>114.15</v>
      </c>
      <c r="O339" s="173">
        <v>16.72</v>
      </c>
      <c r="P339" s="174">
        <v>1.446</v>
      </c>
      <c r="Q339" s="175">
        <v>14.02</v>
      </c>
      <c r="R339" s="176">
        <v>16</v>
      </c>
      <c r="S339" s="174">
        <f t="shared" si="10"/>
        <v>1.625632</v>
      </c>
      <c r="T339" s="177">
        <f t="shared" si="11"/>
        <v>-0.110499793311155</v>
      </c>
      <c r="U339" s="203">
        <v>4.77</v>
      </c>
      <c r="V339" s="203">
        <v>5.56</v>
      </c>
      <c r="W339" s="203">
        <v>6.47</v>
      </c>
      <c r="X339" s="203">
        <v>7.13</v>
      </c>
      <c r="Y339" s="203">
        <v>6.59</v>
      </c>
      <c r="Z339" s="203">
        <v>6.02</v>
      </c>
      <c r="AA339" s="203">
        <v>5.95</v>
      </c>
      <c r="AB339" s="203">
        <v>5.59</v>
      </c>
      <c r="AC339" s="203">
        <v>5.52</v>
      </c>
      <c r="AD339" s="203">
        <v>4.94</v>
      </c>
      <c r="AE339" s="203">
        <v>4.34</v>
      </c>
      <c r="AF339" s="203">
        <v>3.95</v>
      </c>
      <c r="AG339" s="179">
        <v>4.83530452156454</v>
      </c>
      <c r="AH339" s="179">
        <v>5.63612015511506</v>
      </c>
      <c r="AI339" s="179">
        <v>6.55857866971123</v>
      </c>
      <c r="AJ339" s="179">
        <v>7.2276145154623</v>
      </c>
      <c r="AK339" s="179">
        <v>6.68022155075688</v>
      </c>
      <c r="AL339" s="179">
        <v>6.10241786579004</v>
      </c>
      <c r="AM339" s="179">
        <v>6.03145951851342</v>
      </c>
      <c r="AN339" s="179">
        <v>5.66653087537647</v>
      </c>
      <c r="AO339" s="179">
        <v>5.59557252809984</v>
      </c>
      <c r="AP339" s="179">
        <v>5.00763193637921</v>
      </c>
      <c r="AQ339" s="179">
        <v>4.39941753115096</v>
      </c>
      <c r="AR339" s="179">
        <v>4.0040781677526</v>
      </c>
      <c r="AS339" s="177">
        <v>0.8</v>
      </c>
      <c r="AT339" s="180">
        <v>1.14124772941601</v>
      </c>
      <c r="AU339" s="181">
        <v>337</v>
      </c>
    </row>
    <row r="340" customHeight="1" spans="1:47">
      <c r="A340" s="184" t="s">
        <v>422</v>
      </c>
      <c r="B340" s="185" t="s">
        <v>423</v>
      </c>
      <c r="C340" s="185" t="s">
        <v>424</v>
      </c>
      <c r="D340" s="186">
        <v>0</v>
      </c>
      <c r="E340" s="186">
        <v>0.75</v>
      </c>
      <c r="F340" s="186" t="s">
        <v>425</v>
      </c>
      <c r="G340" s="187">
        <v>3</v>
      </c>
      <c r="H340" s="186" t="s">
        <v>160</v>
      </c>
      <c r="I340" s="186" t="s">
        <v>160</v>
      </c>
      <c r="J340" s="186" t="s">
        <v>160</v>
      </c>
      <c r="K340" s="196" t="s">
        <v>160</v>
      </c>
      <c r="L340" s="171">
        <v>0.3497</v>
      </c>
      <c r="M340" s="172">
        <v>84</v>
      </c>
      <c r="N340" s="173">
        <v>114.52</v>
      </c>
      <c r="O340" s="173">
        <v>38.05</v>
      </c>
      <c r="P340" s="174">
        <v>1.247</v>
      </c>
      <c r="Q340" s="175">
        <v>36.75</v>
      </c>
      <c r="R340" s="176">
        <v>25</v>
      </c>
      <c r="S340" s="174">
        <f t="shared" si="10"/>
        <v>1.252416</v>
      </c>
      <c r="T340" s="177">
        <f t="shared" si="11"/>
        <v>-0.00432444171904545</v>
      </c>
      <c r="U340" s="203">
        <v>2.92</v>
      </c>
      <c r="V340" s="203">
        <v>3.75</v>
      </c>
      <c r="W340" s="203">
        <v>4.69</v>
      </c>
      <c r="X340" s="203">
        <v>5.73</v>
      </c>
      <c r="Y340" s="203">
        <v>5.86</v>
      </c>
      <c r="Z340" s="203">
        <v>5.74</v>
      </c>
      <c r="AA340" s="203">
        <v>4.94</v>
      </c>
      <c r="AB340" s="203">
        <v>4.49</v>
      </c>
      <c r="AC340" s="203">
        <v>4.07</v>
      </c>
      <c r="AD340" s="203">
        <v>3.75</v>
      </c>
      <c r="AE340" s="203">
        <v>2.95</v>
      </c>
      <c r="AF340" s="203">
        <v>2.57</v>
      </c>
      <c r="AG340" s="179">
        <v>3.40396213398743</v>
      </c>
      <c r="AH340" s="179">
        <v>4.37152671316879</v>
      </c>
      <c r="AI340" s="179">
        <v>5.4673227426031</v>
      </c>
      <c r="AJ340" s="179">
        <v>6.67969281772191</v>
      </c>
      <c r="AK340" s="179">
        <v>6.83123907711176</v>
      </c>
      <c r="AL340" s="179">
        <v>6.69135022229036</v>
      </c>
      <c r="AM340" s="179">
        <v>5.75875785681435</v>
      </c>
      <c r="AN340" s="179">
        <v>5.2341746512341</v>
      </c>
      <c r="AO340" s="179">
        <v>4.74456365935919</v>
      </c>
      <c r="AP340" s="179">
        <v>4.37152671316879</v>
      </c>
      <c r="AQ340" s="179">
        <v>3.43893434769278</v>
      </c>
      <c r="AR340" s="179">
        <v>2.99595297409168</v>
      </c>
      <c r="AS340" s="177">
        <v>0.8</v>
      </c>
      <c r="AT340" s="180">
        <v>1.12005975555747</v>
      </c>
      <c r="AU340" s="181">
        <v>338</v>
      </c>
    </row>
    <row r="341" customHeight="1" spans="1:47">
      <c r="A341" s="184" t="s">
        <v>422</v>
      </c>
      <c r="B341" s="185" t="s">
        <v>423</v>
      </c>
      <c r="C341" s="185" t="s">
        <v>426</v>
      </c>
      <c r="D341" s="186">
        <v>0</v>
      </c>
      <c r="E341" s="186">
        <v>0.75</v>
      </c>
      <c r="F341" s="186" t="s">
        <v>425</v>
      </c>
      <c r="G341" s="187">
        <v>3</v>
      </c>
      <c r="H341" s="186" t="s">
        <v>160</v>
      </c>
      <c r="I341" s="186" t="s">
        <v>160</v>
      </c>
      <c r="J341" s="186" t="s">
        <v>160</v>
      </c>
      <c r="K341" s="196" t="s">
        <v>160</v>
      </c>
      <c r="L341" s="171">
        <v>0.3497</v>
      </c>
      <c r="M341" s="172">
        <v>84</v>
      </c>
      <c r="N341" s="173">
        <v>114.52</v>
      </c>
      <c r="O341" s="173">
        <v>38.05</v>
      </c>
      <c r="P341" s="174">
        <v>1.247</v>
      </c>
      <c r="Q341" s="175">
        <v>36.75</v>
      </c>
      <c r="R341" s="176">
        <v>25</v>
      </c>
      <c r="S341" s="174">
        <f t="shared" si="10"/>
        <v>1.252416</v>
      </c>
      <c r="T341" s="177">
        <f t="shared" si="11"/>
        <v>-0.00432444171904545</v>
      </c>
      <c r="U341" s="203">
        <v>2.92</v>
      </c>
      <c r="V341" s="203">
        <v>3.75</v>
      </c>
      <c r="W341" s="203">
        <v>4.69</v>
      </c>
      <c r="X341" s="203">
        <v>5.73</v>
      </c>
      <c r="Y341" s="203">
        <v>5.86</v>
      </c>
      <c r="Z341" s="203">
        <v>5.74</v>
      </c>
      <c r="AA341" s="203">
        <v>4.94</v>
      </c>
      <c r="AB341" s="203">
        <v>4.49</v>
      </c>
      <c r="AC341" s="203">
        <v>4.07</v>
      </c>
      <c r="AD341" s="203">
        <v>3.75</v>
      </c>
      <c r="AE341" s="203">
        <v>2.95</v>
      </c>
      <c r="AF341" s="203">
        <v>2.57</v>
      </c>
      <c r="AG341" s="179">
        <v>3.40396213398743</v>
      </c>
      <c r="AH341" s="179">
        <v>4.37152671316879</v>
      </c>
      <c r="AI341" s="179">
        <v>5.4673227426031</v>
      </c>
      <c r="AJ341" s="179">
        <v>6.67969281772191</v>
      </c>
      <c r="AK341" s="179">
        <v>6.83123907711176</v>
      </c>
      <c r="AL341" s="179">
        <v>6.69135022229036</v>
      </c>
      <c r="AM341" s="179">
        <v>5.75875785681435</v>
      </c>
      <c r="AN341" s="179">
        <v>5.2341746512341</v>
      </c>
      <c r="AO341" s="179">
        <v>4.74456365935919</v>
      </c>
      <c r="AP341" s="179">
        <v>4.37152671316879</v>
      </c>
      <c r="AQ341" s="179">
        <v>3.43893434769278</v>
      </c>
      <c r="AR341" s="179">
        <v>2.99595297409168</v>
      </c>
      <c r="AS341" s="177">
        <v>0.8</v>
      </c>
      <c r="AT341" s="180">
        <v>1.13966544092051</v>
      </c>
      <c r="AU341" s="181">
        <v>339</v>
      </c>
    </row>
    <row r="342" customHeight="1" spans="1:47">
      <c r="A342" s="184" t="s">
        <v>422</v>
      </c>
      <c r="B342" s="185" t="s">
        <v>423</v>
      </c>
      <c r="C342" s="185" t="s">
        <v>427</v>
      </c>
      <c r="D342" s="186">
        <v>0</v>
      </c>
      <c r="E342" s="186">
        <v>0.75</v>
      </c>
      <c r="F342" s="186" t="s">
        <v>425</v>
      </c>
      <c r="G342" s="187">
        <v>3</v>
      </c>
      <c r="H342" s="186" t="s">
        <v>160</v>
      </c>
      <c r="I342" s="186" t="s">
        <v>160</v>
      </c>
      <c r="J342" s="186" t="s">
        <v>160</v>
      </c>
      <c r="K342" s="196" t="s">
        <v>160</v>
      </c>
      <c r="L342" s="171">
        <v>0.3497</v>
      </c>
      <c r="M342" s="172">
        <v>768</v>
      </c>
      <c r="N342" s="173">
        <v>114.9</v>
      </c>
      <c r="O342" s="173">
        <v>40.78</v>
      </c>
      <c r="P342" s="174">
        <v>1.246</v>
      </c>
      <c r="Q342" s="175">
        <v>39.18</v>
      </c>
      <c r="R342" s="176">
        <v>25</v>
      </c>
      <c r="S342" s="174">
        <f t="shared" si="10"/>
        <v>1.322768</v>
      </c>
      <c r="T342" s="177">
        <f t="shared" si="11"/>
        <v>-0.0580358762836719</v>
      </c>
      <c r="U342" s="203">
        <v>2.73</v>
      </c>
      <c r="V342" s="203">
        <v>3.66</v>
      </c>
      <c r="W342" s="203">
        <v>4.8</v>
      </c>
      <c r="X342" s="203">
        <v>5.96</v>
      </c>
      <c r="Y342" s="203">
        <v>6.34</v>
      </c>
      <c r="Z342" s="203">
        <v>6.31</v>
      </c>
      <c r="AA342" s="203">
        <v>5.69</v>
      </c>
      <c r="AB342" s="203">
        <v>5.16</v>
      </c>
      <c r="AC342" s="203">
        <v>4.68</v>
      </c>
      <c r="AD342" s="203">
        <v>3.79</v>
      </c>
      <c r="AE342" s="203">
        <v>2.84</v>
      </c>
      <c r="AF342" s="203">
        <v>2.37</v>
      </c>
      <c r="AG342" s="179">
        <v>3.2733549647406</v>
      </c>
      <c r="AH342" s="179">
        <v>4.38845390877312</v>
      </c>
      <c r="AI342" s="179">
        <v>5.75534938855491</v>
      </c>
      <c r="AJ342" s="179">
        <v>7.14622549078901</v>
      </c>
      <c r="AK342" s="179">
        <v>7.60185731738294</v>
      </c>
      <c r="AL342" s="179">
        <v>7.56588638370447</v>
      </c>
      <c r="AM342" s="179">
        <v>6.8224870876828</v>
      </c>
      <c r="AN342" s="179">
        <v>6.18700059269653</v>
      </c>
      <c r="AO342" s="179">
        <v>5.61146565384104</v>
      </c>
      <c r="AP342" s="179">
        <v>4.54432795471315</v>
      </c>
      <c r="AQ342" s="179">
        <v>3.40524838822832</v>
      </c>
      <c r="AR342" s="179">
        <v>2.84170376059899</v>
      </c>
      <c r="AS342" s="177">
        <v>0.8</v>
      </c>
      <c r="AT342" s="180">
        <v>1.15286569455104</v>
      </c>
      <c r="AU342" s="181">
        <v>340</v>
      </c>
    </row>
    <row r="343" customHeight="1" spans="1:47">
      <c r="A343" s="184" t="s">
        <v>422</v>
      </c>
      <c r="B343" s="185" t="s">
        <v>423</v>
      </c>
      <c r="C343" s="185" t="s">
        <v>428</v>
      </c>
      <c r="D343" s="186">
        <v>0</v>
      </c>
      <c r="E343" s="186">
        <v>0.75</v>
      </c>
      <c r="F343" s="186" t="s">
        <v>425</v>
      </c>
      <c r="G343" s="187">
        <v>3</v>
      </c>
      <c r="H343" s="186" t="s">
        <v>160</v>
      </c>
      <c r="I343" s="186" t="s">
        <v>160</v>
      </c>
      <c r="J343" s="186" t="s">
        <v>160</v>
      </c>
      <c r="K343" s="196" t="s">
        <v>160</v>
      </c>
      <c r="L343" s="171">
        <v>0.3497</v>
      </c>
      <c r="M343" s="172">
        <v>775</v>
      </c>
      <c r="N343" s="173">
        <v>114.87</v>
      </c>
      <c r="O343" s="173">
        <v>40.83</v>
      </c>
      <c r="P343" s="174">
        <v>1.267</v>
      </c>
      <c r="Q343" s="175">
        <v>39.23</v>
      </c>
      <c r="R343" s="176">
        <v>25</v>
      </c>
      <c r="S343" s="174">
        <f t="shared" si="10"/>
        <v>1.322768</v>
      </c>
      <c r="T343" s="177">
        <f t="shared" si="11"/>
        <v>-0.0421600764457564</v>
      </c>
      <c r="U343" s="203">
        <v>2.73</v>
      </c>
      <c r="V343" s="203">
        <v>3.66</v>
      </c>
      <c r="W343" s="203">
        <v>4.8</v>
      </c>
      <c r="X343" s="203">
        <v>5.96</v>
      </c>
      <c r="Y343" s="203">
        <v>6.34</v>
      </c>
      <c r="Z343" s="203">
        <v>6.31</v>
      </c>
      <c r="AA343" s="203">
        <v>5.69</v>
      </c>
      <c r="AB343" s="203">
        <v>5.16</v>
      </c>
      <c r="AC343" s="203">
        <v>4.68</v>
      </c>
      <c r="AD343" s="203">
        <v>3.79</v>
      </c>
      <c r="AE343" s="203">
        <v>2.84</v>
      </c>
      <c r="AF343" s="203">
        <v>2.37</v>
      </c>
      <c r="AG343" s="179">
        <v>3.27594716533814</v>
      </c>
      <c r="AH343" s="179">
        <v>4.39192916671707</v>
      </c>
      <c r="AI343" s="179">
        <v>5.75990710389123</v>
      </c>
      <c r="AJ343" s="179">
        <v>7.15188465399828</v>
      </c>
      <c r="AK343" s="179">
        <v>7.607877299723</v>
      </c>
      <c r="AL343" s="179">
        <v>7.57187788032368</v>
      </c>
      <c r="AM343" s="179">
        <v>6.8278898794044</v>
      </c>
      <c r="AN343" s="179">
        <v>6.19190013668308</v>
      </c>
      <c r="AO343" s="179">
        <v>5.61590942629395</v>
      </c>
      <c r="AP343" s="179">
        <v>4.54792665078079</v>
      </c>
      <c r="AQ343" s="179">
        <v>3.40794503646898</v>
      </c>
      <c r="AR343" s="179">
        <v>2.8439541325463</v>
      </c>
      <c r="AS343" s="177">
        <v>0.8</v>
      </c>
      <c r="AT343" s="180">
        <v>1.15286569455104</v>
      </c>
      <c r="AU343" s="181">
        <v>341</v>
      </c>
    </row>
    <row r="344" customHeight="1" spans="1:47">
      <c r="A344" s="184" t="s">
        <v>422</v>
      </c>
      <c r="B344" s="185" t="s">
        <v>423</v>
      </c>
      <c r="C344" s="185" t="s">
        <v>429</v>
      </c>
      <c r="D344" s="186">
        <v>0</v>
      </c>
      <c r="E344" s="186">
        <v>0.75</v>
      </c>
      <c r="F344" s="186" t="s">
        <v>425</v>
      </c>
      <c r="G344" s="187">
        <v>3</v>
      </c>
      <c r="H344" s="186" t="s">
        <v>160</v>
      </c>
      <c r="I344" s="186" t="s">
        <v>160</v>
      </c>
      <c r="J344" s="186" t="s">
        <v>160</v>
      </c>
      <c r="K344" s="196" t="s">
        <v>160</v>
      </c>
      <c r="L344" s="171">
        <v>0.3497</v>
      </c>
      <c r="M344" s="172">
        <v>10</v>
      </c>
      <c r="N344" s="173">
        <v>116.87</v>
      </c>
      <c r="O344" s="173">
        <v>38.32</v>
      </c>
      <c r="P344" s="174">
        <v>1.268</v>
      </c>
      <c r="Q344" s="175">
        <v>36.22</v>
      </c>
      <c r="R344" s="176">
        <v>25</v>
      </c>
      <c r="S344" s="174">
        <f t="shared" si="10"/>
        <v>1.264464</v>
      </c>
      <c r="T344" s="177">
        <f t="shared" si="11"/>
        <v>0.00279644181249927</v>
      </c>
      <c r="U344" s="203">
        <v>2.81</v>
      </c>
      <c r="V344" s="203">
        <v>3.68</v>
      </c>
      <c r="W344" s="203">
        <v>4.72</v>
      </c>
      <c r="X344" s="203">
        <v>5.75</v>
      </c>
      <c r="Y344" s="203">
        <v>6.04</v>
      </c>
      <c r="Z344" s="203">
        <v>5.68</v>
      </c>
      <c r="AA344" s="203">
        <v>5.23</v>
      </c>
      <c r="AB344" s="203">
        <v>4.78</v>
      </c>
      <c r="AC344" s="203">
        <v>4.24</v>
      </c>
      <c r="AD344" s="203">
        <v>3.68</v>
      </c>
      <c r="AE344" s="203">
        <v>2.85</v>
      </c>
      <c r="AF344" s="203">
        <v>2.48</v>
      </c>
      <c r="AG344" s="179">
        <v>3.25973724835187</v>
      </c>
      <c r="AH344" s="179">
        <v>4.26897974161384</v>
      </c>
      <c r="AI344" s="179">
        <v>5.47543053815688</v>
      </c>
      <c r="AJ344" s="179">
        <v>6.67028084627162</v>
      </c>
      <c r="AK344" s="179">
        <v>7.00669501069228</v>
      </c>
      <c r="AL344" s="179">
        <v>6.58907742727353</v>
      </c>
      <c r="AM344" s="179">
        <v>6.0670554480001</v>
      </c>
      <c r="AN344" s="179">
        <v>5.54503346872667</v>
      </c>
      <c r="AO344" s="179">
        <v>4.91860709359855</v>
      </c>
      <c r="AP344" s="179">
        <v>4.26897974161384</v>
      </c>
      <c r="AQ344" s="179">
        <v>3.30613920206506</v>
      </c>
      <c r="AR344" s="179">
        <v>2.87692113021802</v>
      </c>
      <c r="AS344" s="177">
        <v>0.8</v>
      </c>
      <c r="AT344" s="180">
        <v>1.15949070093114</v>
      </c>
      <c r="AU344" s="181">
        <v>342</v>
      </c>
    </row>
    <row r="345" customHeight="1" spans="1:47">
      <c r="A345" s="184" t="s">
        <v>422</v>
      </c>
      <c r="B345" s="185" t="s">
        <v>423</v>
      </c>
      <c r="C345" s="185" t="s">
        <v>430</v>
      </c>
      <c r="D345" s="186">
        <v>0</v>
      </c>
      <c r="E345" s="186">
        <v>0.75</v>
      </c>
      <c r="F345" s="186" t="s">
        <v>425</v>
      </c>
      <c r="G345" s="187">
        <v>3</v>
      </c>
      <c r="H345" s="186" t="s">
        <v>160</v>
      </c>
      <c r="I345" s="186" t="s">
        <v>160</v>
      </c>
      <c r="J345" s="186" t="s">
        <v>160</v>
      </c>
      <c r="K345" s="196" t="s">
        <v>160</v>
      </c>
      <c r="L345" s="171">
        <v>0.3497</v>
      </c>
      <c r="M345" s="172">
        <v>278</v>
      </c>
      <c r="N345" s="173">
        <v>114.05</v>
      </c>
      <c r="O345" s="173">
        <v>38.08</v>
      </c>
      <c r="P345" s="174">
        <v>1.28</v>
      </c>
      <c r="Q345" s="175">
        <v>36.88</v>
      </c>
      <c r="R345" s="176">
        <v>25</v>
      </c>
      <c r="S345" s="174">
        <f t="shared" si="10"/>
        <v>1.252416</v>
      </c>
      <c r="T345" s="177">
        <f t="shared" si="11"/>
        <v>0.0220246307936021</v>
      </c>
      <c r="U345" s="203">
        <v>2.92</v>
      </c>
      <c r="V345" s="203">
        <v>3.75</v>
      </c>
      <c r="W345" s="203">
        <v>4.69</v>
      </c>
      <c r="X345" s="203">
        <v>5.73</v>
      </c>
      <c r="Y345" s="203">
        <v>5.86</v>
      </c>
      <c r="Z345" s="203">
        <v>5.74</v>
      </c>
      <c r="AA345" s="203">
        <v>4.94</v>
      </c>
      <c r="AB345" s="203">
        <v>4.49</v>
      </c>
      <c r="AC345" s="203">
        <v>4.07</v>
      </c>
      <c r="AD345" s="203">
        <v>3.75</v>
      </c>
      <c r="AE345" s="203">
        <v>2.95</v>
      </c>
      <c r="AF345" s="203">
        <v>2.57</v>
      </c>
      <c r="AG345" s="179">
        <v>3.40633093157545</v>
      </c>
      <c r="AH345" s="179">
        <v>4.37456883335888</v>
      </c>
      <c r="AI345" s="179">
        <v>5.47112742092084</v>
      </c>
      <c r="AJ345" s="179">
        <v>6.68434117737238</v>
      </c>
      <c r="AK345" s="179">
        <v>6.83599289692882</v>
      </c>
      <c r="AL345" s="179">
        <v>6.69600669426133</v>
      </c>
      <c r="AM345" s="179">
        <v>5.76276534314477</v>
      </c>
      <c r="AN345" s="179">
        <v>5.2378170831417</v>
      </c>
      <c r="AO345" s="179">
        <v>4.74786537380551</v>
      </c>
      <c r="AP345" s="179">
        <v>4.37456883335888</v>
      </c>
      <c r="AQ345" s="179">
        <v>3.44132748224232</v>
      </c>
      <c r="AR345" s="179">
        <v>2.99803784046195</v>
      </c>
      <c r="AS345" s="177">
        <v>0.8</v>
      </c>
      <c r="AT345" s="180">
        <v>1.16157285703756</v>
      </c>
      <c r="AU345" s="181">
        <v>343</v>
      </c>
    </row>
    <row r="346" customHeight="1" spans="1:47">
      <c r="A346" s="184" t="s">
        <v>422</v>
      </c>
      <c r="B346" s="185" t="s">
        <v>423</v>
      </c>
      <c r="C346" s="185" t="s">
        <v>431</v>
      </c>
      <c r="D346" s="186">
        <v>0</v>
      </c>
      <c r="E346" s="186">
        <v>0.75</v>
      </c>
      <c r="F346" s="186" t="s">
        <v>425</v>
      </c>
      <c r="G346" s="187">
        <v>3</v>
      </c>
      <c r="H346" s="186" t="s">
        <v>160</v>
      </c>
      <c r="I346" s="186" t="s">
        <v>160</v>
      </c>
      <c r="J346" s="186" t="s">
        <v>160</v>
      </c>
      <c r="K346" s="196" t="s">
        <v>160</v>
      </c>
      <c r="L346" s="171">
        <v>0.3497</v>
      </c>
      <c r="M346" s="172">
        <v>67</v>
      </c>
      <c r="N346" s="173">
        <v>114.52</v>
      </c>
      <c r="O346" s="173">
        <v>38.02</v>
      </c>
      <c r="P346" s="174">
        <v>1.245</v>
      </c>
      <c r="Q346" s="175">
        <v>36.72</v>
      </c>
      <c r="R346" s="176">
        <v>25</v>
      </c>
      <c r="S346" s="174">
        <f t="shared" si="10"/>
        <v>1.252416</v>
      </c>
      <c r="T346" s="177">
        <f t="shared" si="11"/>
        <v>-0.00592135520466053</v>
      </c>
      <c r="U346" s="203">
        <v>2.92</v>
      </c>
      <c r="V346" s="203">
        <v>3.75</v>
      </c>
      <c r="W346" s="203">
        <v>4.69</v>
      </c>
      <c r="X346" s="203">
        <v>5.73</v>
      </c>
      <c r="Y346" s="203">
        <v>5.86</v>
      </c>
      <c r="Z346" s="203">
        <v>5.74</v>
      </c>
      <c r="AA346" s="203">
        <v>4.94</v>
      </c>
      <c r="AB346" s="203">
        <v>4.49</v>
      </c>
      <c r="AC346" s="203">
        <v>4.07</v>
      </c>
      <c r="AD346" s="203">
        <v>3.75</v>
      </c>
      <c r="AE346" s="203">
        <v>2.95</v>
      </c>
      <c r="AF346" s="203">
        <v>2.57</v>
      </c>
      <c r="AG346" s="179">
        <v>3.40278706116817</v>
      </c>
      <c r="AH346" s="179">
        <v>4.37001762992488</v>
      </c>
      <c r="AI346" s="179">
        <v>5.46543538249272</v>
      </c>
      <c r="AJ346" s="179">
        <v>6.67738693852522</v>
      </c>
      <c r="AK346" s="179">
        <v>6.82888088302928</v>
      </c>
      <c r="AL346" s="179">
        <v>6.68904031887168</v>
      </c>
      <c r="AM346" s="179">
        <v>5.75676989115438</v>
      </c>
      <c r="AN346" s="179">
        <v>5.23236777556339</v>
      </c>
      <c r="AO346" s="179">
        <v>4.7429258010118</v>
      </c>
      <c r="AP346" s="179">
        <v>4.37001762992488</v>
      </c>
      <c r="AQ346" s="179">
        <v>3.43774720220757</v>
      </c>
      <c r="AR346" s="179">
        <v>2.99491874904185</v>
      </c>
      <c r="AS346" s="177">
        <v>0.8</v>
      </c>
      <c r="AT346" s="180">
        <v>1.16887411224484</v>
      </c>
      <c r="AU346" s="181">
        <v>344</v>
      </c>
    </row>
    <row r="347" customHeight="1" spans="1:47">
      <c r="A347" s="184" t="s">
        <v>422</v>
      </c>
      <c r="B347" s="185" t="s">
        <v>423</v>
      </c>
      <c r="C347" s="185" t="s">
        <v>432</v>
      </c>
      <c r="D347" s="186">
        <v>0</v>
      </c>
      <c r="E347" s="186">
        <v>0.75</v>
      </c>
      <c r="F347" s="186" t="s">
        <v>425</v>
      </c>
      <c r="G347" s="187">
        <v>3</v>
      </c>
      <c r="H347" s="186" t="s">
        <v>160</v>
      </c>
      <c r="I347" s="186" t="s">
        <v>160</v>
      </c>
      <c r="J347" s="186" t="s">
        <v>160</v>
      </c>
      <c r="K347" s="196" t="s">
        <v>160</v>
      </c>
      <c r="L347" s="171">
        <v>0.3497</v>
      </c>
      <c r="M347" s="172">
        <v>254</v>
      </c>
      <c r="N347" s="173">
        <v>114.13</v>
      </c>
      <c r="O347" s="173">
        <v>38.03</v>
      </c>
      <c r="P347" s="174">
        <v>1.278</v>
      </c>
      <c r="Q347" s="175">
        <v>36.73</v>
      </c>
      <c r="R347" s="176">
        <v>25</v>
      </c>
      <c r="S347" s="174">
        <f t="shared" si="10"/>
        <v>1.252416</v>
      </c>
      <c r="T347" s="177">
        <f t="shared" si="11"/>
        <v>0.020427717307987</v>
      </c>
      <c r="U347" s="203">
        <v>2.92</v>
      </c>
      <c r="V347" s="203">
        <v>3.75</v>
      </c>
      <c r="W347" s="203">
        <v>4.69</v>
      </c>
      <c r="X347" s="203">
        <v>5.73</v>
      </c>
      <c r="Y347" s="203">
        <v>5.86</v>
      </c>
      <c r="Z347" s="203">
        <v>5.74</v>
      </c>
      <c r="AA347" s="219">
        <v>4.94</v>
      </c>
      <c r="AB347" s="219">
        <v>4.49</v>
      </c>
      <c r="AC347" s="219">
        <v>4.07</v>
      </c>
      <c r="AD347" s="219">
        <v>3.75</v>
      </c>
      <c r="AE347" s="219">
        <v>2.95</v>
      </c>
      <c r="AF347" s="219">
        <v>2.57</v>
      </c>
      <c r="AG347" s="179">
        <v>3.40317875210793</v>
      </c>
      <c r="AH347" s="179">
        <v>4.37052065767285</v>
      </c>
      <c r="AI347" s="179">
        <v>5.46606450252951</v>
      </c>
      <c r="AJ347" s="179">
        <v>6.67815556492411</v>
      </c>
      <c r="AK347" s="179">
        <v>6.82966694772344</v>
      </c>
      <c r="AL347" s="179">
        <v>6.68981028667791</v>
      </c>
      <c r="AM347" s="179">
        <v>5.75743254637437</v>
      </c>
      <c r="AN347" s="179">
        <v>5.23297006745363</v>
      </c>
      <c r="AO347" s="179">
        <v>4.74347175379427</v>
      </c>
      <c r="AP347" s="179">
        <v>4.37052065767285</v>
      </c>
      <c r="AQ347" s="179">
        <v>3.43814291736931</v>
      </c>
      <c r="AR347" s="179">
        <v>2.99526349072513</v>
      </c>
      <c r="AS347" s="177">
        <v>0.8</v>
      </c>
      <c r="AT347" s="180">
        <v>1.159378751133</v>
      </c>
      <c r="AU347" s="181">
        <v>345</v>
      </c>
    </row>
    <row r="348" customHeight="1" spans="1:47">
      <c r="A348" s="184" t="s">
        <v>422</v>
      </c>
      <c r="B348" s="185" t="s">
        <v>423</v>
      </c>
      <c r="C348" s="185" t="s">
        <v>433</v>
      </c>
      <c r="D348" s="186">
        <v>0</v>
      </c>
      <c r="E348" s="186">
        <v>0.75</v>
      </c>
      <c r="F348" s="186" t="s">
        <v>425</v>
      </c>
      <c r="G348" s="187">
        <v>3</v>
      </c>
      <c r="H348" s="186" t="s">
        <v>160</v>
      </c>
      <c r="I348" s="186" t="s">
        <v>160</v>
      </c>
      <c r="J348" s="186" t="s">
        <v>160</v>
      </c>
      <c r="K348" s="196" t="s">
        <v>160</v>
      </c>
      <c r="L348" s="171">
        <v>0.3497</v>
      </c>
      <c r="M348" s="172">
        <v>74</v>
      </c>
      <c r="N348" s="173">
        <v>114.57</v>
      </c>
      <c r="O348" s="173">
        <v>38.15</v>
      </c>
      <c r="P348" s="174">
        <v>1.244</v>
      </c>
      <c r="Q348" s="175">
        <v>36.95</v>
      </c>
      <c r="R348" s="176">
        <v>25</v>
      </c>
      <c r="S348" s="174">
        <f t="shared" si="10"/>
        <v>1.252416</v>
      </c>
      <c r="T348" s="177">
        <f t="shared" si="11"/>
        <v>-0.00671981194746807</v>
      </c>
      <c r="U348" s="219">
        <v>2.92</v>
      </c>
      <c r="V348" s="219">
        <v>3.75</v>
      </c>
      <c r="W348" s="219">
        <v>4.69</v>
      </c>
      <c r="X348" s="219">
        <v>5.73</v>
      </c>
      <c r="Y348" s="219">
        <v>5.86</v>
      </c>
      <c r="Z348" s="219">
        <v>5.74</v>
      </c>
      <c r="AA348" s="219">
        <v>4.94</v>
      </c>
      <c r="AB348" s="219">
        <v>4.49</v>
      </c>
      <c r="AC348" s="219">
        <v>4.07</v>
      </c>
      <c r="AD348" s="219">
        <v>3.75</v>
      </c>
      <c r="AE348" s="219">
        <v>2.95</v>
      </c>
      <c r="AF348" s="219">
        <v>2.57</v>
      </c>
      <c r="AG348" s="179">
        <v>3.40948311104298</v>
      </c>
      <c r="AH348" s="179">
        <v>4.37861700904492</v>
      </c>
      <c r="AI348" s="179">
        <v>5.47619033931218</v>
      </c>
      <c r="AJ348" s="179">
        <v>6.69052678982064</v>
      </c>
      <c r="AK348" s="179">
        <v>6.84231884613419</v>
      </c>
      <c r="AL348" s="179">
        <v>6.70220310184475</v>
      </c>
      <c r="AM348" s="179">
        <v>5.76809813991517</v>
      </c>
      <c r="AN348" s="179">
        <v>5.24266409882978</v>
      </c>
      <c r="AO348" s="179">
        <v>4.75225899381675</v>
      </c>
      <c r="AP348" s="179">
        <v>4.37861700904492</v>
      </c>
      <c r="AQ348" s="179">
        <v>3.44451204711534</v>
      </c>
      <c r="AR348" s="179">
        <v>3.00081219019878</v>
      </c>
      <c r="AS348" s="177">
        <v>0.8</v>
      </c>
      <c r="AT348" s="180">
        <v>1.14993508243306</v>
      </c>
      <c r="AU348" s="181">
        <v>346</v>
      </c>
    </row>
    <row r="349" customHeight="1" spans="1:47">
      <c r="A349" s="184" t="s">
        <v>422</v>
      </c>
      <c r="B349" s="185" t="s">
        <v>423</v>
      </c>
      <c r="C349" s="185" t="s">
        <v>434</v>
      </c>
      <c r="D349" s="186">
        <v>0</v>
      </c>
      <c r="E349" s="186">
        <v>0.75</v>
      </c>
      <c r="F349" s="186" t="s">
        <v>425</v>
      </c>
      <c r="G349" s="187">
        <v>3</v>
      </c>
      <c r="H349" s="186" t="s">
        <v>160</v>
      </c>
      <c r="I349" s="186" t="s">
        <v>160</v>
      </c>
      <c r="J349" s="186" t="s">
        <v>160</v>
      </c>
      <c r="K349" s="196" t="s">
        <v>160</v>
      </c>
      <c r="L349" s="171">
        <v>0.3497</v>
      </c>
      <c r="M349" s="172">
        <v>55</v>
      </c>
      <c r="N349" s="173">
        <v>114.65</v>
      </c>
      <c r="O349" s="173">
        <v>37.88</v>
      </c>
      <c r="P349" s="174">
        <v>1.226</v>
      </c>
      <c r="Q349" s="175">
        <v>36.58</v>
      </c>
      <c r="R349" s="176">
        <v>25</v>
      </c>
      <c r="S349" s="174">
        <f t="shared" si="10"/>
        <v>1.24204</v>
      </c>
      <c r="T349" s="177">
        <f t="shared" si="11"/>
        <v>-0.0129142378667354</v>
      </c>
      <c r="U349" s="219">
        <v>2.94</v>
      </c>
      <c r="V349" s="219">
        <v>3.7</v>
      </c>
      <c r="W349" s="219">
        <v>4.59</v>
      </c>
      <c r="X349" s="219">
        <v>5.71</v>
      </c>
      <c r="Y349" s="219">
        <v>5.81</v>
      </c>
      <c r="Z349" s="219">
        <v>5.55</v>
      </c>
      <c r="AA349" s="219">
        <v>4.91</v>
      </c>
      <c r="AB349" s="219">
        <v>4.54</v>
      </c>
      <c r="AC349" s="219">
        <v>4.07</v>
      </c>
      <c r="AD349" s="219">
        <v>3.69</v>
      </c>
      <c r="AE349" s="219">
        <v>2.95</v>
      </c>
      <c r="AF349" s="219">
        <v>2.57</v>
      </c>
      <c r="AG349" s="179">
        <v>3.41900099835754</v>
      </c>
      <c r="AH349" s="179">
        <v>4.30282438568806</v>
      </c>
      <c r="AI349" s="179">
        <v>5.33782808927249</v>
      </c>
      <c r="AJ349" s="179">
        <v>6.64030466007536</v>
      </c>
      <c r="AK349" s="179">
        <v>6.7565972110399</v>
      </c>
      <c r="AL349" s="179">
        <v>6.45423657853209</v>
      </c>
      <c r="AM349" s="179">
        <v>5.70996425235902</v>
      </c>
      <c r="AN349" s="179">
        <v>5.27968181379022</v>
      </c>
      <c r="AO349" s="179">
        <v>4.73310682425687</v>
      </c>
      <c r="AP349" s="179">
        <v>4.29119513059161</v>
      </c>
      <c r="AQ349" s="179">
        <v>3.430630253454</v>
      </c>
      <c r="AR349" s="179">
        <v>2.98871855978873</v>
      </c>
      <c r="AS349" s="177">
        <v>0.8</v>
      </c>
      <c r="AT349" s="180">
        <v>1.14256755101541</v>
      </c>
      <c r="AU349" s="181">
        <v>347</v>
      </c>
    </row>
    <row r="350" customHeight="1" spans="1:47">
      <c r="A350" s="184" t="s">
        <v>422</v>
      </c>
      <c r="B350" s="185" t="s">
        <v>423</v>
      </c>
      <c r="C350" s="185" t="s">
        <v>435</v>
      </c>
      <c r="D350" s="186">
        <v>0</v>
      </c>
      <c r="E350" s="186">
        <v>0.75</v>
      </c>
      <c r="F350" s="186" t="s">
        <v>425</v>
      </c>
      <c r="G350" s="187">
        <v>3</v>
      </c>
      <c r="H350" s="186" t="s">
        <v>160</v>
      </c>
      <c r="I350" s="186" t="s">
        <v>160</v>
      </c>
      <c r="J350" s="186" t="s">
        <v>160</v>
      </c>
      <c r="K350" s="196" t="s">
        <v>160</v>
      </c>
      <c r="L350" s="171">
        <v>0.3497</v>
      </c>
      <c r="M350" s="172">
        <v>102</v>
      </c>
      <c r="N350" s="173">
        <v>114.55</v>
      </c>
      <c r="O350" s="173">
        <v>38.43</v>
      </c>
      <c r="P350" s="174">
        <v>1.26</v>
      </c>
      <c r="Q350" s="175">
        <v>37.43</v>
      </c>
      <c r="R350" s="176">
        <v>25</v>
      </c>
      <c r="S350" s="174">
        <f t="shared" si="10"/>
        <v>1.252416</v>
      </c>
      <c r="T350" s="177">
        <f t="shared" si="11"/>
        <v>0.00605549593745192</v>
      </c>
      <c r="U350" s="219">
        <v>2.92</v>
      </c>
      <c r="V350" s="219">
        <v>3.75</v>
      </c>
      <c r="W350" s="219">
        <v>4.69</v>
      </c>
      <c r="X350" s="219">
        <v>5.73</v>
      </c>
      <c r="Y350" s="219">
        <v>5.86</v>
      </c>
      <c r="Z350" s="219">
        <v>5.74</v>
      </c>
      <c r="AA350" s="203">
        <v>4.94</v>
      </c>
      <c r="AB350" s="219">
        <v>4.49</v>
      </c>
      <c r="AC350" s="219">
        <v>4.07</v>
      </c>
      <c r="AD350" s="219">
        <v>3.75</v>
      </c>
      <c r="AE350" s="219">
        <v>2.95</v>
      </c>
      <c r="AF350" s="219">
        <v>2.57</v>
      </c>
      <c r="AG350" s="179">
        <v>3.4263258214523</v>
      </c>
      <c r="AH350" s="179">
        <v>4.40024720220757</v>
      </c>
      <c r="AI350" s="179">
        <v>5.50324250089427</v>
      </c>
      <c r="AJ350" s="179">
        <v>6.72357772497317</v>
      </c>
      <c r="AK350" s="179">
        <v>6.87611962798303</v>
      </c>
      <c r="AL350" s="179">
        <v>6.73531171751239</v>
      </c>
      <c r="AM350" s="179">
        <v>5.79659231437478</v>
      </c>
      <c r="AN350" s="179">
        <v>5.26856265010987</v>
      </c>
      <c r="AO350" s="179">
        <v>4.77573496346262</v>
      </c>
      <c r="AP350" s="179">
        <v>4.40024720220757</v>
      </c>
      <c r="AQ350" s="179">
        <v>3.46152779906996</v>
      </c>
      <c r="AR350" s="179">
        <v>3.01563608257959</v>
      </c>
      <c r="AS350" s="177">
        <v>0.8</v>
      </c>
      <c r="AT350" s="180">
        <v>1.16498216947148</v>
      </c>
      <c r="AU350" s="181">
        <v>348</v>
      </c>
    </row>
    <row r="351" customHeight="1" spans="1:47">
      <c r="A351" s="184" t="s">
        <v>422</v>
      </c>
      <c r="B351" s="185" t="s">
        <v>423</v>
      </c>
      <c r="C351" s="185" t="s">
        <v>436</v>
      </c>
      <c r="D351" s="186">
        <v>0</v>
      </c>
      <c r="E351" s="186">
        <v>0.75</v>
      </c>
      <c r="F351" s="186" t="s">
        <v>425</v>
      </c>
      <c r="G351" s="187">
        <v>3</v>
      </c>
      <c r="H351" s="186" t="s">
        <v>160</v>
      </c>
      <c r="I351" s="186" t="s">
        <v>160</v>
      </c>
      <c r="J351" s="186" t="s">
        <v>160</v>
      </c>
      <c r="K351" s="196" t="s">
        <v>160</v>
      </c>
      <c r="L351" s="171">
        <v>0.3497</v>
      </c>
      <c r="M351" s="172">
        <v>108</v>
      </c>
      <c r="N351" s="173">
        <v>114.37</v>
      </c>
      <c r="O351" s="173">
        <v>38.3</v>
      </c>
      <c r="P351" s="174">
        <v>1.277</v>
      </c>
      <c r="Q351" s="175">
        <v>37.2</v>
      </c>
      <c r="R351" s="176">
        <v>26</v>
      </c>
      <c r="S351" s="174">
        <f t="shared" si="10"/>
        <v>1.252416</v>
      </c>
      <c r="T351" s="177">
        <f t="shared" si="11"/>
        <v>0.0196292605651793</v>
      </c>
      <c r="U351" s="219">
        <v>2.92</v>
      </c>
      <c r="V351" s="219">
        <v>3.75</v>
      </c>
      <c r="W351" s="219">
        <v>4.69</v>
      </c>
      <c r="X351" s="219">
        <v>5.73</v>
      </c>
      <c r="Y351" s="219">
        <v>5.86</v>
      </c>
      <c r="Z351" s="219">
        <v>5.74</v>
      </c>
      <c r="AA351" s="219">
        <v>4.94</v>
      </c>
      <c r="AB351" s="219">
        <v>4.49</v>
      </c>
      <c r="AC351" s="219">
        <v>4.07</v>
      </c>
      <c r="AD351" s="219">
        <v>3.75</v>
      </c>
      <c r="AE351" s="219">
        <v>2.95</v>
      </c>
      <c r="AF351" s="219">
        <v>2.57</v>
      </c>
      <c r="AG351" s="179">
        <v>3.41845469875824</v>
      </c>
      <c r="AH351" s="179">
        <v>4.39013873984363</v>
      </c>
      <c r="AI351" s="179">
        <v>5.49060018396443</v>
      </c>
      <c r="AJ351" s="179">
        <v>6.70813199448107</v>
      </c>
      <c r="AK351" s="179">
        <v>6.86032347079565</v>
      </c>
      <c r="AL351" s="179">
        <v>6.71983903112065</v>
      </c>
      <c r="AM351" s="179">
        <v>5.78327609995401</v>
      </c>
      <c r="AN351" s="179">
        <v>5.25645945117277</v>
      </c>
      <c r="AO351" s="179">
        <v>4.76476391231029</v>
      </c>
      <c r="AP351" s="179">
        <v>4.39013873984363</v>
      </c>
      <c r="AQ351" s="179">
        <v>3.45357580867699</v>
      </c>
      <c r="AR351" s="179">
        <v>3.00870841637283</v>
      </c>
      <c r="AS351" s="177">
        <v>0.8</v>
      </c>
      <c r="AT351" s="180">
        <v>1.15958864159632</v>
      </c>
      <c r="AU351" s="181">
        <v>349</v>
      </c>
    </row>
    <row r="352" customHeight="1" spans="1:47">
      <c r="A352" s="184" t="s">
        <v>422</v>
      </c>
      <c r="B352" s="185" t="s">
        <v>423</v>
      </c>
      <c r="C352" s="185" t="s">
        <v>437</v>
      </c>
      <c r="D352" s="186">
        <v>0</v>
      </c>
      <c r="E352" s="186">
        <v>0.75</v>
      </c>
      <c r="F352" s="186" t="s">
        <v>425</v>
      </c>
      <c r="G352" s="187">
        <v>3</v>
      </c>
      <c r="H352" s="186" t="s">
        <v>160</v>
      </c>
      <c r="I352" s="186" t="s">
        <v>160</v>
      </c>
      <c r="J352" s="186" t="s">
        <v>160</v>
      </c>
      <c r="K352" s="196" t="s">
        <v>160</v>
      </c>
      <c r="L352" s="171">
        <v>0.3497</v>
      </c>
      <c r="M352" s="172">
        <v>50</v>
      </c>
      <c r="N352" s="173">
        <v>114.6</v>
      </c>
      <c r="O352" s="173">
        <v>37.6</v>
      </c>
      <c r="P352" s="174">
        <v>1.2</v>
      </c>
      <c r="Q352" s="175">
        <v>36.2</v>
      </c>
      <c r="R352" s="176">
        <v>24</v>
      </c>
      <c r="S352" s="174">
        <f t="shared" si="10"/>
        <v>1.24204</v>
      </c>
      <c r="T352" s="177">
        <f t="shared" si="11"/>
        <v>-0.0338475411419923</v>
      </c>
      <c r="U352" s="219">
        <v>2.94</v>
      </c>
      <c r="V352" s="219">
        <v>3.7</v>
      </c>
      <c r="W352" s="219">
        <v>4.59</v>
      </c>
      <c r="X352" s="219">
        <v>5.71</v>
      </c>
      <c r="Y352" s="219">
        <v>5.81</v>
      </c>
      <c r="Z352" s="219">
        <v>5.55</v>
      </c>
      <c r="AA352" s="219">
        <v>4.91</v>
      </c>
      <c r="AB352" s="219">
        <v>4.54</v>
      </c>
      <c r="AC352" s="219">
        <v>4.07</v>
      </c>
      <c r="AD352" s="219">
        <v>3.69</v>
      </c>
      <c r="AE352" s="219">
        <v>2.95</v>
      </c>
      <c r="AF352" s="219">
        <v>2.57</v>
      </c>
      <c r="AG352" s="179">
        <v>3.40413577662555</v>
      </c>
      <c r="AH352" s="179">
        <v>4.28411645357637</v>
      </c>
      <c r="AI352" s="179">
        <v>5.31462014105826</v>
      </c>
      <c r="AJ352" s="179">
        <v>6.61143377024895</v>
      </c>
      <c r="AK352" s="179">
        <v>6.72722070142669</v>
      </c>
      <c r="AL352" s="179">
        <v>6.42617468036456</v>
      </c>
      <c r="AM352" s="179">
        <v>5.68513832082703</v>
      </c>
      <c r="AN352" s="179">
        <v>5.25672667546939</v>
      </c>
      <c r="AO352" s="179">
        <v>4.71252809893401</v>
      </c>
      <c r="AP352" s="179">
        <v>4.2725377604586</v>
      </c>
      <c r="AQ352" s="179">
        <v>3.41571446974333</v>
      </c>
      <c r="AR352" s="179">
        <v>2.97572413126791</v>
      </c>
      <c r="AS352" s="177">
        <v>0.8</v>
      </c>
      <c r="AT352" s="180">
        <v>1.14952570990023</v>
      </c>
      <c r="AU352" s="181">
        <v>350</v>
      </c>
    </row>
    <row r="353" customHeight="1" spans="1:47">
      <c r="A353" s="184" t="s">
        <v>422</v>
      </c>
      <c r="B353" s="185" t="s">
        <v>423</v>
      </c>
      <c r="C353" s="185" t="s">
        <v>438</v>
      </c>
      <c r="D353" s="186">
        <v>0</v>
      </c>
      <c r="E353" s="186">
        <v>0.75</v>
      </c>
      <c r="F353" s="186" t="s">
        <v>425</v>
      </c>
      <c r="G353" s="187">
        <v>3</v>
      </c>
      <c r="H353" s="186" t="s">
        <v>160</v>
      </c>
      <c r="I353" s="186" t="s">
        <v>160</v>
      </c>
      <c r="J353" s="186" t="s">
        <v>160</v>
      </c>
      <c r="K353" s="196" t="s">
        <v>160</v>
      </c>
      <c r="L353" s="171">
        <v>0.3497</v>
      </c>
      <c r="M353" s="172">
        <v>41</v>
      </c>
      <c r="N353" s="173">
        <v>115.2</v>
      </c>
      <c r="O353" s="173">
        <v>38.18</v>
      </c>
      <c r="P353" s="174">
        <v>1.21</v>
      </c>
      <c r="Q353" s="175">
        <v>36.28</v>
      </c>
      <c r="R353" s="176">
        <v>25</v>
      </c>
      <c r="S353" s="174">
        <f t="shared" si="10"/>
        <v>1.263096</v>
      </c>
      <c r="T353" s="177">
        <f t="shared" si="11"/>
        <v>-0.0420363931165959</v>
      </c>
      <c r="U353" s="219">
        <v>2.84</v>
      </c>
      <c r="V353" s="219">
        <v>3.71</v>
      </c>
      <c r="W353" s="219">
        <v>4.71</v>
      </c>
      <c r="X353" s="219">
        <v>5.75</v>
      </c>
      <c r="Y353" s="219">
        <v>6.01</v>
      </c>
      <c r="Z353" s="219">
        <v>5.78</v>
      </c>
      <c r="AA353" s="219">
        <v>5.12</v>
      </c>
      <c r="AB353" s="219">
        <v>4.68</v>
      </c>
      <c r="AC353" s="219">
        <v>4.17</v>
      </c>
      <c r="AD353" s="219">
        <v>3.72</v>
      </c>
      <c r="AE353" s="219">
        <v>2.89</v>
      </c>
      <c r="AF353" s="219">
        <v>2.51</v>
      </c>
      <c r="AG353" s="179">
        <v>3.2966139074148</v>
      </c>
      <c r="AH353" s="179">
        <v>4.30649211144679</v>
      </c>
      <c r="AI353" s="179">
        <v>5.46727165631116</v>
      </c>
      <c r="AJ353" s="179">
        <v>6.6744823829701</v>
      </c>
      <c r="AK353" s="179">
        <v>6.97628506463483</v>
      </c>
      <c r="AL353" s="179">
        <v>6.70930576931603</v>
      </c>
      <c r="AM353" s="179">
        <v>5.94319126970555</v>
      </c>
      <c r="AN353" s="179">
        <v>5.43244826996523</v>
      </c>
      <c r="AO353" s="179">
        <v>4.8404507020844</v>
      </c>
      <c r="AP353" s="179">
        <v>4.31809990689544</v>
      </c>
      <c r="AQ353" s="179">
        <v>3.35465288465802</v>
      </c>
      <c r="AR353" s="179">
        <v>2.91355665760956</v>
      </c>
      <c r="AS353" s="177">
        <v>0.8</v>
      </c>
      <c r="AT353" s="180">
        <v>1.14643130652726</v>
      </c>
      <c r="AU353" s="181">
        <v>351</v>
      </c>
    </row>
    <row r="354" customHeight="1" spans="1:47">
      <c r="A354" s="184" t="s">
        <v>422</v>
      </c>
      <c r="B354" s="185" t="s">
        <v>423</v>
      </c>
      <c r="C354" s="185" t="s">
        <v>439</v>
      </c>
      <c r="D354" s="186">
        <v>0</v>
      </c>
      <c r="E354" s="186">
        <v>0.75</v>
      </c>
      <c r="F354" s="186" t="s">
        <v>425</v>
      </c>
      <c r="G354" s="187">
        <v>3</v>
      </c>
      <c r="H354" s="186" t="s">
        <v>160</v>
      </c>
      <c r="I354" s="186" t="s">
        <v>160</v>
      </c>
      <c r="J354" s="186" t="s">
        <v>160</v>
      </c>
      <c r="K354" s="196" t="s">
        <v>160</v>
      </c>
      <c r="L354" s="171">
        <v>0.3497</v>
      </c>
      <c r="M354" s="172">
        <v>121</v>
      </c>
      <c r="N354" s="173">
        <v>114.38</v>
      </c>
      <c r="O354" s="173">
        <v>37.67</v>
      </c>
      <c r="P354" s="174">
        <v>1.236</v>
      </c>
      <c r="Q354" s="175">
        <v>36.27</v>
      </c>
      <c r="R354" s="176">
        <v>25</v>
      </c>
      <c r="S354" s="174">
        <f t="shared" si="10"/>
        <v>1.24204</v>
      </c>
      <c r="T354" s="177">
        <f t="shared" si="11"/>
        <v>-0.00486296737625203</v>
      </c>
      <c r="U354" s="219">
        <v>2.94</v>
      </c>
      <c r="V354" s="219">
        <v>3.7</v>
      </c>
      <c r="W354" s="219">
        <v>4.59</v>
      </c>
      <c r="X354" s="219">
        <v>5.71</v>
      </c>
      <c r="Y354" s="219">
        <v>5.81</v>
      </c>
      <c r="Z354" s="219">
        <v>5.55</v>
      </c>
      <c r="AA354" s="219">
        <v>4.91</v>
      </c>
      <c r="AB354" s="219">
        <v>4.54</v>
      </c>
      <c r="AC354" s="219">
        <v>4.07</v>
      </c>
      <c r="AD354" s="219">
        <v>3.69</v>
      </c>
      <c r="AE354" s="219">
        <v>2.95</v>
      </c>
      <c r="AF354" s="219">
        <v>2.57</v>
      </c>
      <c r="AG354" s="179">
        <v>3.40688158191363</v>
      </c>
      <c r="AH354" s="179">
        <v>4.28757205887089</v>
      </c>
      <c r="AI354" s="179">
        <v>5.31890695951821</v>
      </c>
      <c r="AJ354" s="179">
        <v>6.61676660977102</v>
      </c>
      <c r="AK354" s="179">
        <v>6.73264693568645</v>
      </c>
      <c r="AL354" s="179">
        <v>6.43135808830633</v>
      </c>
      <c r="AM354" s="179">
        <v>5.68972400244759</v>
      </c>
      <c r="AN354" s="179">
        <v>5.2609667965605</v>
      </c>
      <c r="AO354" s="179">
        <v>4.71632926475798</v>
      </c>
      <c r="AP354" s="179">
        <v>4.27598402627935</v>
      </c>
      <c r="AQ354" s="179">
        <v>3.41846961450517</v>
      </c>
      <c r="AR354" s="179">
        <v>2.97812437602654</v>
      </c>
      <c r="AS354" s="177">
        <v>0.8</v>
      </c>
      <c r="AT354" s="180">
        <v>1.14656638526477</v>
      </c>
      <c r="AU354" s="181">
        <v>352</v>
      </c>
    </row>
    <row r="355" customHeight="1" spans="1:47">
      <c r="A355" s="184" t="s">
        <v>422</v>
      </c>
      <c r="B355" s="185" t="s">
        <v>423</v>
      </c>
      <c r="C355" s="185" t="s">
        <v>440</v>
      </c>
      <c r="D355" s="186">
        <v>0</v>
      </c>
      <c r="E355" s="186">
        <v>0.75</v>
      </c>
      <c r="F355" s="186" t="s">
        <v>425</v>
      </c>
      <c r="G355" s="187">
        <v>3</v>
      </c>
      <c r="H355" s="186" t="s">
        <v>160</v>
      </c>
      <c r="I355" s="186" t="s">
        <v>160</v>
      </c>
      <c r="J355" s="186" t="s">
        <v>160</v>
      </c>
      <c r="K355" s="196" t="s">
        <v>160</v>
      </c>
      <c r="L355" s="171">
        <v>0.3497</v>
      </c>
      <c r="M355" s="172">
        <v>46</v>
      </c>
      <c r="N355" s="173">
        <v>114.97</v>
      </c>
      <c r="O355" s="173">
        <v>38.18</v>
      </c>
      <c r="P355" s="174">
        <v>1.229</v>
      </c>
      <c r="Q355" s="175">
        <v>36.98</v>
      </c>
      <c r="R355" s="176">
        <v>25</v>
      </c>
      <c r="S355" s="174">
        <f t="shared" si="10"/>
        <v>1.252416</v>
      </c>
      <c r="T355" s="177">
        <f t="shared" si="11"/>
        <v>-0.0186966630895805</v>
      </c>
      <c r="U355" s="219">
        <v>2.92</v>
      </c>
      <c r="V355" s="219">
        <v>3.75</v>
      </c>
      <c r="W355" s="219">
        <v>4.69</v>
      </c>
      <c r="X355" s="219">
        <v>5.73</v>
      </c>
      <c r="Y355" s="219">
        <v>5.86</v>
      </c>
      <c r="Z355" s="219">
        <v>5.74</v>
      </c>
      <c r="AA355" s="219">
        <v>4.94</v>
      </c>
      <c r="AB355" s="219">
        <v>4.49</v>
      </c>
      <c r="AC355" s="219">
        <v>4.07</v>
      </c>
      <c r="AD355" s="219">
        <v>3.75</v>
      </c>
      <c r="AE355" s="219">
        <v>2.95</v>
      </c>
      <c r="AF355" s="219">
        <v>2.57</v>
      </c>
      <c r="AG355" s="179">
        <v>3.41136695794369</v>
      </c>
      <c r="AH355" s="179">
        <v>4.38103633297563</v>
      </c>
      <c r="AI355" s="179">
        <v>5.47921610710818</v>
      </c>
      <c r="AJ355" s="179">
        <v>6.69422351678676</v>
      </c>
      <c r="AK355" s="179">
        <v>6.84609944299658</v>
      </c>
      <c r="AL355" s="179">
        <v>6.70590628034136</v>
      </c>
      <c r="AM355" s="179">
        <v>5.77128519597322</v>
      </c>
      <c r="AN355" s="179">
        <v>5.24556083601615</v>
      </c>
      <c r="AO355" s="179">
        <v>4.75488476672288</v>
      </c>
      <c r="AP355" s="179">
        <v>4.38103633297563</v>
      </c>
      <c r="AQ355" s="179">
        <v>3.44641524860749</v>
      </c>
      <c r="AR355" s="179">
        <v>3.00247023353263</v>
      </c>
      <c r="AS355" s="177">
        <v>0.8</v>
      </c>
      <c r="AT355" s="180">
        <v>1.14851266308519</v>
      </c>
      <c r="AU355" s="181">
        <v>353</v>
      </c>
    </row>
    <row r="356" customHeight="1" spans="1:47">
      <c r="A356" s="184" t="s">
        <v>422</v>
      </c>
      <c r="B356" s="185" t="s">
        <v>423</v>
      </c>
      <c r="C356" s="185" t="s">
        <v>441</v>
      </c>
      <c r="D356" s="186">
        <v>0</v>
      </c>
      <c r="E356" s="186">
        <v>0.75</v>
      </c>
      <c r="F356" s="186" t="s">
        <v>425</v>
      </c>
      <c r="G356" s="187">
        <v>3</v>
      </c>
      <c r="H356" s="186" t="s">
        <v>160</v>
      </c>
      <c r="I356" s="186" t="s">
        <v>160</v>
      </c>
      <c r="J356" s="186" t="s">
        <v>160</v>
      </c>
      <c r="K356" s="196" t="s">
        <v>160</v>
      </c>
      <c r="L356" s="171">
        <v>0.3497</v>
      </c>
      <c r="M356" s="172">
        <v>174</v>
      </c>
      <c r="N356" s="173">
        <v>114.2</v>
      </c>
      <c r="O356" s="173">
        <v>38.25</v>
      </c>
      <c r="P356" s="174">
        <v>1.273</v>
      </c>
      <c r="Q356" s="175">
        <v>37.15</v>
      </c>
      <c r="R356" s="176">
        <v>25</v>
      </c>
      <c r="S356" s="174">
        <f t="shared" si="10"/>
        <v>1.252416</v>
      </c>
      <c r="T356" s="177">
        <f t="shared" si="11"/>
        <v>0.0164354335939494</v>
      </c>
      <c r="U356" s="219">
        <v>2.92</v>
      </c>
      <c r="V356" s="219">
        <v>3.75</v>
      </c>
      <c r="W356" s="219">
        <v>4.69</v>
      </c>
      <c r="X356" s="219">
        <v>5.73</v>
      </c>
      <c r="Y356" s="219">
        <v>5.86</v>
      </c>
      <c r="Z356" s="219">
        <v>5.74</v>
      </c>
      <c r="AA356" s="219">
        <v>4.94</v>
      </c>
      <c r="AB356" s="219">
        <v>4.49</v>
      </c>
      <c r="AC356" s="219">
        <v>4.07</v>
      </c>
      <c r="AD356" s="219">
        <v>3.75</v>
      </c>
      <c r="AE356" s="219">
        <v>2.95</v>
      </c>
      <c r="AF356" s="219">
        <v>2.57</v>
      </c>
      <c r="AG356" s="179">
        <v>3.41597398947315</v>
      </c>
      <c r="AH356" s="179">
        <v>4.38695289743983</v>
      </c>
      <c r="AI356" s="179">
        <v>5.48661575706475</v>
      </c>
      <c r="AJ356" s="179">
        <v>6.70326402728806</v>
      </c>
      <c r="AK356" s="179">
        <v>6.85534506106597</v>
      </c>
      <c r="AL356" s="179">
        <v>6.7149625683479</v>
      </c>
      <c r="AM356" s="179">
        <v>5.77907928356073</v>
      </c>
      <c r="AN356" s="179">
        <v>5.25264493586795</v>
      </c>
      <c r="AO356" s="179">
        <v>4.76130621135469</v>
      </c>
      <c r="AP356" s="179">
        <v>4.38695289743983</v>
      </c>
      <c r="AQ356" s="179">
        <v>3.45106961265266</v>
      </c>
      <c r="AR356" s="179">
        <v>3.00652505237876</v>
      </c>
      <c r="AS356" s="177">
        <v>0.8</v>
      </c>
      <c r="AT356" s="180">
        <v>1.19056561753252</v>
      </c>
      <c r="AU356" s="181">
        <v>354</v>
      </c>
    </row>
    <row r="357" customHeight="1" spans="1:47">
      <c r="A357" s="184" t="s">
        <v>422</v>
      </c>
      <c r="B357" s="185" t="s">
        <v>423</v>
      </c>
      <c r="C357" s="185" t="s">
        <v>442</v>
      </c>
      <c r="D357" s="186">
        <v>0</v>
      </c>
      <c r="E357" s="186">
        <v>0.75</v>
      </c>
      <c r="F357" s="186" t="s">
        <v>425</v>
      </c>
      <c r="G357" s="187">
        <v>3</v>
      </c>
      <c r="H357" s="186" t="s">
        <v>160</v>
      </c>
      <c r="I357" s="186" t="s">
        <v>160</v>
      </c>
      <c r="J357" s="186" t="s">
        <v>160</v>
      </c>
      <c r="K357" s="196" t="s">
        <v>160</v>
      </c>
      <c r="L357" s="171">
        <v>0.3497</v>
      </c>
      <c r="M357" s="172">
        <v>66</v>
      </c>
      <c r="N357" s="173">
        <v>114.52</v>
      </c>
      <c r="O357" s="173">
        <v>37.75</v>
      </c>
      <c r="P357" s="174">
        <v>1.231</v>
      </c>
      <c r="Q357" s="175">
        <v>36.35</v>
      </c>
      <c r="R357" s="176">
        <v>25</v>
      </c>
      <c r="S357" s="174">
        <f t="shared" si="10"/>
        <v>1.24204</v>
      </c>
      <c r="T357" s="177">
        <f t="shared" si="11"/>
        <v>-0.0088886026214936</v>
      </c>
      <c r="U357" s="219">
        <v>2.94</v>
      </c>
      <c r="V357" s="219">
        <v>3.7</v>
      </c>
      <c r="W357" s="219">
        <v>4.59</v>
      </c>
      <c r="X357" s="219">
        <v>5.71</v>
      </c>
      <c r="Y357" s="219">
        <v>5.81</v>
      </c>
      <c r="Z357" s="219">
        <v>5.55</v>
      </c>
      <c r="AA357" s="219">
        <v>4.91</v>
      </c>
      <c r="AB357" s="219">
        <v>4.54</v>
      </c>
      <c r="AC357" s="219">
        <v>4.07</v>
      </c>
      <c r="AD357" s="219">
        <v>3.69</v>
      </c>
      <c r="AE357" s="219">
        <v>2.95</v>
      </c>
      <c r="AF357" s="219">
        <v>2.57</v>
      </c>
      <c r="AG357" s="179">
        <v>3.41180509484397</v>
      </c>
      <c r="AH357" s="179">
        <v>4.29376831664037</v>
      </c>
      <c r="AI357" s="179">
        <v>5.32659366848089</v>
      </c>
      <c r="AJ357" s="179">
        <v>6.62632894270716</v>
      </c>
      <c r="AK357" s="179">
        <v>6.74237673504879</v>
      </c>
      <c r="AL357" s="179">
        <v>6.44065247496055</v>
      </c>
      <c r="AM357" s="179">
        <v>5.69794660397411</v>
      </c>
      <c r="AN357" s="179">
        <v>5.26856977231007</v>
      </c>
      <c r="AO357" s="179">
        <v>4.7231451483044</v>
      </c>
      <c r="AP357" s="179">
        <v>4.2821635374062</v>
      </c>
      <c r="AQ357" s="179">
        <v>3.42340987407813</v>
      </c>
      <c r="AR357" s="179">
        <v>2.98242826317993</v>
      </c>
      <c r="AS357" s="177">
        <v>0.8</v>
      </c>
      <c r="AT357" s="180">
        <v>1.19169721374528</v>
      </c>
      <c r="AU357" s="181">
        <v>355</v>
      </c>
    </row>
    <row r="358" customHeight="1" spans="1:47">
      <c r="A358" s="184" t="s">
        <v>422</v>
      </c>
      <c r="B358" s="185" t="s">
        <v>423</v>
      </c>
      <c r="C358" s="185" t="s">
        <v>443</v>
      </c>
      <c r="D358" s="186">
        <v>0</v>
      </c>
      <c r="E358" s="186">
        <v>0.75</v>
      </c>
      <c r="F358" s="186" t="s">
        <v>425</v>
      </c>
      <c r="G358" s="187">
        <v>3</v>
      </c>
      <c r="H358" s="186" t="s">
        <v>160</v>
      </c>
      <c r="I358" s="186" t="s">
        <v>160</v>
      </c>
      <c r="J358" s="186" t="s">
        <v>160</v>
      </c>
      <c r="K358" s="196" t="s">
        <v>160</v>
      </c>
      <c r="L358" s="171">
        <v>0.3497</v>
      </c>
      <c r="M358" s="172">
        <v>44</v>
      </c>
      <c r="N358" s="173">
        <v>114.77</v>
      </c>
      <c r="O358" s="173">
        <v>37.75</v>
      </c>
      <c r="P358" s="174">
        <v>1.204</v>
      </c>
      <c r="Q358" s="175">
        <v>36.35</v>
      </c>
      <c r="R358" s="176">
        <v>25</v>
      </c>
      <c r="S358" s="174">
        <f t="shared" si="10"/>
        <v>1.24204</v>
      </c>
      <c r="T358" s="177">
        <f t="shared" si="11"/>
        <v>-0.0306270329457989</v>
      </c>
      <c r="U358" s="219">
        <v>2.94</v>
      </c>
      <c r="V358" s="219">
        <v>3.7</v>
      </c>
      <c r="W358" s="219">
        <v>4.59</v>
      </c>
      <c r="X358" s="219">
        <v>5.71</v>
      </c>
      <c r="Y358" s="219">
        <v>5.81</v>
      </c>
      <c r="Z358" s="219">
        <v>5.55</v>
      </c>
      <c r="AA358" s="219">
        <v>4.91</v>
      </c>
      <c r="AB358" s="219">
        <v>4.54</v>
      </c>
      <c r="AC358" s="219">
        <v>4.07</v>
      </c>
      <c r="AD358" s="219">
        <v>3.69</v>
      </c>
      <c r="AE358" s="219">
        <v>2.95</v>
      </c>
      <c r="AF358" s="219">
        <v>2.57</v>
      </c>
      <c r="AG358" s="179">
        <v>3.41180509484397</v>
      </c>
      <c r="AH358" s="179">
        <v>4.29376831664037</v>
      </c>
      <c r="AI358" s="179">
        <v>5.32659366848089</v>
      </c>
      <c r="AJ358" s="179">
        <v>6.62632894270716</v>
      </c>
      <c r="AK358" s="179">
        <v>6.74237673504879</v>
      </c>
      <c r="AL358" s="179">
        <v>6.44065247496055</v>
      </c>
      <c r="AM358" s="179">
        <v>5.69794660397411</v>
      </c>
      <c r="AN358" s="179">
        <v>5.26856977231007</v>
      </c>
      <c r="AO358" s="179">
        <v>4.7231451483044</v>
      </c>
      <c r="AP358" s="179">
        <v>4.2821635374062</v>
      </c>
      <c r="AQ358" s="179">
        <v>3.42340987407813</v>
      </c>
      <c r="AR358" s="179">
        <v>2.98242826317993</v>
      </c>
      <c r="AS358" s="177">
        <v>0.8</v>
      </c>
      <c r="AT358" s="180">
        <v>1.1900961254868</v>
      </c>
      <c r="AU358" s="181">
        <v>356</v>
      </c>
    </row>
    <row r="359" s="165" customFormat="1" customHeight="1" spans="1:47">
      <c r="A359" s="184" t="s">
        <v>422</v>
      </c>
      <c r="B359" s="185" t="s">
        <v>423</v>
      </c>
      <c r="C359" s="185" t="s">
        <v>444</v>
      </c>
      <c r="D359" s="186">
        <v>0</v>
      </c>
      <c r="E359" s="186">
        <v>0.75</v>
      </c>
      <c r="F359" s="186" t="s">
        <v>425</v>
      </c>
      <c r="G359" s="187">
        <v>3</v>
      </c>
      <c r="H359" s="186" t="s">
        <v>160</v>
      </c>
      <c r="I359" s="186" t="s">
        <v>160</v>
      </c>
      <c r="J359" s="186" t="s">
        <v>160</v>
      </c>
      <c r="K359" s="196" t="s">
        <v>160</v>
      </c>
      <c r="L359" s="171">
        <v>0.3497</v>
      </c>
      <c r="M359" s="172">
        <v>41</v>
      </c>
      <c r="N359" s="173">
        <v>115.22</v>
      </c>
      <c r="O359" s="173">
        <v>37.92</v>
      </c>
      <c r="P359" s="174">
        <v>1.202</v>
      </c>
      <c r="Q359" s="175">
        <v>35.92</v>
      </c>
      <c r="R359" s="176">
        <v>25</v>
      </c>
      <c r="S359" s="174">
        <f t="shared" si="10"/>
        <v>1.256576</v>
      </c>
      <c r="T359" s="177">
        <f t="shared" si="11"/>
        <v>-0.0434323112967301</v>
      </c>
      <c r="U359" s="219">
        <v>2.87</v>
      </c>
      <c r="V359" s="219">
        <v>3.67</v>
      </c>
      <c r="W359" s="219">
        <v>4.66</v>
      </c>
      <c r="X359" s="219">
        <v>5.75</v>
      </c>
      <c r="Y359" s="219">
        <v>5.86</v>
      </c>
      <c r="Z359" s="219">
        <v>5.67</v>
      </c>
      <c r="AA359" s="219">
        <v>5.09</v>
      </c>
      <c r="AB359" s="219">
        <v>4.79</v>
      </c>
      <c r="AC359" s="219">
        <v>4.21</v>
      </c>
      <c r="AD359" s="219">
        <v>3.7</v>
      </c>
      <c r="AE359" s="219">
        <v>2.86</v>
      </c>
      <c r="AF359" s="219">
        <v>2.49</v>
      </c>
      <c r="AG359" s="179">
        <v>3.31722242029133</v>
      </c>
      <c r="AH359" s="179">
        <v>4.2418837221147</v>
      </c>
      <c r="AI359" s="179">
        <v>5.38615208312112</v>
      </c>
      <c r="AJ359" s="179">
        <v>6.64600310685545</v>
      </c>
      <c r="AK359" s="179">
        <v>6.77314403585617</v>
      </c>
      <c r="AL359" s="179">
        <v>6.55353697667312</v>
      </c>
      <c r="AM359" s="179">
        <v>5.88315753285118</v>
      </c>
      <c r="AN359" s="179">
        <v>5.53640954466741</v>
      </c>
      <c r="AO359" s="179">
        <v>4.86603010084547</v>
      </c>
      <c r="AP359" s="179">
        <v>4.27655852093307</v>
      </c>
      <c r="AQ359" s="179">
        <v>3.30566415401854</v>
      </c>
      <c r="AR359" s="179">
        <v>2.87800830192523</v>
      </c>
      <c r="AS359" s="217">
        <v>0.8</v>
      </c>
      <c r="AT359" s="218">
        <v>1.15582662727921</v>
      </c>
      <c r="AU359" s="198"/>
    </row>
    <row r="360" s="165" customFormat="1" customHeight="1" spans="1:47">
      <c r="A360" s="184" t="s">
        <v>422</v>
      </c>
      <c r="B360" s="185" t="s">
        <v>423</v>
      </c>
      <c r="C360" s="185" t="s">
        <v>445</v>
      </c>
      <c r="D360" s="186">
        <v>0</v>
      </c>
      <c r="E360" s="186">
        <v>0.75</v>
      </c>
      <c r="F360" s="186" t="s">
        <v>425</v>
      </c>
      <c r="G360" s="187">
        <v>3</v>
      </c>
      <c r="H360" s="186" t="s">
        <v>160</v>
      </c>
      <c r="I360" s="186" t="s">
        <v>160</v>
      </c>
      <c r="J360" s="186" t="s">
        <v>160</v>
      </c>
      <c r="K360" s="196" t="s">
        <v>160</v>
      </c>
      <c r="L360" s="171">
        <v>0.3497</v>
      </c>
      <c r="M360" s="172">
        <v>59</v>
      </c>
      <c r="N360" s="173">
        <v>114.83</v>
      </c>
      <c r="O360" s="173">
        <v>38.03</v>
      </c>
      <c r="P360" s="174">
        <v>1.23</v>
      </c>
      <c r="Q360" s="175">
        <v>36.73</v>
      </c>
      <c r="R360" s="176">
        <v>25</v>
      </c>
      <c r="S360" s="174">
        <f t="shared" si="10"/>
        <v>1.252416</v>
      </c>
      <c r="T360" s="177">
        <f t="shared" si="11"/>
        <v>-0.0178982063467731</v>
      </c>
      <c r="U360" s="219">
        <v>2.92</v>
      </c>
      <c r="V360" s="219">
        <v>3.75</v>
      </c>
      <c r="W360" s="219">
        <v>4.69</v>
      </c>
      <c r="X360" s="219">
        <v>5.73</v>
      </c>
      <c r="Y360" s="219">
        <v>5.86</v>
      </c>
      <c r="Z360" s="219">
        <v>5.74</v>
      </c>
      <c r="AA360" s="219">
        <v>4.94</v>
      </c>
      <c r="AB360" s="219">
        <v>4.49</v>
      </c>
      <c r="AC360" s="219">
        <v>4.07</v>
      </c>
      <c r="AD360" s="219">
        <v>3.75</v>
      </c>
      <c r="AE360" s="219">
        <v>2.95</v>
      </c>
      <c r="AF360" s="219">
        <v>2.57</v>
      </c>
      <c r="AG360" s="179">
        <v>3.40317875210793</v>
      </c>
      <c r="AH360" s="179">
        <v>4.37052065767285</v>
      </c>
      <c r="AI360" s="179">
        <v>5.46606450252951</v>
      </c>
      <c r="AJ360" s="179">
        <v>6.67815556492411</v>
      </c>
      <c r="AK360" s="179">
        <v>6.82966694772344</v>
      </c>
      <c r="AL360" s="179">
        <v>6.68981028667791</v>
      </c>
      <c r="AM360" s="179">
        <v>5.75743254637437</v>
      </c>
      <c r="AN360" s="179">
        <v>5.23297006745363</v>
      </c>
      <c r="AO360" s="179">
        <v>4.74347175379427</v>
      </c>
      <c r="AP360" s="179">
        <v>4.37052065767285</v>
      </c>
      <c r="AQ360" s="179">
        <v>3.43814291736931</v>
      </c>
      <c r="AR360" s="179">
        <v>2.99526349072513</v>
      </c>
      <c r="AS360" s="217">
        <v>0.8</v>
      </c>
      <c r="AT360" s="218">
        <v>1.16547217537943</v>
      </c>
      <c r="AU360" s="198"/>
    </row>
    <row r="361" s="165" customFormat="1" customHeight="1" spans="1:47">
      <c r="A361" s="184" t="s">
        <v>422</v>
      </c>
      <c r="B361" s="185" t="s">
        <v>423</v>
      </c>
      <c r="C361" s="185" t="s">
        <v>446</v>
      </c>
      <c r="D361" s="186">
        <v>0</v>
      </c>
      <c r="E361" s="186">
        <v>0.75</v>
      </c>
      <c r="F361" s="186" t="s">
        <v>425</v>
      </c>
      <c r="G361" s="187">
        <v>3</v>
      </c>
      <c r="H361" s="186" t="s">
        <v>160</v>
      </c>
      <c r="I361" s="186" t="s">
        <v>160</v>
      </c>
      <c r="J361" s="186" t="s">
        <v>160</v>
      </c>
      <c r="K361" s="196" t="s">
        <v>160</v>
      </c>
      <c r="L361" s="171">
        <v>0.3497</v>
      </c>
      <c r="M361" s="172">
        <v>47</v>
      </c>
      <c r="N361" s="173">
        <v>115.03</v>
      </c>
      <c r="O361" s="173">
        <v>38.03</v>
      </c>
      <c r="P361" s="174">
        <v>1.218</v>
      </c>
      <c r="Q361" s="175">
        <v>36.03</v>
      </c>
      <c r="R361" s="176">
        <v>25</v>
      </c>
      <c r="S361" s="174">
        <f t="shared" si="10"/>
        <v>1.263096</v>
      </c>
      <c r="T361" s="177">
        <f t="shared" si="11"/>
        <v>-0.0357027494347222</v>
      </c>
      <c r="U361" s="219">
        <v>2.84</v>
      </c>
      <c r="V361" s="219">
        <v>3.71</v>
      </c>
      <c r="W361" s="219">
        <v>4.71</v>
      </c>
      <c r="X361" s="219">
        <v>5.75</v>
      </c>
      <c r="Y361" s="219">
        <v>6.01</v>
      </c>
      <c r="Z361" s="219">
        <v>5.78</v>
      </c>
      <c r="AA361" s="219">
        <v>5.12</v>
      </c>
      <c r="AB361" s="219">
        <v>4.68</v>
      </c>
      <c r="AC361" s="219">
        <v>4.17</v>
      </c>
      <c r="AD361" s="219">
        <v>3.72</v>
      </c>
      <c r="AE361" s="219">
        <v>2.89</v>
      </c>
      <c r="AF361" s="219">
        <v>2.51</v>
      </c>
      <c r="AG361" s="179">
        <v>3.28828567266463</v>
      </c>
      <c r="AH361" s="179">
        <v>4.29561262168513</v>
      </c>
      <c r="AI361" s="179">
        <v>5.45345968952479</v>
      </c>
      <c r="AJ361" s="179">
        <v>6.65762064007803</v>
      </c>
      <c r="AK361" s="179">
        <v>6.95866087771634</v>
      </c>
      <c r="AL361" s="179">
        <v>6.69235605211322</v>
      </c>
      <c r="AM361" s="179">
        <v>5.92817698733905</v>
      </c>
      <c r="AN361" s="179">
        <v>5.4187242774896</v>
      </c>
      <c r="AO361" s="179">
        <v>4.82822227289137</v>
      </c>
      <c r="AP361" s="179">
        <v>4.30719109236353</v>
      </c>
      <c r="AQ361" s="179">
        <v>3.34617802605661</v>
      </c>
      <c r="AR361" s="179">
        <v>2.90619614027754</v>
      </c>
      <c r="AS361" s="217">
        <v>0.8</v>
      </c>
      <c r="AT361" s="218">
        <v>1.15784706783966</v>
      </c>
      <c r="AU361" s="198"/>
    </row>
    <row r="362" s="165" customFormat="1" customHeight="1" spans="1:47">
      <c r="A362" s="184" t="s">
        <v>422</v>
      </c>
      <c r="B362" s="185" t="s">
        <v>423</v>
      </c>
      <c r="C362" s="185" t="s">
        <v>447</v>
      </c>
      <c r="D362" s="186">
        <v>0</v>
      </c>
      <c r="E362" s="186">
        <v>0.75</v>
      </c>
      <c r="F362" s="186" t="s">
        <v>425</v>
      </c>
      <c r="G362" s="187">
        <v>3</v>
      </c>
      <c r="H362" s="186" t="s">
        <v>160</v>
      </c>
      <c r="I362" s="186" t="s">
        <v>160</v>
      </c>
      <c r="J362" s="186" t="s">
        <v>160</v>
      </c>
      <c r="K362" s="196" t="s">
        <v>160</v>
      </c>
      <c r="L362" s="171">
        <v>0.3497</v>
      </c>
      <c r="M362" s="172">
        <v>78</v>
      </c>
      <c r="N362" s="173">
        <v>114.68</v>
      </c>
      <c r="O362" s="173">
        <v>38.35</v>
      </c>
      <c r="P362" s="174">
        <v>1.273</v>
      </c>
      <c r="Q362" s="175">
        <v>37.25</v>
      </c>
      <c r="R362" s="176">
        <v>25</v>
      </c>
      <c r="S362" s="174">
        <f t="shared" si="10"/>
        <v>1.252416</v>
      </c>
      <c r="T362" s="177">
        <f t="shared" si="11"/>
        <v>0.0164354335939494</v>
      </c>
      <c r="U362" s="219">
        <v>2.92</v>
      </c>
      <c r="V362" s="219">
        <v>3.75</v>
      </c>
      <c r="W362" s="219">
        <v>4.69</v>
      </c>
      <c r="X362" s="219">
        <v>5.73</v>
      </c>
      <c r="Y362" s="219">
        <v>5.86</v>
      </c>
      <c r="Z362" s="219">
        <v>5.74</v>
      </c>
      <c r="AA362" s="219">
        <v>4.94</v>
      </c>
      <c r="AB362" s="219">
        <v>4.49</v>
      </c>
      <c r="AC362" s="219">
        <v>4.07</v>
      </c>
      <c r="AD362" s="219">
        <v>3.75</v>
      </c>
      <c r="AE362" s="219">
        <v>2.95</v>
      </c>
      <c r="AF362" s="219">
        <v>2.57</v>
      </c>
      <c r="AG362" s="179">
        <v>3.42156957432674</v>
      </c>
      <c r="AH362" s="179">
        <v>4.3941390081251</v>
      </c>
      <c r="AI362" s="179">
        <v>5.49560318616179</v>
      </c>
      <c r="AJ362" s="179">
        <v>6.71424440441515</v>
      </c>
      <c r="AK362" s="179">
        <v>6.86657455669682</v>
      </c>
      <c r="AL362" s="179">
        <v>6.72596210843681</v>
      </c>
      <c r="AM362" s="179">
        <v>5.78854578670346</v>
      </c>
      <c r="AN362" s="179">
        <v>5.26124910572845</v>
      </c>
      <c r="AO362" s="179">
        <v>4.76910553681844</v>
      </c>
      <c r="AP362" s="179">
        <v>4.3941390081251</v>
      </c>
      <c r="AQ362" s="179">
        <v>3.45672268639174</v>
      </c>
      <c r="AR362" s="179">
        <v>3.0114499335684</v>
      </c>
      <c r="AS362" s="217">
        <v>0.8</v>
      </c>
      <c r="AT362" s="218">
        <v>1.17177040216669</v>
      </c>
      <c r="AU362" s="198"/>
    </row>
    <row r="363" s="165" customFormat="1" customHeight="1" spans="1:47">
      <c r="A363" s="184" t="s">
        <v>422</v>
      </c>
      <c r="B363" s="185" t="s">
        <v>423</v>
      </c>
      <c r="C363" s="185" t="s">
        <v>448</v>
      </c>
      <c r="D363" s="186">
        <v>0</v>
      </c>
      <c r="E363" s="186">
        <v>0.75</v>
      </c>
      <c r="F363" s="186" t="s">
        <v>425</v>
      </c>
      <c r="G363" s="187">
        <v>3</v>
      </c>
      <c r="H363" s="186" t="s">
        <v>160</v>
      </c>
      <c r="I363" s="186" t="s">
        <v>160</v>
      </c>
      <c r="J363" s="186" t="s">
        <v>160</v>
      </c>
      <c r="K363" s="196" t="s">
        <v>160</v>
      </c>
      <c r="L363" s="171">
        <v>0.3497</v>
      </c>
      <c r="M363" s="172">
        <v>122</v>
      </c>
      <c r="N363" s="173">
        <v>114.3</v>
      </c>
      <c r="O363" s="173">
        <v>38.08</v>
      </c>
      <c r="P363" s="174">
        <v>1.273</v>
      </c>
      <c r="Q363" s="175">
        <v>36.88</v>
      </c>
      <c r="R363" s="176">
        <v>25</v>
      </c>
      <c r="S363" s="174">
        <f t="shared" si="10"/>
        <v>1.252416</v>
      </c>
      <c r="T363" s="177">
        <f t="shared" si="11"/>
        <v>0.0164354335939494</v>
      </c>
      <c r="U363" s="219">
        <v>2.92</v>
      </c>
      <c r="V363" s="219">
        <v>3.75</v>
      </c>
      <c r="W363" s="219">
        <v>4.69</v>
      </c>
      <c r="X363" s="219">
        <v>5.73</v>
      </c>
      <c r="Y363" s="219">
        <v>5.86</v>
      </c>
      <c r="Z363" s="219">
        <v>5.74</v>
      </c>
      <c r="AA363" s="219">
        <v>4.94</v>
      </c>
      <c r="AB363" s="219">
        <v>4.49</v>
      </c>
      <c r="AC363" s="219">
        <v>4.07</v>
      </c>
      <c r="AD363" s="219">
        <v>3.75</v>
      </c>
      <c r="AE363" s="219">
        <v>2.95</v>
      </c>
      <c r="AF363" s="219">
        <v>2.57</v>
      </c>
      <c r="AG363" s="179">
        <v>3.40633093157545</v>
      </c>
      <c r="AH363" s="179">
        <v>4.37456883335888</v>
      </c>
      <c r="AI363" s="179">
        <v>5.47112742092084</v>
      </c>
      <c r="AJ363" s="179">
        <v>6.68434117737238</v>
      </c>
      <c r="AK363" s="179">
        <v>6.83599289692882</v>
      </c>
      <c r="AL363" s="179">
        <v>6.69600669426133</v>
      </c>
      <c r="AM363" s="179">
        <v>5.76276534314477</v>
      </c>
      <c r="AN363" s="179">
        <v>5.2378170831417</v>
      </c>
      <c r="AO363" s="179">
        <v>4.74786537380551</v>
      </c>
      <c r="AP363" s="179">
        <v>4.37456883335888</v>
      </c>
      <c r="AQ363" s="179">
        <v>3.44132748224232</v>
      </c>
      <c r="AR363" s="179">
        <v>2.99803784046195</v>
      </c>
      <c r="AS363" s="217">
        <v>0.8</v>
      </c>
      <c r="AT363" s="218">
        <v>1.1665516888957</v>
      </c>
      <c r="AU363" s="198"/>
    </row>
    <row r="364" customHeight="1" spans="1:47">
      <c r="A364" s="184" t="s">
        <v>422</v>
      </c>
      <c r="B364" s="185" t="s">
        <v>449</v>
      </c>
      <c r="C364" s="188" t="s">
        <v>450</v>
      </c>
      <c r="D364" s="186">
        <v>0</v>
      </c>
      <c r="E364" s="186">
        <v>0.75</v>
      </c>
      <c r="F364" s="186" t="s">
        <v>425</v>
      </c>
      <c r="G364" s="187">
        <v>3</v>
      </c>
      <c r="H364" s="186" t="s">
        <v>160</v>
      </c>
      <c r="I364" s="186" t="s">
        <v>160</v>
      </c>
      <c r="J364" s="186" t="s">
        <v>160</v>
      </c>
      <c r="K364" s="196" t="s">
        <v>160</v>
      </c>
      <c r="L364" s="171">
        <v>0.3497</v>
      </c>
      <c r="M364" s="172">
        <v>26</v>
      </c>
      <c r="N364" s="173">
        <v>115.47</v>
      </c>
      <c r="O364" s="173">
        <v>38.87</v>
      </c>
      <c r="P364" s="174">
        <v>1.252</v>
      </c>
      <c r="Q364" s="175">
        <v>37.47</v>
      </c>
      <c r="R364" s="176">
        <v>25</v>
      </c>
      <c r="S364" s="174">
        <f t="shared" si="10"/>
        <v>1.263096</v>
      </c>
      <c r="T364" s="177">
        <f t="shared" si="11"/>
        <v>-0.00878476378675874</v>
      </c>
      <c r="U364" s="219">
        <v>2.84</v>
      </c>
      <c r="V364" s="219">
        <v>3.71</v>
      </c>
      <c r="W364" s="219">
        <v>4.71</v>
      </c>
      <c r="X364" s="219">
        <v>5.75</v>
      </c>
      <c r="Y364" s="219">
        <v>6.01</v>
      </c>
      <c r="Z364" s="219">
        <v>5.78</v>
      </c>
      <c r="AA364" s="219">
        <v>5.12</v>
      </c>
      <c r="AB364" s="219">
        <v>4.68</v>
      </c>
      <c r="AC364" s="219">
        <v>4.17</v>
      </c>
      <c r="AD364" s="219">
        <v>3.72</v>
      </c>
      <c r="AE364" s="219">
        <v>2.89</v>
      </c>
      <c r="AF364" s="219">
        <v>2.51</v>
      </c>
      <c r="AG364" s="179">
        <v>3.3344237334296</v>
      </c>
      <c r="AH364" s="179">
        <v>4.35588452500839</v>
      </c>
      <c r="AI364" s="179">
        <v>5.52997738889206</v>
      </c>
      <c r="AJ364" s="179">
        <v>6.75103396733107</v>
      </c>
      <c r="AK364" s="179">
        <v>7.05629811194082</v>
      </c>
      <c r="AL364" s="179">
        <v>6.78625675324758</v>
      </c>
      <c r="AM364" s="179">
        <v>6.01135546308436</v>
      </c>
      <c r="AN364" s="179">
        <v>5.49475460297555</v>
      </c>
      <c r="AO364" s="179">
        <v>4.89596724239488</v>
      </c>
      <c r="AP364" s="179">
        <v>4.36762545364723</v>
      </c>
      <c r="AQ364" s="179">
        <v>3.39312837662379</v>
      </c>
      <c r="AR364" s="179">
        <v>2.946973088348</v>
      </c>
      <c r="AS364" s="177">
        <v>0.8</v>
      </c>
      <c r="AT364" s="180">
        <v>1.18863347719051</v>
      </c>
      <c r="AU364" s="181">
        <v>357</v>
      </c>
    </row>
    <row r="365" customHeight="1" spans="1:47">
      <c r="A365" s="184" t="s">
        <v>422</v>
      </c>
      <c r="B365" s="185" t="s">
        <v>449</v>
      </c>
      <c r="C365" s="167" t="s">
        <v>451</v>
      </c>
      <c r="D365" s="186">
        <v>0</v>
      </c>
      <c r="E365" s="186">
        <v>0.75</v>
      </c>
      <c r="F365" s="186" t="s">
        <v>425</v>
      </c>
      <c r="G365" s="187">
        <v>3</v>
      </c>
      <c r="H365" s="186" t="s">
        <v>160</v>
      </c>
      <c r="I365" s="186" t="s">
        <v>160</v>
      </c>
      <c r="J365" s="186" t="s">
        <v>160</v>
      </c>
      <c r="K365" s="196" t="s">
        <v>160</v>
      </c>
      <c r="L365" s="171">
        <v>0.3497</v>
      </c>
      <c r="M365" s="172">
        <v>24</v>
      </c>
      <c r="N365" s="173">
        <v>115.45</v>
      </c>
      <c r="O365" s="173">
        <v>38.87</v>
      </c>
      <c r="P365" s="174">
        <v>1.252</v>
      </c>
      <c r="Q365" s="175">
        <v>37.47</v>
      </c>
      <c r="R365" s="176">
        <v>25</v>
      </c>
      <c r="S365" s="174">
        <f t="shared" si="10"/>
        <v>1.263096</v>
      </c>
      <c r="T365" s="177">
        <f t="shared" si="11"/>
        <v>-0.00878476378675874</v>
      </c>
      <c r="U365" s="219">
        <v>2.84</v>
      </c>
      <c r="V365" s="219">
        <v>3.71</v>
      </c>
      <c r="W365" s="219">
        <v>4.71</v>
      </c>
      <c r="X365" s="219">
        <v>5.75</v>
      </c>
      <c r="Y365" s="219">
        <v>6.01</v>
      </c>
      <c r="Z365" s="219">
        <v>5.78</v>
      </c>
      <c r="AA365" s="219">
        <v>5.12</v>
      </c>
      <c r="AB365" s="219">
        <v>4.68</v>
      </c>
      <c r="AC365" s="219">
        <v>4.17</v>
      </c>
      <c r="AD365" s="219">
        <v>3.72</v>
      </c>
      <c r="AE365" s="219">
        <v>2.89</v>
      </c>
      <c r="AF365" s="219">
        <v>2.51</v>
      </c>
      <c r="AG365" s="179">
        <v>3.3344237334296</v>
      </c>
      <c r="AH365" s="179">
        <v>4.35588452500839</v>
      </c>
      <c r="AI365" s="179">
        <v>5.52997738889206</v>
      </c>
      <c r="AJ365" s="179">
        <v>6.75103396733107</v>
      </c>
      <c r="AK365" s="179">
        <v>7.05629811194082</v>
      </c>
      <c r="AL365" s="179">
        <v>6.78625675324758</v>
      </c>
      <c r="AM365" s="179">
        <v>6.01135546308436</v>
      </c>
      <c r="AN365" s="179">
        <v>5.49475460297555</v>
      </c>
      <c r="AO365" s="179">
        <v>4.89596724239488</v>
      </c>
      <c r="AP365" s="179">
        <v>4.36762545364723</v>
      </c>
      <c r="AQ365" s="179">
        <v>3.39312837662379</v>
      </c>
      <c r="AR365" s="179">
        <v>2.946973088348</v>
      </c>
      <c r="AS365" s="177">
        <v>0.8</v>
      </c>
      <c r="AT365" s="180">
        <v>1.1900961254868</v>
      </c>
      <c r="AU365" s="181">
        <v>358</v>
      </c>
    </row>
    <row r="366" customHeight="1" spans="1:47">
      <c r="A366" s="184" t="s">
        <v>422</v>
      </c>
      <c r="B366" s="185" t="s">
        <v>449</v>
      </c>
      <c r="C366" s="167" t="s">
        <v>452</v>
      </c>
      <c r="D366" s="186">
        <v>0</v>
      </c>
      <c r="E366" s="186">
        <v>0.75</v>
      </c>
      <c r="F366" s="186" t="s">
        <v>425</v>
      </c>
      <c r="G366" s="187">
        <v>3</v>
      </c>
      <c r="H366" s="186" t="s">
        <v>160</v>
      </c>
      <c r="I366" s="186" t="s">
        <v>160</v>
      </c>
      <c r="J366" s="186" t="s">
        <v>160</v>
      </c>
      <c r="K366" s="196" t="s">
        <v>160</v>
      </c>
      <c r="L366" s="171">
        <v>0.3497</v>
      </c>
      <c r="M366" s="172">
        <v>18</v>
      </c>
      <c r="N366" s="173">
        <v>115.48</v>
      </c>
      <c r="O366" s="173">
        <v>38.87</v>
      </c>
      <c r="P366" s="174">
        <v>1.251</v>
      </c>
      <c r="Q366" s="175">
        <v>37.47</v>
      </c>
      <c r="R366" s="176">
        <v>25</v>
      </c>
      <c r="S366" s="174">
        <f t="shared" si="10"/>
        <v>1.263096</v>
      </c>
      <c r="T366" s="177">
        <f t="shared" si="11"/>
        <v>-0.00957646924699296</v>
      </c>
      <c r="U366" s="219">
        <v>2.84</v>
      </c>
      <c r="V366" s="219">
        <v>3.71</v>
      </c>
      <c r="W366" s="219">
        <v>4.71</v>
      </c>
      <c r="X366" s="219">
        <v>5.75</v>
      </c>
      <c r="Y366" s="219">
        <v>6.01</v>
      </c>
      <c r="Z366" s="219">
        <v>5.78</v>
      </c>
      <c r="AA366" s="219">
        <v>5.12</v>
      </c>
      <c r="AB366" s="219">
        <v>4.68</v>
      </c>
      <c r="AC366" s="219">
        <v>4.17</v>
      </c>
      <c r="AD366" s="219">
        <v>3.72</v>
      </c>
      <c r="AE366" s="219">
        <v>2.89</v>
      </c>
      <c r="AF366" s="219">
        <v>2.51</v>
      </c>
      <c r="AG366" s="179">
        <v>3.3344237334296</v>
      </c>
      <c r="AH366" s="179">
        <v>4.35588452500839</v>
      </c>
      <c r="AI366" s="179">
        <v>5.52997738889206</v>
      </c>
      <c r="AJ366" s="179">
        <v>6.75103396733107</v>
      </c>
      <c r="AK366" s="179">
        <v>7.05629811194082</v>
      </c>
      <c r="AL366" s="179">
        <v>6.78625675324758</v>
      </c>
      <c r="AM366" s="179">
        <v>6.01135546308436</v>
      </c>
      <c r="AN366" s="179">
        <v>5.49475460297555</v>
      </c>
      <c r="AO366" s="179">
        <v>4.89596724239488</v>
      </c>
      <c r="AP366" s="179">
        <v>4.36762545364723</v>
      </c>
      <c r="AQ366" s="179">
        <v>3.39312837662379</v>
      </c>
      <c r="AR366" s="179">
        <v>2.946973088348</v>
      </c>
      <c r="AS366" s="177">
        <v>0.8</v>
      </c>
      <c r="AT366" s="180">
        <v>1.18817000427358</v>
      </c>
      <c r="AU366" s="181">
        <v>359</v>
      </c>
    </row>
    <row r="367" customHeight="1" spans="1:47">
      <c r="A367" s="184" t="s">
        <v>422</v>
      </c>
      <c r="B367" s="185" t="s">
        <v>449</v>
      </c>
      <c r="C367" s="167" t="s">
        <v>453</v>
      </c>
      <c r="D367" s="186">
        <v>0</v>
      </c>
      <c r="E367" s="186">
        <v>0.75</v>
      </c>
      <c r="F367" s="186" t="s">
        <v>425</v>
      </c>
      <c r="G367" s="187">
        <v>3</v>
      </c>
      <c r="H367" s="186" t="s">
        <v>160</v>
      </c>
      <c r="I367" s="186" t="s">
        <v>160</v>
      </c>
      <c r="J367" s="186" t="s">
        <v>160</v>
      </c>
      <c r="K367" s="196" t="s">
        <v>160</v>
      </c>
      <c r="L367" s="171">
        <v>0.3497</v>
      </c>
      <c r="M367" s="172">
        <v>18</v>
      </c>
      <c r="N367" s="173">
        <v>115.5</v>
      </c>
      <c r="O367" s="173">
        <v>38.85</v>
      </c>
      <c r="P367" s="174">
        <v>1.251</v>
      </c>
      <c r="Q367" s="175">
        <v>37.35</v>
      </c>
      <c r="R367" s="176">
        <v>25</v>
      </c>
      <c r="S367" s="174">
        <f t="shared" si="10"/>
        <v>1.263096</v>
      </c>
      <c r="T367" s="177">
        <f t="shared" si="11"/>
        <v>-0.00957646924699296</v>
      </c>
      <c r="U367" s="219">
        <v>2.84</v>
      </c>
      <c r="V367" s="219">
        <v>3.71</v>
      </c>
      <c r="W367" s="219">
        <v>4.71</v>
      </c>
      <c r="X367" s="219">
        <v>5.75</v>
      </c>
      <c r="Y367" s="219">
        <v>6.01</v>
      </c>
      <c r="Z367" s="219">
        <v>5.78</v>
      </c>
      <c r="AA367" s="219">
        <v>5.12</v>
      </c>
      <c r="AB367" s="219">
        <v>4.68</v>
      </c>
      <c r="AC367" s="219">
        <v>4.17</v>
      </c>
      <c r="AD367" s="219">
        <v>3.72</v>
      </c>
      <c r="AE367" s="219">
        <v>2.89</v>
      </c>
      <c r="AF367" s="219">
        <v>2.51</v>
      </c>
      <c r="AG367" s="179">
        <v>3.33284082920063</v>
      </c>
      <c r="AH367" s="179">
        <v>4.35381671701913</v>
      </c>
      <c r="AI367" s="179">
        <v>5.52735222025879</v>
      </c>
      <c r="AJ367" s="179">
        <v>6.74782914362804</v>
      </c>
      <c r="AK367" s="179">
        <v>7.05294837447035</v>
      </c>
      <c r="AL367" s="179">
        <v>6.78303520872523</v>
      </c>
      <c r="AM367" s="179">
        <v>6.00850177658705</v>
      </c>
      <c r="AN367" s="179">
        <v>5.4921461551616</v>
      </c>
      <c r="AO367" s="179">
        <v>4.89364304850938</v>
      </c>
      <c r="AP367" s="179">
        <v>4.36555207205153</v>
      </c>
      <c r="AQ367" s="179">
        <v>3.39151760436261</v>
      </c>
      <c r="AR367" s="179">
        <v>2.94557411313154</v>
      </c>
      <c r="AS367" s="177">
        <v>0.8</v>
      </c>
      <c r="AT367" s="180">
        <v>1.17859958949542</v>
      </c>
      <c r="AU367" s="181">
        <v>360</v>
      </c>
    </row>
    <row r="368" customHeight="1" spans="1:47">
      <c r="A368" s="184" t="s">
        <v>422</v>
      </c>
      <c r="B368" s="185" t="s">
        <v>449</v>
      </c>
      <c r="C368" s="167" t="s">
        <v>454</v>
      </c>
      <c r="D368" s="186">
        <v>0</v>
      </c>
      <c r="E368" s="186">
        <v>0.75</v>
      </c>
      <c r="F368" s="186" t="s">
        <v>425</v>
      </c>
      <c r="G368" s="187">
        <v>3</v>
      </c>
      <c r="H368" s="186" t="s">
        <v>160</v>
      </c>
      <c r="I368" s="186" t="s">
        <v>160</v>
      </c>
      <c r="J368" s="186" t="s">
        <v>160</v>
      </c>
      <c r="K368" s="196" t="s">
        <v>160</v>
      </c>
      <c r="L368" s="171">
        <v>0.3497</v>
      </c>
      <c r="M368" s="172">
        <v>44</v>
      </c>
      <c r="N368" s="173">
        <v>115.32</v>
      </c>
      <c r="O368" s="173">
        <v>38.95</v>
      </c>
      <c r="P368" s="174">
        <v>1.242</v>
      </c>
      <c r="Q368" s="175">
        <v>37.55</v>
      </c>
      <c r="R368" s="176">
        <v>25</v>
      </c>
      <c r="S368" s="174">
        <f t="shared" si="10"/>
        <v>1.263096</v>
      </c>
      <c r="T368" s="177">
        <f t="shared" si="11"/>
        <v>-0.0167018183891009</v>
      </c>
      <c r="U368" s="219">
        <v>2.84</v>
      </c>
      <c r="V368" s="219">
        <v>3.71</v>
      </c>
      <c r="W368" s="219">
        <v>4.71</v>
      </c>
      <c r="X368" s="219">
        <v>5.75</v>
      </c>
      <c r="Y368" s="219">
        <v>6.01</v>
      </c>
      <c r="Z368" s="219">
        <v>5.78</v>
      </c>
      <c r="AA368" s="219">
        <v>5.12</v>
      </c>
      <c r="AB368" s="219">
        <v>4.68</v>
      </c>
      <c r="AC368" s="219">
        <v>4.17</v>
      </c>
      <c r="AD368" s="219">
        <v>3.72</v>
      </c>
      <c r="AE368" s="219">
        <v>2.89</v>
      </c>
      <c r="AF368" s="219">
        <v>2.51</v>
      </c>
      <c r="AG368" s="179">
        <v>3.33915445856847</v>
      </c>
      <c r="AH368" s="179">
        <v>4.36206445115811</v>
      </c>
      <c r="AI368" s="179">
        <v>5.5378230633301</v>
      </c>
      <c r="AJ368" s="179">
        <v>6.76061201998898</v>
      </c>
      <c r="AK368" s="179">
        <v>7.0663092591537</v>
      </c>
      <c r="AL368" s="179">
        <v>6.79588477835414</v>
      </c>
      <c r="AM368" s="179">
        <v>6.01988409432062</v>
      </c>
      <c r="AN368" s="179">
        <v>5.50255030496494</v>
      </c>
      <c r="AO368" s="179">
        <v>4.90291341275723</v>
      </c>
      <c r="AP368" s="179">
        <v>4.37382203727983</v>
      </c>
      <c r="AQ368" s="179">
        <v>3.39794238917707</v>
      </c>
      <c r="AR368" s="179">
        <v>2.95115411655171</v>
      </c>
      <c r="AS368" s="177">
        <v>0.8</v>
      </c>
      <c r="AT368" s="180">
        <v>1.18079657150424</v>
      </c>
      <c r="AU368" s="181">
        <v>361</v>
      </c>
    </row>
    <row r="369" customHeight="1" spans="1:47">
      <c r="A369" s="184" t="s">
        <v>422</v>
      </c>
      <c r="B369" s="185" t="s">
        <v>449</v>
      </c>
      <c r="C369" s="167" t="s">
        <v>455</v>
      </c>
      <c r="D369" s="186">
        <v>0</v>
      </c>
      <c r="E369" s="186">
        <v>0.75</v>
      </c>
      <c r="F369" s="186" t="s">
        <v>425</v>
      </c>
      <c r="G369" s="187">
        <v>3</v>
      </c>
      <c r="H369" s="186" t="s">
        <v>160</v>
      </c>
      <c r="I369" s="186" t="s">
        <v>160</v>
      </c>
      <c r="J369" s="186" t="s">
        <v>160</v>
      </c>
      <c r="K369" s="196" t="s">
        <v>160</v>
      </c>
      <c r="L369" s="171">
        <v>0.3497</v>
      </c>
      <c r="M369" s="172">
        <v>17</v>
      </c>
      <c r="N369" s="173">
        <v>115.48</v>
      </c>
      <c r="O369" s="173">
        <v>38.77</v>
      </c>
      <c r="P369" s="174">
        <v>1.248</v>
      </c>
      <c r="Q369" s="175">
        <v>37.27</v>
      </c>
      <c r="R369" s="176">
        <v>25</v>
      </c>
      <c r="S369" s="174">
        <f t="shared" si="10"/>
        <v>1.263096</v>
      </c>
      <c r="T369" s="177">
        <f t="shared" si="11"/>
        <v>-0.0119515856276956</v>
      </c>
      <c r="U369" s="219">
        <v>2.84</v>
      </c>
      <c r="V369" s="219">
        <v>3.71</v>
      </c>
      <c r="W369" s="219">
        <v>4.71</v>
      </c>
      <c r="X369" s="219">
        <v>5.75</v>
      </c>
      <c r="Y369" s="219">
        <v>6.01</v>
      </c>
      <c r="Z369" s="219">
        <v>5.78</v>
      </c>
      <c r="AA369" s="219">
        <v>5.12</v>
      </c>
      <c r="AB369" s="219">
        <v>4.68</v>
      </c>
      <c r="AC369" s="219">
        <v>4.17</v>
      </c>
      <c r="AD369" s="219">
        <v>3.72</v>
      </c>
      <c r="AE369" s="219">
        <v>2.89</v>
      </c>
      <c r="AF369" s="219">
        <v>2.51</v>
      </c>
      <c r="AG369" s="179">
        <v>3.32863174295541</v>
      </c>
      <c r="AH369" s="179">
        <v>4.34831822759315</v>
      </c>
      <c r="AI369" s="179">
        <v>5.52037165821125</v>
      </c>
      <c r="AJ369" s="179">
        <v>6.73930722605408</v>
      </c>
      <c r="AK369" s="179">
        <v>7.04404111801478</v>
      </c>
      <c r="AL369" s="179">
        <v>6.77446882897262</v>
      </c>
      <c r="AM369" s="179">
        <v>6.00091356476467</v>
      </c>
      <c r="AN369" s="179">
        <v>5.48521005529271</v>
      </c>
      <c r="AO369" s="179">
        <v>4.88746280567748</v>
      </c>
      <c r="AP369" s="179">
        <v>4.36003876189933</v>
      </c>
      <c r="AQ369" s="179">
        <v>3.38723441448631</v>
      </c>
      <c r="AR369" s="179">
        <v>2.94185411085143</v>
      </c>
      <c r="AS369" s="177">
        <v>0.8</v>
      </c>
      <c r="AT369" s="180">
        <v>1.18858133556525</v>
      </c>
      <c r="AU369" s="181">
        <v>362</v>
      </c>
    </row>
    <row r="370" customHeight="1" spans="1:47">
      <c r="A370" s="184" t="s">
        <v>422</v>
      </c>
      <c r="B370" s="185" t="s">
        <v>449</v>
      </c>
      <c r="C370" s="167" t="s">
        <v>456</v>
      </c>
      <c r="D370" s="186">
        <v>0</v>
      </c>
      <c r="E370" s="186">
        <v>0.75</v>
      </c>
      <c r="F370" s="186" t="s">
        <v>425</v>
      </c>
      <c r="G370" s="187">
        <v>3</v>
      </c>
      <c r="H370" s="186" t="s">
        <v>160</v>
      </c>
      <c r="I370" s="186" t="s">
        <v>160</v>
      </c>
      <c r="J370" s="186" t="s">
        <v>160</v>
      </c>
      <c r="K370" s="196" t="s">
        <v>160</v>
      </c>
      <c r="L370" s="171">
        <v>0.3497</v>
      </c>
      <c r="M370" s="172">
        <v>43</v>
      </c>
      <c r="N370" s="173">
        <v>115.72</v>
      </c>
      <c r="O370" s="173">
        <v>39.4</v>
      </c>
      <c r="P370" s="174">
        <v>1.318</v>
      </c>
      <c r="Q370" s="175">
        <v>37.9</v>
      </c>
      <c r="R370" s="176">
        <v>27</v>
      </c>
      <c r="S370" s="174">
        <f t="shared" si="10"/>
        <v>1.258024</v>
      </c>
      <c r="T370" s="177">
        <f t="shared" si="11"/>
        <v>0.0476747661411863</v>
      </c>
      <c r="U370" s="219">
        <v>2.79</v>
      </c>
      <c r="V370" s="219">
        <v>3.66</v>
      </c>
      <c r="W370" s="219">
        <v>4.69</v>
      </c>
      <c r="X370" s="219">
        <v>5.73</v>
      </c>
      <c r="Y370" s="219">
        <v>6.01</v>
      </c>
      <c r="Z370" s="219">
        <v>5.76</v>
      </c>
      <c r="AA370" s="219">
        <v>5.15</v>
      </c>
      <c r="AB370" s="219">
        <v>4.66</v>
      </c>
      <c r="AC370" s="219">
        <v>4.23</v>
      </c>
      <c r="AD370" s="219">
        <v>3.71</v>
      </c>
      <c r="AE370" s="219">
        <v>2.85</v>
      </c>
      <c r="AF370" s="219">
        <v>2.44</v>
      </c>
      <c r="AG370" s="179">
        <v>3.2925275193478</v>
      </c>
      <c r="AH370" s="179">
        <v>4.3192296490369</v>
      </c>
      <c r="AI370" s="179">
        <v>5.53475056119756</v>
      </c>
      <c r="AJ370" s="179">
        <v>6.76207264726269</v>
      </c>
      <c r="AK370" s="179">
        <v>7.09250551658792</v>
      </c>
      <c r="AL370" s="179">
        <v>6.79747616897611</v>
      </c>
      <c r="AM370" s="179">
        <v>6.07760456080329</v>
      </c>
      <c r="AN370" s="179">
        <v>5.49934703948414</v>
      </c>
      <c r="AO370" s="179">
        <v>4.99189656159183</v>
      </c>
      <c r="AP370" s="179">
        <v>4.37823551855926</v>
      </c>
      <c r="AQ370" s="179">
        <v>3.36333456277464</v>
      </c>
      <c r="AR370" s="179">
        <v>2.87948643269127</v>
      </c>
      <c r="AS370" s="177">
        <v>0.8</v>
      </c>
      <c r="AT370" s="180">
        <v>1.17371217793035</v>
      </c>
      <c r="AU370" s="181">
        <v>363</v>
      </c>
    </row>
    <row r="371" customHeight="1" spans="1:47">
      <c r="A371" s="184" t="s">
        <v>422</v>
      </c>
      <c r="B371" s="185" t="s">
        <v>449</v>
      </c>
      <c r="C371" s="167" t="s">
        <v>457</v>
      </c>
      <c r="D371" s="186">
        <v>0</v>
      </c>
      <c r="E371" s="186">
        <v>0.75</v>
      </c>
      <c r="F371" s="186" t="s">
        <v>425</v>
      </c>
      <c r="G371" s="187">
        <v>3</v>
      </c>
      <c r="H371" s="186" t="s">
        <v>160</v>
      </c>
      <c r="I371" s="186" t="s">
        <v>160</v>
      </c>
      <c r="J371" s="186" t="s">
        <v>160</v>
      </c>
      <c r="K371" s="196" t="s">
        <v>160</v>
      </c>
      <c r="L371" s="171">
        <v>0.3497</v>
      </c>
      <c r="M371" s="172">
        <v>274</v>
      </c>
      <c r="N371" s="173">
        <v>114.18</v>
      </c>
      <c r="O371" s="173">
        <v>38.85</v>
      </c>
      <c r="P371" s="174">
        <v>1.347</v>
      </c>
      <c r="Q371" s="175">
        <v>38.15</v>
      </c>
      <c r="R371" s="176">
        <v>26</v>
      </c>
      <c r="S371" s="174">
        <f t="shared" si="10"/>
        <v>1.252416</v>
      </c>
      <c r="T371" s="177">
        <f t="shared" si="11"/>
        <v>0.0755212325617045</v>
      </c>
      <c r="U371" s="219">
        <v>2.92</v>
      </c>
      <c r="V371" s="219">
        <v>3.75</v>
      </c>
      <c r="W371" s="219">
        <v>4.69</v>
      </c>
      <c r="X371" s="219">
        <v>5.73</v>
      </c>
      <c r="Y371" s="219">
        <v>5.86</v>
      </c>
      <c r="Z371" s="219">
        <v>5.74</v>
      </c>
      <c r="AA371" s="219">
        <v>4.94</v>
      </c>
      <c r="AB371" s="219">
        <v>4.49</v>
      </c>
      <c r="AC371" s="219">
        <v>4.07</v>
      </c>
      <c r="AD371" s="219">
        <v>3.75</v>
      </c>
      <c r="AE371" s="219">
        <v>2.95</v>
      </c>
      <c r="AF371" s="219">
        <v>2.57</v>
      </c>
      <c r="AG371" s="179">
        <v>3.45167382083908</v>
      </c>
      <c r="AH371" s="179">
        <v>4.43280028361183</v>
      </c>
      <c r="AI371" s="179">
        <v>5.54395555470387</v>
      </c>
      <c r="AJ371" s="179">
        <v>6.77331883335888</v>
      </c>
      <c r="AK371" s="179">
        <v>6.92698924319076</v>
      </c>
      <c r="AL371" s="179">
        <v>6.78513963411518</v>
      </c>
      <c r="AM371" s="179">
        <v>5.83947557361132</v>
      </c>
      <c r="AN371" s="179">
        <v>5.3075395395779</v>
      </c>
      <c r="AO371" s="179">
        <v>4.81106590781338</v>
      </c>
      <c r="AP371" s="179">
        <v>4.43280028361183</v>
      </c>
      <c r="AQ371" s="179">
        <v>3.48713622310798</v>
      </c>
      <c r="AR371" s="179">
        <v>3.03794579436864</v>
      </c>
      <c r="AS371" s="177">
        <v>0.8</v>
      </c>
      <c r="AT371" s="180">
        <v>1.19209637155999</v>
      </c>
      <c r="AU371" s="181">
        <v>364</v>
      </c>
    </row>
    <row r="372" customHeight="1" spans="1:47">
      <c r="A372" s="184" t="s">
        <v>422</v>
      </c>
      <c r="B372" s="185" t="s">
        <v>449</v>
      </c>
      <c r="C372" s="167" t="s">
        <v>458</v>
      </c>
      <c r="D372" s="186">
        <v>0</v>
      </c>
      <c r="E372" s="186">
        <v>0.75</v>
      </c>
      <c r="F372" s="186" t="s">
        <v>425</v>
      </c>
      <c r="G372" s="187">
        <v>3</v>
      </c>
      <c r="H372" s="186" t="s">
        <v>160</v>
      </c>
      <c r="I372" s="186" t="s">
        <v>160</v>
      </c>
      <c r="J372" s="186" t="s">
        <v>160</v>
      </c>
      <c r="K372" s="196" t="s">
        <v>160</v>
      </c>
      <c r="L372" s="171">
        <v>0.3497</v>
      </c>
      <c r="M372" s="172">
        <v>20</v>
      </c>
      <c r="N372" s="173">
        <v>115.65</v>
      </c>
      <c r="O372" s="173">
        <v>39.02</v>
      </c>
      <c r="P372" s="174">
        <v>1.262</v>
      </c>
      <c r="Q372" s="175">
        <v>37.32</v>
      </c>
      <c r="R372" s="176">
        <v>26</v>
      </c>
      <c r="S372" s="174">
        <f t="shared" si="10"/>
        <v>1.258024</v>
      </c>
      <c r="T372" s="177">
        <f t="shared" si="11"/>
        <v>0.00316051204110557</v>
      </c>
      <c r="U372" s="219">
        <v>2.79</v>
      </c>
      <c r="V372" s="219">
        <v>3.66</v>
      </c>
      <c r="W372" s="219">
        <v>4.69</v>
      </c>
      <c r="X372" s="219">
        <v>5.73</v>
      </c>
      <c r="Y372" s="219">
        <v>6.01</v>
      </c>
      <c r="Z372" s="219">
        <v>5.76</v>
      </c>
      <c r="AA372" s="219">
        <v>5.15</v>
      </c>
      <c r="AB372" s="219">
        <v>4.66</v>
      </c>
      <c r="AC372" s="219">
        <v>4.23</v>
      </c>
      <c r="AD372" s="219">
        <v>3.71</v>
      </c>
      <c r="AE372" s="219">
        <v>2.85</v>
      </c>
      <c r="AF372" s="219">
        <v>2.44</v>
      </c>
      <c r="AG372" s="179">
        <v>3.27146763495768</v>
      </c>
      <c r="AH372" s="179">
        <v>4.29160270392298</v>
      </c>
      <c r="AI372" s="179">
        <v>5.49934882005431</v>
      </c>
      <c r="AJ372" s="179">
        <v>6.71882062663351</v>
      </c>
      <c r="AK372" s="179">
        <v>7.04713995917407</v>
      </c>
      <c r="AL372" s="179">
        <v>6.75399769797714</v>
      </c>
      <c r="AM372" s="179">
        <v>6.03873058065665</v>
      </c>
      <c r="AN372" s="179">
        <v>5.46417174871068</v>
      </c>
      <c r="AO372" s="179">
        <v>4.95996705945197</v>
      </c>
      <c r="AP372" s="179">
        <v>4.35023115616236</v>
      </c>
      <c r="AQ372" s="179">
        <v>3.34182177764494</v>
      </c>
      <c r="AR372" s="179">
        <v>2.86106846928198</v>
      </c>
      <c r="AS372" s="177">
        <v>0.8</v>
      </c>
      <c r="AT372" s="180">
        <v>1.18808889952439</v>
      </c>
      <c r="AU372" s="181">
        <v>365</v>
      </c>
    </row>
    <row r="373" customHeight="1" spans="1:47">
      <c r="A373" s="184" t="s">
        <v>422</v>
      </c>
      <c r="B373" s="185" t="s">
        <v>449</v>
      </c>
      <c r="C373" s="167" t="s">
        <v>459</v>
      </c>
      <c r="D373" s="186">
        <v>0</v>
      </c>
      <c r="E373" s="186">
        <v>0.75</v>
      </c>
      <c r="F373" s="186" t="s">
        <v>425</v>
      </c>
      <c r="G373" s="187">
        <v>3</v>
      </c>
      <c r="H373" s="186" t="s">
        <v>160</v>
      </c>
      <c r="I373" s="186" t="s">
        <v>160</v>
      </c>
      <c r="J373" s="186" t="s">
        <v>160</v>
      </c>
      <c r="K373" s="196" t="s">
        <v>160</v>
      </c>
      <c r="L373" s="171">
        <v>0.3497</v>
      </c>
      <c r="M373" s="172">
        <v>29</v>
      </c>
      <c r="N373" s="173">
        <v>115.77</v>
      </c>
      <c r="O373" s="173">
        <v>39.27</v>
      </c>
      <c r="P373" s="174">
        <v>1.285</v>
      </c>
      <c r="Q373" s="175">
        <v>37.67</v>
      </c>
      <c r="R373" s="176">
        <v>26</v>
      </c>
      <c r="S373" s="174">
        <f t="shared" si="10"/>
        <v>1.258024</v>
      </c>
      <c r="T373" s="177">
        <f t="shared" si="11"/>
        <v>0.0214431521179244</v>
      </c>
      <c r="U373" s="219">
        <v>2.79</v>
      </c>
      <c r="V373" s="219">
        <v>3.66</v>
      </c>
      <c r="W373" s="219">
        <v>4.69</v>
      </c>
      <c r="X373" s="219">
        <v>5.73</v>
      </c>
      <c r="Y373" s="219">
        <v>6.01</v>
      </c>
      <c r="Z373" s="219">
        <v>5.76</v>
      </c>
      <c r="AA373" s="219">
        <v>5.15</v>
      </c>
      <c r="AB373" s="219">
        <v>4.66</v>
      </c>
      <c r="AC373" s="219">
        <v>4.23</v>
      </c>
      <c r="AD373" s="219">
        <v>3.71</v>
      </c>
      <c r="AE373" s="219">
        <v>2.85</v>
      </c>
      <c r="AF373" s="219">
        <v>2.44</v>
      </c>
      <c r="AG373" s="179">
        <v>3.28466776468493</v>
      </c>
      <c r="AH373" s="179">
        <v>4.30891900313507</v>
      </c>
      <c r="AI373" s="179">
        <v>5.52153828543812</v>
      </c>
      <c r="AJ373" s="179">
        <v>6.74593057048196</v>
      </c>
      <c r="AK373" s="179">
        <v>7.07557464722453</v>
      </c>
      <c r="AL373" s="179">
        <v>6.78124957870438</v>
      </c>
      <c r="AM373" s="179">
        <v>6.0630964115152</v>
      </c>
      <c r="AN373" s="179">
        <v>5.4862192772157</v>
      </c>
      <c r="AO373" s="179">
        <v>4.97998015936103</v>
      </c>
      <c r="AP373" s="179">
        <v>4.36778401683911</v>
      </c>
      <c r="AQ373" s="179">
        <v>3.35530578112977</v>
      </c>
      <c r="AR373" s="179">
        <v>2.87261266875672</v>
      </c>
      <c r="AS373" s="177">
        <v>0.8</v>
      </c>
      <c r="AT373" s="180">
        <v>1.19178206391325</v>
      </c>
      <c r="AU373" s="181">
        <v>366</v>
      </c>
    </row>
    <row r="374" customHeight="1" spans="1:47">
      <c r="A374" s="184" t="s">
        <v>422</v>
      </c>
      <c r="B374" s="185" t="s">
        <v>449</v>
      </c>
      <c r="C374" s="167" t="s">
        <v>460</v>
      </c>
      <c r="D374" s="186">
        <v>0</v>
      </c>
      <c r="E374" s="186">
        <v>0.75</v>
      </c>
      <c r="F374" s="186" t="s">
        <v>425</v>
      </c>
      <c r="G374" s="187">
        <v>3</v>
      </c>
      <c r="H374" s="186" t="s">
        <v>160</v>
      </c>
      <c r="I374" s="186" t="s">
        <v>160</v>
      </c>
      <c r="J374" s="186" t="s">
        <v>160</v>
      </c>
      <c r="K374" s="196" t="s">
        <v>160</v>
      </c>
      <c r="L374" s="171">
        <v>0.3497</v>
      </c>
      <c r="M374" s="172">
        <v>81</v>
      </c>
      <c r="N374" s="173">
        <v>114.98</v>
      </c>
      <c r="O374" s="173">
        <v>38.75</v>
      </c>
      <c r="P374" s="174">
        <v>1.267</v>
      </c>
      <c r="Q374" s="175">
        <v>37.95</v>
      </c>
      <c r="R374" s="176">
        <v>26</v>
      </c>
      <c r="S374" s="174">
        <f t="shared" si="10"/>
        <v>1.252416</v>
      </c>
      <c r="T374" s="177">
        <f t="shared" si="11"/>
        <v>0.0116446931371044</v>
      </c>
      <c r="U374" s="219">
        <v>2.92</v>
      </c>
      <c r="V374" s="219">
        <v>3.75</v>
      </c>
      <c r="W374" s="219">
        <v>4.69</v>
      </c>
      <c r="X374" s="219">
        <v>5.73</v>
      </c>
      <c r="Y374" s="219">
        <v>5.86</v>
      </c>
      <c r="Z374" s="219">
        <v>5.74</v>
      </c>
      <c r="AA374" s="219">
        <v>4.94</v>
      </c>
      <c r="AB374" s="219">
        <v>4.49</v>
      </c>
      <c r="AC374" s="219">
        <v>4.07</v>
      </c>
      <c r="AD374" s="219">
        <v>3.75</v>
      </c>
      <c r="AE374" s="219">
        <v>2.95</v>
      </c>
      <c r="AF374" s="219">
        <v>2.57</v>
      </c>
      <c r="AG374" s="179">
        <v>3.44441821247892</v>
      </c>
      <c r="AH374" s="179">
        <v>4.42348229342327</v>
      </c>
      <c r="AI374" s="179">
        <v>5.53230185497471</v>
      </c>
      <c r="AJ374" s="179">
        <v>6.75908094435076</v>
      </c>
      <c r="AK374" s="179">
        <v>6.91242833052277</v>
      </c>
      <c r="AL374" s="179">
        <v>6.77087689713322</v>
      </c>
      <c r="AM374" s="179">
        <v>5.82720067453626</v>
      </c>
      <c r="AN374" s="179">
        <v>5.29638279932546</v>
      </c>
      <c r="AO374" s="179">
        <v>4.80095278246206</v>
      </c>
      <c r="AP374" s="179">
        <v>4.42348229342327</v>
      </c>
      <c r="AQ374" s="179">
        <v>3.47980607082631</v>
      </c>
      <c r="AR374" s="179">
        <v>3.03155986509275</v>
      </c>
      <c r="AS374" s="177">
        <v>0.8</v>
      </c>
      <c r="AT374" s="180">
        <v>1.19209637155999</v>
      </c>
      <c r="AU374" s="181">
        <v>367</v>
      </c>
    </row>
    <row r="375" customHeight="1" spans="1:47">
      <c r="A375" s="184" t="s">
        <v>422</v>
      </c>
      <c r="B375" s="185" t="s">
        <v>449</v>
      </c>
      <c r="C375" s="167" t="s">
        <v>461</v>
      </c>
      <c r="D375" s="186">
        <v>0</v>
      </c>
      <c r="E375" s="186">
        <v>0.75</v>
      </c>
      <c r="F375" s="186" t="s">
        <v>425</v>
      </c>
      <c r="G375" s="187">
        <v>3</v>
      </c>
      <c r="H375" s="186" t="s">
        <v>160</v>
      </c>
      <c r="I375" s="186" t="s">
        <v>160</v>
      </c>
      <c r="J375" s="186" t="s">
        <v>160</v>
      </c>
      <c r="K375" s="196" t="s">
        <v>160</v>
      </c>
      <c r="L375" s="171">
        <v>0.3497</v>
      </c>
      <c r="M375" s="172">
        <v>13</v>
      </c>
      <c r="N375" s="173">
        <v>115.78</v>
      </c>
      <c r="O375" s="173">
        <v>38.68</v>
      </c>
      <c r="P375" s="174">
        <v>1.231</v>
      </c>
      <c r="Q375" s="175">
        <v>37.18</v>
      </c>
      <c r="R375" s="176">
        <v>25</v>
      </c>
      <c r="S375" s="174">
        <f t="shared" si="10"/>
        <v>1.263096</v>
      </c>
      <c r="T375" s="177">
        <f t="shared" si="11"/>
        <v>-0.0254105784516773</v>
      </c>
      <c r="U375" s="219">
        <v>2.84</v>
      </c>
      <c r="V375" s="219">
        <v>3.71</v>
      </c>
      <c r="W375" s="219">
        <v>4.71</v>
      </c>
      <c r="X375" s="219">
        <v>5.75</v>
      </c>
      <c r="Y375" s="219">
        <v>6.01</v>
      </c>
      <c r="Z375" s="219">
        <v>5.78</v>
      </c>
      <c r="AA375" s="219">
        <v>5.12</v>
      </c>
      <c r="AB375" s="219">
        <v>4.68</v>
      </c>
      <c r="AC375" s="219">
        <v>4.17</v>
      </c>
      <c r="AD375" s="219">
        <v>3.72</v>
      </c>
      <c r="AE375" s="219">
        <v>2.89</v>
      </c>
      <c r="AF375" s="219">
        <v>2.51</v>
      </c>
      <c r="AG375" s="179">
        <v>3.3239190053646</v>
      </c>
      <c r="AH375" s="179">
        <v>4.3421617992615</v>
      </c>
      <c r="AI375" s="179">
        <v>5.51255581523495</v>
      </c>
      <c r="AJ375" s="179">
        <v>6.72976559184734</v>
      </c>
      <c r="AK375" s="179">
        <v>7.03406803600043</v>
      </c>
      <c r="AL375" s="179">
        <v>6.76487741232654</v>
      </c>
      <c r="AM375" s="179">
        <v>5.99241736178406</v>
      </c>
      <c r="AN375" s="179">
        <v>5.47744399475574</v>
      </c>
      <c r="AO375" s="179">
        <v>4.88054304660928</v>
      </c>
      <c r="AP375" s="179">
        <v>4.35386573942123</v>
      </c>
      <c r="AQ375" s="179">
        <v>3.38243870616327</v>
      </c>
      <c r="AR375" s="179">
        <v>2.93768898009336</v>
      </c>
      <c r="AS375" s="177">
        <v>0.8</v>
      </c>
      <c r="AT375" s="180">
        <v>1.19018874697137</v>
      </c>
      <c r="AU375" s="181">
        <v>368</v>
      </c>
    </row>
    <row r="376" customHeight="1" spans="1:47">
      <c r="A376" s="184" t="s">
        <v>422</v>
      </c>
      <c r="B376" s="185" t="s">
        <v>449</v>
      </c>
      <c r="C376" s="167" t="s">
        <v>462</v>
      </c>
      <c r="D376" s="186">
        <v>0</v>
      </c>
      <c r="E376" s="186">
        <v>0.75</v>
      </c>
      <c r="F376" s="186" t="s">
        <v>425</v>
      </c>
      <c r="G376" s="187">
        <v>3</v>
      </c>
      <c r="H376" s="186" t="s">
        <v>160</v>
      </c>
      <c r="I376" s="186" t="s">
        <v>160</v>
      </c>
      <c r="J376" s="186" t="s">
        <v>160</v>
      </c>
      <c r="K376" s="196" t="s">
        <v>160</v>
      </c>
      <c r="L376" s="171">
        <v>0.3497</v>
      </c>
      <c r="M376" s="172">
        <v>16</v>
      </c>
      <c r="N376" s="173">
        <v>115.87</v>
      </c>
      <c r="O376" s="173">
        <v>39.05</v>
      </c>
      <c r="P376" s="174">
        <v>1.266</v>
      </c>
      <c r="Q376" s="175">
        <v>37.35</v>
      </c>
      <c r="R376" s="176">
        <v>26</v>
      </c>
      <c r="S376" s="174">
        <f t="shared" si="10"/>
        <v>1.258024</v>
      </c>
      <c r="T376" s="177">
        <f t="shared" si="11"/>
        <v>0.00634010161968268</v>
      </c>
      <c r="U376" s="219">
        <v>2.79</v>
      </c>
      <c r="V376" s="219">
        <v>3.66</v>
      </c>
      <c r="W376" s="219">
        <v>4.69</v>
      </c>
      <c r="X376" s="219">
        <v>5.73</v>
      </c>
      <c r="Y376" s="219">
        <v>6.01</v>
      </c>
      <c r="Z376" s="219">
        <v>5.76</v>
      </c>
      <c r="AA376" s="219">
        <v>5.15</v>
      </c>
      <c r="AB376" s="219">
        <v>4.66</v>
      </c>
      <c r="AC376" s="219">
        <v>4.23</v>
      </c>
      <c r="AD376" s="219">
        <v>3.71</v>
      </c>
      <c r="AE376" s="219">
        <v>2.85</v>
      </c>
      <c r="AF376" s="219">
        <v>2.44</v>
      </c>
      <c r="AG376" s="179">
        <v>3.27263861420768</v>
      </c>
      <c r="AH376" s="179">
        <v>4.29313882724018</v>
      </c>
      <c r="AI376" s="179">
        <v>5.50131724037061</v>
      </c>
      <c r="AJ376" s="179">
        <v>6.72122554100717</v>
      </c>
      <c r="AK376" s="179">
        <v>7.04966239117855</v>
      </c>
      <c r="AL376" s="179">
        <v>6.75641520352553</v>
      </c>
      <c r="AM376" s="179">
        <v>6.04089206565216</v>
      </c>
      <c r="AN376" s="179">
        <v>5.46612757785225</v>
      </c>
      <c r="AO376" s="179">
        <v>4.96174241508906</v>
      </c>
      <c r="AP376" s="179">
        <v>4.35178826477078</v>
      </c>
      <c r="AQ376" s="179">
        <v>3.3430179392444</v>
      </c>
      <c r="AR376" s="179">
        <v>2.86209255149345</v>
      </c>
      <c r="AS376" s="177">
        <v>0.8</v>
      </c>
      <c r="AT376" s="180">
        <v>1.19209637155999</v>
      </c>
      <c r="AU376" s="181">
        <v>369</v>
      </c>
    </row>
    <row r="377" customHeight="1" spans="1:47">
      <c r="A377" s="184" t="s">
        <v>422</v>
      </c>
      <c r="B377" s="185" t="s">
        <v>449</v>
      </c>
      <c r="C377" s="167" t="s">
        <v>463</v>
      </c>
      <c r="D377" s="186">
        <v>0</v>
      </c>
      <c r="E377" s="186">
        <v>0.75</v>
      </c>
      <c r="F377" s="186" t="s">
        <v>425</v>
      </c>
      <c r="G377" s="187">
        <v>3</v>
      </c>
      <c r="H377" s="186" t="s">
        <v>160</v>
      </c>
      <c r="I377" s="186" t="s">
        <v>160</v>
      </c>
      <c r="J377" s="186" t="s">
        <v>160</v>
      </c>
      <c r="K377" s="196" t="s">
        <v>160</v>
      </c>
      <c r="L377" s="171">
        <v>0.3497</v>
      </c>
      <c r="M377" s="172">
        <v>859</v>
      </c>
      <c r="N377" s="173">
        <v>114.68</v>
      </c>
      <c r="O377" s="173">
        <v>39.35</v>
      </c>
      <c r="P377" s="174">
        <v>1.411</v>
      </c>
      <c r="Q377" s="175">
        <v>37.75</v>
      </c>
      <c r="R377" s="176">
        <v>27</v>
      </c>
      <c r="S377" s="174">
        <f t="shared" si="10"/>
        <v>1.288176</v>
      </c>
      <c r="T377" s="177">
        <f t="shared" si="11"/>
        <v>0.0953472196345841</v>
      </c>
      <c r="U377" s="219">
        <v>2.81</v>
      </c>
      <c r="V377" s="219">
        <v>3.71</v>
      </c>
      <c r="W377" s="219">
        <v>4.73</v>
      </c>
      <c r="X377" s="219">
        <v>5.88</v>
      </c>
      <c r="Y377" s="219">
        <v>6.01</v>
      </c>
      <c r="Z377" s="219">
        <v>6.06</v>
      </c>
      <c r="AA377" s="219">
        <v>5.41</v>
      </c>
      <c r="AB377" s="219">
        <v>4.85</v>
      </c>
      <c r="AC377" s="219">
        <v>4.32</v>
      </c>
      <c r="AD377" s="219">
        <v>3.77</v>
      </c>
      <c r="AE377" s="219">
        <v>2.91</v>
      </c>
      <c r="AF377" s="219">
        <v>2.46</v>
      </c>
      <c r="AG377" s="179">
        <v>3.31258970823863</v>
      </c>
      <c r="AH377" s="179">
        <v>4.37356150091292</v>
      </c>
      <c r="AI377" s="179">
        <v>5.57599619927712</v>
      </c>
      <c r="AJ377" s="179">
        <v>6.93168237880538</v>
      </c>
      <c r="AK377" s="179">
        <v>7.08493385996945</v>
      </c>
      <c r="AL377" s="179">
        <v>7.14387673734024</v>
      </c>
      <c r="AM377" s="179">
        <v>6.37761933151992</v>
      </c>
      <c r="AN377" s="179">
        <v>5.71745910496702</v>
      </c>
      <c r="AO377" s="179">
        <v>5.09266460483661</v>
      </c>
      <c r="AP377" s="179">
        <v>4.44429295375787</v>
      </c>
      <c r="AQ377" s="179">
        <v>3.43047546298021</v>
      </c>
      <c r="AR377" s="179">
        <v>2.89998956664307</v>
      </c>
      <c r="AS377" s="177">
        <v>0.8</v>
      </c>
      <c r="AT377" s="180">
        <v>1.19103256106333</v>
      </c>
      <c r="AU377" s="181">
        <v>370</v>
      </c>
    </row>
    <row r="378" customHeight="1" spans="1:47">
      <c r="A378" s="184" t="s">
        <v>422</v>
      </c>
      <c r="B378" s="185" t="s">
        <v>449</v>
      </c>
      <c r="C378" s="167" t="s">
        <v>464</v>
      </c>
      <c r="D378" s="186">
        <v>0</v>
      </c>
      <c r="E378" s="186">
        <v>0.75</v>
      </c>
      <c r="F378" s="186" t="s">
        <v>425</v>
      </c>
      <c r="G378" s="187">
        <v>3</v>
      </c>
      <c r="H378" s="186" t="s">
        <v>160</v>
      </c>
      <c r="I378" s="186" t="s">
        <v>160</v>
      </c>
      <c r="J378" s="186" t="s">
        <v>160</v>
      </c>
      <c r="K378" s="196" t="s">
        <v>160</v>
      </c>
      <c r="L378" s="171">
        <v>0.3497</v>
      </c>
      <c r="M378" s="172">
        <v>48</v>
      </c>
      <c r="N378" s="173">
        <v>115.15</v>
      </c>
      <c r="O378" s="173">
        <v>38.72</v>
      </c>
      <c r="P378" s="174">
        <v>1.281</v>
      </c>
      <c r="Q378" s="175">
        <v>37.22</v>
      </c>
      <c r="R378" s="176">
        <v>26</v>
      </c>
      <c r="S378" s="174">
        <f t="shared" si="10"/>
        <v>1.263096</v>
      </c>
      <c r="T378" s="177">
        <f t="shared" si="11"/>
        <v>0.0141746945600336</v>
      </c>
      <c r="U378" s="219">
        <v>2.84</v>
      </c>
      <c r="V378" s="219">
        <v>3.71</v>
      </c>
      <c r="W378" s="219">
        <v>4.71</v>
      </c>
      <c r="X378" s="219">
        <v>5.75</v>
      </c>
      <c r="Y378" s="219">
        <v>6.01</v>
      </c>
      <c r="Z378" s="219">
        <v>5.78</v>
      </c>
      <c r="AA378" s="219">
        <v>5.12</v>
      </c>
      <c r="AB378" s="219">
        <v>4.68</v>
      </c>
      <c r="AC378" s="219">
        <v>4.17</v>
      </c>
      <c r="AD378" s="219">
        <v>3.72</v>
      </c>
      <c r="AE378" s="219">
        <v>2.89</v>
      </c>
      <c r="AF378" s="219">
        <v>2.51</v>
      </c>
      <c r="AG378" s="179">
        <v>3.32665311266919</v>
      </c>
      <c r="AH378" s="179">
        <v>4.34573346760658</v>
      </c>
      <c r="AI378" s="179">
        <v>5.51709019741967</v>
      </c>
      <c r="AJ378" s="179">
        <v>6.73530119642529</v>
      </c>
      <c r="AK378" s="179">
        <v>7.0398539461767</v>
      </c>
      <c r="AL378" s="179">
        <v>6.77044189831969</v>
      </c>
      <c r="AM378" s="179">
        <v>5.99734645664304</v>
      </c>
      <c r="AN378" s="179">
        <v>5.48194949552528</v>
      </c>
      <c r="AO378" s="179">
        <v>4.8845575633206</v>
      </c>
      <c r="AP378" s="179">
        <v>4.35744703490471</v>
      </c>
      <c r="AQ378" s="179">
        <v>3.38522094915984</v>
      </c>
      <c r="AR378" s="179">
        <v>2.94010539183087</v>
      </c>
      <c r="AS378" s="177">
        <v>0.8</v>
      </c>
      <c r="AT378" s="180">
        <v>1.18793335526906</v>
      </c>
      <c r="AU378" s="181">
        <v>371</v>
      </c>
    </row>
    <row r="379" customHeight="1" spans="1:47">
      <c r="A379" s="184" t="s">
        <v>422</v>
      </c>
      <c r="B379" s="185" t="s">
        <v>449</v>
      </c>
      <c r="C379" s="167" t="s">
        <v>465</v>
      </c>
      <c r="D379" s="186">
        <v>0</v>
      </c>
      <c r="E379" s="186">
        <v>0.75</v>
      </c>
      <c r="F379" s="186" t="s">
        <v>425</v>
      </c>
      <c r="G379" s="187">
        <v>3</v>
      </c>
      <c r="H379" s="186" t="s">
        <v>160</v>
      </c>
      <c r="I379" s="186" t="s">
        <v>160</v>
      </c>
      <c r="J379" s="186" t="s">
        <v>160</v>
      </c>
      <c r="K379" s="196" t="s">
        <v>160</v>
      </c>
      <c r="L379" s="171">
        <v>0.3497</v>
      </c>
      <c r="M379" s="172">
        <v>9</v>
      </c>
      <c r="N379" s="173">
        <v>115.93</v>
      </c>
      <c r="O379" s="173">
        <v>38.92</v>
      </c>
      <c r="P379" s="174">
        <v>1.241</v>
      </c>
      <c r="Q379" s="175">
        <v>37.52</v>
      </c>
      <c r="R379" s="176">
        <v>25</v>
      </c>
      <c r="S379" s="174">
        <f t="shared" si="10"/>
        <v>1.263096</v>
      </c>
      <c r="T379" s="177">
        <f t="shared" si="11"/>
        <v>-0.017493523849335</v>
      </c>
      <c r="U379" s="219">
        <v>2.84</v>
      </c>
      <c r="V379" s="219">
        <v>3.71</v>
      </c>
      <c r="W379" s="219">
        <v>4.71</v>
      </c>
      <c r="X379" s="219">
        <v>5.75</v>
      </c>
      <c r="Y379" s="219">
        <v>6.01</v>
      </c>
      <c r="Z379" s="219">
        <v>5.78</v>
      </c>
      <c r="AA379" s="219">
        <v>5.12</v>
      </c>
      <c r="AB379" s="219">
        <v>4.68</v>
      </c>
      <c r="AC379" s="219">
        <v>4.17</v>
      </c>
      <c r="AD379" s="219">
        <v>3.72</v>
      </c>
      <c r="AE379" s="219">
        <v>2.89</v>
      </c>
      <c r="AF379" s="219">
        <v>2.51</v>
      </c>
      <c r="AG379" s="179">
        <v>3.33794929284868</v>
      </c>
      <c r="AH379" s="179">
        <v>4.3604900973481</v>
      </c>
      <c r="AI379" s="179">
        <v>5.53582435539342</v>
      </c>
      <c r="AJ379" s="179">
        <v>6.75817198376054</v>
      </c>
      <c r="AK379" s="179">
        <v>7.06375889085232</v>
      </c>
      <c r="AL379" s="179">
        <v>6.7934320115019</v>
      </c>
      <c r="AM379" s="179">
        <v>6.01771140119199</v>
      </c>
      <c r="AN379" s="179">
        <v>5.50056432765206</v>
      </c>
      <c r="AO379" s="179">
        <v>4.90114385604895</v>
      </c>
      <c r="AP379" s="179">
        <v>4.37224343992856</v>
      </c>
      <c r="AQ379" s="179">
        <v>3.39671600575095</v>
      </c>
      <c r="AR379" s="179">
        <v>2.95008898769373</v>
      </c>
      <c r="AS379" s="177">
        <v>0.8</v>
      </c>
      <c r="AT379" s="180">
        <v>1.18179523697921</v>
      </c>
      <c r="AU379" s="181">
        <v>372</v>
      </c>
    </row>
    <row r="380" customHeight="1" spans="1:47">
      <c r="A380" s="184" t="s">
        <v>422</v>
      </c>
      <c r="B380" s="185" t="s">
        <v>449</v>
      </c>
      <c r="C380" s="167" t="s">
        <v>466</v>
      </c>
      <c r="D380" s="186">
        <v>0</v>
      </c>
      <c r="E380" s="186">
        <v>0.75</v>
      </c>
      <c r="F380" s="186" t="s">
        <v>425</v>
      </c>
      <c r="G380" s="187">
        <v>3</v>
      </c>
      <c r="H380" s="186" t="s">
        <v>160</v>
      </c>
      <c r="I380" s="186" t="s">
        <v>160</v>
      </c>
      <c r="J380" s="186" t="s">
        <v>160</v>
      </c>
      <c r="K380" s="196" t="s">
        <v>160</v>
      </c>
      <c r="L380" s="171">
        <v>0.3497</v>
      </c>
      <c r="M380" s="172">
        <v>59</v>
      </c>
      <c r="N380" s="173">
        <v>115.5</v>
      </c>
      <c r="O380" s="173">
        <v>39.35</v>
      </c>
      <c r="P380" s="174">
        <v>1.302</v>
      </c>
      <c r="Q380" s="175">
        <v>37.85</v>
      </c>
      <c r="R380" s="176">
        <v>26</v>
      </c>
      <c r="S380" s="174">
        <f t="shared" si="10"/>
        <v>1.258024</v>
      </c>
      <c r="T380" s="177">
        <f t="shared" si="11"/>
        <v>0.0349564078268776</v>
      </c>
      <c r="U380" s="219">
        <v>2.79</v>
      </c>
      <c r="V380" s="219">
        <v>3.66</v>
      </c>
      <c r="W380" s="219">
        <v>4.69</v>
      </c>
      <c r="X380" s="219">
        <v>5.73</v>
      </c>
      <c r="Y380" s="219">
        <v>6.01</v>
      </c>
      <c r="Z380" s="219">
        <v>5.76</v>
      </c>
      <c r="AA380" s="219">
        <v>5.15</v>
      </c>
      <c r="AB380" s="219">
        <v>4.66</v>
      </c>
      <c r="AC380" s="219">
        <v>4.23</v>
      </c>
      <c r="AD380" s="219">
        <v>3.71</v>
      </c>
      <c r="AE380" s="219">
        <v>2.85</v>
      </c>
      <c r="AF380" s="219">
        <v>2.44</v>
      </c>
      <c r="AG380" s="179">
        <v>3.28988394498038</v>
      </c>
      <c r="AH380" s="179">
        <v>4.31576173427534</v>
      </c>
      <c r="AI380" s="179">
        <v>5.53030670321075</v>
      </c>
      <c r="AJ380" s="179">
        <v>6.75664337087369</v>
      </c>
      <c r="AK380" s="179">
        <v>7.08681093524448</v>
      </c>
      <c r="AL380" s="179">
        <v>6.79201846705627</v>
      </c>
      <c r="AM380" s="179">
        <v>6.07272484467705</v>
      </c>
      <c r="AN380" s="179">
        <v>5.49493160702816</v>
      </c>
      <c r="AO380" s="179">
        <v>4.98788856174445</v>
      </c>
      <c r="AP380" s="179">
        <v>4.37472022791298</v>
      </c>
      <c r="AQ380" s="179">
        <v>3.36063413734555</v>
      </c>
      <c r="AR380" s="179">
        <v>2.87717448951689</v>
      </c>
      <c r="AS380" s="177">
        <v>0.8</v>
      </c>
      <c r="AT380" s="180">
        <v>1.19904210760365</v>
      </c>
      <c r="AU380" s="181">
        <v>373</v>
      </c>
    </row>
    <row r="381" customHeight="1" spans="1:47">
      <c r="A381" s="184" t="s">
        <v>422</v>
      </c>
      <c r="B381" s="185" t="s">
        <v>449</v>
      </c>
      <c r="C381" s="167" t="s">
        <v>467</v>
      </c>
      <c r="D381" s="186">
        <v>0</v>
      </c>
      <c r="E381" s="186">
        <v>0.75</v>
      </c>
      <c r="F381" s="186" t="s">
        <v>425</v>
      </c>
      <c r="G381" s="187">
        <v>3</v>
      </c>
      <c r="H381" s="186" t="s">
        <v>160</v>
      </c>
      <c r="I381" s="186" t="s">
        <v>160</v>
      </c>
      <c r="J381" s="186" t="s">
        <v>160</v>
      </c>
      <c r="K381" s="196" t="s">
        <v>160</v>
      </c>
      <c r="L381" s="171">
        <v>0.3497</v>
      </c>
      <c r="M381" s="172">
        <v>90</v>
      </c>
      <c r="N381" s="173">
        <v>114.7</v>
      </c>
      <c r="O381" s="173">
        <v>38.62</v>
      </c>
      <c r="P381" s="174">
        <v>1.278</v>
      </c>
      <c r="Q381" s="175">
        <v>37.72</v>
      </c>
      <c r="R381" s="176">
        <v>25</v>
      </c>
      <c r="S381" s="174">
        <f t="shared" si="10"/>
        <v>1.252416</v>
      </c>
      <c r="T381" s="177">
        <f t="shared" si="11"/>
        <v>0.020427717307987</v>
      </c>
      <c r="U381" s="219">
        <v>2.92</v>
      </c>
      <c r="V381" s="219">
        <v>3.75</v>
      </c>
      <c r="W381" s="219">
        <v>4.69</v>
      </c>
      <c r="X381" s="219">
        <v>5.73</v>
      </c>
      <c r="Y381" s="219">
        <v>5.86</v>
      </c>
      <c r="Z381" s="219">
        <v>5.74</v>
      </c>
      <c r="AA381" s="219">
        <v>4.94</v>
      </c>
      <c r="AB381" s="219">
        <v>4.49</v>
      </c>
      <c r="AC381" s="219">
        <v>4.07</v>
      </c>
      <c r="AD381" s="219">
        <v>3.75</v>
      </c>
      <c r="AE381" s="219">
        <v>2.95</v>
      </c>
      <c r="AF381" s="219">
        <v>2.57</v>
      </c>
      <c r="AG381" s="179">
        <v>3.43736777556339</v>
      </c>
      <c r="AH381" s="179">
        <v>4.41442779395983</v>
      </c>
      <c r="AI381" s="179">
        <v>5.52097769431243</v>
      </c>
      <c r="AJ381" s="179">
        <v>6.74524566917063</v>
      </c>
      <c r="AK381" s="179">
        <v>6.8982791660279</v>
      </c>
      <c r="AL381" s="179">
        <v>6.75701747662119</v>
      </c>
      <c r="AM381" s="179">
        <v>5.81527288057642</v>
      </c>
      <c r="AN381" s="179">
        <v>5.28554154530124</v>
      </c>
      <c r="AO381" s="179">
        <v>4.79112563237774</v>
      </c>
      <c r="AP381" s="179">
        <v>4.41442779395983</v>
      </c>
      <c r="AQ381" s="179">
        <v>3.47268319791507</v>
      </c>
      <c r="AR381" s="179">
        <v>3.02535451479381</v>
      </c>
      <c r="AS381" s="177">
        <v>0.8</v>
      </c>
      <c r="AT381" s="180">
        <v>1.17737150331461</v>
      </c>
      <c r="AU381" s="181">
        <v>374</v>
      </c>
    </row>
    <row r="382" customHeight="1" spans="1:47">
      <c r="A382" s="184" t="s">
        <v>422</v>
      </c>
      <c r="B382" s="185" t="s">
        <v>449</v>
      </c>
      <c r="C382" s="167" t="s">
        <v>468</v>
      </c>
      <c r="D382" s="186">
        <v>0</v>
      </c>
      <c r="E382" s="186">
        <v>0.75</v>
      </c>
      <c r="F382" s="186" t="s">
        <v>425</v>
      </c>
      <c r="G382" s="187">
        <v>3</v>
      </c>
      <c r="H382" s="186" t="s">
        <v>160</v>
      </c>
      <c r="I382" s="186" t="s">
        <v>160</v>
      </c>
      <c r="J382" s="186" t="s">
        <v>160</v>
      </c>
      <c r="K382" s="196" t="s">
        <v>160</v>
      </c>
      <c r="L382" s="171">
        <v>0.3497</v>
      </c>
      <c r="M382" s="172">
        <v>21</v>
      </c>
      <c r="N382" s="173">
        <v>115.57</v>
      </c>
      <c r="O382" s="173">
        <v>38.48</v>
      </c>
      <c r="P382" s="174">
        <v>1.219</v>
      </c>
      <c r="Q382" s="175">
        <v>36.78</v>
      </c>
      <c r="R382" s="176">
        <v>25</v>
      </c>
      <c r="S382" s="174">
        <f t="shared" si="10"/>
        <v>1.263096</v>
      </c>
      <c r="T382" s="177">
        <f t="shared" si="11"/>
        <v>-0.0349110439744879</v>
      </c>
      <c r="U382" s="219">
        <v>2.84</v>
      </c>
      <c r="V382" s="219">
        <v>3.71</v>
      </c>
      <c r="W382" s="219">
        <v>4.71</v>
      </c>
      <c r="X382" s="219">
        <v>5.75</v>
      </c>
      <c r="Y382" s="219">
        <v>6.01</v>
      </c>
      <c r="Z382" s="219">
        <v>5.78</v>
      </c>
      <c r="AA382" s="219">
        <v>5.12</v>
      </c>
      <c r="AB382" s="219">
        <v>4.68</v>
      </c>
      <c r="AC382" s="219">
        <v>4.17</v>
      </c>
      <c r="AD382" s="219">
        <v>3.72</v>
      </c>
      <c r="AE382" s="219">
        <v>2.89</v>
      </c>
      <c r="AF382" s="219">
        <v>2.51</v>
      </c>
      <c r="AG382" s="179">
        <v>3.31251489989676</v>
      </c>
      <c r="AH382" s="179">
        <v>4.32726418261162</v>
      </c>
      <c r="AI382" s="179">
        <v>5.49364266849076</v>
      </c>
      <c r="AJ382" s="179">
        <v>6.70667629380506</v>
      </c>
      <c r="AK382" s="179">
        <v>7.00993470013364</v>
      </c>
      <c r="AL382" s="179">
        <v>6.74166764838144</v>
      </c>
      <c r="AM382" s="179">
        <v>5.97185784770121</v>
      </c>
      <c r="AN382" s="179">
        <v>5.45865131391438</v>
      </c>
      <c r="AO382" s="179">
        <v>4.86379828611602</v>
      </c>
      <c r="AP382" s="179">
        <v>4.33892796747041</v>
      </c>
      <c r="AQ382" s="179">
        <v>3.37083382419072</v>
      </c>
      <c r="AR382" s="179">
        <v>2.92760999955665</v>
      </c>
      <c r="AS382" s="177">
        <v>0.8</v>
      </c>
      <c r="AT382" s="180">
        <v>1.17807901542852</v>
      </c>
      <c r="AU382" s="181">
        <v>375</v>
      </c>
    </row>
    <row r="383" customHeight="1" spans="1:47">
      <c r="A383" s="184" t="s">
        <v>422</v>
      </c>
      <c r="B383" s="185" t="s">
        <v>469</v>
      </c>
      <c r="C383" s="188" t="s">
        <v>470</v>
      </c>
      <c r="D383" s="186">
        <v>0</v>
      </c>
      <c r="E383" s="186">
        <v>0.65</v>
      </c>
      <c r="F383" s="186" t="s">
        <v>425</v>
      </c>
      <c r="G383" s="187">
        <v>3</v>
      </c>
      <c r="H383" s="186" t="s">
        <v>160</v>
      </c>
      <c r="I383" s="186" t="s">
        <v>160</v>
      </c>
      <c r="J383" s="186" t="s">
        <v>160</v>
      </c>
      <c r="K383" s="196" t="s">
        <v>160</v>
      </c>
      <c r="L383" s="171">
        <v>0.3634</v>
      </c>
      <c r="M383" s="172">
        <v>325</v>
      </c>
      <c r="N383" s="173">
        <v>117.96</v>
      </c>
      <c r="O383" s="173">
        <v>40.95</v>
      </c>
      <c r="P383" s="174">
        <v>1.376</v>
      </c>
      <c r="Q383" s="175">
        <v>40.05</v>
      </c>
      <c r="R383" s="176">
        <v>29</v>
      </c>
      <c r="S383" s="174">
        <f t="shared" si="10"/>
        <v>1.295824</v>
      </c>
      <c r="T383" s="177">
        <f t="shared" si="11"/>
        <v>0.0618725999827134</v>
      </c>
      <c r="U383" s="219">
        <v>2.81</v>
      </c>
      <c r="V383" s="219">
        <v>3.69</v>
      </c>
      <c r="W383" s="219">
        <v>4.8</v>
      </c>
      <c r="X383" s="219">
        <v>5.86</v>
      </c>
      <c r="Y383" s="219">
        <v>6.36</v>
      </c>
      <c r="Z383" s="219">
        <v>6.05</v>
      </c>
      <c r="AA383" s="219">
        <v>5.22</v>
      </c>
      <c r="AB383" s="219">
        <v>4.93</v>
      </c>
      <c r="AC383" s="219">
        <v>4.57</v>
      </c>
      <c r="AD383" s="219">
        <v>3.73</v>
      </c>
      <c r="AE383" s="219">
        <v>2.8</v>
      </c>
      <c r="AF383" s="219">
        <v>2.41</v>
      </c>
      <c r="AG383" s="179">
        <v>3.40108224573708</v>
      </c>
      <c r="AH383" s="179">
        <v>4.46618985294299</v>
      </c>
      <c r="AI383" s="179">
        <v>5.80967785748682</v>
      </c>
      <c r="AJ383" s="179">
        <v>7.09264838434849</v>
      </c>
      <c r="AK383" s="179">
        <v>7.69782316117004</v>
      </c>
      <c r="AL383" s="179">
        <v>7.32261479954068</v>
      </c>
      <c r="AM383" s="179">
        <v>6.31802467001692</v>
      </c>
      <c r="AN383" s="179">
        <v>5.96702329946042</v>
      </c>
      <c r="AO383" s="179">
        <v>5.53129746014891</v>
      </c>
      <c r="AP383" s="179">
        <v>4.51460383508872</v>
      </c>
      <c r="AQ383" s="179">
        <v>3.38897875020064</v>
      </c>
      <c r="AR383" s="179">
        <v>2.91694242427984</v>
      </c>
      <c r="AS383" s="177">
        <v>0.8</v>
      </c>
      <c r="AT383" s="180">
        <v>1.17254377359612</v>
      </c>
      <c r="AU383" s="181">
        <v>376</v>
      </c>
    </row>
    <row r="384" customHeight="1" spans="1:47">
      <c r="A384" s="184" t="s">
        <v>422</v>
      </c>
      <c r="B384" s="185" t="s">
        <v>469</v>
      </c>
      <c r="C384" s="167" t="s">
        <v>116</v>
      </c>
      <c r="D384" s="186">
        <v>0</v>
      </c>
      <c r="E384" s="186">
        <v>0.65</v>
      </c>
      <c r="F384" s="186" t="s">
        <v>425</v>
      </c>
      <c r="G384" s="187">
        <v>3</v>
      </c>
      <c r="H384" s="186" t="s">
        <v>160</v>
      </c>
      <c r="I384" s="186" t="s">
        <v>160</v>
      </c>
      <c r="J384" s="186" t="s">
        <v>160</v>
      </c>
      <c r="K384" s="196" t="s">
        <v>160</v>
      </c>
      <c r="L384" s="171">
        <v>0.3634</v>
      </c>
      <c r="M384" s="172">
        <v>351</v>
      </c>
      <c r="N384" s="173">
        <v>117.94</v>
      </c>
      <c r="O384" s="173">
        <v>40.97</v>
      </c>
      <c r="P384" s="174">
        <v>1.38</v>
      </c>
      <c r="Q384" s="175">
        <v>40.07</v>
      </c>
      <c r="R384" s="176">
        <v>29</v>
      </c>
      <c r="S384" s="174">
        <f t="shared" si="10"/>
        <v>1.295824</v>
      </c>
      <c r="T384" s="177">
        <f t="shared" si="11"/>
        <v>0.0649594389361514</v>
      </c>
      <c r="U384" s="219">
        <v>2.81</v>
      </c>
      <c r="V384" s="219">
        <v>3.69</v>
      </c>
      <c r="W384" s="219">
        <v>4.8</v>
      </c>
      <c r="X384" s="219">
        <v>5.86</v>
      </c>
      <c r="Y384" s="219">
        <v>6.36</v>
      </c>
      <c r="Z384" s="219">
        <v>6.05</v>
      </c>
      <c r="AA384" s="219">
        <v>5.22</v>
      </c>
      <c r="AB384" s="219">
        <v>4.93</v>
      </c>
      <c r="AC384" s="219">
        <v>4.57</v>
      </c>
      <c r="AD384" s="219">
        <v>3.73</v>
      </c>
      <c r="AE384" s="219">
        <v>2.8</v>
      </c>
      <c r="AF384" s="219">
        <v>2.41</v>
      </c>
      <c r="AG384" s="179">
        <v>3.40276500512415</v>
      </c>
      <c r="AH384" s="179">
        <v>4.4683995974762</v>
      </c>
      <c r="AI384" s="179">
        <v>5.81255232192026</v>
      </c>
      <c r="AJ384" s="179">
        <v>7.09615762634432</v>
      </c>
      <c r="AK384" s="179">
        <v>7.70163182654434</v>
      </c>
      <c r="AL384" s="179">
        <v>7.32623782242033</v>
      </c>
      <c r="AM384" s="179">
        <v>6.32115065008828</v>
      </c>
      <c r="AN384" s="179">
        <v>5.96997561397227</v>
      </c>
      <c r="AO384" s="179">
        <v>5.53403418982825</v>
      </c>
      <c r="AP384" s="179">
        <v>4.5168375334922</v>
      </c>
      <c r="AQ384" s="179">
        <v>3.39065552112015</v>
      </c>
      <c r="AR384" s="179">
        <v>2.91838564496413</v>
      </c>
      <c r="AS384" s="177">
        <v>0.8</v>
      </c>
      <c r="AT384" s="180">
        <v>1.17381016082523</v>
      </c>
      <c r="AU384" s="181">
        <v>377</v>
      </c>
    </row>
    <row r="385" customHeight="1" spans="1:47">
      <c r="A385" s="184" t="s">
        <v>422</v>
      </c>
      <c r="B385" s="185" t="s">
        <v>469</v>
      </c>
      <c r="C385" s="167" t="s">
        <v>471</v>
      </c>
      <c r="D385" s="186">
        <v>0</v>
      </c>
      <c r="E385" s="186">
        <v>0.65</v>
      </c>
      <c r="F385" s="186" t="s">
        <v>425</v>
      </c>
      <c r="G385" s="187">
        <v>3</v>
      </c>
      <c r="H385" s="186" t="s">
        <v>160</v>
      </c>
      <c r="I385" s="186" t="s">
        <v>160</v>
      </c>
      <c r="J385" s="186" t="s">
        <v>160</v>
      </c>
      <c r="K385" s="196" t="s">
        <v>160</v>
      </c>
      <c r="L385" s="171">
        <v>0.3634</v>
      </c>
      <c r="M385" s="172">
        <v>389</v>
      </c>
      <c r="N385" s="173">
        <v>117.78</v>
      </c>
      <c r="O385" s="173">
        <v>40.95</v>
      </c>
      <c r="P385" s="174">
        <v>1.317</v>
      </c>
      <c r="Q385" s="175">
        <v>40.05</v>
      </c>
      <c r="R385" s="176">
        <v>28</v>
      </c>
      <c r="S385" s="174">
        <f t="shared" si="10"/>
        <v>1.295824</v>
      </c>
      <c r="T385" s="177">
        <f t="shared" si="11"/>
        <v>0.0163417254195011</v>
      </c>
      <c r="U385" s="219">
        <v>2.81</v>
      </c>
      <c r="V385" s="219">
        <v>3.69</v>
      </c>
      <c r="W385" s="219">
        <v>4.8</v>
      </c>
      <c r="X385" s="219">
        <v>5.86</v>
      </c>
      <c r="Y385" s="219">
        <v>6.36</v>
      </c>
      <c r="Z385" s="219">
        <v>6.05</v>
      </c>
      <c r="AA385" s="219">
        <v>5.22</v>
      </c>
      <c r="AB385" s="219">
        <v>4.93</v>
      </c>
      <c r="AC385" s="219">
        <v>4.57</v>
      </c>
      <c r="AD385" s="219">
        <v>3.73</v>
      </c>
      <c r="AE385" s="219">
        <v>2.8</v>
      </c>
      <c r="AF385" s="219">
        <v>2.41</v>
      </c>
      <c r="AG385" s="179">
        <v>3.40108224573708</v>
      </c>
      <c r="AH385" s="179">
        <v>4.46618985294299</v>
      </c>
      <c r="AI385" s="179">
        <v>5.80967785748682</v>
      </c>
      <c r="AJ385" s="179">
        <v>7.09264838434849</v>
      </c>
      <c r="AK385" s="179">
        <v>7.69782316117004</v>
      </c>
      <c r="AL385" s="179">
        <v>7.32261479954068</v>
      </c>
      <c r="AM385" s="179">
        <v>6.31802467001692</v>
      </c>
      <c r="AN385" s="179">
        <v>5.96702329946042</v>
      </c>
      <c r="AO385" s="179">
        <v>5.53129746014891</v>
      </c>
      <c r="AP385" s="179">
        <v>4.51460383508872</v>
      </c>
      <c r="AQ385" s="179">
        <v>3.38897875020064</v>
      </c>
      <c r="AR385" s="179">
        <v>2.91694242427984</v>
      </c>
      <c r="AS385" s="177">
        <v>0.8</v>
      </c>
      <c r="AT385" s="180">
        <v>1.21035296184298</v>
      </c>
      <c r="AU385" s="181">
        <v>378</v>
      </c>
    </row>
    <row r="386" customHeight="1" spans="1:47">
      <c r="A386" s="184" t="s">
        <v>422</v>
      </c>
      <c r="B386" s="185" t="s">
        <v>469</v>
      </c>
      <c r="C386" s="167" t="s">
        <v>472</v>
      </c>
      <c r="D386" s="186">
        <v>0</v>
      </c>
      <c r="E386" s="186">
        <v>0.65</v>
      </c>
      <c r="F386" s="186" t="s">
        <v>425</v>
      </c>
      <c r="G386" s="187">
        <v>3</v>
      </c>
      <c r="H386" s="186" t="s">
        <v>160</v>
      </c>
      <c r="I386" s="186" t="s">
        <v>160</v>
      </c>
      <c r="J386" s="186" t="s">
        <v>160</v>
      </c>
      <c r="K386" s="196" t="s">
        <v>160</v>
      </c>
      <c r="L386" s="171">
        <v>0.3634</v>
      </c>
      <c r="M386" s="172">
        <v>478</v>
      </c>
      <c r="N386" s="173">
        <v>117.65</v>
      </c>
      <c r="O386" s="173">
        <v>40.55</v>
      </c>
      <c r="P386" s="174">
        <v>1.387</v>
      </c>
      <c r="Q386" s="175">
        <v>39.35</v>
      </c>
      <c r="R386" s="176">
        <v>28</v>
      </c>
      <c r="S386" s="174">
        <f t="shared" si="10"/>
        <v>1.295824</v>
      </c>
      <c r="T386" s="177">
        <f t="shared" si="11"/>
        <v>0.0703614071046683</v>
      </c>
      <c r="U386" s="219">
        <v>2.81</v>
      </c>
      <c r="V386" s="219">
        <v>3.69</v>
      </c>
      <c r="W386" s="219">
        <v>4.8</v>
      </c>
      <c r="X386" s="219">
        <v>5.86</v>
      </c>
      <c r="Y386" s="219">
        <v>6.36</v>
      </c>
      <c r="Z386" s="219">
        <v>6.05</v>
      </c>
      <c r="AA386" s="219">
        <v>5.22</v>
      </c>
      <c r="AB386" s="219">
        <v>4.93</v>
      </c>
      <c r="AC386" s="219">
        <v>4.57</v>
      </c>
      <c r="AD386" s="219">
        <v>3.73</v>
      </c>
      <c r="AE386" s="219">
        <v>2.8</v>
      </c>
      <c r="AF386" s="219">
        <v>2.41</v>
      </c>
      <c r="AG386" s="179">
        <v>3.37492140908025</v>
      </c>
      <c r="AH386" s="179">
        <v>4.43183629875662</v>
      </c>
      <c r="AI386" s="179">
        <v>5.76499030732569</v>
      </c>
      <c r="AJ386" s="179">
        <v>7.03809233352678</v>
      </c>
      <c r="AK386" s="179">
        <v>7.63861215720653</v>
      </c>
      <c r="AL386" s="179">
        <v>7.26628986652508</v>
      </c>
      <c r="AM386" s="179">
        <v>6.26942695921668</v>
      </c>
      <c r="AN386" s="179">
        <v>5.92112546148242</v>
      </c>
      <c r="AO386" s="179">
        <v>5.488751188433</v>
      </c>
      <c r="AP386" s="179">
        <v>4.479877884651</v>
      </c>
      <c r="AQ386" s="179">
        <v>3.36291101260665</v>
      </c>
      <c r="AR386" s="179">
        <v>2.89450555013644</v>
      </c>
      <c r="AS386" s="177">
        <v>0.8</v>
      </c>
      <c r="AT386" s="180">
        <v>1.2108611365547</v>
      </c>
      <c r="AU386" s="181">
        <v>379</v>
      </c>
    </row>
    <row r="387" customHeight="1" spans="1:47">
      <c r="A387" s="184" t="s">
        <v>422</v>
      </c>
      <c r="B387" s="185" t="s">
        <v>469</v>
      </c>
      <c r="C387" s="167" t="s">
        <v>473</v>
      </c>
      <c r="D387" s="186">
        <v>0</v>
      </c>
      <c r="E387" s="186">
        <v>0.65</v>
      </c>
      <c r="F387" s="186" t="s">
        <v>425</v>
      </c>
      <c r="G387" s="187">
        <v>3</v>
      </c>
      <c r="H387" s="186" t="s">
        <v>160</v>
      </c>
      <c r="I387" s="186" t="s">
        <v>160</v>
      </c>
      <c r="J387" s="186" t="s">
        <v>160</v>
      </c>
      <c r="K387" s="196" t="s">
        <v>160</v>
      </c>
      <c r="L387" s="171">
        <v>0.3634</v>
      </c>
      <c r="M387" s="172">
        <v>292</v>
      </c>
      <c r="N387" s="173">
        <v>118.17</v>
      </c>
      <c r="O387" s="173">
        <v>40.77</v>
      </c>
      <c r="P387" s="174">
        <v>1.39</v>
      </c>
      <c r="Q387" s="175">
        <v>39.77</v>
      </c>
      <c r="R387" s="176">
        <v>28</v>
      </c>
      <c r="S387" s="174">
        <f t="shared" si="10"/>
        <v>1.296272</v>
      </c>
      <c r="T387" s="177">
        <f t="shared" si="11"/>
        <v>0.0723058123603688</v>
      </c>
      <c r="U387" s="219">
        <v>2.79</v>
      </c>
      <c r="V387" s="219">
        <v>3.72</v>
      </c>
      <c r="W387" s="219">
        <v>4.81</v>
      </c>
      <c r="X387" s="219">
        <v>5.88</v>
      </c>
      <c r="Y387" s="219">
        <v>6.34</v>
      </c>
      <c r="Z387" s="219">
        <v>5.96</v>
      </c>
      <c r="AA387" s="219">
        <v>5.21</v>
      </c>
      <c r="AB387" s="219">
        <v>4.96</v>
      </c>
      <c r="AC387" s="219">
        <v>4.61</v>
      </c>
      <c r="AD387" s="219">
        <v>3.76</v>
      </c>
      <c r="AE387" s="219">
        <v>2.8</v>
      </c>
      <c r="AF387" s="219">
        <v>2.41</v>
      </c>
      <c r="AG387" s="179">
        <v>3.36789093647012</v>
      </c>
      <c r="AH387" s="179">
        <v>4.49052124862683</v>
      </c>
      <c r="AI387" s="179">
        <v>5.80629225964921</v>
      </c>
      <c r="AJ387" s="179">
        <v>7.09792068331338</v>
      </c>
      <c r="AK387" s="179">
        <v>7.65320019255218</v>
      </c>
      <c r="AL387" s="179">
        <v>7.19449103274621</v>
      </c>
      <c r="AM387" s="179">
        <v>6.28914400681339</v>
      </c>
      <c r="AN387" s="179">
        <v>5.98736166483578</v>
      </c>
      <c r="AO387" s="179">
        <v>5.56486638606712</v>
      </c>
      <c r="AP387" s="179">
        <v>4.53880642334325</v>
      </c>
      <c r="AQ387" s="179">
        <v>3.37996223014923</v>
      </c>
      <c r="AR387" s="179">
        <v>2.90918177666416</v>
      </c>
      <c r="AS387" s="177">
        <v>0.8</v>
      </c>
      <c r="AT387" s="180">
        <v>1.20226258312646</v>
      </c>
      <c r="AU387" s="181">
        <v>380</v>
      </c>
    </row>
    <row r="388" customHeight="1" spans="1:47">
      <c r="A388" s="184" t="s">
        <v>422</v>
      </c>
      <c r="B388" s="185" t="s">
        <v>469</v>
      </c>
      <c r="C388" s="167" t="s">
        <v>474</v>
      </c>
      <c r="D388" s="186">
        <v>0</v>
      </c>
      <c r="E388" s="186">
        <v>0.65</v>
      </c>
      <c r="F388" s="186" t="s">
        <v>425</v>
      </c>
      <c r="G388" s="187">
        <v>3</v>
      </c>
      <c r="H388" s="186" t="s">
        <v>160</v>
      </c>
      <c r="I388" s="186" t="s">
        <v>160</v>
      </c>
      <c r="J388" s="186" t="s">
        <v>160</v>
      </c>
      <c r="K388" s="196" t="s">
        <v>160</v>
      </c>
      <c r="L388" s="171">
        <v>0.3634</v>
      </c>
      <c r="M388" s="172">
        <v>578</v>
      </c>
      <c r="N388" s="173">
        <v>117.52</v>
      </c>
      <c r="O388" s="173">
        <v>40.43</v>
      </c>
      <c r="P388" s="174">
        <v>1.388</v>
      </c>
      <c r="Q388" s="175">
        <v>39.13</v>
      </c>
      <c r="R388" s="176">
        <v>28</v>
      </c>
      <c r="S388" s="174">
        <f t="shared" si="10"/>
        <v>1.295824</v>
      </c>
      <c r="T388" s="177">
        <f t="shared" si="11"/>
        <v>0.0711331168430278</v>
      </c>
      <c r="U388" s="219">
        <v>2.81</v>
      </c>
      <c r="V388" s="219">
        <v>3.69</v>
      </c>
      <c r="W388" s="219">
        <v>4.8</v>
      </c>
      <c r="X388" s="219">
        <v>5.86</v>
      </c>
      <c r="Y388" s="219">
        <v>6.36</v>
      </c>
      <c r="Z388" s="219">
        <v>6.05</v>
      </c>
      <c r="AA388" s="219">
        <v>5.22</v>
      </c>
      <c r="AB388" s="219">
        <v>4.93</v>
      </c>
      <c r="AC388" s="219">
        <v>4.57</v>
      </c>
      <c r="AD388" s="219">
        <v>3.73</v>
      </c>
      <c r="AE388" s="219">
        <v>2.8</v>
      </c>
      <c r="AF388" s="219">
        <v>2.41</v>
      </c>
      <c r="AG388" s="179">
        <v>3.36659435231945</v>
      </c>
      <c r="AH388" s="179">
        <v>4.42090148044796</v>
      </c>
      <c r="AI388" s="179">
        <v>5.75076615342824</v>
      </c>
      <c r="AJ388" s="179">
        <v>7.02072701231031</v>
      </c>
      <c r="AK388" s="179">
        <v>7.61976515329242</v>
      </c>
      <c r="AL388" s="179">
        <v>7.24836150588351</v>
      </c>
      <c r="AM388" s="179">
        <v>6.25395819185321</v>
      </c>
      <c r="AN388" s="179">
        <v>5.90651607008359</v>
      </c>
      <c r="AO388" s="179">
        <v>5.47520860857647</v>
      </c>
      <c r="AP388" s="179">
        <v>4.46882453172653</v>
      </c>
      <c r="AQ388" s="179">
        <v>3.35461358949981</v>
      </c>
      <c r="AR388" s="179">
        <v>2.88736383953376</v>
      </c>
      <c r="AS388" s="177">
        <v>0.8</v>
      </c>
      <c r="AT388" s="180">
        <v>1.2108611365547</v>
      </c>
      <c r="AU388" s="181">
        <v>381</v>
      </c>
    </row>
    <row r="389" customHeight="1" spans="1:47">
      <c r="A389" s="184" t="s">
        <v>422</v>
      </c>
      <c r="B389" s="185" t="s">
        <v>469</v>
      </c>
      <c r="C389" s="167" t="s">
        <v>475</v>
      </c>
      <c r="D389" s="186">
        <v>0</v>
      </c>
      <c r="E389" s="186">
        <v>0.65</v>
      </c>
      <c r="F389" s="186" t="s">
        <v>425</v>
      </c>
      <c r="G389" s="187">
        <v>3</v>
      </c>
      <c r="H389" s="186" t="s">
        <v>160</v>
      </c>
      <c r="I389" s="186" t="s">
        <v>160</v>
      </c>
      <c r="J389" s="186" t="s">
        <v>160</v>
      </c>
      <c r="K389" s="196" t="s">
        <v>160</v>
      </c>
      <c r="L389" s="171">
        <v>0.3634</v>
      </c>
      <c r="M389" s="172">
        <v>507</v>
      </c>
      <c r="N389" s="173">
        <v>118.68</v>
      </c>
      <c r="O389" s="173">
        <v>41</v>
      </c>
      <c r="P389" s="174">
        <v>1.341</v>
      </c>
      <c r="Q389" s="175">
        <v>39</v>
      </c>
      <c r="R389" s="176">
        <v>28</v>
      </c>
      <c r="S389" s="174">
        <f t="shared" si="10"/>
        <v>1.303888</v>
      </c>
      <c r="T389" s="177">
        <f t="shared" si="11"/>
        <v>0.028462567337072</v>
      </c>
      <c r="U389" s="219">
        <v>2.65</v>
      </c>
      <c r="V389" s="219">
        <v>3.6</v>
      </c>
      <c r="W389" s="219">
        <v>4.79</v>
      </c>
      <c r="X389" s="219">
        <v>5.87</v>
      </c>
      <c r="Y389" s="219">
        <v>6.44</v>
      </c>
      <c r="Z389" s="219">
        <v>6.11</v>
      </c>
      <c r="AA389" s="219">
        <v>5.47</v>
      </c>
      <c r="AB389" s="219">
        <v>5.21</v>
      </c>
      <c r="AC389" s="219">
        <v>4.69</v>
      </c>
      <c r="AD389" s="219">
        <v>3.71</v>
      </c>
      <c r="AE389" s="219">
        <v>2.72</v>
      </c>
      <c r="AF389" s="219">
        <v>2.29</v>
      </c>
      <c r="AG389" s="179">
        <v>3.17102174419889</v>
      </c>
      <c r="AH389" s="179">
        <v>4.30780312419472</v>
      </c>
      <c r="AI389" s="179">
        <v>5.73177137913686</v>
      </c>
      <c r="AJ389" s="179">
        <v>7.02411231639527</v>
      </c>
      <c r="AK389" s="179">
        <v>7.70618114439277</v>
      </c>
      <c r="AL389" s="179">
        <v>7.31129919134159</v>
      </c>
      <c r="AM389" s="179">
        <v>6.54546752481808</v>
      </c>
      <c r="AN389" s="179">
        <v>6.23434841029291</v>
      </c>
      <c r="AO389" s="179">
        <v>5.61211018124256</v>
      </c>
      <c r="AP389" s="179">
        <v>4.43943044187844</v>
      </c>
      <c r="AQ389" s="179">
        <v>3.2547845827249</v>
      </c>
      <c r="AR389" s="179">
        <v>2.74024143177942</v>
      </c>
      <c r="AS389" s="177">
        <v>0.8</v>
      </c>
      <c r="AT389" s="180">
        <v>1.24227684014631</v>
      </c>
      <c r="AU389" s="181">
        <v>382</v>
      </c>
    </row>
    <row r="390" customHeight="1" spans="1:47">
      <c r="A390" s="184" t="s">
        <v>422</v>
      </c>
      <c r="B390" s="185" t="s">
        <v>469</v>
      </c>
      <c r="C390" s="167" t="s">
        <v>476</v>
      </c>
      <c r="D390" s="186">
        <v>0</v>
      </c>
      <c r="E390" s="186">
        <v>0.65</v>
      </c>
      <c r="F390" s="186" t="s">
        <v>425</v>
      </c>
      <c r="G390" s="187">
        <v>3</v>
      </c>
      <c r="H390" s="186" t="s">
        <v>160</v>
      </c>
      <c r="I390" s="186" t="s">
        <v>160</v>
      </c>
      <c r="J390" s="186" t="s">
        <v>160</v>
      </c>
      <c r="K390" s="196" t="s">
        <v>160</v>
      </c>
      <c r="L390" s="171">
        <v>0.3634</v>
      </c>
      <c r="M390" s="172">
        <v>515</v>
      </c>
      <c r="N390" s="173">
        <v>117.33</v>
      </c>
      <c r="O390" s="173">
        <v>40.93</v>
      </c>
      <c r="P390" s="174">
        <v>1.377</v>
      </c>
      <c r="Q390" s="175">
        <v>40.03</v>
      </c>
      <c r="R390" s="176">
        <v>29</v>
      </c>
      <c r="S390" s="174">
        <f t="shared" si="10"/>
        <v>1.295824</v>
      </c>
      <c r="T390" s="177">
        <f t="shared" si="11"/>
        <v>0.0626443097210729</v>
      </c>
      <c r="U390" s="219">
        <v>2.81</v>
      </c>
      <c r="V390" s="219">
        <v>3.69</v>
      </c>
      <c r="W390" s="219">
        <v>4.8</v>
      </c>
      <c r="X390" s="219">
        <v>5.86</v>
      </c>
      <c r="Y390" s="219">
        <v>6.36</v>
      </c>
      <c r="Z390" s="219">
        <v>6.05</v>
      </c>
      <c r="AA390" s="219">
        <v>5.22</v>
      </c>
      <c r="AB390" s="219">
        <v>4.93</v>
      </c>
      <c r="AC390" s="219">
        <v>4.57</v>
      </c>
      <c r="AD390" s="219">
        <v>3.73</v>
      </c>
      <c r="AE390" s="219">
        <v>2.8</v>
      </c>
      <c r="AF390" s="219">
        <v>2.41</v>
      </c>
      <c r="AG390" s="179">
        <v>3.39936479028016</v>
      </c>
      <c r="AH390" s="179">
        <v>4.46393454666683</v>
      </c>
      <c r="AI390" s="179">
        <v>5.80674412574547</v>
      </c>
      <c r="AJ390" s="179">
        <v>7.0890667868476</v>
      </c>
      <c r="AK390" s="179">
        <v>7.69393596661275</v>
      </c>
      <c r="AL390" s="179">
        <v>7.31891707515835</v>
      </c>
      <c r="AM390" s="179">
        <v>6.3148342367482</v>
      </c>
      <c r="AN390" s="179">
        <v>5.96401011248441</v>
      </c>
      <c r="AO390" s="179">
        <v>5.5285043030535</v>
      </c>
      <c r="AP390" s="179">
        <v>4.51232408104804</v>
      </c>
      <c r="AQ390" s="179">
        <v>3.38726740668486</v>
      </c>
      <c r="AR390" s="179">
        <v>2.91546944646804</v>
      </c>
      <c r="AS390" s="177">
        <v>0.8</v>
      </c>
      <c r="AT390" s="180">
        <v>1.24337426247807</v>
      </c>
      <c r="AU390" s="181">
        <v>383</v>
      </c>
    </row>
    <row r="391" customHeight="1" spans="1:47">
      <c r="A391" s="184" t="s">
        <v>422</v>
      </c>
      <c r="B391" s="185" t="s">
        <v>469</v>
      </c>
      <c r="C391" s="167" t="s">
        <v>477</v>
      </c>
      <c r="D391" s="186">
        <v>0</v>
      </c>
      <c r="E391" s="186">
        <v>0.65</v>
      </c>
      <c r="F391" s="186" t="s">
        <v>425</v>
      </c>
      <c r="G391" s="187">
        <v>3</v>
      </c>
      <c r="H391" s="186" t="s">
        <v>160</v>
      </c>
      <c r="I391" s="186" t="s">
        <v>160</v>
      </c>
      <c r="J391" s="186" t="s">
        <v>160</v>
      </c>
      <c r="K391" s="196" t="s">
        <v>160</v>
      </c>
      <c r="L391" s="171">
        <v>0.3634</v>
      </c>
      <c r="M391" s="172">
        <v>567</v>
      </c>
      <c r="N391" s="173">
        <v>117.72</v>
      </c>
      <c r="O391" s="173">
        <v>41.32</v>
      </c>
      <c r="P391" s="174">
        <v>1.416</v>
      </c>
      <c r="Q391" s="175">
        <v>39.02</v>
      </c>
      <c r="R391" s="176">
        <v>30</v>
      </c>
      <c r="S391" s="174">
        <f t="shared" si="10"/>
        <v>1.298168</v>
      </c>
      <c r="T391" s="177">
        <f t="shared" si="11"/>
        <v>0.0907679129357677</v>
      </c>
      <c r="U391" s="219">
        <v>2.57</v>
      </c>
      <c r="V391" s="219">
        <v>3.5</v>
      </c>
      <c r="W391" s="219">
        <v>4.77</v>
      </c>
      <c r="X391" s="219">
        <v>5.84</v>
      </c>
      <c r="Y391" s="219">
        <v>6.43</v>
      </c>
      <c r="Z391" s="219">
        <v>6.2</v>
      </c>
      <c r="AA391" s="219">
        <v>5.49</v>
      </c>
      <c r="AB391" s="219">
        <v>5.2</v>
      </c>
      <c r="AC391" s="219">
        <v>4.68</v>
      </c>
      <c r="AD391" s="219">
        <v>3.72</v>
      </c>
      <c r="AE391" s="219">
        <v>2.68</v>
      </c>
      <c r="AF391" s="219">
        <v>2.23</v>
      </c>
      <c r="AG391" s="179">
        <v>3.07691737895249</v>
      </c>
      <c r="AH391" s="179">
        <v>4.19035440713374</v>
      </c>
      <c r="AI391" s="179">
        <v>5.71085443486513</v>
      </c>
      <c r="AJ391" s="179">
        <v>6.99190563933173</v>
      </c>
      <c r="AK391" s="179">
        <v>7.69827966796285</v>
      </c>
      <c r="AL391" s="179">
        <v>7.42291352120835</v>
      </c>
      <c r="AM391" s="179">
        <v>6.57287019861836</v>
      </c>
      <c r="AN391" s="179">
        <v>6.22566940488442</v>
      </c>
      <c r="AO391" s="179">
        <v>5.60310246439598</v>
      </c>
      <c r="AP391" s="179">
        <v>4.45374811272501</v>
      </c>
      <c r="AQ391" s="179">
        <v>3.20861423174812</v>
      </c>
      <c r="AR391" s="179">
        <v>2.66985437940236</v>
      </c>
      <c r="AS391" s="177">
        <v>0.8</v>
      </c>
      <c r="AT391" s="180">
        <v>1.22790553059722</v>
      </c>
      <c r="AU391" s="181">
        <v>384</v>
      </c>
    </row>
    <row r="392" customHeight="1" spans="1:47">
      <c r="A392" s="184" t="s">
        <v>422</v>
      </c>
      <c r="B392" s="185" t="s">
        <v>469</v>
      </c>
      <c r="C392" s="167" t="s">
        <v>478</v>
      </c>
      <c r="D392" s="186">
        <v>0</v>
      </c>
      <c r="E392" s="186">
        <v>0.65</v>
      </c>
      <c r="F392" s="186" t="s">
        <v>425</v>
      </c>
      <c r="G392" s="187">
        <v>3</v>
      </c>
      <c r="H392" s="186" t="s">
        <v>160</v>
      </c>
      <c r="I392" s="186" t="s">
        <v>160</v>
      </c>
      <c r="J392" s="186" t="s">
        <v>160</v>
      </c>
      <c r="K392" s="196" t="s">
        <v>160</v>
      </c>
      <c r="L392" s="171">
        <v>0.3634</v>
      </c>
      <c r="M392" s="172">
        <v>651</v>
      </c>
      <c r="N392" s="173">
        <v>116.65</v>
      </c>
      <c r="O392" s="173">
        <v>41.2</v>
      </c>
      <c r="P392" s="174">
        <v>1.518</v>
      </c>
      <c r="Q392" s="175">
        <v>37.4</v>
      </c>
      <c r="R392" s="176">
        <v>29</v>
      </c>
      <c r="S392" s="174">
        <f t="shared" si="10"/>
        <v>1.28504</v>
      </c>
      <c r="T392" s="177">
        <f t="shared" si="11"/>
        <v>0.181286185644027</v>
      </c>
      <c r="U392" s="219">
        <v>2.37</v>
      </c>
      <c r="V392" s="219">
        <v>3.27</v>
      </c>
      <c r="W392" s="219">
        <v>4.63</v>
      </c>
      <c r="X392" s="219">
        <v>5.84</v>
      </c>
      <c r="Y392" s="219">
        <v>6.44</v>
      </c>
      <c r="Z392" s="219">
        <v>6.33</v>
      </c>
      <c r="AA392" s="219">
        <v>5.67</v>
      </c>
      <c r="AB392" s="219">
        <v>5.19</v>
      </c>
      <c r="AC392" s="219">
        <v>4.71</v>
      </c>
      <c r="AD392" s="219">
        <v>3.66</v>
      </c>
      <c r="AE392" s="219">
        <v>2.57</v>
      </c>
      <c r="AF392" s="219">
        <v>2.08</v>
      </c>
      <c r="AG392" s="179">
        <v>2.78625126066115</v>
      </c>
      <c r="AH392" s="179">
        <v>3.84432135964639</v>
      </c>
      <c r="AI392" s="179">
        <v>5.44318284255743</v>
      </c>
      <c r="AJ392" s="179">
        <v>6.86569930897093</v>
      </c>
      <c r="AK392" s="179">
        <v>7.57107937496109</v>
      </c>
      <c r="AL392" s="179">
        <v>7.44175969619623</v>
      </c>
      <c r="AM392" s="179">
        <v>6.66584162360705</v>
      </c>
      <c r="AN392" s="179">
        <v>6.10153757081492</v>
      </c>
      <c r="AO392" s="179">
        <v>5.53723351802279</v>
      </c>
      <c r="AP392" s="179">
        <v>4.30281840254</v>
      </c>
      <c r="AQ392" s="179">
        <v>3.02137794932453</v>
      </c>
      <c r="AR392" s="179">
        <v>2.44531756209923</v>
      </c>
      <c r="AS392" s="177">
        <v>0.8</v>
      </c>
      <c r="AT392" s="180">
        <v>1.23018985253433</v>
      </c>
      <c r="AU392" s="181">
        <v>385</v>
      </c>
    </row>
    <row r="393" customHeight="1" spans="1:47">
      <c r="A393" s="184" t="s">
        <v>422</v>
      </c>
      <c r="B393" s="185" t="s">
        <v>469</v>
      </c>
      <c r="C393" s="167" t="s">
        <v>479</v>
      </c>
      <c r="D393" s="186">
        <v>0</v>
      </c>
      <c r="E393" s="186">
        <v>0.65</v>
      </c>
      <c r="F393" s="186" t="s">
        <v>425</v>
      </c>
      <c r="G393" s="187">
        <v>3</v>
      </c>
      <c r="H393" s="186" t="s">
        <v>160</v>
      </c>
      <c r="I393" s="186" t="s">
        <v>160</v>
      </c>
      <c r="J393" s="186" t="s">
        <v>160</v>
      </c>
      <c r="K393" s="196" t="s">
        <v>160</v>
      </c>
      <c r="L393" s="171">
        <v>0.3634</v>
      </c>
      <c r="M393" s="172">
        <v>303</v>
      </c>
      <c r="N393" s="173">
        <v>118.48</v>
      </c>
      <c r="O393" s="173">
        <v>40.6</v>
      </c>
      <c r="P393" s="174">
        <v>1.252</v>
      </c>
      <c r="Q393" s="175">
        <v>39.5</v>
      </c>
      <c r="R393" s="176">
        <v>28</v>
      </c>
      <c r="S393" s="174">
        <f t="shared" si="10"/>
        <v>1.296272</v>
      </c>
      <c r="T393" s="177">
        <f t="shared" si="11"/>
        <v>-0.0341533258451929</v>
      </c>
      <c r="U393" s="219">
        <v>2.79</v>
      </c>
      <c r="V393" s="219">
        <v>3.72</v>
      </c>
      <c r="W393" s="219">
        <v>4.81</v>
      </c>
      <c r="X393" s="219">
        <v>5.88</v>
      </c>
      <c r="Y393" s="219">
        <v>6.34</v>
      </c>
      <c r="Z393" s="219">
        <v>5.96</v>
      </c>
      <c r="AA393" s="219">
        <v>5.21</v>
      </c>
      <c r="AB393" s="219">
        <v>4.96</v>
      </c>
      <c r="AC393" s="219">
        <v>4.61</v>
      </c>
      <c r="AD393" s="219">
        <v>3.76</v>
      </c>
      <c r="AE393" s="219">
        <v>2.8</v>
      </c>
      <c r="AF393" s="219">
        <v>2.41</v>
      </c>
      <c r="AG393" s="179">
        <v>3.35664718515867</v>
      </c>
      <c r="AH393" s="179">
        <v>4.47552958021156</v>
      </c>
      <c r="AI393" s="179">
        <v>5.78690787118753</v>
      </c>
      <c r="AJ393" s="179">
        <v>7.07422417517311</v>
      </c>
      <c r="AK393" s="179">
        <v>7.62764987595196</v>
      </c>
      <c r="AL393" s="179">
        <v>7.17047212313465</v>
      </c>
      <c r="AM393" s="179">
        <v>6.26814761099522</v>
      </c>
      <c r="AN393" s="179">
        <v>5.96737277361541</v>
      </c>
      <c r="AO393" s="179">
        <v>5.54628800128368</v>
      </c>
      <c r="AP393" s="179">
        <v>4.52365355419233</v>
      </c>
      <c r="AQ393" s="179">
        <v>3.36867817865386</v>
      </c>
      <c r="AR393" s="179">
        <v>2.89946943234136</v>
      </c>
      <c r="AS393" s="177">
        <v>0.8</v>
      </c>
      <c r="AT393" s="180">
        <v>1.17402172490512</v>
      </c>
      <c r="AU393" s="181">
        <v>386</v>
      </c>
    </row>
    <row r="394" customHeight="1" spans="1:47">
      <c r="A394" s="184" t="s">
        <v>422</v>
      </c>
      <c r="B394" s="185" t="s">
        <v>469</v>
      </c>
      <c r="C394" s="167" t="s">
        <v>480</v>
      </c>
      <c r="D394" s="186">
        <v>0</v>
      </c>
      <c r="E394" s="186">
        <v>0.65</v>
      </c>
      <c r="F394" s="186" t="s">
        <v>425</v>
      </c>
      <c r="G394" s="187">
        <v>3</v>
      </c>
      <c r="H394" s="186" t="s">
        <v>160</v>
      </c>
      <c r="I394" s="186" t="s">
        <v>160</v>
      </c>
      <c r="J394" s="186" t="s">
        <v>160</v>
      </c>
      <c r="K394" s="196" t="s">
        <v>160</v>
      </c>
      <c r="L394" s="171">
        <v>0.3634</v>
      </c>
      <c r="M394" s="172">
        <v>847</v>
      </c>
      <c r="N394" s="173">
        <v>117.75</v>
      </c>
      <c r="O394" s="173">
        <v>41.93</v>
      </c>
      <c r="P394" s="174">
        <v>1.465</v>
      </c>
      <c r="Q394" s="175">
        <v>40.23</v>
      </c>
      <c r="R394" s="176">
        <v>30</v>
      </c>
      <c r="S394" s="174">
        <f t="shared" si="10"/>
        <v>1.298168</v>
      </c>
      <c r="T394" s="177">
        <f t="shared" si="11"/>
        <v>0.128513412747811</v>
      </c>
      <c r="U394" s="219">
        <v>2.57</v>
      </c>
      <c r="V394" s="219">
        <v>3.5</v>
      </c>
      <c r="W394" s="219">
        <v>4.77</v>
      </c>
      <c r="X394" s="219">
        <v>5.84</v>
      </c>
      <c r="Y394" s="219">
        <v>6.43</v>
      </c>
      <c r="Z394" s="219">
        <v>6.2</v>
      </c>
      <c r="AA394" s="219">
        <v>5.49</v>
      </c>
      <c r="AB394" s="219">
        <v>5.2</v>
      </c>
      <c r="AC394" s="219">
        <v>4.68</v>
      </c>
      <c r="AD394" s="219">
        <v>3.72</v>
      </c>
      <c r="AE394" s="219">
        <v>2.68</v>
      </c>
      <c r="AF394" s="219">
        <v>2.23</v>
      </c>
      <c r="AG394" s="179">
        <v>3.11877642955303</v>
      </c>
      <c r="AH394" s="179">
        <v>4.24736089627845</v>
      </c>
      <c r="AI394" s="179">
        <v>5.7885461357852</v>
      </c>
      <c r="AJ394" s="179">
        <v>7.08702503836175</v>
      </c>
      <c r="AK394" s="179">
        <v>7.80300873230583</v>
      </c>
      <c r="AL394" s="179">
        <v>7.52389644483611</v>
      </c>
      <c r="AM394" s="179">
        <v>6.66228894873391</v>
      </c>
      <c r="AN394" s="179">
        <v>6.31036476018512</v>
      </c>
      <c r="AO394" s="179">
        <v>5.67932828416661</v>
      </c>
      <c r="AP394" s="179">
        <v>4.51433786690167</v>
      </c>
      <c r="AQ394" s="179">
        <v>3.25226491486464</v>
      </c>
      <c r="AR394" s="179">
        <v>2.7061756567717</v>
      </c>
      <c r="AS394" s="177">
        <v>0.8</v>
      </c>
      <c r="AT394" s="180">
        <v>1.22469547097488</v>
      </c>
      <c r="AU394" s="181">
        <v>387</v>
      </c>
    </row>
    <row r="395" customHeight="1" spans="1:47">
      <c r="A395" s="184" t="s">
        <v>422</v>
      </c>
      <c r="B395" s="185" t="s">
        <v>481</v>
      </c>
      <c r="C395" s="188" t="s">
        <v>482</v>
      </c>
      <c r="D395" s="186">
        <v>0</v>
      </c>
      <c r="E395" s="186">
        <v>0.65</v>
      </c>
      <c r="F395" s="186" t="s">
        <v>425</v>
      </c>
      <c r="G395" s="187">
        <v>3</v>
      </c>
      <c r="H395" s="186" t="s">
        <v>160</v>
      </c>
      <c r="I395" s="186" t="s">
        <v>160</v>
      </c>
      <c r="J395" s="186" t="s">
        <v>160</v>
      </c>
      <c r="K395" s="196" t="s">
        <v>160</v>
      </c>
      <c r="L395" s="171">
        <v>0.3634</v>
      </c>
      <c r="M395" s="172">
        <v>39</v>
      </c>
      <c r="N395" s="173">
        <v>118.2</v>
      </c>
      <c r="O395" s="173">
        <v>39.63</v>
      </c>
      <c r="P395" s="174">
        <v>1.282</v>
      </c>
      <c r="Q395" s="175">
        <v>38.33</v>
      </c>
      <c r="R395" s="176">
        <v>27</v>
      </c>
      <c r="S395" s="174">
        <f t="shared" ref="S395:S458" si="12">(U395*31+V395*28+W395*31+X395*30+Y395*31+Z395*30+AA395*31+AB395*31+AC395*30+AD395*31+AE395*30+AF395*31)*AS395/1000</f>
        <v>1.274224</v>
      </c>
      <c r="T395" s="177">
        <f t="shared" ref="T395:T458" si="13">P395/S395-1</f>
        <v>0.00610253770137725</v>
      </c>
      <c r="U395" s="219">
        <v>2.81</v>
      </c>
      <c r="V395" s="219">
        <v>3.73</v>
      </c>
      <c r="W395" s="219">
        <v>4.79</v>
      </c>
      <c r="X395" s="219">
        <v>5.81</v>
      </c>
      <c r="Y395" s="219">
        <v>6.12</v>
      </c>
      <c r="Z395" s="219">
        <v>5.7</v>
      </c>
      <c r="AA395" s="219">
        <v>5.08</v>
      </c>
      <c r="AB395" s="219">
        <v>4.77</v>
      </c>
      <c r="AC395" s="219">
        <v>4.57</v>
      </c>
      <c r="AD395" s="219">
        <v>3.73</v>
      </c>
      <c r="AE395" s="219">
        <v>2.8</v>
      </c>
      <c r="AF395" s="219">
        <v>2.44</v>
      </c>
      <c r="AG395" s="179">
        <v>3.33420001506799</v>
      </c>
      <c r="AH395" s="179">
        <v>4.42582421928954</v>
      </c>
      <c r="AI395" s="179">
        <v>5.68356515024046</v>
      </c>
      <c r="AJ395" s="179">
        <v>6.8938441592687</v>
      </c>
      <c r="AK395" s="179">
        <v>7.26167405416944</v>
      </c>
      <c r="AL395" s="179">
        <v>6.76332387398134</v>
      </c>
      <c r="AM395" s="179">
        <v>6.02766408417986</v>
      </c>
      <c r="AN395" s="179">
        <v>5.65983418927912</v>
      </c>
      <c r="AO395" s="179">
        <v>5.42252457966574</v>
      </c>
      <c r="AP395" s="179">
        <v>4.42582421928954</v>
      </c>
      <c r="AQ395" s="179">
        <v>3.32233453458733</v>
      </c>
      <c r="AR395" s="179">
        <v>2.89517723728324</v>
      </c>
      <c r="AS395" s="177">
        <v>0.8</v>
      </c>
      <c r="AT395" s="180">
        <v>1.22141165498877</v>
      </c>
      <c r="AU395" s="181">
        <v>388</v>
      </c>
    </row>
    <row r="396" customHeight="1" spans="1:47">
      <c r="A396" s="184" t="s">
        <v>422</v>
      </c>
      <c r="B396" s="185" t="s">
        <v>481</v>
      </c>
      <c r="C396" s="167" t="s">
        <v>483</v>
      </c>
      <c r="D396" s="186">
        <v>0</v>
      </c>
      <c r="E396" s="186">
        <v>0.65</v>
      </c>
      <c r="F396" s="186" t="s">
        <v>425</v>
      </c>
      <c r="G396" s="187">
        <v>3</v>
      </c>
      <c r="H396" s="186" t="s">
        <v>160</v>
      </c>
      <c r="I396" s="186" t="s">
        <v>160</v>
      </c>
      <c r="J396" s="186" t="s">
        <v>160</v>
      </c>
      <c r="K396" s="196" t="s">
        <v>160</v>
      </c>
      <c r="L396" s="171">
        <v>0.3634</v>
      </c>
      <c r="M396" s="172">
        <v>25</v>
      </c>
      <c r="N396" s="173">
        <v>118.17</v>
      </c>
      <c r="O396" s="173">
        <v>39.63</v>
      </c>
      <c r="P396" s="174">
        <v>1.279</v>
      </c>
      <c r="Q396" s="175">
        <v>38.33</v>
      </c>
      <c r="R396" s="176">
        <v>27</v>
      </c>
      <c r="S396" s="174">
        <f t="shared" si="12"/>
        <v>1.274224</v>
      </c>
      <c r="T396" s="177">
        <f t="shared" si="13"/>
        <v>0.00374816358819152</v>
      </c>
      <c r="U396" s="219">
        <v>2.81</v>
      </c>
      <c r="V396" s="219">
        <v>3.73</v>
      </c>
      <c r="W396" s="219">
        <v>4.79</v>
      </c>
      <c r="X396" s="219">
        <v>5.81</v>
      </c>
      <c r="Y396" s="219">
        <v>6.12</v>
      </c>
      <c r="Z396" s="219">
        <v>5.7</v>
      </c>
      <c r="AA396" s="219">
        <v>5.08</v>
      </c>
      <c r="AB396" s="219">
        <v>4.77</v>
      </c>
      <c r="AC396" s="219">
        <v>4.57</v>
      </c>
      <c r="AD396" s="219">
        <v>3.73</v>
      </c>
      <c r="AE396" s="219">
        <v>2.8</v>
      </c>
      <c r="AF396" s="219">
        <v>2.44</v>
      </c>
      <c r="AG396" s="179">
        <v>3.33420001506799</v>
      </c>
      <c r="AH396" s="179">
        <v>4.42582421928954</v>
      </c>
      <c r="AI396" s="179">
        <v>5.68356515024046</v>
      </c>
      <c r="AJ396" s="179">
        <v>6.8938441592687</v>
      </c>
      <c r="AK396" s="179">
        <v>7.26167405416944</v>
      </c>
      <c r="AL396" s="179">
        <v>6.76332387398134</v>
      </c>
      <c r="AM396" s="179">
        <v>6.02766408417986</v>
      </c>
      <c r="AN396" s="179">
        <v>5.65983418927912</v>
      </c>
      <c r="AO396" s="179">
        <v>5.42252457966574</v>
      </c>
      <c r="AP396" s="179">
        <v>4.42582421928954</v>
      </c>
      <c r="AQ396" s="179">
        <v>3.32233453458733</v>
      </c>
      <c r="AR396" s="179">
        <v>2.89517723728324</v>
      </c>
      <c r="AS396" s="177">
        <v>0.8</v>
      </c>
      <c r="AT396" s="180">
        <v>1.21007110688273</v>
      </c>
      <c r="AU396" s="181">
        <v>389</v>
      </c>
    </row>
    <row r="397" customHeight="1" spans="1:47">
      <c r="A397" s="184" t="s">
        <v>422</v>
      </c>
      <c r="B397" s="185" t="s">
        <v>481</v>
      </c>
      <c r="C397" s="167" t="s">
        <v>484</v>
      </c>
      <c r="D397" s="186">
        <v>0</v>
      </c>
      <c r="E397" s="186">
        <v>0.65</v>
      </c>
      <c r="F397" s="186" t="s">
        <v>425</v>
      </c>
      <c r="G397" s="187">
        <v>3</v>
      </c>
      <c r="H397" s="186" t="s">
        <v>160</v>
      </c>
      <c r="I397" s="186" t="s">
        <v>160</v>
      </c>
      <c r="J397" s="186" t="s">
        <v>160</v>
      </c>
      <c r="K397" s="196" t="s">
        <v>160</v>
      </c>
      <c r="L397" s="171">
        <v>0.3634</v>
      </c>
      <c r="M397" s="172">
        <v>28</v>
      </c>
      <c r="N397" s="173">
        <v>118.22</v>
      </c>
      <c r="O397" s="173">
        <v>39.63</v>
      </c>
      <c r="P397" s="174">
        <v>1.281</v>
      </c>
      <c r="Q397" s="175">
        <v>38.33</v>
      </c>
      <c r="R397" s="176">
        <v>27</v>
      </c>
      <c r="S397" s="174">
        <f t="shared" si="12"/>
        <v>1.274224</v>
      </c>
      <c r="T397" s="177">
        <f t="shared" si="13"/>
        <v>0.00531774633031534</v>
      </c>
      <c r="U397" s="219">
        <v>2.81</v>
      </c>
      <c r="V397" s="219">
        <v>3.73</v>
      </c>
      <c r="W397" s="219">
        <v>4.79</v>
      </c>
      <c r="X397" s="219">
        <v>5.81</v>
      </c>
      <c r="Y397" s="219">
        <v>6.12</v>
      </c>
      <c r="Z397" s="219">
        <v>5.7</v>
      </c>
      <c r="AA397" s="219">
        <v>5.08</v>
      </c>
      <c r="AB397" s="219">
        <v>4.77</v>
      </c>
      <c r="AC397" s="219">
        <v>4.57</v>
      </c>
      <c r="AD397" s="219">
        <v>3.73</v>
      </c>
      <c r="AE397" s="219">
        <v>2.8</v>
      </c>
      <c r="AF397" s="219">
        <v>2.44</v>
      </c>
      <c r="AG397" s="179">
        <v>3.33420001506799</v>
      </c>
      <c r="AH397" s="179">
        <v>4.42582421928954</v>
      </c>
      <c r="AI397" s="179">
        <v>5.68356515024046</v>
      </c>
      <c r="AJ397" s="179">
        <v>6.8938441592687</v>
      </c>
      <c r="AK397" s="179">
        <v>7.26167405416944</v>
      </c>
      <c r="AL397" s="179">
        <v>6.76332387398134</v>
      </c>
      <c r="AM397" s="179">
        <v>6.02766408417986</v>
      </c>
      <c r="AN397" s="179">
        <v>5.65983418927912</v>
      </c>
      <c r="AO397" s="179">
        <v>5.42252457966574</v>
      </c>
      <c r="AP397" s="179">
        <v>4.42582421928954</v>
      </c>
      <c r="AQ397" s="179">
        <v>3.32233453458733</v>
      </c>
      <c r="AR397" s="179">
        <v>2.89517723728324</v>
      </c>
      <c r="AS397" s="177">
        <v>0.8</v>
      </c>
      <c r="AT397" s="180">
        <v>1.20847536112576</v>
      </c>
      <c r="AU397" s="181">
        <v>390</v>
      </c>
    </row>
    <row r="398" customHeight="1" spans="1:47">
      <c r="A398" s="184" t="s">
        <v>422</v>
      </c>
      <c r="B398" s="185" t="s">
        <v>481</v>
      </c>
      <c r="C398" s="167" t="s">
        <v>485</v>
      </c>
      <c r="D398" s="186">
        <v>0</v>
      </c>
      <c r="E398" s="186">
        <v>0.65</v>
      </c>
      <c r="F398" s="186" t="s">
        <v>425</v>
      </c>
      <c r="G398" s="187">
        <v>3</v>
      </c>
      <c r="H398" s="186" t="s">
        <v>160</v>
      </c>
      <c r="I398" s="186" t="s">
        <v>160</v>
      </c>
      <c r="J398" s="186" t="s">
        <v>160</v>
      </c>
      <c r="K398" s="196" t="s">
        <v>160</v>
      </c>
      <c r="L398" s="171">
        <v>0.3634</v>
      </c>
      <c r="M398" s="172">
        <v>48</v>
      </c>
      <c r="N398" s="173">
        <v>118.42</v>
      </c>
      <c r="O398" s="173">
        <v>39.73</v>
      </c>
      <c r="P398" s="174">
        <v>1.3</v>
      </c>
      <c r="Q398" s="175">
        <v>38.53</v>
      </c>
      <c r="R398" s="176">
        <v>27</v>
      </c>
      <c r="S398" s="174">
        <f t="shared" si="12"/>
        <v>1.274224</v>
      </c>
      <c r="T398" s="177">
        <f t="shared" si="13"/>
        <v>0.0202287823804919</v>
      </c>
      <c r="U398" s="219">
        <v>2.81</v>
      </c>
      <c r="V398" s="219">
        <v>3.73</v>
      </c>
      <c r="W398" s="219">
        <v>4.79</v>
      </c>
      <c r="X398" s="219">
        <v>5.81</v>
      </c>
      <c r="Y398" s="219">
        <v>6.12</v>
      </c>
      <c r="Z398" s="219">
        <v>5.7</v>
      </c>
      <c r="AA398" s="219">
        <v>5.08</v>
      </c>
      <c r="AB398" s="219">
        <v>4.77</v>
      </c>
      <c r="AC398" s="219">
        <v>4.57</v>
      </c>
      <c r="AD398" s="219">
        <v>3.73</v>
      </c>
      <c r="AE398" s="219">
        <v>2.8</v>
      </c>
      <c r="AF398" s="219">
        <v>2.44</v>
      </c>
      <c r="AG398" s="179">
        <v>3.34083344843607</v>
      </c>
      <c r="AH398" s="179">
        <v>4.43462945290624</v>
      </c>
      <c r="AI398" s="179">
        <v>5.69487267544796</v>
      </c>
      <c r="AJ398" s="179">
        <v>6.90755954996924</v>
      </c>
      <c r="AK398" s="179">
        <v>7.27612124712766</v>
      </c>
      <c r="AL398" s="179">
        <v>6.77677959291302</v>
      </c>
      <c r="AM398" s="179">
        <v>6.03965619859617</v>
      </c>
      <c r="AN398" s="179">
        <v>5.67109450143774</v>
      </c>
      <c r="AO398" s="179">
        <v>5.43331276133553</v>
      </c>
      <c r="AP398" s="179">
        <v>4.43462945290624</v>
      </c>
      <c r="AQ398" s="179">
        <v>3.32894436143096</v>
      </c>
      <c r="AR398" s="179">
        <v>2.90093722924698</v>
      </c>
      <c r="AS398" s="177">
        <v>0.8</v>
      </c>
      <c r="AT398" s="180">
        <v>1.24123608046064</v>
      </c>
      <c r="AU398" s="181">
        <v>391</v>
      </c>
    </row>
    <row r="399" customHeight="1" spans="1:47">
      <c r="A399" s="184" t="s">
        <v>422</v>
      </c>
      <c r="B399" s="185" t="s">
        <v>481</v>
      </c>
      <c r="C399" s="167" t="s">
        <v>486</v>
      </c>
      <c r="D399" s="186">
        <v>0</v>
      </c>
      <c r="E399" s="186">
        <v>0.65</v>
      </c>
      <c r="F399" s="186" t="s">
        <v>425</v>
      </c>
      <c r="G399" s="187">
        <v>3</v>
      </c>
      <c r="H399" s="186" t="s">
        <v>160</v>
      </c>
      <c r="I399" s="186" t="s">
        <v>160</v>
      </c>
      <c r="J399" s="186" t="s">
        <v>160</v>
      </c>
      <c r="K399" s="196" t="s">
        <v>160</v>
      </c>
      <c r="L399" s="171">
        <v>0.3634</v>
      </c>
      <c r="M399" s="172">
        <v>34</v>
      </c>
      <c r="N399" s="173">
        <v>118.27</v>
      </c>
      <c r="O399" s="173">
        <v>39.68</v>
      </c>
      <c r="P399" s="174">
        <v>1.294</v>
      </c>
      <c r="Q399" s="175">
        <v>38.48</v>
      </c>
      <c r="R399" s="176">
        <v>27</v>
      </c>
      <c r="S399" s="174">
        <f t="shared" si="12"/>
        <v>1.274224</v>
      </c>
      <c r="T399" s="177">
        <f t="shared" si="13"/>
        <v>0.0155200341541204</v>
      </c>
      <c r="U399" s="219">
        <v>2.81</v>
      </c>
      <c r="V399" s="219">
        <v>3.73</v>
      </c>
      <c r="W399" s="219">
        <v>4.79</v>
      </c>
      <c r="X399" s="219">
        <v>5.81</v>
      </c>
      <c r="Y399" s="219">
        <v>6.12</v>
      </c>
      <c r="Z399" s="219">
        <v>5.7</v>
      </c>
      <c r="AA399" s="219">
        <v>5.08</v>
      </c>
      <c r="AB399" s="219">
        <v>4.77</v>
      </c>
      <c r="AC399" s="219">
        <v>4.57</v>
      </c>
      <c r="AD399" s="219">
        <v>3.73</v>
      </c>
      <c r="AE399" s="219">
        <v>2.8</v>
      </c>
      <c r="AF399" s="219">
        <v>2.44</v>
      </c>
      <c r="AG399" s="179">
        <v>3.33675812102111</v>
      </c>
      <c r="AH399" s="179">
        <v>4.42921985459385</v>
      </c>
      <c r="AI399" s="179">
        <v>5.68792576501463</v>
      </c>
      <c r="AJ399" s="179">
        <v>6.89913333919311</v>
      </c>
      <c r="AK399" s="179">
        <v>7.26724544507088</v>
      </c>
      <c r="AL399" s="179">
        <v>6.7685129145268</v>
      </c>
      <c r="AM399" s="179">
        <v>6.03228870277125</v>
      </c>
      <c r="AN399" s="179">
        <v>5.66417659689348</v>
      </c>
      <c r="AO399" s="179">
        <v>5.42668491568202</v>
      </c>
      <c r="AP399" s="179">
        <v>4.42921985459385</v>
      </c>
      <c r="AQ399" s="179">
        <v>3.32488353696053</v>
      </c>
      <c r="AR399" s="179">
        <v>2.89739851077989</v>
      </c>
      <c r="AS399" s="177">
        <v>0.8</v>
      </c>
      <c r="AT399" s="180">
        <v>1.24123608046064</v>
      </c>
      <c r="AU399" s="181">
        <v>392</v>
      </c>
    </row>
    <row r="400" customHeight="1" spans="1:47">
      <c r="A400" s="184" t="s">
        <v>422</v>
      </c>
      <c r="B400" s="185" t="s">
        <v>481</v>
      </c>
      <c r="C400" s="167" t="s">
        <v>487</v>
      </c>
      <c r="D400" s="186">
        <v>0</v>
      </c>
      <c r="E400" s="186">
        <v>0.65</v>
      </c>
      <c r="F400" s="186" t="s">
        <v>425</v>
      </c>
      <c r="G400" s="187">
        <v>3</v>
      </c>
      <c r="H400" s="186" t="s">
        <v>160</v>
      </c>
      <c r="I400" s="186" t="s">
        <v>160</v>
      </c>
      <c r="J400" s="186" t="s">
        <v>160</v>
      </c>
      <c r="K400" s="196" t="s">
        <v>160</v>
      </c>
      <c r="L400" s="171">
        <v>0.3634</v>
      </c>
      <c r="M400" s="172">
        <v>6</v>
      </c>
      <c r="N400" s="173">
        <v>118.1</v>
      </c>
      <c r="O400" s="173">
        <v>39.57</v>
      </c>
      <c r="P400" s="174">
        <v>1.272</v>
      </c>
      <c r="Q400" s="175">
        <v>38.27</v>
      </c>
      <c r="R400" s="176">
        <v>27</v>
      </c>
      <c r="S400" s="174">
        <f t="shared" si="12"/>
        <v>1.274224</v>
      </c>
      <c r="T400" s="177">
        <f t="shared" si="13"/>
        <v>-0.00174537600924185</v>
      </c>
      <c r="U400" s="219">
        <v>2.81</v>
      </c>
      <c r="V400" s="219">
        <v>3.73</v>
      </c>
      <c r="W400" s="219">
        <v>4.79</v>
      </c>
      <c r="X400" s="219">
        <v>5.81</v>
      </c>
      <c r="Y400" s="219">
        <v>6.12</v>
      </c>
      <c r="Z400" s="219">
        <v>5.7</v>
      </c>
      <c r="AA400" s="219">
        <v>5.08</v>
      </c>
      <c r="AB400" s="219">
        <v>4.77</v>
      </c>
      <c r="AC400" s="219">
        <v>4.57</v>
      </c>
      <c r="AD400" s="219">
        <v>3.73</v>
      </c>
      <c r="AE400" s="219">
        <v>2.8</v>
      </c>
      <c r="AF400" s="219">
        <v>2.44</v>
      </c>
      <c r="AG400" s="179">
        <v>3.33105971948417</v>
      </c>
      <c r="AH400" s="179">
        <v>4.42165578422632</v>
      </c>
      <c r="AI400" s="179">
        <v>5.6782121196901</v>
      </c>
      <c r="AJ400" s="179">
        <v>6.8873512349477</v>
      </c>
      <c r="AK400" s="179">
        <v>7.2548346915456</v>
      </c>
      <c r="AL400" s="179">
        <v>6.75695387938071</v>
      </c>
      <c r="AM400" s="179">
        <v>6.02198696618491</v>
      </c>
      <c r="AN400" s="179">
        <v>5.65450350958701</v>
      </c>
      <c r="AO400" s="179">
        <v>5.41741740855611</v>
      </c>
      <c r="AP400" s="179">
        <v>4.42165578422632</v>
      </c>
      <c r="AQ400" s="179">
        <v>3.31920541443263</v>
      </c>
      <c r="AR400" s="179">
        <v>2.892450432577</v>
      </c>
      <c r="AS400" s="177">
        <v>0.8</v>
      </c>
      <c r="AT400" s="180">
        <v>1.23753553395034</v>
      </c>
      <c r="AU400" s="181">
        <v>393</v>
      </c>
    </row>
    <row r="401" customHeight="1" spans="1:47">
      <c r="A401" s="184" t="s">
        <v>422</v>
      </c>
      <c r="B401" s="185" t="s">
        <v>481</v>
      </c>
      <c r="C401" s="167" t="s">
        <v>488</v>
      </c>
      <c r="D401" s="186">
        <v>0</v>
      </c>
      <c r="E401" s="186">
        <v>0.65</v>
      </c>
      <c r="F401" s="186" t="s">
        <v>425</v>
      </c>
      <c r="G401" s="187">
        <v>3</v>
      </c>
      <c r="H401" s="186" t="s">
        <v>160</v>
      </c>
      <c r="I401" s="186" t="s">
        <v>160</v>
      </c>
      <c r="J401" s="186" t="s">
        <v>160</v>
      </c>
      <c r="K401" s="196" t="s">
        <v>160</v>
      </c>
      <c r="L401" s="171">
        <v>0.3634</v>
      </c>
      <c r="M401" s="172">
        <v>51</v>
      </c>
      <c r="N401" s="173">
        <v>118.17</v>
      </c>
      <c r="O401" s="173">
        <v>39.83</v>
      </c>
      <c r="P401" s="174">
        <v>1.307</v>
      </c>
      <c r="Q401" s="175">
        <v>38.73</v>
      </c>
      <c r="R401" s="176">
        <v>27</v>
      </c>
      <c r="S401" s="174">
        <f t="shared" si="12"/>
        <v>1.274224</v>
      </c>
      <c r="T401" s="177">
        <f t="shared" si="13"/>
        <v>0.0257223219779252</v>
      </c>
      <c r="U401" s="219">
        <v>2.81</v>
      </c>
      <c r="V401" s="219">
        <v>3.73</v>
      </c>
      <c r="W401" s="219">
        <v>4.79</v>
      </c>
      <c r="X401" s="219">
        <v>5.81</v>
      </c>
      <c r="Y401" s="219">
        <v>6.12</v>
      </c>
      <c r="Z401" s="219">
        <v>5.7</v>
      </c>
      <c r="AA401" s="219">
        <v>5.08</v>
      </c>
      <c r="AB401" s="219">
        <v>4.77</v>
      </c>
      <c r="AC401" s="219">
        <v>4.57</v>
      </c>
      <c r="AD401" s="219">
        <v>3.73</v>
      </c>
      <c r="AE401" s="219">
        <v>2.8</v>
      </c>
      <c r="AF401" s="219">
        <v>2.44</v>
      </c>
      <c r="AG401" s="179">
        <v>3.34614372355253</v>
      </c>
      <c r="AH401" s="179">
        <v>4.4416783234345</v>
      </c>
      <c r="AI401" s="179">
        <v>5.70392471025503</v>
      </c>
      <c r="AJ401" s="179">
        <v>6.91853915795025</v>
      </c>
      <c r="AK401" s="179">
        <v>7.28768668617135</v>
      </c>
      <c r="AL401" s="179">
        <v>6.78755132535567</v>
      </c>
      <c r="AM401" s="179">
        <v>6.04925626891347</v>
      </c>
      <c r="AN401" s="179">
        <v>5.68010874069237</v>
      </c>
      <c r="AO401" s="179">
        <v>5.44194904506586</v>
      </c>
      <c r="AP401" s="179">
        <v>4.4416783234345</v>
      </c>
      <c r="AQ401" s="179">
        <v>3.3342357387712</v>
      </c>
      <c r="AR401" s="179">
        <v>2.90554828664348</v>
      </c>
      <c r="AS401" s="177">
        <v>0.8</v>
      </c>
      <c r="AT401" s="180">
        <v>1.23173151750973</v>
      </c>
      <c r="AU401" s="181">
        <v>394</v>
      </c>
    </row>
    <row r="402" customHeight="1" spans="1:47">
      <c r="A402" s="184" t="s">
        <v>422</v>
      </c>
      <c r="B402" s="185" t="s">
        <v>481</v>
      </c>
      <c r="C402" s="167" t="s">
        <v>489</v>
      </c>
      <c r="D402" s="186">
        <v>0</v>
      </c>
      <c r="E402" s="186">
        <v>0.65</v>
      </c>
      <c r="F402" s="186" t="s">
        <v>425</v>
      </c>
      <c r="G402" s="187">
        <v>3</v>
      </c>
      <c r="H402" s="186" t="s">
        <v>160</v>
      </c>
      <c r="I402" s="186" t="s">
        <v>160</v>
      </c>
      <c r="J402" s="186" t="s">
        <v>160</v>
      </c>
      <c r="K402" s="196" t="s">
        <v>160</v>
      </c>
      <c r="L402" s="171">
        <v>0.3634</v>
      </c>
      <c r="M402" s="172">
        <v>46</v>
      </c>
      <c r="N402" s="173">
        <v>118.7</v>
      </c>
      <c r="O402" s="173">
        <v>39.75</v>
      </c>
      <c r="P402" s="174">
        <v>1.304</v>
      </c>
      <c r="Q402" s="175">
        <v>38.55</v>
      </c>
      <c r="R402" s="176">
        <v>27</v>
      </c>
      <c r="S402" s="174">
        <f t="shared" si="12"/>
        <v>1.274224</v>
      </c>
      <c r="T402" s="177">
        <f t="shared" si="13"/>
        <v>0.0233679478647395</v>
      </c>
      <c r="U402" s="219">
        <v>2.81</v>
      </c>
      <c r="V402" s="219">
        <v>3.73</v>
      </c>
      <c r="W402" s="219">
        <v>4.79</v>
      </c>
      <c r="X402" s="219">
        <v>5.81</v>
      </c>
      <c r="Y402" s="219">
        <v>6.12</v>
      </c>
      <c r="Z402" s="219">
        <v>5.7</v>
      </c>
      <c r="AA402" s="219">
        <v>5.08</v>
      </c>
      <c r="AB402" s="219">
        <v>4.77</v>
      </c>
      <c r="AC402" s="219">
        <v>4.57</v>
      </c>
      <c r="AD402" s="219">
        <v>3.73</v>
      </c>
      <c r="AE402" s="219">
        <v>2.8</v>
      </c>
      <c r="AF402" s="219">
        <v>2.44</v>
      </c>
      <c r="AG402" s="179">
        <v>3.3416802697171</v>
      </c>
      <c r="AH402" s="179">
        <v>4.43575352528284</v>
      </c>
      <c r="AI402" s="179">
        <v>5.69631618930424</v>
      </c>
      <c r="AJ402" s="179">
        <v>6.90931045090973</v>
      </c>
      <c r="AK402" s="179">
        <v>7.27796556963297</v>
      </c>
      <c r="AL402" s="179">
        <v>6.778497344266</v>
      </c>
      <c r="AM402" s="179">
        <v>6.04118710681952</v>
      </c>
      <c r="AN402" s="179">
        <v>5.67253198809628</v>
      </c>
      <c r="AO402" s="179">
        <v>5.43468997601678</v>
      </c>
      <c r="AP402" s="179">
        <v>4.43575352528284</v>
      </c>
      <c r="AQ402" s="179">
        <v>3.32978816911312</v>
      </c>
      <c r="AR402" s="179">
        <v>2.90167254737001</v>
      </c>
      <c r="AS402" s="177">
        <v>0.8</v>
      </c>
      <c r="AT402" s="180">
        <v>1.23623700452265</v>
      </c>
      <c r="AU402" s="181">
        <v>395</v>
      </c>
    </row>
    <row r="403" customHeight="1" spans="1:47">
      <c r="A403" s="184" t="s">
        <v>422</v>
      </c>
      <c r="B403" s="185" t="s">
        <v>481</v>
      </c>
      <c r="C403" s="167" t="s">
        <v>490</v>
      </c>
      <c r="D403" s="186">
        <v>0</v>
      </c>
      <c r="E403" s="186">
        <v>0.65</v>
      </c>
      <c r="F403" s="186" t="s">
        <v>425</v>
      </c>
      <c r="G403" s="187">
        <v>3</v>
      </c>
      <c r="H403" s="186" t="s">
        <v>160</v>
      </c>
      <c r="I403" s="186" t="s">
        <v>160</v>
      </c>
      <c r="J403" s="186" t="s">
        <v>160</v>
      </c>
      <c r="K403" s="196" t="s">
        <v>160</v>
      </c>
      <c r="L403" s="171">
        <v>0.3634</v>
      </c>
      <c r="M403" s="172">
        <v>12</v>
      </c>
      <c r="N403" s="173">
        <v>118.68</v>
      </c>
      <c r="O403" s="173">
        <v>39.5</v>
      </c>
      <c r="P403" s="174">
        <v>1.27</v>
      </c>
      <c r="Q403" s="175">
        <v>38.1</v>
      </c>
      <c r="R403" s="176">
        <v>26</v>
      </c>
      <c r="S403" s="174">
        <f t="shared" si="12"/>
        <v>1.274224</v>
      </c>
      <c r="T403" s="177">
        <f t="shared" si="13"/>
        <v>-0.00331495875136567</v>
      </c>
      <c r="U403" s="219">
        <v>2.81</v>
      </c>
      <c r="V403" s="219">
        <v>3.73</v>
      </c>
      <c r="W403" s="219">
        <v>4.79</v>
      </c>
      <c r="X403" s="219">
        <v>5.81</v>
      </c>
      <c r="Y403" s="219">
        <v>6.12</v>
      </c>
      <c r="Z403" s="219">
        <v>5.7</v>
      </c>
      <c r="AA403" s="219">
        <v>5.08</v>
      </c>
      <c r="AB403" s="219">
        <v>4.77</v>
      </c>
      <c r="AC403" s="219">
        <v>4.57</v>
      </c>
      <c r="AD403" s="219">
        <v>3.73</v>
      </c>
      <c r="AE403" s="219">
        <v>2.8</v>
      </c>
      <c r="AF403" s="219">
        <v>2.44</v>
      </c>
      <c r="AG403" s="179">
        <v>3.32573180225769</v>
      </c>
      <c r="AH403" s="179">
        <v>4.41458349552355</v>
      </c>
      <c r="AI403" s="179">
        <v>5.6691300116777</v>
      </c>
      <c r="AJ403" s="179">
        <v>6.87633514986376</v>
      </c>
      <c r="AK403" s="179">
        <v>7.24323082911639</v>
      </c>
      <c r="AL403" s="179">
        <v>6.74614636045154</v>
      </c>
      <c r="AM403" s="179">
        <v>6.01235500194628</v>
      </c>
      <c r="AN403" s="179">
        <v>5.64545932269365</v>
      </c>
      <c r="AO403" s="179">
        <v>5.40875243285325</v>
      </c>
      <c r="AP403" s="179">
        <v>4.41458349552355</v>
      </c>
      <c r="AQ403" s="179">
        <v>3.31389645776567</v>
      </c>
      <c r="AR403" s="179">
        <v>2.88782405605294</v>
      </c>
      <c r="AS403" s="177">
        <v>0.8</v>
      </c>
      <c r="AT403" s="180">
        <v>1.22081067495316</v>
      </c>
      <c r="AU403" s="181">
        <v>396</v>
      </c>
    </row>
    <row r="404" customHeight="1" spans="1:47">
      <c r="A404" s="184" t="s">
        <v>422</v>
      </c>
      <c r="B404" s="185" t="s">
        <v>481</v>
      </c>
      <c r="C404" s="167" t="s">
        <v>491</v>
      </c>
      <c r="D404" s="186">
        <v>0</v>
      </c>
      <c r="E404" s="186">
        <v>0.65</v>
      </c>
      <c r="F404" s="186" t="s">
        <v>425</v>
      </c>
      <c r="G404" s="187">
        <v>3</v>
      </c>
      <c r="H404" s="186" t="s">
        <v>160</v>
      </c>
      <c r="I404" s="186" t="s">
        <v>160</v>
      </c>
      <c r="J404" s="186" t="s">
        <v>160</v>
      </c>
      <c r="K404" s="196" t="s">
        <v>160</v>
      </c>
      <c r="L404" s="171">
        <v>0.3634</v>
      </c>
      <c r="M404" s="172">
        <v>12</v>
      </c>
      <c r="N404" s="173">
        <v>118.9</v>
      </c>
      <c r="O404" s="173">
        <v>39.42</v>
      </c>
      <c r="P404" s="174">
        <v>1.261</v>
      </c>
      <c r="Q404" s="175">
        <v>38.02</v>
      </c>
      <c r="R404" s="176">
        <v>26</v>
      </c>
      <c r="S404" s="174">
        <f t="shared" si="12"/>
        <v>1.274224</v>
      </c>
      <c r="T404" s="177">
        <f t="shared" si="13"/>
        <v>-0.0103780810909231</v>
      </c>
      <c r="U404" s="219">
        <v>2.81</v>
      </c>
      <c r="V404" s="219">
        <v>3.73</v>
      </c>
      <c r="W404" s="219">
        <v>4.79</v>
      </c>
      <c r="X404" s="219">
        <v>5.81</v>
      </c>
      <c r="Y404" s="219">
        <v>6.12</v>
      </c>
      <c r="Z404" s="219">
        <v>5.7</v>
      </c>
      <c r="AA404" s="219">
        <v>5.08</v>
      </c>
      <c r="AB404" s="219">
        <v>4.77</v>
      </c>
      <c r="AC404" s="219">
        <v>4.57</v>
      </c>
      <c r="AD404" s="219">
        <v>3.73</v>
      </c>
      <c r="AE404" s="219">
        <v>2.8</v>
      </c>
      <c r="AF404" s="219">
        <v>2.44</v>
      </c>
      <c r="AG404" s="179">
        <v>3.32215045392333</v>
      </c>
      <c r="AH404" s="179">
        <v>4.40982960609751</v>
      </c>
      <c r="AI404" s="179">
        <v>5.66302515099386</v>
      </c>
      <c r="AJ404" s="179">
        <v>6.86893029796959</v>
      </c>
      <c r="AK404" s="179">
        <v>7.23543088185437</v>
      </c>
      <c r="AL404" s="179">
        <v>6.73888170368789</v>
      </c>
      <c r="AM404" s="179">
        <v>6.00588053591833</v>
      </c>
      <c r="AN404" s="179">
        <v>5.63937995203355</v>
      </c>
      <c r="AO404" s="179">
        <v>5.40292796243047</v>
      </c>
      <c r="AP404" s="179">
        <v>4.40982960609751</v>
      </c>
      <c r="AQ404" s="179">
        <v>3.31032785444317</v>
      </c>
      <c r="AR404" s="179">
        <v>2.88471427315762</v>
      </c>
      <c r="AS404" s="177">
        <v>0.8</v>
      </c>
      <c r="AT404" s="180">
        <v>1.21948572437285</v>
      </c>
      <c r="AU404" s="181">
        <v>397</v>
      </c>
    </row>
    <row r="405" customHeight="1" spans="1:47">
      <c r="A405" s="184" t="s">
        <v>422</v>
      </c>
      <c r="B405" s="185" t="s">
        <v>481</v>
      </c>
      <c r="C405" s="167" t="s">
        <v>492</v>
      </c>
      <c r="D405" s="186">
        <v>0</v>
      </c>
      <c r="E405" s="186">
        <v>0.65</v>
      </c>
      <c r="F405" s="186" t="s">
        <v>425</v>
      </c>
      <c r="G405" s="187">
        <v>3</v>
      </c>
      <c r="H405" s="186" t="s">
        <v>160</v>
      </c>
      <c r="I405" s="186" t="s">
        <v>160</v>
      </c>
      <c r="J405" s="186" t="s">
        <v>160</v>
      </c>
      <c r="K405" s="196" t="s">
        <v>160</v>
      </c>
      <c r="L405" s="171">
        <v>0.3634</v>
      </c>
      <c r="M405" s="172">
        <v>107</v>
      </c>
      <c r="N405" s="173">
        <v>118.32</v>
      </c>
      <c r="O405" s="173">
        <v>40.15</v>
      </c>
      <c r="P405" s="174">
        <v>1.341</v>
      </c>
      <c r="Q405" s="175">
        <v>38.75</v>
      </c>
      <c r="R405" s="176">
        <v>27</v>
      </c>
      <c r="S405" s="174">
        <f t="shared" si="12"/>
        <v>1.296272</v>
      </c>
      <c r="T405" s="177">
        <f t="shared" si="13"/>
        <v>0.0345051038670896</v>
      </c>
      <c r="U405" s="219">
        <v>2.79</v>
      </c>
      <c r="V405" s="219">
        <v>3.72</v>
      </c>
      <c r="W405" s="219">
        <v>4.81</v>
      </c>
      <c r="X405" s="219">
        <v>5.88</v>
      </c>
      <c r="Y405" s="219">
        <v>6.34</v>
      </c>
      <c r="Z405" s="219">
        <v>5.96</v>
      </c>
      <c r="AA405" s="219">
        <v>5.21</v>
      </c>
      <c r="AB405" s="219">
        <v>4.96</v>
      </c>
      <c r="AC405" s="219">
        <v>4.61</v>
      </c>
      <c r="AD405" s="219">
        <v>3.76</v>
      </c>
      <c r="AE405" s="219">
        <v>2.8</v>
      </c>
      <c r="AF405" s="219">
        <v>2.41</v>
      </c>
      <c r="AG405" s="179">
        <v>3.32742720663564</v>
      </c>
      <c r="AH405" s="179">
        <v>4.43656960884753</v>
      </c>
      <c r="AI405" s="179">
        <v>5.73653220928941</v>
      </c>
      <c r="AJ405" s="179">
        <v>7.01264228495254</v>
      </c>
      <c r="AK405" s="179">
        <v>7.56125035486379</v>
      </c>
      <c r="AL405" s="179">
        <v>7.10805238406754</v>
      </c>
      <c r="AM405" s="179">
        <v>6.21358270486441</v>
      </c>
      <c r="AN405" s="179">
        <v>5.91542614513004</v>
      </c>
      <c r="AO405" s="179">
        <v>5.49800696150191</v>
      </c>
      <c r="AP405" s="179">
        <v>4.48427465840503</v>
      </c>
      <c r="AQ405" s="179">
        <v>3.33935346902502</v>
      </c>
      <c r="AR405" s="179">
        <v>2.87422923583939</v>
      </c>
      <c r="AS405" s="177">
        <v>0.8</v>
      </c>
      <c r="AT405" s="180">
        <v>1.24005181583247</v>
      </c>
      <c r="AU405" s="181">
        <v>398</v>
      </c>
    </row>
    <row r="406" customHeight="1" spans="1:47">
      <c r="A406" s="184" t="s">
        <v>422</v>
      </c>
      <c r="B406" s="185" t="s">
        <v>481</v>
      </c>
      <c r="C406" s="167" t="s">
        <v>493</v>
      </c>
      <c r="D406" s="186">
        <v>0</v>
      </c>
      <c r="E406" s="186">
        <v>0.65</v>
      </c>
      <c r="F406" s="186" t="s">
        <v>425</v>
      </c>
      <c r="G406" s="187">
        <v>3</v>
      </c>
      <c r="H406" s="186" t="s">
        <v>160</v>
      </c>
      <c r="I406" s="186" t="s">
        <v>160</v>
      </c>
      <c r="J406" s="186" t="s">
        <v>160</v>
      </c>
      <c r="K406" s="196" t="s">
        <v>160</v>
      </c>
      <c r="L406" s="171">
        <v>0.3634</v>
      </c>
      <c r="M406" s="172">
        <v>15</v>
      </c>
      <c r="N406" s="173">
        <v>117.73</v>
      </c>
      <c r="O406" s="173">
        <v>39.88</v>
      </c>
      <c r="P406" s="174">
        <v>1.303</v>
      </c>
      <c r="Q406" s="175">
        <v>38.68</v>
      </c>
      <c r="R406" s="176">
        <v>27</v>
      </c>
      <c r="S406" s="174">
        <f t="shared" si="12"/>
        <v>1.275336</v>
      </c>
      <c r="T406" s="177">
        <f t="shared" si="13"/>
        <v>0.0216915385435683</v>
      </c>
      <c r="U406" s="219">
        <v>2.81</v>
      </c>
      <c r="V406" s="219">
        <v>3.71</v>
      </c>
      <c r="W406" s="219">
        <v>4.75</v>
      </c>
      <c r="X406" s="219">
        <v>5.78</v>
      </c>
      <c r="Y406" s="219">
        <v>6.26</v>
      </c>
      <c r="Z406" s="219">
        <v>5.76</v>
      </c>
      <c r="AA406" s="219">
        <v>5.12</v>
      </c>
      <c r="AB406" s="219">
        <v>4.76</v>
      </c>
      <c r="AC406" s="219">
        <v>4.43</v>
      </c>
      <c r="AD406" s="219">
        <v>3.72</v>
      </c>
      <c r="AE406" s="219">
        <v>2.82</v>
      </c>
      <c r="AF406" s="219">
        <v>2.47</v>
      </c>
      <c r="AG406" s="179">
        <v>3.3469629964182</v>
      </c>
      <c r="AH406" s="179">
        <v>4.41894402729947</v>
      </c>
      <c r="AI406" s="179">
        <v>5.6576776629845</v>
      </c>
      <c r="AJ406" s="179">
        <v>6.8845003983264</v>
      </c>
      <c r="AK406" s="179">
        <v>7.45622361479642</v>
      </c>
      <c r="AL406" s="179">
        <v>6.86067859764015</v>
      </c>
      <c r="AM406" s="179">
        <v>6.09838097568014</v>
      </c>
      <c r="AN406" s="179">
        <v>5.66958856332763</v>
      </c>
      <c r="AO406" s="179">
        <v>5.27652885200449</v>
      </c>
      <c r="AP406" s="179">
        <v>4.4308549276426</v>
      </c>
      <c r="AQ406" s="179">
        <v>3.35887389676132</v>
      </c>
      <c r="AR406" s="179">
        <v>2.94199238475194</v>
      </c>
      <c r="AS406" s="177">
        <v>0.8</v>
      </c>
      <c r="AT406" s="180">
        <v>1.22741979417881</v>
      </c>
      <c r="AU406" s="181">
        <v>399</v>
      </c>
    </row>
    <row r="407" customHeight="1" spans="1:47">
      <c r="A407" s="184" t="s">
        <v>422</v>
      </c>
      <c r="B407" s="185" t="s">
        <v>481</v>
      </c>
      <c r="C407" s="167" t="s">
        <v>494</v>
      </c>
      <c r="D407" s="186">
        <v>0</v>
      </c>
      <c r="E407" s="186">
        <v>0.65</v>
      </c>
      <c r="F407" s="186" t="s">
        <v>425</v>
      </c>
      <c r="G407" s="187">
        <v>3</v>
      </c>
      <c r="H407" s="186" t="s">
        <v>160</v>
      </c>
      <c r="I407" s="186" t="s">
        <v>160</v>
      </c>
      <c r="J407" s="186" t="s">
        <v>160</v>
      </c>
      <c r="K407" s="196" t="s">
        <v>160</v>
      </c>
      <c r="L407" s="171">
        <v>0.3634</v>
      </c>
      <c r="M407" s="172">
        <v>4</v>
      </c>
      <c r="N407" s="173">
        <v>118.45</v>
      </c>
      <c r="O407" s="173">
        <v>39.27</v>
      </c>
      <c r="P407" s="174">
        <v>1.252</v>
      </c>
      <c r="Q407" s="175">
        <v>37.77</v>
      </c>
      <c r="R407" s="176">
        <v>26</v>
      </c>
      <c r="S407" s="174">
        <f t="shared" si="12"/>
        <v>1.274224</v>
      </c>
      <c r="T407" s="177">
        <f t="shared" si="13"/>
        <v>-0.0174412034304803</v>
      </c>
      <c r="U407" s="219">
        <v>2.81</v>
      </c>
      <c r="V407" s="219">
        <v>3.73</v>
      </c>
      <c r="W407" s="219">
        <v>4.79</v>
      </c>
      <c r="X407" s="219">
        <v>5.81</v>
      </c>
      <c r="Y407" s="219">
        <v>6.12</v>
      </c>
      <c r="Z407" s="219">
        <v>5.7</v>
      </c>
      <c r="AA407" s="219">
        <v>5.08</v>
      </c>
      <c r="AB407" s="219">
        <v>4.77</v>
      </c>
      <c r="AC407" s="219">
        <v>4.57</v>
      </c>
      <c r="AD407" s="219">
        <v>3.73</v>
      </c>
      <c r="AE407" s="219">
        <v>2.8</v>
      </c>
      <c r="AF407" s="219">
        <v>2.44</v>
      </c>
      <c r="AG407" s="179">
        <v>3.31288834616206</v>
      </c>
      <c r="AH407" s="179">
        <v>4.39753506447846</v>
      </c>
      <c r="AI407" s="179">
        <v>5.64723671819084</v>
      </c>
      <c r="AJ407" s="179">
        <v>6.84977981893293</v>
      </c>
      <c r="AK407" s="179">
        <v>7.21525860445259</v>
      </c>
      <c r="AL407" s="179">
        <v>6.72009379826467</v>
      </c>
      <c r="AM407" s="179">
        <v>5.98913622722535</v>
      </c>
      <c r="AN407" s="179">
        <v>5.6236574417057</v>
      </c>
      <c r="AO407" s="179">
        <v>5.38786467685431</v>
      </c>
      <c r="AP407" s="179">
        <v>4.39753506447846</v>
      </c>
      <c r="AQ407" s="179">
        <v>3.30109870791949</v>
      </c>
      <c r="AR407" s="179">
        <v>2.87667173118698</v>
      </c>
      <c r="AS407" s="177">
        <v>0.8</v>
      </c>
      <c r="AT407" s="180">
        <v>1.1802779907178</v>
      </c>
      <c r="AU407" s="181">
        <v>400</v>
      </c>
    </row>
    <row r="408" customHeight="1" spans="1:47">
      <c r="A408" s="184" t="s">
        <v>422</v>
      </c>
      <c r="B408" s="185" t="s">
        <v>481</v>
      </c>
      <c r="C408" s="167" t="s">
        <v>495</v>
      </c>
      <c r="D408" s="186">
        <v>0</v>
      </c>
      <c r="E408" s="186">
        <v>0.65</v>
      </c>
      <c r="F408" s="186" t="s">
        <v>425</v>
      </c>
      <c r="G408" s="187">
        <v>3</v>
      </c>
      <c r="H408" s="186" t="s">
        <v>160</v>
      </c>
      <c r="I408" s="186" t="s">
        <v>160</v>
      </c>
      <c r="J408" s="186" t="s">
        <v>160</v>
      </c>
      <c r="K408" s="196" t="s">
        <v>160</v>
      </c>
      <c r="L408" s="171">
        <v>0.3634</v>
      </c>
      <c r="M408" s="172">
        <v>53</v>
      </c>
      <c r="N408" s="173">
        <v>117.95</v>
      </c>
      <c r="O408" s="173">
        <v>40.18</v>
      </c>
      <c r="P408" s="174">
        <v>1.347</v>
      </c>
      <c r="Q408" s="175">
        <v>38.78</v>
      </c>
      <c r="R408" s="176">
        <v>28</v>
      </c>
      <c r="S408" s="174">
        <f t="shared" si="12"/>
        <v>1.295824</v>
      </c>
      <c r="T408" s="177">
        <f t="shared" si="13"/>
        <v>0.039493017570287</v>
      </c>
      <c r="U408" s="219">
        <v>2.81</v>
      </c>
      <c r="V408" s="219">
        <v>3.69</v>
      </c>
      <c r="W408" s="219">
        <v>4.8</v>
      </c>
      <c r="X408" s="219">
        <v>5.86</v>
      </c>
      <c r="Y408" s="219">
        <v>6.36</v>
      </c>
      <c r="Z408" s="219">
        <v>6.05</v>
      </c>
      <c r="AA408" s="219">
        <v>5.22</v>
      </c>
      <c r="AB408" s="219">
        <v>4.93</v>
      </c>
      <c r="AC408" s="219">
        <v>4.57</v>
      </c>
      <c r="AD408" s="219">
        <v>3.73</v>
      </c>
      <c r="AE408" s="219">
        <v>2.8</v>
      </c>
      <c r="AF408" s="219">
        <v>2.41</v>
      </c>
      <c r="AG408" s="179">
        <v>3.35155360604526</v>
      </c>
      <c r="AH408" s="179">
        <v>4.40115046487795</v>
      </c>
      <c r="AI408" s="179">
        <v>5.72507377545099</v>
      </c>
      <c r="AJ408" s="179">
        <v>6.98936090086308</v>
      </c>
      <c r="AK408" s="179">
        <v>7.58572275247256</v>
      </c>
      <c r="AL408" s="179">
        <v>7.21597840447468</v>
      </c>
      <c r="AM408" s="179">
        <v>6.22601773080295</v>
      </c>
      <c r="AN408" s="179">
        <v>5.88012785686945</v>
      </c>
      <c r="AO408" s="179">
        <v>5.45074732371063</v>
      </c>
      <c r="AP408" s="179">
        <v>4.4488594130067</v>
      </c>
      <c r="AQ408" s="179">
        <v>3.33962636901308</v>
      </c>
      <c r="AR408" s="179">
        <v>2.87446412475768</v>
      </c>
      <c r="AS408" s="177">
        <v>0.8</v>
      </c>
      <c r="AT408" s="180">
        <v>1.18559553468762</v>
      </c>
      <c r="AU408" s="181">
        <v>401</v>
      </c>
    </row>
    <row r="409" customHeight="1" spans="1:47">
      <c r="A409" s="184" t="s">
        <v>422</v>
      </c>
      <c r="B409" s="185" t="s">
        <v>481</v>
      </c>
      <c r="C409" s="167" t="s">
        <v>496</v>
      </c>
      <c r="D409" s="186">
        <v>0</v>
      </c>
      <c r="E409" s="186">
        <v>0.65</v>
      </c>
      <c r="F409" s="186" t="s">
        <v>425</v>
      </c>
      <c r="G409" s="187">
        <v>3</v>
      </c>
      <c r="H409" s="186" t="s">
        <v>160</v>
      </c>
      <c r="I409" s="186" t="s">
        <v>160</v>
      </c>
      <c r="J409" s="186" t="s">
        <v>160</v>
      </c>
      <c r="K409" s="196" t="s">
        <v>160</v>
      </c>
      <c r="L409" s="171">
        <v>0.3634</v>
      </c>
      <c r="M409" s="172">
        <v>50</v>
      </c>
      <c r="N409" s="173">
        <v>118.7</v>
      </c>
      <c r="O409" s="173">
        <v>40.02</v>
      </c>
      <c r="P409" s="174">
        <v>1.334</v>
      </c>
      <c r="Q409" s="175">
        <v>38.52</v>
      </c>
      <c r="R409" s="176">
        <v>27</v>
      </c>
      <c r="S409" s="174">
        <f t="shared" si="12"/>
        <v>1.296272</v>
      </c>
      <c r="T409" s="177">
        <f t="shared" si="13"/>
        <v>0.0291050026537643</v>
      </c>
      <c r="U409" s="219">
        <v>2.79</v>
      </c>
      <c r="V409" s="219">
        <v>3.72</v>
      </c>
      <c r="W409" s="219">
        <v>4.81</v>
      </c>
      <c r="X409" s="219">
        <v>5.88</v>
      </c>
      <c r="Y409" s="219">
        <v>6.34</v>
      </c>
      <c r="Z409" s="219">
        <v>5.96</v>
      </c>
      <c r="AA409" s="219">
        <v>5.21</v>
      </c>
      <c r="AB409" s="219">
        <v>4.96</v>
      </c>
      <c r="AC409" s="219">
        <v>4.61</v>
      </c>
      <c r="AD409" s="219">
        <v>3.76</v>
      </c>
      <c r="AE409" s="219">
        <v>2.8</v>
      </c>
      <c r="AF409" s="219">
        <v>2.41</v>
      </c>
      <c r="AG409" s="179">
        <v>3.3200404236148</v>
      </c>
      <c r="AH409" s="179">
        <v>4.42672056481973</v>
      </c>
      <c r="AI409" s="179">
        <v>5.72379728945777</v>
      </c>
      <c r="AJ409" s="179">
        <v>6.99707444116667</v>
      </c>
      <c r="AK409" s="179">
        <v>7.54446461853685</v>
      </c>
      <c r="AL409" s="179">
        <v>7.09227273288322</v>
      </c>
      <c r="AM409" s="179">
        <v>6.19978874804054</v>
      </c>
      <c r="AN409" s="179">
        <v>5.90229408642631</v>
      </c>
      <c r="AO409" s="179">
        <v>5.48580156016639</v>
      </c>
      <c r="AP409" s="179">
        <v>4.47431971067801</v>
      </c>
      <c r="AQ409" s="179">
        <v>3.33194021007937</v>
      </c>
      <c r="AR409" s="179">
        <v>2.86784853796117</v>
      </c>
      <c r="AS409" s="177">
        <v>0.8</v>
      </c>
      <c r="AT409" s="180">
        <v>1.18421225808381</v>
      </c>
      <c r="AU409" s="181">
        <v>402</v>
      </c>
    </row>
    <row r="410" customHeight="1" spans="1:47">
      <c r="A410" s="184" t="s">
        <v>422</v>
      </c>
      <c r="B410" s="185" t="s">
        <v>497</v>
      </c>
      <c r="C410" s="188" t="s">
        <v>498</v>
      </c>
      <c r="D410" s="186">
        <v>0</v>
      </c>
      <c r="E410" s="186">
        <v>0.65</v>
      </c>
      <c r="F410" s="186" t="s">
        <v>425</v>
      </c>
      <c r="G410" s="187">
        <v>3</v>
      </c>
      <c r="H410" s="186" t="s">
        <v>160</v>
      </c>
      <c r="I410" s="186" t="s">
        <v>160</v>
      </c>
      <c r="J410" s="186" t="s">
        <v>160</v>
      </c>
      <c r="K410" s="196" t="s">
        <v>160</v>
      </c>
      <c r="L410" s="171">
        <v>0.3634</v>
      </c>
      <c r="M410" s="172">
        <v>4</v>
      </c>
      <c r="N410" s="173">
        <v>119.6</v>
      </c>
      <c r="O410" s="173">
        <v>39.93</v>
      </c>
      <c r="P410" s="174">
        <v>1.278</v>
      </c>
      <c r="Q410" s="175">
        <v>37.33</v>
      </c>
      <c r="R410" s="176">
        <v>27</v>
      </c>
      <c r="S410" s="174">
        <f t="shared" si="12"/>
        <v>1.231136</v>
      </c>
      <c r="T410" s="177">
        <f t="shared" si="13"/>
        <v>0.0380656564343826</v>
      </c>
      <c r="U410" s="219">
        <v>2.66</v>
      </c>
      <c r="V410" s="219">
        <v>3.52</v>
      </c>
      <c r="W410" s="219">
        <v>4.55</v>
      </c>
      <c r="X410" s="219">
        <v>5.42</v>
      </c>
      <c r="Y410" s="219">
        <v>5.89</v>
      </c>
      <c r="Z410" s="219">
        <v>5.76</v>
      </c>
      <c r="AA410" s="219">
        <v>5.13</v>
      </c>
      <c r="AB410" s="219">
        <v>4.91</v>
      </c>
      <c r="AC410" s="219">
        <v>4.47</v>
      </c>
      <c r="AD410" s="219">
        <v>3.43</v>
      </c>
      <c r="AE410" s="219">
        <v>2.54</v>
      </c>
      <c r="AF410" s="219">
        <v>2.29</v>
      </c>
      <c r="AG410" s="179">
        <v>3.11803121669742</v>
      </c>
      <c r="AH410" s="179">
        <v>4.12611649728381</v>
      </c>
      <c r="AI410" s="179">
        <v>5.33347444961402</v>
      </c>
      <c r="AJ410" s="179">
        <v>6.35328165206768</v>
      </c>
      <c r="AK410" s="179">
        <v>6.90421197983001</v>
      </c>
      <c r="AL410" s="179">
        <v>6.75182699555533</v>
      </c>
      <c r="AM410" s="179">
        <v>6.01334591791646</v>
      </c>
      <c r="AN410" s="179">
        <v>5.75546363683622</v>
      </c>
      <c r="AO410" s="179">
        <v>5.23969907467575</v>
      </c>
      <c r="AP410" s="179">
        <v>4.02061920047826</v>
      </c>
      <c r="AQ410" s="179">
        <v>2.97736815429002</v>
      </c>
      <c r="AR410" s="179">
        <v>2.68432010760793</v>
      </c>
      <c r="AS410" s="177">
        <v>0.8</v>
      </c>
      <c r="AT410" s="180">
        <v>1.18772643032223</v>
      </c>
      <c r="AU410" s="181">
        <v>403</v>
      </c>
    </row>
    <row r="411" customHeight="1" spans="1:47">
      <c r="A411" s="184" t="s">
        <v>422</v>
      </c>
      <c r="B411" s="185" t="s">
        <v>497</v>
      </c>
      <c r="C411" s="167" t="s">
        <v>499</v>
      </c>
      <c r="D411" s="186">
        <v>0</v>
      </c>
      <c r="E411" s="186">
        <v>0.65</v>
      </c>
      <c r="F411" s="186" t="s">
        <v>425</v>
      </c>
      <c r="G411" s="187">
        <v>3</v>
      </c>
      <c r="H411" s="186" t="s">
        <v>160</v>
      </c>
      <c r="I411" s="186" t="s">
        <v>160</v>
      </c>
      <c r="J411" s="186" t="s">
        <v>160</v>
      </c>
      <c r="K411" s="196" t="s">
        <v>160</v>
      </c>
      <c r="L411" s="171">
        <v>0.3634</v>
      </c>
      <c r="M411" s="172">
        <v>8</v>
      </c>
      <c r="N411" s="173">
        <v>119.6</v>
      </c>
      <c r="O411" s="173">
        <v>39.93</v>
      </c>
      <c r="P411" s="174">
        <v>1.276</v>
      </c>
      <c r="Q411" s="175">
        <v>37.33</v>
      </c>
      <c r="R411" s="176">
        <v>27</v>
      </c>
      <c r="S411" s="174">
        <f t="shared" si="12"/>
        <v>1.231136</v>
      </c>
      <c r="T411" s="177">
        <f t="shared" si="13"/>
        <v>0.036441140540119</v>
      </c>
      <c r="U411" s="219">
        <v>2.66</v>
      </c>
      <c r="V411" s="219">
        <v>3.52</v>
      </c>
      <c r="W411" s="219">
        <v>4.55</v>
      </c>
      <c r="X411" s="219">
        <v>5.42</v>
      </c>
      <c r="Y411" s="219">
        <v>5.89</v>
      </c>
      <c r="Z411" s="219">
        <v>5.76</v>
      </c>
      <c r="AA411" s="219">
        <v>5.13</v>
      </c>
      <c r="AB411" s="219">
        <v>4.91</v>
      </c>
      <c r="AC411" s="219">
        <v>4.47</v>
      </c>
      <c r="AD411" s="219">
        <v>3.43</v>
      </c>
      <c r="AE411" s="219">
        <v>2.54</v>
      </c>
      <c r="AF411" s="219">
        <v>2.29</v>
      </c>
      <c r="AG411" s="179">
        <v>3.11803121669742</v>
      </c>
      <c r="AH411" s="179">
        <v>4.12611649728381</v>
      </c>
      <c r="AI411" s="179">
        <v>5.33347444961402</v>
      </c>
      <c r="AJ411" s="179">
        <v>6.35328165206768</v>
      </c>
      <c r="AK411" s="179">
        <v>6.90421197983001</v>
      </c>
      <c r="AL411" s="179">
        <v>6.75182699555533</v>
      </c>
      <c r="AM411" s="179">
        <v>6.01334591791646</v>
      </c>
      <c r="AN411" s="179">
        <v>5.75546363683622</v>
      </c>
      <c r="AO411" s="179">
        <v>5.23969907467575</v>
      </c>
      <c r="AP411" s="179">
        <v>4.02061920047826</v>
      </c>
      <c r="AQ411" s="179">
        <v>2.97736815429002</v>
      </c>
      <c r="AR411" s="179">
        <v>2.68432010760793</v>
      </c>
      <c r="AS411" s="177">
        <v>0.8</v>
      </c>
      <c r="AT411" s="180">
        <v>1.16356157754658</v>
      </c>
      <c r="AU411" s="181">
        <v>404</v>
      </c>
    </row>
    <row r="412" customHeight="1" spans="1:47">
      <c r="A412" s="184" t="s">
        <v>422</v>
      </c>
      <c r="B412" s="185" t="s">
        <v>497</v>
      </c>
      <c r="C412" s="167" t="s">
        <v>500</v>
      </c>
      <c r="D412" s="186">
        <v>0</v>
      </c>
      <c r="E412" s="186">
        <v>0.65</v>
      </c>
      <c r="F412" s="186" t="s">
        <v>425</v>
      </c>
      <c r="G412" s="187">
        <v>3</v>
      </c>
      <c r="H412" s="186" t="s">
        <v>160</v>
      </c>
      <c r="I412" s="186" t="s">
        <v>160</v>
      </c>
      <c r="J412" s="186" t="s">
        <v>160</v>
      </c>
      <c r="K412" s="196" t="s">
        <v>160</v>
      </c>
      <c r="L412" s="171">
        <v>0.3634</v>
      </c>
      <c r="M412" s="172">
        <v>3</v>
      </c>
      <c r="N412" s="173">
        <v>119.77</v>
      </c>
      <c r="O412" s="173">
        <v>40</v>
      </c>
      <c r="P412" s="174">
        <v>1.336</v>
      </c>
      <c r="Q412" s="175">
        <v>38.4</v>
      </c>
      <c r="R412" s="176">
        <v>27</v>
      </c>
      <c r="S412" s="174">
        <f t="shared" si="12"/>
        <v>1.284744</v>
      </c>
      <c r="T412" s="177">
        <f t="shared" si="13"/>
        <v>0.0398958858729832</v>
      </c>
      <c r="U412" s="219">
        <v>2.75</v>
      </c>
      <c r="V412" s="219">
        <v>3.72</v>
      </c>
      <c r="W412" s="219">
        <v>4.81</v>
      </c>
      <c r="X412" s="219">
        <v>5.83</v>
      </c>
      <c r="Y412" s="219">
        <v>6.26</v>
      </c>
      <c r="Z412" s="219">
        <v>5.84</v>
      </c>
      <c r="AA412" s="219">
        <v>5.21</v>
      </c>
      <c r="AB412" s="219">
        <v>4.84</v>
      </c>
      <c r="AC412" s="219">
        <v>4.68</v>
      </c>
      <c r="AD412" s="219">
        <v>3.72</v>
      </c>
      <c r="AE412" s="219">
        <v>2.74</v>
      </c>
      <c r="AF412" s="219">
        <v>2.38</v>
      </c>
      <c r="AG412" s="179">
        <v>3.26574165748196</v>
      </c>
      <c r="AH412" s="179">
        <v>4.41765780575741</v>
      </c>
      <c r="AI412" s="179">
        <v>5.71207904454117</v>
      </c>
      <c r="AJ412" s="179">
        <v>6.92337231386175</v>
      </c>
      <c r="AK412" s="179">
        <v>7.43401555484984</v>
      </c>
      <c r="AL412" s="179">
        <v>6.93524773807077</v>
      </c>
      <c r="AM412" s="179">
        <v>6.18709601290218</v>
      </c>
      <c r="AN412" s="179">
        <v>5.74770531716824</v>
      </c>
      <c r="AO412" s="179">
        <v>5.55769852982384</v>
      </c>
      <c r="AP412" s="179">
        <v>4.41765780575741</v>
      </c>
      <c r="AQ412" s="179">
        <v>3.25386623327293</v>
      </c>
      <c r="AR412" s="179">
        <v>2.82635096174802</v>
      </c>
      <c r="AS412" s="177">
        <v>0.8</v>
      </c>
      <c r="AT412" s="180">
        <v>1.17569509896324</v>
      </c>
      <c r="AU412" s="181">
        <v>405</v>
      </c>
    </row>
    <row r="413" customHeight="1" spans="1:47">
      <c r="A413" s="184" t="s">
        <v>422</v>
      </c>
      <c r="B413" s="185" t="s">
        <v>497</v>
      </c>
      <c r="C413" s="167" t="s">
        <v>501</v>
      </c>
      <c r="D413" s="186">
        <v>0</v>
      </c>
      <c r="E413" s="186">
        <v>0.65</v>
      </c>
      <c r="F413" s="186" t="s">
        <v>425</v>
      </c>
      <c r="G413" s="187">
        <v>3</v>
      </c>
      <c r="H413" s="186" t="s">
        <v>160</v>
      </c>
      <c r="I413" s="186" t="s">
        <v>160</v>
      </c>
      <c r="J413" s="186" t="s">
        <v>160</v>
      </c>
      <c r="K413" s="196" t="s">
        <v>160</v>
      </c>
      <c r="L413" s="171">
        <v>0.3634</v>
      </c>
      <c r="M413" s="172">
        <v>13</v>
      </c>
      <c r="N413" s="173">
        <v>119.48</v>
      </c>
      <c r="O413" s="173">
        <v>39.83</v>
      </c>
      <c r="P413" s="174">
        <v>1.294</v>
      </c>
      <c r="Q413" s="175">
        <v>37.13</v>
      </c>
      <c r="R413" s="176">
        <v>27</v>
      </c>
      <c r="S413" s="174">
        <f t="shared" si="12"/>
        <v>1.231136</v>
      </c>
      <c r="T413" s="177">
        <f t="shared" si="13"/>
        <v>0.0510617835884906</v>
      </c>
      <c r="U413" s="219">
        <v>2.66</v>
      </c>
      <c r="V413" s="219">
        <v>3.52</v>
      </c>
      <c r="W413" s="219">
        <v>4.55</v>
      </c>
      <c r="X413" s="219">
        <v>5.42</v>
      </c>
      <c r="Y413" s="219">
        <v>5.89</v>
      </c>
      <c r="Z413" s="219">
        <v>5.76</v>
      </c>
      <c r="AA413" s="219">
        <v>5.13</v>
      </c>
      <c r="AB413" s="219">
        <v>4.91</v>
      </c>
      <c r="AC413" s="219">
        <v>4.47</v>
      </c>
      <c r="AD413" s="219">
        <v>3.43</v>
      </c>
      <c r="AE413" s="219">
        <v>2.54</v>
      </c>
      <c r="AF413" s="219">
        <v>2.29</v>
      </c>
      <c r="AG413" s="179">
        <v>3.11194694980896</v>
      </c>
      <c r="AH413" s="179">
        <v>4.1180651365893</v>
      </c>
      <c r="AI413" s="179">
        <v>5.32306715098901</v>
      </c>
      <c r="AJ413" s="179">
        <v>6.34088438645284</v>
      </c>
      <c r="AK413" s="179">
        <v>6.89073967457698</v>
      </c>
      <c r="AL413" s="179">
        <v>6.73865204169158</v>
      </c>
      <c r="AM413" s="179">
        <v>6.00161197463156</v>
      </c>
      <c r="AN413" s="179">
        <v>5.74423290359473</v>
      </c>
      <c r="AO413" s="179">
        <v>5.22947476152107</v>
      </c>
      <c r="AP413" s="179">
        <v>4.01277369843787</v>
      </c>
      <c r="AQ413" s="179">
        <v>2.97155836560705</v>
      </c>
      <c r="AR413" s="179">
        <v>2.67908214851974</v>
      </c>
      <c r="AS413" s="177">
        <v>0.8</v>
      </c>
      <c r="AT413" s="180">
        <v>1.19138747546917</v>
      </c>
      <c r="AU413" s="181">
        <v>406</v>
      </c>
    </row>
    <row r="414" customHeight="1" spans="1:47">
      <c r="A414" s="184" t="s">
        <v>422</v>
      </c>
      <c r="B414" s="185" t="s">
        <v>497</v>
      </c>
      <c r="C414" s="167" t="s">
        <v>502</v>
      </c>
      <c r="D414" s="186">
        <v>0</v>
      </c>
      <c r="E414" s="186">
        <v>0.65</v>
      </c>
      <c r="F414" s="186" t="s">
        <v>425</v>
      </c>
      <c r="G414" s="187">
        <v>3</v>
      </c>
      <c r="H414" s="186" t="s">
        <v>160</v>
      </c>
      <c r="I414" s="186" t="s">
        <v>160</v>
      </c>
      <c r="J414" s="186" t="s">
        <v>160</v>
      </c>
      <c r="K414" s="196" t="s">
        <v>160</v>
      </c>
      <c r="L414" s="171">
        <v>0.3634</v>
      </c>
      <c r="M414" s="172">
        <v>228</v>
      </c>
      <c r="N414" s="173">
        <v>118.95</v>
      </c>
      <c r="O414" s="173">
        <v>40.4</v>
      </c>
      <c r="P414" s="174">
        <v>1.356</v>
      </c>
      <c r="Q414" s="175">
        <v>39.2</v>
      </c>
      <c r="R414" s="176">
        <v>28</v>
      </c>
      <c r="S414" s="174">
        <f t="shared" si="12"/>
        <v>1.296272</v>
      </c>
      <c r="T414" s="177">
        <f t="shared" si="13"/>
        <v>0.046076749324216</v>
      </c>
      <c r="U414" s="219">
        <v>2.79</v>
      </c>
      <c r="V414" s="219">
        <v>3.72</v>
      </c>
      <c r="W414" s="219">
        <v>4.81</v>
      </c>
      <c r="X414" s="219">
        <v>5.88</v>
      </c>
      <c r="Y414" s="219">
        <v>6.34</v>
      </c>
      <c r="Z414" s="219">
        <v>5.96</v>
      </c>
      <c r="AA414" s="219">
        <v>5.21</v>
      </c>
      <c r="AB414" s="219">
        <v>4.96</v>
      </c>
      <c r="AC414" s="219">
        <v>4.61</v>
      </c>
      <c r="AD414" s="219">
        <v>3.76</v>
      </c>
      <c r="AE414" s="219">
        <v>2.8</v>
      </c>
      <c r="AF414" s="219">
        <v>2.41</v>
      </c>
      <c r="AG414" s="179">
        <v>3.34338885665971</v>
      </c>
      <c r="AH414" s="179">
        <v>4.45785180887962</v>
      </c>
      <c r="AI414" s="179">
        <v>5.76405032277176</v>
      </c>
      <c r="AJ414" s="179">
        <v>7.04628189145488</v>
      </c>
      <c r="AK414" s="179">
        <v>7.59752163126257</v>
      </c>
      <c r="AL414" s="179">
        <v>7.142149672291</v>
      </c>
      <c r="AM414" s="179">
        <v>6.24338922695237</v>
      </c>
      <c r="AN414" s="179">
        <v>5.94380241183949</v>
      </c>
      <c r="AO414" s="179">
        <v>5.52438087068146</v>
      </c>
      <c r="AP414" s="179">
        <v>4.50578569929768</v>
      </c>
      <c r="AQ414" s="179">
        <v>3.35537232926423</v>
      </c>
      <c r="AR414" s="179">
        <v>2.88801689768814</v>
      </c>
      <c r="AS414" s="177">
        <v>0.8</v>
      </c>
      <c r="AT414" s="180">
        <v>1.16915013325437</v>
      </c>
      <c r="AU414" s="181">
        <v>407</v>
      </c>
    </row>
    <row r="415" customHeight="1" spans="1:47">
      <c r="A415" s="184" t="s">
        <v>422</v>
      </c>
      <c r="B415" s="185" t="s">
        <v>497</v>
      </c>
      <c r="C415" s="167" t="s">
        <v>503</v>
      </c>
      <c r="D415" s="186">
        <v>0</v>
      </c>
      <c r="E415" s="186">
        <v>0.65</v>
      </c>
      <c r="F415" s="186" t="s">
        <v>425</v>
      </c>
      <c r="G415" s="187">
        <v>3</v>
      </c>
      <c r="H415" s="186" t="s">
        <v>160</v>
      </c>
      <c r="I415" s="186" t="s">
        <v>160</v>
      </c>
      <c r="J415" s="186" t="s">
        <v>160</v>
      </c>
      <c r="K415" s="196" t="s">
        <v>160</v>
      </c>
      <c r="L415" s="171">
        <v>0.3634</v>
      </c>
      <c r="M415" s="172">
        <v>22</v>
      </c>
      <c r="N415" s="173">
        <v>119.17</v>
      </c>
      <c r="O415" s="173">
        <v>39.7</v>
      </c>
      <c r="P415" s="174">
        <v>1.284</v>
      </c>
      <c r="Q415" s="175">
        <v>37</v>
      </c>
      <c r="R415" s="176">
        <v>26</v>
      </c>
      <c r="S415" s="174">
        <f t="shared" si="12"/>
        <v>1.231136</v>
      </c>
      <c r="T415" s="177">
        <f t="shared" si="13"/>
        <v>0.042939204117173</v>
      </c>
      <c r="U415" s="219">
        <v>2.66</v>
      </c>
      <c r="V415" s="219">
        <v>3.52</v>
      </c>
      <c r="W415" s="219">
        <v>4.55</v>
      </c>
      <c r="X415" s="219">
        <v>5.42</v>
      </c>
      <c r="Y415" s="219">
        <v>5.89</v>
      </c>
      <c r="Z415" s="219">
        <v>5.76</v>
      </c>
      <c r="AA415" s="219">
        <v>5.13</v>
      </c>
      <c r="AB415" s="219">
        <v>4.91</v>
      </c>
      <c r="AC415" s="219">
        <v>4.47</v>
      </c>
      <c r="AD415" s="219">
        <v>3.43</v>
      </c>
      <c r="AE415" s="219">
        <v>2.54</v>
      </c>
      <c r="AF415" s="219">
        <v>2.29</v>
      </c>
      <c r="AG415" s="179">
        <v>3.10539599199439</v>
      </c>
      <c r="AH415" s="179">
        <v>4.10939619993242</v>
      </c>
      <c r="AI415" s="179">
        <v>5.31186156525355</v>
      </c>
      <c r="AJ415" s="179">
        <v>6.32753619421412</v>
      </c>
      <c r="AK415" s="179">
        <v>6.87623398227328</v>
      </c>
      <c r="AL415" s="179">
        <v>6.72446650898032</v>
      </c>
      <c r="AM415" s="179">
        <v>5.9889779845606</v>
      </c>
      <c r="AN415" s="179">
        <v>5.73214072206483</v>
      </c>
      <c r="AO415" s="179">
        <v>5.21846619707327</v>
      </c>
      <c r="AP415" s="179">
        <v>4.0043264107296</v>
      </c>
      <c r="AQ415" s="179">
        <v>2.96530293972396</v>
      </c>
      <c r="AR415" s="179">
        <v>2.67344241416058</v>
      </c>
      <c r="AS415" s="177">
        <v>0.8</v>
      </c>
      <c r="AT415" s="180">
        <v>1.17950546413991</v>
      </c>
      <c r="AU415" s="181">
        <v>408</v>
      </c>
    </row>
    <row r="416" customHeight="1" spans="1:47">
      <c r="A416" s="184" t="s">
        <v>422</v>
      </c>
      <c r="B416" s="185" t="s">
        <v>497</v>
      </c>
      <c r="C416" s="167" t="s">
        <v>504</v>
      </c>
      <c r="D416" s="186">
        <v>0</v>
      </c>
      <c r="E416" s="186">
        <v>0.65</v>
      </c>
      <c r="F416" s="186" t="s">
        <v>425</v>
      </c>
      <c r="G416" s="187">
        <v>3</v>
      </c>
      <c r="H416" s="186" t="s">
        <v>160</v>
      </c>
      <c r="I416" s="186" t="s">
        <v>160</v>
      </c>
      <c r="J416" s="186" t="s">
        <v>160</v>
      </c>
      <c r="K416" s="196" t="s">
        <v>160</v>
      </c>
      <c r="L416" s="171">
        <v>0.3634</v>
      </c>
      <c r="M416" s="172">
        <v>19</v>
      </c>
      <c r="N416" s="173">
        <v>119.23</v>
      </c>
      <c r="O416" s="173">
        <v>39.88</v>
      </c>
      <c r="P416" s="174">
        <v>1.295</v>
      </c>
      <c r="Q416" s="175">
        <v>37.28</v>
      </c>
      <c r="R416" s="176">
        <v>27</v>
      </c>
      <c r="S416" s="174">
        <f t="shared" si="12"/>
        <v>1.231136</v>
      </c>
      <c r="T416" s="177">
        <f t="shared" si="13"/>
        <v>0.0518740415356223</v>
      </c>
      <c r="U416" s="219">
        <v>2.66</v>
      </c>
      <c r="V416" s="219">
        <v>3.52</v>
      </c>
      <c r="W416" s="219">
        <v>4.55</v>
      </c>
      <c r="X416" s="219">
        <v>5.42</v>
      </c>
      <c r="Y416" s="219">
        <v>5.89</v>
      </c>
      <c r="Z416" s="219">
        <v>5.76</v>
      </c>
      <c r="AA416" s="219">
        <v>5.13</v>
      </c>
      <c r="AB416" s="219">
        <v>4.91</v>
      </c>
      <c r="AC416" s="219">
        <v>4.47</v>
      </c>
      <c r="AD416" s="219">
        <v>3.43</v>
      </c>
      <c r="AE416" s="219">
        <v>2.54</v>
      </c>
      <c r="AF416" s="219">
        <v>2.29</v>
      </c>
      <c r="AG416" s="179">
        <v>3.1148853741585</v>
      </c>
      <c r="AH416" s="179">
        <v>4.12195357783381</v>
      </c>
      <c r="AI416" s="179">
        <v>5.32809340316586</v>
      </c>
      <c r="AJ416" s="179">
        <v>6.34687170223274</v>
      </c>
      <c r="AK416" s="179">
        <v>6.89724618563668</v>
      </c>
      <c r="AL416" s="179">
        <v>6.74501494554623</v>
      </c>
      <c r="AM416" s="179">
        <v>6.00727893587711</v>
      </c>
      <c r="AN416" s="179">
        <v>5.7496568372625</v>
      </c>
      <c r="AO416" s="179">
        <v>5.23441264003327</v>
      </c>
      <c r="AP416" s="179">
        <v>4.01656271930965</v>
      </c>
      <c r="AQ416" s="179">
        <v>2.97436422945962</v>
      </c>
      <c r="AR416" s="179">
        <v>2.68161184467029</v>
      </c>
      <c r="AS416" s="177">
        <v>0.8</v>
      </c>
      <c r="AT416" s="180">
        <v>1.28227786660576</v>
      </c>
      <c r="AU416" s="181">
        <v>409</v>
      </c>
    </row>
    <row r="417" customHeight="1" spans="1:47">
      <c r="A417" s="184" t="s">
        <v>422</v>
      </c>
      <c r="B417" s="185" t="s">
        <v>497</v>
      </c>
      <c r="C417" s="167" t="s">
        <v>505</v>
      </c>
      <c r="D417" s="186">
        <v>0</v>
      </c>
      <c r="E417" s="186">
        <v>0.65</v>
      </c>
      <c r="F417" s="186" t="s">
        <v>425</v>
      </c>
      <c r="G417" s="187">
        <v>3</v>
      </c>
      <c r="H417" s="186" t="s">
        <v>160</v>
      </c>
      <c r="I417" s="186" t="s">
        <v>160</v>
      </c>
      <c r="J417" s="186" t="s">
        <v>160</v>
      </c>
      <c r="K417" s="196" t="s">
        <v>160</v>
      </c>
      <c r="L417" s="171">
        <v>0.3634</v>
      </c>
      <c r="M417" s="172">
        <v>55</v>
      </c>
      <c r="N417" s="173">
        <v>118.87</v>
      </c>
      <c r="O417" s="173">
        <v>39.88</v>
      </c>
      <c r="P417" s="174">
        <v>1.305</v>
      </c>
      <c r="Q417" s="175">
        <v>38.78</v>
      </c>
      <c r="R417" s="176">
        <v>27</v>
      </c>
      <c r="S417" s="174">
        <f t="shared" si="12"/>
        <v>1.274224</v>
      </c>
      <c r="T417" s="177">
        <f t="shared" si="13"/>
        <v>0.0241527392358014</v>
      </c>
      <c r="U417" s="219">
        <v>2.81</v>
      </c>
      <c r="V417" s="219">
        <v>3.73</v>
      </c>
      <c r="W417" s="219">
        <v>4.79</v>
      </c>
      <c r="X417" s="219">
        <v>5.81</v>
      </c>
      <c r="Y417" s="219">
        <v>6.12</v>
      </c>
      <c r="Z417" s="219">
        <v>5.7</v>
      </c>
      <c r="AA417" s="219">
        <v>5.08</v>
      </c>
      <c r="AB417" s="219">
        <v>4.77</v>
      </c>
      <c r="AC417" s="219">
        <v>4.57</v>
      </c>
      <c r="AD417" s="219">
        <v>3.73</v>
      </c>
      <c r="AE417" s="219">
        <v>2.8</v>
      </c>
      <c r="AF417" s="219">
        <v>2.44</v>
      </c>
      <c r="AG417" s="179">
        <v>3.35027197729755</v>
      </c>
      <c r="AH417" s="179">
        <v>4.44715817627042</v>
      </c>
      <c r="AI417" s="179">
        <v>5.71096184030437</v>
      </c>
      <c r="AJ417" s="179">
        <v>6.92707480003516</v>
      </c>
      <c r="AK417" s="179">
        <v>7.29667775838471</v>
      </c>
      <c r="AL417" s="179">
        <v>6.79592536320145</v>
      </c>
      <c r="AM417" s="179">
        <v>6.05671944650234</v>
      </c>
      <c r="AN417" s="179">
        <v>5.68711648815279</v>
      </c>
      <c r="AO417" s="179">
        <v>5.44866296663695</v>
      </c>
      <c r="AP417" s="179">
        <v>4.44715817627042</v>
      </c>
      <c r="AQ417" s="179">
        <v>3.33834930122176</v>
      </c>
      <c r="AR417" s="179">
        <v>2.90913296249325</v>
      </c>
      <c r="AS417" s="177">
        <v>0.8</v>
      </c>
      <c r="AT417" s="180">
        <v>1.28227786660576</v>
      </c>
      <c r="AU417" s="181">
        <v>410</v>
      </c>
    </row>
    <row r="418" customHeight="1" spans="1:47">
      <c r="A418" s="184" t="s">
        <v>422</v>
      </c>
      <c r="B418" s="185" t="s">
        <v>506</v>
      </c>
      <c r="C418" s="188" t="s">
        <v>507</v>
      </c>
      <c r="D418" s="186">
        <v>0</v>
      </c>
      <c r="E418" s="186">
        <v>0.75</v>
      </c>
      <c r="F418" s="186" t="s">
        <v>425</v>
      </c>
      <c r="G418" s="187">
        <v>3</v>
      </c>
      <c r="H418" s="186" t="s">
        <v>160</v>
      </c>
      <c r="I418" s="186" t="s">
        <v>160</v>
      </c>
      <c r="J418" s="186" t="s">
        <v>160</v>
      </c>
      <c r="K418" s="196" t="s">
        <v>160</v>
      </c>
      <c r="L418" s="171">
        <v>0.3497</v>
      </c>
      <c r="M418" s="172">
        <v>55</v>
      </c>
      <c r="N418" s="173">
        <v>114.48</v>
      </c>
      <c r="O418" s="173">
        <v>36.62</v>
      </c>
      <c r="P418" s="174">
        <v>1.13</v>
      </c>
      <c r="Q418" s="175">
        <v>34.72</v>
      </c>
      <c r="R418" s="176">
        <v>23</v>
      </c>
      <c r="S418" s="174">
        <f t="shared" si="12"/>
        <v>1.230312</v>
      </c>
      <c r="T418" s="177">
        <f t="shared" si="13"/>
        <v>-0.0815337898029117</v>
      </c>
      <c r="U418" s="219">
        <v>2.96</v>
      </c>
      <c r="V418" s="219">
        <v>3.7</v>
      </c>
      <c r="W418" s="219">
        <v>4.5</v>
      </c>
      <c r="X418" s="219">
        <v>5.63</v>
      </c>
      <c r="Y418" s="219">
        <v>5.76</v>
      </c>
      <c r="Z418" s="219">
        <v>5.45</v>
      </c>
      <c r="AA418" s="219">
        <v>4.81</v>
      </c>
      <c r="AB418" s="219">
        <v>4.57</v>
      </c>
      <c r="AC418" s="219">
        <v>4.02</v>
      </c>
      <c r="AD418" s="219">
        <v>3.58</v>
      </c>
      <c r="AE418" s="219">
        <v>2.96</v>
      </c>
      <c r="AF418" s="219">
        <v>2.61</v>
      </c>
      <c r="AG418" s="179">
        <v>3.38087743596746</v>
      </c>
      <c r="AH418" s="179">
        <v>4.22609679495933</v>
      </c>
      <c r="AI418" s="179">
        <v>5.13984745332891</v>
      </c>
      <c r="AJ418" s="179">
        <v>6.43052025827595</v>
      </c>
      <c r="AK418" s="179">
        <v>6.57900474026101</v>
      </c>
      <c r="AL418" s="179">
        <v>6.22492636014279</v>
      </c>
      <c r="AM418" s="179">
        <v>5.49392583344713</v>
      </c>
      <c r="AN418" s="179">
        <v>5.21980063593625</v>
      </c>
      <c r="AO418" s="179">
        <v>4.59159705830716</v>
      </c>
      <c r="AP418" s="179">
        <v>4.08903419620389</v>
      </c>
      <c r="AQ418" s="179">
        <v>3.38087743596746</v>
      </c>
      <c r="AR418" s="179">
        <v>2.98111152293077</v>
      </c>
      <c r="AS418" s="177">
        <v>0.8</v>
      </c>
      <c r="AT418" s="180">
        <v>1.28947444163021</v>
      </c>
      <c r="AU418" s="181">
        <v>411</v>
      </c>
    </row>
    <row r="419" customHeight="1" spans="1:47">
      <c r="A419" s="184" t="s">
        <v>422</v>
      </c>
      <c r="B419" s="185" t="s">
        <v>506</v>
      </c>
      <c r="C419" s="167" t="s">
        <v>508</v>
      </c>
      <c r="D419" s="186">
        <v>0</v>
      </c>
      <c r="E419" s="186">
        <v>0.75</v>
      </c>
      <c r="F419" s="186" t="s">
        <v>425</v>
      </c>
      <c r="G419" s="187">
        <v>3</v>
      </c>
      <c r="H419" s="186" t="s">
        <v>160</v>
      </c>
      <c r="I419" s="186" t="s">
        <v>160</v>
      </c>
      <c r="J419" s="186" t="s">
        <v>160</v>
      </c>
      <c r="K419" s="196" t="s">
        <v>160</v>
      </c>
      <c r="L419" s="171">
        <v>0.3497</v>
      </c>
      <c r="M419" s="172">
        <v>63</v>
      </c>
      <c r="N419" s="173">
        <v>114.48</v>
      </c>
      <c r="O419" s="173">
        <v>36.6</v>
      </c>
      <c r="P419" s="174">
        <v>1.123</v>
      </c>
      <c r="Q419" s="175">
        <v>34.7</v>
      </c>
      <c r="R419" s="176">
        <v>23</v>
      </c>
      <c r="S419" s="174">
        <f t="shared" si="12"/>
        <v>1.230312</v>
      </c>
      <c r="T419" s="177">
        <f t="shared" si="13"/>
        <v>-0.0872234034943981</v>
      </c>
      <c r="U419" s="219">
        <v>2.96</v>
      </c>
      <c r="V419" s="219">
        <v>3.7</v>
      </c>
      <c r="W419" s="219">
        <v>4.5</v>
      </c>
      <c r="X419" s="219">
        <v>5.63</v>
      </c>
      <c r="Y419" s="219">
        <v>5.76</v>
      </c>
      <c r="Z419" s="219">
        <v>5.45</v>
      </c>
      <c r="AA419" s="219">
        <v>4.81</v>
      </c>
      <c r="AB419" s="219">
        <v>4.57</v>
      </c>
      <c r="AC419" s="219">
        <v>4.02</v>
      </c>
      <c r="AD419" s="219">
        <v>3.58</v>
      </c>
      <c r="AE419" s="219">
        <v>2.96</v>
      </c>
      <c r="AF419" s="219">
        <v>2.61</v>
      </c>
      <c r="AG419" s="179">
        <v>3.37983808985038</v>
      </c>
      <c r="AH419" s="179">
        <v>4.22479761231297</v>
      </c>
      <c r="AI419" s="179">
        <v>5.13826736632659</v>
      </c>
      <c r="AJ419" s="179">
        <v>6.42854339387082</v>
      </c>
      <c r="AK419" s="179">
        <v>6.57698222889804</v>
      </c>
      <c r="AL419" s="179">
        <v>6.22301269921776</v>
      </c>
      <c r="AM419" s="179">
        <v>5.49223689600687</v>
      </c>
      <c r="AN419" s="179">
        <v>5.21819596980278</v>
      </c>
      <c r="AO419" s="179">
        <v>4.59018551391842</v>
      </c>
      <c r="AP419" s="179">
        <v>4.08777714921093</v>
      </c>
      <c r="AQ419" s="179">
        <v>3.37983808985038</v>
      </c>
      <c r="AR419" s="179">
        <v>2.98019507246942</v>
      </c>
      <c r="AS419" s="177">
        <v>0.8</v>
      </c>
      <c r="AT419" s="180">
        <v>1.28227786660576</v>
      </c>
      <c r="AU419" s="181">
        <v>412</v>
      </c>
    </row>
    <row r="420" customHeight="1" spans="1:47">
      <c r="A420" s="184" t="s">
        <v>422</v>
      </c>
      <c r="B420" s="185" t="s">
        <v>506</v>
      </c>
      <c r="C420" s="167" t="s">
        <v>509</v>
      </c>
      <c r="D420" s="186">
        <v>0</v>
      </c>
      <c r="E420" s="186">
        <v>0.75</v>
      </c>
      <c r="F420" s="186" t="s">
        <v>425</v>
      </c>
      <c r="G420" s="187">
        <v>3</v>
      </c>
      <c r="H420" s="186" t="s">
        <v>160</v>
      </c>
      <c r="I420" s="186" t="s">
        <v>160</v>
      </c>
      <c r="J420" s="186" t="s">
        <v>160</v>
      </c>
      <c r="K420" s="196" t="s">
        <v>160</v>
      </c>
      <c r="L420" s="171">
        <v>0.3497</v>
      </c>
      <c r="M420" s="172">
        <v>56</v>
      </c>
      <c r="N420" s="173">
        <v>114.48</v>
      </c>
      <c r="O420" s="173">
        <v>36.63</v>
      </c>
      <c r="P420" s="174">
        <v>1.13</v>
      </c>
      <c r="Q420" s="175">
        <v>34.83</v>
      </c>
      <c r="R420" s="176">
        <v>23</v>
      </c>
      <c r="S420" s="174">
        <f t="shared" si="12"/>
        <v>1.230312</v>
      </c>
      <c r="T420" s="177">
        <f t="shared" si="13"/>
        <v>-0.0815337898029117</v>
      </c>
      <c r="U420" s="219">
        <v>2.96</v>
      </c>
      <c r="V420" s="219">
        <v>3.7</v>
      </c>
      <c r="W420" s="219">
        <v>4.5</v>
      </c>
      <c r="X420" s="219">
        <v>5.63</v>
      </c>
      <c r="Y420" s="219">
        <v>5.76</v>
      </c>
      <c r="Z420" s="219">
        <v>5.45</v>
      </c>
      <c r="AA420" s="219">
        <v>4.81</v>
      </c>
      <c r="AB420" s="219">
        <v>4.57</v>
      </c>
      <c r="AC420" s="219">
        <v>4.02</v>
      </c>
      <c r="AD420" s="219">
        <v>3.58</v>
      </c>
      <c r="AE420" s="219">
        <v>2.96</v>
      </c>
      <c r="AF420" s="219">
        <v>2.61</v>
      </c>
      <c r="AG420" s="179">
        <v>3.38160882767948</v>
      </c>
      <c r="AH420" s="179">
        <v>4.22701103459935</v>
      </c>
      <c r="AI420" s="179">
        <v>5.14095936640462</v>
      </c>
      <c r="AJ420" s="179">
        <v>6.43191138507956</v>
      </c>
      <c r="AK420" s="179">
        <v>6.58042798899791</v>
      </c>
      <c r="AL420" s="179">
        <v>6.22627301042337</v>
      </c>
      <c r="AM420" s="179">
        <v>5.49511434497916</v>
      </c>
      <c r="AN420" s="179">
        <v>5.22092984543758</v>
      </c>
      <c r="AO420" s="179">
        <v>4.59259036732146</v>
      </c>
      <c r="AP420" s="179">
        <v>4.08991878482856</v>
      </c>
      <c r="AQ420" s="179">
        <v>3.38160882767948</v>
      </c>
      <c r="AR420" s="179">
        <v>2.98175643251468</v>
      </c>
      <c r="AS420" s="177">
        <v>0.8</v>
      </c>
      <c r="AT420" s="180">
        <v>1.34656811458937</v>
      </c>
      <c r="AU420" s="181">
        <v>413</v>
      </c>
    </row>
    <row r="421" customHeight="1" spans="1:47">
      <c r="A421" s="184" t="s">
        <v>422</v>
      </c>
      <c r="B421" s="185" t="s">
        <v>506</v>
      </c>
      <c r="C421" s="167" t="s">
        <v>510</v>
      </c>
      <c r="D421" s="186">
        <v>0</v>
      </c>
      <c r="E421" s="186">
        <v>0.75</v>
      </c>
      <c r="F421" s="186" t="s">
        <v>425</v>
      </c>
      <c r="G421" s="187">
        <v>3</v>
      </c>
      <c r="H421" s="186" t="s">
        <v>160</v>
      </c>
      <c r="I421" s="186" t="s">
        <v>160</v>
      </c>
      <c r="J421" s="186" t="s">
        <v>160</v>
      </c>
      <c r="K421" s="196" t="s">
        <v>160</v>
      </c>
      <c r="L421" s="171">
        <v>0.3497</v>
      </c>
      <c r="M421" s="172">
        <v>62</v>
      </c>
      <c r="N421" s="173">
        <v>114.45</v>
      </c>
      <c r="O421" s="173">
        <v>36.63</v>
      </c>
      <c r="P421" s="174">
        <v>1.126</v>
      </c>
      <c r="Q421" s="175">
        <v>34.83</v>
      </c>
      <c r="R421" s="176">
        <v>23</v>
      </c>
      <c r="S421" s="174">
        <f t="shared" si="12"/>
        <v>1.230312</v>
      </c>
      <c r="T421" s="177">
        <f t="shared" si="13"/>
        <v>-0.0847849976266183</v>
      </c>
      <c r="U421" s="219">
        <v>2.96</v>
      </c>
      <c r="V421" s="219">
        <v>3.7</v>
      </c>
      <c r="W421" s="219">
        <v>4.5</v>
      </c>
      <c r="X421" s="219">
        <v>5.63</v>
      </c>
      <c r="Y421" s="219">
        <v>5.76</v>
      </c>
      <c r="Z421" s="219">
        <v>5.45</v>
      </c>
      <c r="AA421" s="219">
        <v>4.81</v>
      </c>
      <c r="AB421" s="219">
        <v>4.57</v>
      </c>
      <c r="AC421" s="219">
        <v>4.02</v>
      </c>
      <c r="AD421" s="219">
        <v>3.58</v>
      </c>
      <c r="AE421" s="219">
        <v>2.96</v>
      </c>
      <c r="AF421" s="219">
        <v>2.61</v>
      </c>
      <c r="AG421" s="179">
        <v>3.38160882767948</v>
      </c>
      <c r="AH421" s="179">
        <v>4.22701103459935</v>
      </c>
      <c r="AI421" s="179">
        <v>5.14095936640462</v>
      </c>
      <c r="AJ421" s="179">
        <v>6.43191138507956</v>
      </c>
      <c r="AK421" s="179">
        <v>6.58042798899791</v>
      </c>
      <c r="AL421" s="179">
        <v>6.22627301042337</v>
      </c>
      <c r="AM421" s="179">
        <v>5.49511434497916</v>
      </c>
      <c r="AN421" s="179">
        <v>5.22092984543758</v>
      </c>
      <c r="AO421" s="179">
        <v>4.59259036732146</v>
      </c>
      <c r="AP421" s="179">
        <v>4.08991878482856</v>
      </c>
      <c r="AQ421" s="179">
        <v>3.38160882767948</v>
      </c>
      <c r="AR421" s="179">
        <v>2.98175643251468</v>
      </c>
      <c r="AS421" s="177">
        <v>0.8</v>
      </c>
      <c r="AT421" s="180">
        <v>1.27926564641389</v>
      </c>
      <c r="AU421" s="181">
        <v>414</v>
      </c>
    </row>
    <row r="422" customHeight="1" spans="1:47">
      <c r="A422" s="184" t="s">
        <v>422</v>
      </c>
      <c r="B422" s="185" t="s">
        <v>506</v>
      </c>
      <c r="C422" s="167" t="s">
        <v>511</v>
      </c>
      <c r="D422" s="186">
        <v>0</v>
      </c>
      <c r="E422" s="186">
        <v>0.75</v>
      </c>
      <c r="F422" s="186" t="s">
        <v>425</v>
      </c>
      <c r="G422" s="187">
        <v>3</v>
      </c>
      <c r="H422" s="186" t="s">
        <v>160</v>
      </c>
      <c r="I422" s="186" t="s">
        <v>160</v>
      </c>
      <c r="J422" s="186" t="s">
        <v>160</v>
      </c>
      <c r="K422" s="196" t="s">
        <v>160</v>
      </c>
      <c r="L422" s="171">
        <v>0.3497</v>
      </c>
      <c r="M422" s="172">
        <v>132</v>
      </c>
      <c r="N422" s="173">
        <v>114.2</v>
      </c>
      <c r="O422" s="173">
        <v>36.42</v>
      </c>
      <c r="P422" s="174">
        <v>1.121</v>
      </c>
      <c r="Q422" s="175">
        <v>34.42</v>
      </c>
      <c r="R422" s="176">
        <v>23</v>
      </c>
      <c r="S422" s="174">
        <f t="shared" si="12"/>
        <v>1.230312</v>
      </c>
      <c r="T422" s="177">
        <f t="shared" si="13"/>
        <v>-0.0888490074062513</v>
      </c>
      <c r="U422" s="219">
        <v>2.96</v>
      </c>
      <c r="V422" s="219">
        <v>3.7</v>
      </c>
      <c r="W422" s="219">
        <v>4.5</v>
      </c>
      <c r="X422" s="219">
        <v>5.63</v>
      </c>
      <c r="Y422" s="219">
        <v>5.76</v>
      </c>
      <c r="Z422" s="219">
        <v>5.45</v>
      </c>
      <c r="AA422" s="219">
        <v>4.81</v>
      </c>
      <c r="AB422" s="219">
        <v>4.57</v>
      </c>
      <c r="AC422" s="219">
        <v>4.02</v>
      </c>
      <c r="AD422" s="219">
        <v>3.58</v>
      </c>
      <c r="AE422" s="219">
        <v>2.96</v>
      </c>
      <c r="AF422" s="219">
        <v>2.61</v>
      </c>
      <c r="AG422" s="179">
        <v>3.37131160226024</v>
      </c>
      <c r="AH422" s="179">
        <v>4.2141395028253</v>
      </c>
      <c r="AI422" s="179">
        <v>5.12530480073347</v>
      </c>
      <c r="AJ422" s="179">
        <v>6.41232578402877</v>
      </c>
      <c r="AK422" s="179">
        <v>6.56039014493884</v>
      </c>
      <c r="AL422" s="179">
        <v>6.20731359199943</v>
      </c>
      <c r="AM422" s="179">
        <v>5.47838135367289</v>
      </c>
      <c r="AN422" s="179">
        <v>5.20503176430044</v>
      </c>
      <c r="AO422" s="179">
        <v>4.57860562198857</v>
      </c>
      <c r="AP422" s="179">
        <v>4.07746470813907</v>
      </c>
      <c r="AQ422" s="179">
        <v>3.37131160226024</v>
      </c>
      <c r="AR422" s="179">
        <v>2.97267678442541</v>
      </c>
      <c r="AS422" s="177">
        <v>0.8</v>
      </c>
      <c r="AT422" s="180">
        <v>1.28615378026496</v>
      </c>
      <c r="AU422" s="181">
        <v>415</v>
      </c>
    </row>
    <row r="423" customHeight="1" spans="1:47">
      <c r="A423" s="184" t="s">
        <v>422</v>
      </c>
      <c r="B423" s="185" t="s">
        <v>506</v>
      </c>
      <c r="C423" s="167" t="s">
        <v>512</v>
      </c>
      <c r="D423" s="186">
        <v>0</v>
      </c>
      <c r="E423" s="186">
        <v>0.75</v>
      </c>
      <c r="F423" s="186" t="s">
        <v>425</v>
      </c>
      <c r="G423" s="187">
        <v>3</v>
      </c>
      <c r="H423" s="186" t="s">
        <v>160</v>
      </c>
      <c r="I423" s="186" t="s">
        <v>160</v>
      </c>
      <c r="J423" s="186" t="s">
        <v>160</v>
      </c>
      <c r="K423" s="196" t="s">
        <v>160</v>
      </c>
      <c r="L423" s="171">
        <v>0.3497</v>
      </c>
      <c r="M423" s="172">
        <v>58</v>
      </c>
      <c r="N423" s="173">
        <v>114.53</v>
      </c>
      <c r="O423" s="173">
        <v>36.6</v>
      </c>
      <c r="P423" s="174">
        <v>1.125</v>
      </c>
      <c r="Q423" s="175">
        <v>34.7</v>
      </c>
      <c r="R423" s="176">
        <v>23</v>
      </c>
      <c r="S423" s="174">
        <f t="shared" si="12"/>
        <v>1.230312</v>
      </c>
      <c r="T423" s="177">
        <f t="shared" si="13"/>
        <v>-0.0855977995825448</v>
      </c>
      <c r="U423" s="219">
        <v>2.96</v>
      </c>
      <c r="V423" s="219">
        <v>3.7</v>
      </c>
      <c r="W423" s="219">
        <v>4.5</v>
      </c>
      <c r="X423" s="219">
        <v>5.63</v>
      </c>
      <c r="Y423" s="219">
        <v>5.76</v>
      </c>
      <c r="Z423" s="219">
        <v>5.45</v>
      </c>
      <c r="AA423" s="219">
        <v>4.81</v>
      </c>
      <c r="AB423" s="219">
        <v>4.57</v>
      </c>
      <c r="AC423" s="219">
        <v>4.02</v>
      </c>
      <c r="AD423" s="219">
        <v>3.58</v>
      </c>
      <c r="AE423" s="219">
        <v>2.96</v>
      </c>
      <c r="AF423" s="219">
        <v>2.61</v>
      </c>
      <c r="AG423" s="179">
        <v>3.37983808985038</v>
      </c>
      <c r="AH423" s="179">
        <v>4.22479761231297</v>
      </c>
      <c r="AI423" s="179">
        <v>5.13826736632659</v>
      </c>
      <c r="AJ423" s="179">
        <v>6.42854339387082</v>
      </c>
      <c r="AK423" s="179">
        <v>6.57698222889804</v>
      </c>
      <c r="AL423" s="179">
        <v>6.22301269921776</v>
      </c>
      <c r="AM423" s="179">
        <v>5.49223689600687</v>
      </c>
      <c r="AN423" s="179">
        <v>5.21819596980278</v>
      </c>
      <c r="AO423" s="179">
        <v>4.59018551391842</v>
      </c>
      <c r="AP423" s="179">
        <v>4.08777714921093</v>
      </c>
      <c r="AQ423" s="179">
        <v>3.37983808985038</v>
      </c>
      <c r="AR423" s="179">
        <v>2.98019507246942</v>
      </c>
      <c r="AS423" s="177">
        <v>0.8</v>
      </c>
      <c r="AT423" s="180">
        <v>1.26133757827785</v>
      </c>
      <c r="AU423" s="181">
        <v>416</v>
      </c>
    </row>
    <row r="424" customHeight="1" spans="1:47">
      <c r="A424" s="184" t="s">
        <v>422</v>
      </c>
      <c r="B424" s="185" t="s">
        <v>506</v>
      </c>
      <c r="C424" s="167" t="s">
        <v>513</v>
      </c>
      <c r="D424" s="186">
        <v>0</v>
      </c>
      <c r="E424" s="186">
        <v>0.75</v>
      </c>
      <c r="F424" s="186" t="s">
        <v>425</v>
      </c>
      <c r="G424" s="187">
        <v>3</v>
      </c>
      <c r="H424" s="186" t="s">
        <v>160</v>
      </c>
      <c r="I424" s="186" t="s">
        <v>160</v>
      </c>
      <c r="J424" s="186" t="s">
        <v>160</v>
      </c>
      <c r="K424" s="196" t="s">
        <v>160</v>
      </c>
      <c r="L424" s="171">
        <v>0.3497</v>
      </c>
      <c r="M424" s="172">
        <v>65</v>
      </c>
      <c r="N424" s="173">
        <v>114.62</v>
      </c>
      <c r="O424" s="173">
        <v>36.35</v>
      </c>
      <c r="P424" s="174">
        <v>1.123</v>
      </c>
      <c r="Q424" s="175">
        <v>34.35</v>
      </c>
      <c r="R424" s="176">
        <v>23</v>
      </c>
      <c r="S424" s="174">
        <f t="shared" si="12"/>
        <v>1.230312</v>
      </c>
      <c r="T424" s="177">
        <f t="shared" si="13"/>
        <v>-0.0872234034943981</v>
      </c>
      <c r="U424" s="219">
        <v>2.96</v>
      </c>
      <c r="V424" s="219">
        <v>3.7</v>
      </c>
      <c r="W424" s="219">
        <v>4.5</v>
      </c>
      <c r="X424" s="219">
        <v>5.63</v>
      </c>
      <c r="Y424" s="219">
        <v>5.76</v>
      </c>
      <c r="Z424" s="219">
        <v>5.45</v>
      </c>
      <c r="AA424" s="219">
        <v>4.81</v>
      </c>
      <c r="AB424" s="219">
        <v>4.57</v>
      </c>
      <c r="AC424" s="219">
        <v>4.02</v>
      </c>
      <c r="AD424" s="219">
        <v>3.58</v>
      </c>
      <c r="AE424" s="219">
        <v>2.96</v>
      </c>
      <c r="AF424" s="219">
        <v>2.61</v>
      </c>
      <c r="AG424" s="179">
        <v>3.36723120639318</v>
      </c>
      <c r="AH424" s="179">
        <v>4.20903900799147</v>
      </c>
      <c r="AI424" s="179">
        <v>5.11910149620584</v>
      </c>
      <c r="AJ424" s="179">
        <v>6.40456476080864</v>
      </c>
      <c r="AK424" s="179">
        <v>6.55244991514348</v>
      </c>
      <c r="AL424" s="179">
        <v>6.19980070096041</v>
      </c>
      <c r="AM424" s="179">
        <v>5.47175071038891</v>
      </c>
      <c r="AN424" s="179">
        <v>5.1987319639246</v>
      </c>
      <c r="AO424" s="179">
        <v>4.57306400327722</v>
      </c>
      <c r="AP424" s="179">
        <v>4.07252963475931</v>
      </c>
      <c r="AQ424" s="179">
        <v>3.36723120639318</v>
      </c>
      <c r="AR424" s="179">
        <v>2.96907886779939</v>
      </c>
      <c r="AS424" s="177">
        <v>0.8</v>
      </c>
      <c r="AT424" s="180">
        <v>1.29032302767423</v>
      </c>
      <c r="AU424" s="181">
        <v>417</v>
      </c>
    </row>
    <row r="425" customHeight="1" spans="1:47">
      <c r="A425" s="184" t="s">
        <v>422</v>
      </c>
      <c r="B425" s="185" t="s">
        <v>506</v>
      </c>
      <c r="C425" s="167" t="s">
        <v>514</v>
      </c>
      <c r="D425" s="186">
        <v>0</v>
      </c>
      <c r="E425" s="186">
        <v>0.75</v>
      </c>
      <c r="F425" s="186" t="s">
        <v>425</v>
      </c>
      <c r="G425" s="187">
        <v>3</v>
      </c>
      <c r="H425" s="186" t="s">
        <v>160</v>
      </c>
      <c r="I425" s="186" t="s">
        <v>160</v>
      </c>
      <c r="J425" s="186" t="s">
        <v>160</v>
      </c>
      <c r="K425" s="196" t="s">
        <v>160</v>
      </c>
      <c r="L425" s="171">
        <v>0.3497</v>
      </c>
      <c r="M425" s="172">
        <v>59</v>
      </c>
      <c r="N425" s="173">
        <v>114.68</v>
      </c>
      <c r="O425" s="173">
        <v>36.43</v>
      </c>
      <c r="P425" s="174">
        <v>1.121</v>
      </c>
      <c r="Q425" s="175">
        <v>34.43</v>
      </c>
      <c r="R425" s="176">
        <v>23</v>
      </c>
      <c r="S425" s="174">
        <f t="shared" si="12"/>
        <v>1.230312</v>
      </c>
      <c r="T425" s="177">
        <f t="shared" si="13"/>
        <v>-0.0888490074062513</v>
      </c>
      <c r="U425" s="219">
        <v>2.96</v>
      </c>
      <c r="V425" s="219">
        <v>3.7</v>
      </c>
      <c r="W425" s="219">
        <v>4.5</v>
      </c>
      <c r="X425" s="219">
        <v>5.63</v>
      </c>
      <c r="Y425" s="219">
        <v>5.76</v>
      </c>
      <c r="Z425" s="219">
        <v>5.45</v>
      </c>
      <c r="AA425" s="219">
        <v>4.81</v>
      </c>
      <c r="AB425" s="219">
        <v>4.57</v>
      </c>
      <c r="AC425" s="219">
        <v>4.02</v>
      </c>
      <c r="AD425" s="219">
        <v>3.58</v>
      </c>
      <c r="AE425" s="219">
        <v>2.96</v>
      </c>
      <c r="AF425" s="219">
        <v>2.61</v>
      </c>
      <c r="AG425" s="179">
        <v>3.37165805096593</v>
      </c>
      <c r="AH425" s="179">
        <v>4.21457256370742</v>
      </c>
      <c r="AI425" s="179">
        <v>5.12583149640091</v>
      </c>
      <c r="AJ425" s="179">
        <v>6.41298473883048</v>
      </c>
      <c r="AK425" s="179">
        <v>6.56106431539317</v>
      </c>
      <c r="AL425" s="179">
        <v>6.20795147897444</v>
      </c>
      <c r="AM425" s="179">
        <v>5.47894433281964</v>
      </c>
      <c r="AN425" s="179">
        <v>5.20556665301159</v>
      </c>
      <c r="AO425" s="179">
        <v>4.57907613678482</v>
      </c>
      <c r="AP425" s="179">
        <v>4.07788372380339</v>
      </c>
      <c r="AQ425" s="179">
        <v>3.37165805096593</v>
      </c>
      <c r="AR425" s="179">
        <v>2.97298226791253</v>
      </c>
      <c r="AS425" s="177">
        <v>0.8</v>
      </c>
      <c r="AT425" s="180">
        <v>1.29673706599136</v>
      </c>
      <c r="AU425" s="181">
        <v>418</v>
      </c>
    </row>
    <row r="426" customHeight="1" spans="1:47">
      <c r="A426" s="184" t="s">
        <v>422</v>
      </c>
      <c r="B426" s="185" t="s">
        <v>506</v>
      </c>
      <c r="C426" s="167" t="s">
        <v>515</v>
      </c>
      <c r="D426" s="186">
        <v>0</v>
      </c>
      <c r="E426" s="186">
        <v>0.75</v>
      </c>
      <c r="F426" s="186" t="s">
        <v>425</v>
      </c>
      <c r="G426" s="187">
        <v>3</v>
      </c>
      <c r="H426" s="186" t="s">
        <v>160</v>
      </c>
      <c r="I426" s="186" t="s">
        <v>160</v>
      </c>
      <c r="J426" s="186" t="s">
        <v>160</v>
      </c>
      <c r="K426" s="196" t="s">
        <v>160</v>
      </c>
      <c r="L426" s="171">
        <v>0.3497</v>
      </c>
      <c r="M426" s="172">
        <v>47</v>
      </c>
      <c r="N426" s="173">
        <v>115.15</v>
      </c>
      <c r="O426" s="173">
        <v>36.28</v>
      </c>
      <c r="P426" s="174">
        <v>1.115</v>
      </c>
      <c r="Q426" s="175">
        <v>33.48</v>
      </c>
      <c r="R426" s="176">
        <v>23</v>
      </c>
      <c r="S426" s="174">
        <f t="shared" si="12"/>
        <v>1.246504</v>
      </c>
      <c r="T426" s="177">
        <f t="shared" si="13"/>
        <v>-0.10549825752665</v>
      </c>
      <c r="U426" s="219">
        <v>2.89</v>
      </c>
      <c r="V426" s="219">
        <v>3.66</v>
      </c>
      <c r="W426" s="219">
        <v>4.56</v>
      </c>
      <c r="X426" s="219">
        <v>5.62</v>
      </c>
      <c r="Y426" s="219">
        <v>5.78</v>
      </c>
      <c r="Z426" s="219">
        <v>5.66</v>
      </c>
      <c r="AA426" s="219">
        <v>4.99</v>
      </c>
      <c r="AB426" s="219">
        <v>4.83</v>
      </c>
      <c r="AC426" s="219">
        <v>4.22</v>
      </c>
      <c r="AD426" s="219">
        <v>3.6</v>
      </c>
      <c r="AE426" s="219">
        <v>2.9</v>
      </c>
      <c r="AF426" s="219">
        <v>2.5</v>
      </c>
      <c r="AG426" s="179">
        <v>3.26340581337886</v>
      </c>
      <c r="AH426" s="179">
        <v>4.13289455950402</v>
      </c>
      <c r="AI426" s="179">
        <v>5.14918010692304</v>
      </c>
      <c r="AJ426" s="179">
        <v>6.34613864054989</v>
      </c>
      <c r="AK426" s="179">
        <v>6.52681162675772</v>
      </c>
      <c r="AL426" s="179">
        <v>6.39130688710185</v>
      </c>
      <c r="AM426" s="179">
        <v>5.63473875735658</v>
      </c>
      <c r="AN426" s="179">
        <v>5.45406577114875</v>
      </c>
      <c r="AO426" s="179">
        <v>4.76525001123141</v>
      </c>
      <c r="AP426" s="179">
        <v>4.06514218967609</v>
      </c>
      <c r="AQ426" s="179">
        <v>3.27469787501685</v>
      </c>
      <c r="AR426" s="179">
        <v>2.82301540949728</v>
      </c>
      <c r="AS426" s="177">
        <v>0.8</v>
      </c>
      <c r="AT426" s="180">
        <v>1.27895064212799</v>
      </c>
      <c r="AU426" s="181">
        <v>419</v>
      </c>
    </row>
    <row r="427" customHeight="1" spans="1:47">
      <c r="A427" s="184" t="s">
        <v>422</v>
      </c>
      <c r="B427" s="185" t="s">
        <v>506</v>
      </c>
      <c r="C427" s="167" t="s">
        <v>516</v>
      </c>
      <c r="D427" s="186">
        <v>0</v>
      </c>
      <c r="E427" s="186">
        <v>0.75</v>
      </c>
      <c r="F427" s="186" t="s">
        <v>425</v>
      </c>
      <c r="G427" s="187">
        <v>3</v>
      </c>
      <c r="H427" s="186" t="s">
        <v>160</v>
      </c>
      <c r="I427" s="186" t="s">
        <v>160</v>
      </c>
      <c r="J427" s="186" t="s">
        <v>160</v>
      </c>
      <c r="K427" s="196" t="s">
        <v>160</v>
      </c>
      <c r="L427" s="171">
        <v>0.3497</v>
      </c>
      <c r="M427" s="172">
        <v>441</v>
      </c>
      <c r="N427" s="173">
        <v>113.67</v>
      </c>
      <c r="O427" s="173">
        <v>36.57</v>
      </c>
      <c r="P427" s="174">
        <v>1.161</v>
      </c>
      <c r="Q427" s="175">
        <v>34.87</v>
      </c>
      <c r="R427" s="176">
        <v>24</v>
      </c>
      <c r="S427" s="174">
        <f t="shared" si="12"/>
        <v>1.266008</v>
      </c>
      <c r="T427" s="177">
        <f t="shared" si="13"/>
        <v>-0.0829441836070548</v>
      </c>
      <c r="U427" s="219">
        <v>3.02</v>
      </c>
      <c r="V427" s="219">
        <v>3.75</v>
      </c>
      <c r="W427" s="219">
        <v>4.55</v>
      </c>
      <c r="X427" s="219">
        <v>5.72</v>
      </c>
      <c r="Y427" s="219">
        <v>5.97</v>
      </c>
      <c r="Z427" s="219">
        <v>5.64</v>
      </c>
      <c r="AA427" s="219">
        <v>5.12</v>
      </c>
      <c r="AB427" s="219">
        <v>4.69</v>
      </c>
      <c r="AC427" s="219">
        <v>4.11</v>
      </c>
      <c r="AD427" s="219">
        <v>3.66</v>
      </c>
      <c r="AE427" s="219">
        <v>3.08</v>
      </c>
      <c r="AF427" s="219">
        <v>2.7</v>
      </c>
      <c r="AG427" s="179">
        <v>3.45485816835281</v>
      </c>
      <c r="AH427" s="179">
        <v>4.28997289116656</v>
      </c>
      <c r="AI427" s="179">
        <v>5.20516710794876</v>
      </c>
      <c r="AJ427" s="179">
        <v>6.54363864999273</v>
      </c>
      <c r="AK427" s="179">
        <v>6.82963684273717</v>
      </c>
      <c r="AL427" s="179">
        <v>6.45211922831451</v>
      </c>
      <c r="AM427" s="179">
        <v>5.85724298740608</v>
      </c>
      <c r="AN427" s="179">
        <v>5.36532609588565</v>
      </c>
      <c r="AO427" s="179">
        <v>4.70181028871855</v>
      </c>
      <c r="AP427" s="179">
        <v>4.18701354177857</v>
      </c>
      <c r="AQ427" s="179">
        <v>3.52349773461147</v>
      </c>
      <c r="AR427" s="179">
        <v>3.08878048163993</v>
      </c>
      <c r="AS427" s="177">
        <v>0.8</v>
      </c>
      <c r="AT427" s="180">
        <v>1.29993958710914</v>
      </c>
      <c r="AU427" s="181">
        <v>420</v>
      </c>
    </row>
    <row r="428" customHeight="1" spans="1:47">
      <c r="A428" s="184" t="s">
        <v>422</v>
      </c>
      <c r="B428" s="185" t="s">
        <v>506</v>
      </c>
      <c r="C428" s="167" t="s">
        <v>517</v>
      </c>
      <c r="D428" s="186">
        <v>0</v>
      </c>
      <c r="E428" s="186">
        <v>0.75</v>
      </c>
      <c r="F428" s="186" t="s">
        <v>425</v>
      </c>
      <c r="G428" s="187">
        <v>3</v>
      </c>
      <c r="H428" s="186" t="s">
        <v>160</v>
      </c>
      <c r="I428" s="186" t="s">
        <v>160</v>
      </c>
      <c r="J428" s="186" t="s">
        <v>160</v>
      </c>
      <c r="K428" s="196" t="s">
        <v>160</v>
      </c>
      <c r="L428" s="171">
        <v>0.3497</v>
      </c>
      <c r="M428" s="172">
        <v>75</v>
      </c>
      <c r="N428" s="173">
        <v>114.37</v>
      </c>
      <c r="O428" s="173">
        <v>36.35</v>
      </c>
      <c r="P428" s="174">
        <v>1.121</v>
      </c>
      <c r="Q428" s="175">
        <v>34.35</v>
      </c>
      <c r="R428" s="176">
        <v>23</v>
      </c>
      <c r="S428" s="174">
        <f t="shared" si="12"/>
        <v>1.230312</v>
      </c>
      <c r="T428" s="177">
        <f t="shared" si="13"/>
        <v>-0.0888490074062513</v>
      </c>
      <c r="U428" s="219">
        <v>2.96</v>
      </c>
      <c r="V428" s="219">
        <v>3.7</v>
      </c>
      <c r="W428" s="219">
        <v>4.5</v>
      </c>
      <c r="X428" s="219">
        <v>5.63</v>
      </c>
      <c r="Y428" s="219">
        <v>5.76</v>
      </c>
      <c r="Z428" s="219">
        <v>5.45</v>
      </c>
      <c r="AA428" s="219">
        <v>4.81</v>
      </c>
      <c r="AB428" s="219">
        <v>4.57</v>
      </c>
      <c r="AC428" s="219">
        <v>4.02</v>
      </c>
      <c r="AD428" s="219">
        <v>3.58</v>
      </c>
      <c r="AE428" s="219">
        <v>2.96</v>
      </c>
      <c r="AF428" s="219">
        <v>2.61</v>
      </c>
      <c r="AG428" s="179">
        <v>3.36723120639318</v>
      </c>
      <c r="AH428" s="179">
        <v>4.20903900799147</v>
      </c>
      <c r="AI428" s="179">
        <v>5.11910149620584</v>
      </c>
      <c r="AJ428" s="179">
        <v>6.40456476080864</v>
      </c>
      <c r="AK428" s="179">
        <v>6.55244991514348</v>
      </c>
      <c r="AL428" s="179">
        <v>6.19980070096041</v>
      </c>
      <c r="AM428" s="179">
        <v>5.47175071038891</v>
      </c>
      <c r="AN428" s="179">
        <v>5.1987319639246</v>
      </c>
      <c r="AO428" s="179">
        <v>4.57306400327722</v>
      </c>
      <c r="AP428" s="179">
        <v>4.07252963475931</v>
      </c>
      <c r="AQ428" s="179">
        <v>3.36723120639318</v>
      </c>
      <c r="AR428" s="179">
        <v>2.96907886779939</v>
      </c>
      <c r="AS428" s="177">
        <v>0.8</v>
      </c>
      <c r="AT428" s="180">
        <v>1.3165192926045</v>
      </c>
      <c r="AU428" s="181">
        <v>421</v>
      </c>
    </row>
    <row r="429" customHeight="1" spans="1:47">
      <c r="A429" s="184" t="s">
        <v>422</v>
      </c>
      <c r="B429" s="185" t="s">
        <v>506</v>
      </c>
      <c r="C429" s="167" t="s">
        <v>518</v>
      </c>
      <c r="D429" s="186">
        <v>0</v>
      </c>
      <c r="E429" s="186">
        <v>0.75</v>
      </c>
      <c r="F429" s="186" t="s">
        <v>425</v>
      </c>
      <c r="G429" s="187">
        <v>3</v>
      </c>
      <c r="H429" s="186" t="s">
        <v>160</v>
      </c>
      <c r="I429" s="186" t="s">
        <v>160</v>
      </c>
      <c r="J429" s="186" t="s">
        <v>160</v>
      </c>
      <c r="K429" s="196" t="s">
        <v>160</v>
      </c>
      <c r="L429" s="171">
        <v>0.3497</v>
      </c>
      <c r="M429" s="172">
        <v>53</v>
      </c>
      <c r="N429" s="173">
        <v>114.8</v>
      </c>
      <c r="O429" s="173">
        <v>36.55</v>
      </c>
      <c r="P429" s="174">
        <v>1.128</v>
      </c>
      <c r="Q429" s="175">
        <v>34.65</v>
      </c>
      <c r="R429" s="176">
        <v>23</v>
      </c>
      <c r="S429" s="174">
        <f t="shared" si="12"/>
        <v>1.230312</v>
      </c>
      <c r="T429" s="177">
        <f t="shared" si="13"/>
        <v>-0.083159393714765</v>
      </c>
      <c r="U429" s="219">
        <v>2.96</v>
      </c>
      <c r="V429" s="219">
        <v>3.7</v>
      </c>
      <c r="W429" s="219">
        <v>4.5</v>
      </c>
      <c r="X429" s="219">
        <v>5.63</v>
      </c>
      <c r="Y429" s="219">
        <v>5.76</v>
      </c>
      <c r="Z429" s="219">
        <v>5.45</v>
      </c>
      <c r="AA429" s="219">
        <v>4.81</v>
      </c>
      <c r="AB429" s="219">
        <v>4.57</v>
      </c>
      <c r="AC429" s="219">
        <v>4.02</v>
      </c>
      <c r="AD429" s="219">
        <v>3.58</v>
      </c>
      <c r="AE429" s="219">
        <v>2.96</v>
      </c>
      <c r="AF429" s="219">
        <v>2.61</v>
      </c>
      <c r="AG429" s="179">
        <v>3.37675854579976</v>
      </c>
      <c r="AH429" s="179">
        <v>4.22094818224971</v>
      </c>
      <c r="AI429" s="179">
        <v>5.13358562706045</v>
      </c>
      <c r="AJ429" s="179">
        <v>6.42268601785563</v>
      </c>
      <c r="AK429" s="179">
        <v>6.57098960263738</v>
      </c>
      <c r="AL429" s="179">
        <v>6.21734259277322</v>
      </c>
      <c r="AM429" s="179">
        <v>5.48723263692462</v>
      </c>
      <c r="AN429" s="179">
        <v>5.21344140348139</v>
      </c>
      <c r="AO429" s="179">
        <v>4.586003160174</v>
      </c>
      <c r="AP429" s="179">
        <v>4.08405256552809</v>
      </c>
      <c r="AQ429" s="179">
        <v>3.37675854579976</v>
      </c>
      <c r="AR429" s="179">
        <v>2.97747966369506</v>
      </c>
      <c r="AS429" s="177">
        <v>0.8</v>
      </c>
      <c r="AT429" s="180">
        <v>1.33939948791235</v>
      </c>
      <c r="AU429" s="181">
        <v>422</v>
      </c>
    </row>
    <row r="430" customHeight="1" spans="1:47">
      <c r="A430" s="184" t="s">
        <v>422</v>
      </c>
      <c r="B430" s="185" t="s">
        <v>506</v>
      </c>
      <c r="C430" s="167" t="s">
        <v>519</v>
      </c>
      <c r="D430" s="186">
        <v>0</v>
      </c>
      <c r="E430" s="186">
        <v>0.75</v>
      </c>
      <c r="F430" s="186" t="s">
        <v>425</v>
      </c>
      <c r="G430" s="187">
        <v>3</v>
      </c>
      <c r="H430" s="186" t="s">
        <v>160</v>
      </c>
      <c r="I430" s="186" t="s">
        <v>160</v>
      </c>
      <c r="J430" s="186" t="s">
        <v>160</v>
      </c>
      <c r="K430" s="196" t="s">
        <v>160</v>
      </c>
      <c r="L430" s="171">
        <v>0.3497</v>
      </c>
      <c r="M430" s="172">
        <v>67</v>
      </c>
      <c r="N430" s="173">
        <v>114.48</v>
      </c>
      <c r="O430" s="173">
        <v>36.78</v>
      </c>
      <c r="P430" s="174">
        <v>1.134</v>
      </c>
      <c r="Q430" s="175">
        <v>34.98</v>
      </c>
      <c r="R430" s="176">
        <v>24</v>
      </c>
      <c r="S430" s="174">
        <f t="shared" si="12"/>
        <v>1.230312</v>
      </c>
      <c r="T430" s="177">
        <f t="shared" si="13"/>
        <v>-0.0782825819792052</v>
      </c>
      <c r="U430" s="219">
        <v>2.96</v>
      </c>
      <c r="V430" s="219">
        <v>3.7</v>
      </c>
      <c r="W430" s="219">
        <v>4.5</v>
      </c>
      <c r="X430" s="219">
        <v>5.63</v>
      </c>
      <c r="Y430" s="219">
        <v>5.76</v>
      </c>
      <c r="Z430" s="219">
        <v>5.45</v>
      </c>
      <c r="AA430" s="219">
        <v>4.81</v>
      </c>
      <c r="AB430" s="219">
        <v>4.57</v>
      </c>
      <c r="AC430" s="219">
        <v>4.02</v>
      </c>
      <c r="AD430" s="219">
        <v>3.58</v>
      </c>
      <c r="AE430" s="219">
        <v>2.96</v>
      </c>
      <c r="AF430" s="219">
        <v>2.61</v>
      </c>
      <c r="AG430" s="179">
        <v>3.38890349764938</v>
      </c>
      <c r="AH430" s="179">
        <v>4.23612937206172</v>
      </c>
      <c r="AI430" s="179">
        <v>5.15204923629128</v>
      </c>
      <c r="AJ430" s="179">
        <v>6.44578604451554</v>
      </c>
      <c r="AK430" s="179">
        <v>6.59462302245284</v>
      </c>
      <c r="AL430" s="179">
        <v>6.23970407506389</v>
      </c>
      <c r="AM430" s="179">
        <v>5.50696818368024</v>
      </c>
      <c r="AN430" s="179">
        <v>5.23219222441137</v>
      </c>
      <c r="AO430" s="179">
        <v>4.60249731775355</v>
      </c>
      <c r="AP430" s="179">
        <v>4.09874139242729</v>
      </c>
      <c r="AQ430" s="179">
        <v>3.38890349764938</v>
      </c>
      <c r="AR430" s="179">
        <v>2.98818855704894</v>
      </c>
      <c r="AS430" s="177">
        <v>0.8</v>
      </c>
      <c r="AT430" s="180">
        <v>1.19607437890936</v>
      </c>
      <c r="AU430" s="181">
        <v>423</v>
      </c>
    </row>
    <row r="431" customHeight="1" spans="1:47">
      <c r="A431" s="184" t="s">
        <v>422</v>
      </c>
      <c r="B431" s="185" t="s">
        <v>506</v>
      </c>
      <c r="C431" s="167" t="s">
        <v>520</v>
      </c>
      <c r="D431" s="186">
        <v>0</v>
      </c>
      <c r="E431" s="186">
        <v>0.75</v>
      </c>
      <c r="F431" s="186" t="s">
        <v>425</v>
      </c>
      <c r="G431" s="187">
        <v>3</v>
      </c>
      <c r="H431" s="186" t="s">
        <v>160</v>
      </c>
      <c r="I431" s="186" t="s">
        <v>160</v>
      </c>
      <c r="J431" s="186" t="s">
        <v>160</v>
      </c>
      <c r="K431" s="196" t="s">
        <v>160</v>
      </c>
      <c r="L431" s="171">
        <v>0.3497</v>
      </c>
      <c r="M431" s="172">
        <v>39</v>
      </c>
      <c r="N431" s="173">
        <v>115.17</v>
      </c>
      <c r="O431" s="173">
        <v>36.82</v>
      </c>
      <c r="P431" s="174">
        <v>1.144</v>
      </c>
      <c r="Q431" s="175">
        <v>34.32</v>
      </c>
      <c r="R431" s="176">
        <v>24</v>
      </c>
      <c r="S431" s="174">
        <f t="shared" si="12"/>
        <v>1.246504</v>
      </c>
      <c r="T431" s="177">
        <f t="shared" si="13"/>
        <v>-0.0822331897851912</v>
      </c>
      <c r="U431" s="219">
        <v>2.89</v>
      </c>
      <c r="V431" s="219">
        <v>3.66</v>
      </c>
      <c r="W431" s="219">
        <v>4.56</v>
      </c>
      <c r="X431" s="219">
        <v>5.62</v>
      </c>
      <c r="Y431" s="219">
        <v>5.78</v>
      </c>
      <c r="Z431" s="219">
        <v>5.66</v>
      </c>
      <c r="AA431" s="219">
        <v>4.99</v>
      </c>
      <c r="AB431" s="219">
        <v>4.83</v>
      </c>
      <c r="AC431" s="219">
        <v>4.22</v>
      </c>
      <c r="AD431" s="219">
        <v>3.6</v>
      </c>
      <c r="AE431" s="219">
        <v>2.9</v>
      </c>
      <c r="AF431" s="219">
        <v>2.5</v>
      </c>
      <c r="AG431" s="179">
        <v>3.28842689634369</v>
      </c>
      <c r="AH431" s="179">
        <v>4.16458215938336</v>
      </c>
      <c r="AI431" s="179">
        <v>5.1886597395596</v>
      </c>
      <c r="AJ431" s="179">
        <v>6.39479555621161</v>
      </c>
      <c r="AK431" s="179">
        <v>6.57685379268739</v>
      </c>
      <c r="AL431" s="179">
        <v>6.44031011533056</v>
      </c>
      <c r="AM431" s="179">
        <v>5.67794125008825</v>
      </c>
      <c r="AN431" s="179">
        <v>5.49588301361247</v>
      </c>
      <c r="AO431" s="179">
        <v>4.80178598704858</v>
      </c>
      <c r="AP431" s="179">
        <v>4.09631032070495</v>
      </c>
      <c r="AQ431" s="179">
        <v>3.29980553612343</v>
      </c>
      <c r="AR431" s="179">
        <v>2.84465994493399</v>
      </c>
      <c r="AS431" s="177">
        <v>0.8</v>
      </c>
      <c r="AT431" s="180">
        <v>1.19607437890936</v>
      </c>
      <c r="AU431" s="181">
        <v>424</v>
      </c>
    </row>
    <row r="432" customHeight="1" spans="1:47">
      <c r="A432" s="184" t="s">
        <v>422</v>
      </c>
      <c r="B432" s="185" t="s">
        <v>506</v>
      </c>
      <c r="C432" s="167" t="s">
        <v>521</v>
      </c>
      <c r="D432" s="186">
        <v>0</v>
      </c>
      <c r="E432" s="186">
        <v>0.75</v>
      </c>
      <c r="F432" s="186" t="s">
        <v>425</v>
      </c>
      <c r="G432" s="187">
        <v>3</v>
      </c>
      <c r="H432" s="186" t="s">
        <v>160</v>
      </c>
      <c r="I432" s="186" t="s">
        <v>160</v>
      </c>
      <c r="J432" s="186" t="s">
        <v>160</v>
      </c>
      <c r="K432" s="196" t="s">
        <v>160</v>
      </c>
      <c r="L432" s="171">
        <v>0.3497</v>
      </c>
      <c r="M432" s="172">
        <v>37</v>
      </c>
      <c r="N432" s="173">
        <v>114.87</v>
      </c>
      <c r="O432" s="173">
        <v>36.92</v>
      </c>
      <c r="P432" s="174">
        <v>1.147</v>
      </c>
      <c r="Q432" s="175">
        <v>35.22</v>
      </c>
      <c r="R432" s="176">
        <v>24</v>
      </c>
      <c r="S432" s="174">
        <f t="shared" si="12"/>
        <v>1.230312</v>
      </c>
      <c r="T432" s="177">
        <f t="shared" si="13"/>
        <v>-0.067716156552159</v>
      </c>
      <c r="U432" s="219">
        <v>2.96</v>
      </c>
      <c r="V432" s="219">
        <v>3.7</v>
      </c>
      <c r="W432" s="219">
        <v>4.5</v>
      </c>
      <c r="X432" s="219">
        <v>5.63</v>
      </c>
      <c r="Y432" s="219">
        <v>5.76</v>
      </c>
      <c r="Z432" s="219">
        <v>5.45</v>
      </c>
      <c r="AA432" s="219">
        <v>4.81</v>
      </c>
      <c r="AB432" s="219">
        <v>4.57</v>
      </c>
      <c r="AC432" s="219">
        <v>4.02</v>
      </c>
      <c r="AD432" s="219">
        <v>3.58</v>
      </c>
      <c r="AE432" s="219">
        <v>2.96</v>
      </c>
      <c r="AF432" s="219">
        <v>2.61</v>
      </c>
      <c r="AG432" s="179">
        <v>3.39490860854808</v>
      </c>
      <c r="AH432" s="179">
        <v>4.24363576068509</v>
      </c>
      <c r="AI432" s="179">
        <v>5.16117862786025</v>
      </c>
      <c r="AJ432" s="179">
        <v>6.45720792774516</v>
      </c>
      <c r="AK432" s="179">
        <v>6.60630864366112</v>
      </c>
      <c r="AL432" s="179">
        <v>6.25076078263075</v>
      </c>
      <c r="AM432" s="179">
        <v>5.51672648889062</v>
      </c>
      <c r="AN432" s="179">
        <v>5.24146362873808</v>
      </c>
      <c r="AO432" s="179">
        <v>4.61065290755516</v>
      </c>
      <c r="AP432" s="179">
        <v>4.10600433060882</v>
      </c>
      <c r="AQ432" s="179">
        <v>3.39490860854808</v>
      </c>
      <c r="AR432" s="179">
        <v>2.99348360415894</v>
      </c>
      <c r="AS432" s="177">
        <v>0.8</v>
      </c>
      <c r="AT432" s="180">
        <v>1.18649016108865</v>
      </c>
      <c r="AU432" s="181">
        <v>425</v>
      </c>
    </row>
    <row r="433" customHeight="1" spans="1:47">
      <c r="A433" s="184" t="s">
        <v>422</v>
      </c>
      <c r="B433" s="185" t="s">
        <v>506</v>
      </c>
      <c r="C433" s="167" t="s">
        <v>522</v>
      </c>
      <c r="D433" s="186">
        <v>0</v>
      </c>
      <c r="E433" s="186">
        <v>0.75</v>
      </c>
      <c r="F433" s="186" t="s">
        <v>425</v>
      </c>
      <c r="G433" s="187">
        <v>3</v>
      </c>
      <c r="H433" s="186" t="s">
        <v>160</v>
      </c>
      <c r="I433" s="186" t="s">
        <v>160</v>
      </c>
      <c r="J433" s="186" t="s">
        <v>160</v>
      </c>
      <c r="K433" s="196" t="s">
        <v>160</v>
      </c>
      <c r="L433" s="171">
        <v>0.3497</v>
      </c>
      <c r="M433" s="172">
        <v>52</v>
      </c>
      <c r="N433" s="173">
        <v>114.93</v>
      </c>
      <c r="O433" s="173">
        <v>36.48</v>
      </c>
      <c r="P433" s="174">
        <v>1.126</v>
      </c>
      <c r="Q433" s="175">
        <v>34.58</v>
      </c>
      <c r="R433" s="176">
        <v>23</v>
      </c>
      <c r="S433" s="174">
        <f t="shared" si="12"/>
        <v>1.230312</v>
      </c>
      <c r="T433" s="177">
        <f t="shared" si="13"/>
        <v>-0.0847849976266183</v>
      </c>
      <c r="U433" s="219">
        <v>2.96</v>
      </c>
      <c r="V433" s="219">
        <v>3.7</v>
      </c>
      <c r="W433" s="219">
        <v>4.5</v>
      </c>
      <c r="X433" s="219">
        <v>5.63</v>
      </c>
      <c r="Y433" s="219">
        <v>5.76</v>
      </c>
      <c r="Z433" s="219">
        <v>5.45</v>
      </c>
      <c r="AA433" s="219">
        <v>4.81</v>
      </c>
      <c r="AB433" s="219">
        <v>4.57</v>
      </c>
      <c r="AC433" s="219">
        <v>4.02</v>
      </c>
      <c r="AD433" s="219">
        <v>3.58</v>
      </c>
      <c r="AE433" s="219">
        <v>2.96</v>
      </c>
      <c r="AF433" s="219">
        <v>2.61</v>
      </c>
      <c r="AG433" s="179">
        <v>3.37354427169694</v>
      </c>
      <c r="AH433" s="179">
        <v>4.21693033962117</v>
      </c>
      <c r="AI433" s="179">
        <v>5.12869906170142</v>
      </c>
      <c r="AJ433" s="179">
        <v>6.41657238163978</v>
      </c>
      <c r="AK433" s="179">
        <v>6.56473479897782</v>
      </c>
      <c r="AL433" s="179">
        <v>6.21142441917172</v>
      </c>
      <c r="AM433" s="179">
        <v>5.48200944150752</v>
      </c>
      <c r="AN433" s="179">
        <v>5.20847882488344</v>
      </c>
      <c r="AO433" s="179">
        <v>4.58163782845327</v>
      </c>
      <c r="AP433" s="179">
        <v>4.08016503130913</v>
      </c>
      <c r="AQ433" s="179">
        <v>3.37354427169694</v>
      </c>
      <c r="AR433" s="179">
        <v>2.97464545578682</v>
      </c>
      <c r="AS433" s="177">
        <v>0.8</v>
      </c>
      <c r="AT433" s="180">
        <v>1.18683476283972</v>
      </c>
      <c r="AU433" s="181">
        <v>426</v>
      </c>
    </row>
    <row r="434" customHeight="1" spans="1:47">
      <c r="A434" s="184" t="s">
        <v>422</v>
      </c>
      <c r="B434" s="185" t="s">
        <v>506</v>
      </c>
      <c r="C434" s="167" t="s">
        <v>523</v>
      </c>
      <c r="D434" s="186">
        <v>0</v>
      </c>
      <c r="E434" s="186">
        <v>0.75</v>
      </c>
      <c r="F434" s="186" t="s">
        <v>425</v>
      </c>
      <c r="G434" s="187">
        <v>3</v>
      </c>
      <c r="H434" s="186" t="s">
        <v>160</v>
      </c>
      <c r="I434" s="186" t="s">
        <v>160</v>
      </c>
      <c r="J434" s="186" t="s">
        <v>160</v>
      </c>
      <c r="K434" s="196" t="s">
        <v>160</v>
      </c>
      <c r="L434" s="171">
        <v>0.3497</v>
      </c>
      <c r="M434" s="172">
        <v>43</v>
      </c>
      <c r="N434" s="173">
        <v>115.3</v>
      </c>
      <c r="O434" s="173">
        <v>36.53</v>
      </c>
      <c r="P434" s="174">
        <v>1.13</v>
      </c>
      <c r="Q434" s="175">
        <v>33.83</v>
      </c>
      <c r="R434" s="176">
        <v>23</v>
      </c>
      <c r="S434" s="174">
        <f t="shared" si="12"/>
        <v>1.246504</v>
      </c>
      <c r="T434" s="177">
        <f t="shared" si="13"/>
        <v>-0.0934646017983095</v>
      </c>
      <c r="U434" s="219">
        <v>2.89</v>
      </c>
      <c r="V434" s="219">
        <v>3.66</v>
      </c>
      <c r="W434" s="219">
        <v>4.56</v>
      </c>
      <c r="X434" s="219">
        <v>5.62</v>
      </c>
      <c r="Y434" s="219">
        <v>5.78</v>
      </c>
      <c r="Z434" s="219">
        <v>5.66</v>
      </c>
      <c r="AA434" s="219">
        <v>4.99</v>
      </c>
      <c r="AB434" s="219">
        <v>4.83</v>
      </c>
      <c r="AC434" s="219">
        <v>4.22</v>
      </c>
      <c r="AD434" s="219">
        <v>3.6</v>
      </c>
      <c r="AE434" s="219">
        <v>2.9</v>
      </c>
      <c r="AF434" s="219">
        <v>2.5</v>
      </c>
      <c r="AG434" s="179">
        <v>3.27483130419156</v>
      </c>
      <c r="AH434" s="179">
        <v>4.14736421222876</v>
      </c>
      <c r="AI434" s="179">
        <v>5.16720787097354</v>
      </c>
      <c r="AJ434" s="179">
        <v>6.36835706905072</v>
      </c>
      <c r="AK434" s="179">
        <v>6.54966260838313</v>
      </c>
      <c r="AL434" s="179">
        <v>6.41368345388382</v>
      </c>
      <c r="AM434" s="179">
        <v>5.65446650792938</v>
      </c>
      <c r="AN434" s="179">
        <v>5.47316096859697</v>
      </c>
      <c r="AO434" s="179">
        <v>4.78193359989218</v>
      </c>
      <c r="AP434" s="179">
        <v>4.07937463497911</v>
      </c>
      <c r="AQ434" s="179">
        <v>3.28616290039984</v>
      </c>
      <c r="AR434" s="179">
        <v>2.83289905206883</v>
      </c>
      <c r="AS434" s="177">
        <v>0.8</v>
      </c>
      <c r="AT434" s="180">
        <v>1.19475800216484</v>
      </c>
      <c r="AU434" s="181">
        <v>427</v>
      </c>
    </row>
    <row r="435" customHeight="1" spans="1:47">
      <c r="A435" s="184" t="s">
        <v>422</v>
      </c>
      <c r="B435" s="185" t="s">
        <v>506</v>
      </c>
      <c r="C435" s="167" t="s">
        <v>524</v>
      </c>
      <c r="D435" s="186">
        <v>0</v>
      </c>
      <c r="E435" s="186">
        <v>0.75</v>
      </c>
      <c r="F435" s="186" t="s">
        <v>425</v>
      </c>
      <c r="G435" s="187">
        <v>3</v>
      </c>
      <c r="H435" s="186" t="s">
        <v>160</v>
      </c>
      <c r="I435" s="186" t="s">
        <v>160</v>
      </c>
      <c r="J435" s="186" t="s">
        <v>160</v>
      </c>
      <c r="K435" s="196" t="s">
        <v>160</v>
      </c>
      <c r="L435" s="171">
        <v>0.3497</v>
      </c>
      <c r="M435" s="172">
        <v>53</v>
      </c>
      <c r="N435" s="173">
        <v>114.93</v>
      </c>
      <c r="O435" s="173">
        <v>36.37</v>
      </c>
      <c r="P435" s="174">
        <v>1.124</v>
      </c>
      <c r="Q435" s="175">
        <v>34.37</v>
      </c>
      <c r="R435" s="176">
        <v>23</v>
      </c>
      <c r="S435" s="174">
        <f t="shared" si="12"/>
        <v>1.230312</v>
      </c>
      <c r="T435" s="177">
        <f t="shared" si="13"/>
        <v>-0.0864106015384714</v>
      </c>
      <c r="U435" s="219">
        <v>2.96</v>
      </c>
      <c r="V435" s="219">
        <v>3.7</v>
      </c>
      <c r="W435" s="219">
        <v>4.5</v>
      </c>
      <c r="X435" s="219">
        <v>5.63</v>
      </c>
      <c r="Y435" s="219">
        <v>5.76</v>
      </c>
      <c r="Z435" s="219">
        <v>5.45</v>
      </c>
      <c r="AA435" s="219">
        <v>4.81</v>
      </c>
      <c r="AB435" s="219">
        <v>4.57</v>
      </c>
      <c r="AC435" s="219">
        <v>4.02</v>
      </c>
      <c r="AD435" s="219">
        <v>3.58</v>
      </c>
      <c r="AE435" s="219">
        <v>2.96</v>
      </c>
      <c r="AF435" s="219">
        <v>2.61</v>
      </c>
      <c r="AG435" s="179">
        <v>3.36852076546437</v>
      </c>
      <c r="AH435" s="179">
        <v>4.21065095683046</v>
      </c>
      <c r="AI435" s="179">
        <v>5.12106197452354</v>
      </c>
      <c r="AJ435" s="179">
        <v>6.407017537015</v>
      </c>
      <c r="AK435" s="179">
        <v>6.55495932739013</v>
      </c>
      <c r="AL435" s="179">
        <v>6.20217505803406</v>
      </c>
      <c r="AM435" s="179">
        <v>5.4738462438796</v>
      </c>
      <c r="AN435" s="179">
        <v>5.20072293857168</v>
      </c>
      <c r="AO435" s="179">
        <v>4.57481536390769</v>
      </c>
      <c r="AP435" s="179">
        <v>4.0740893041765</v>
      </c>
      <c r="AQ435" s="179">
        <v>3.36852076546437</v>
      </c>
      <c r="AR435" s="179">
        <v>2.97021594522365</v>
      </c>
      <c r="AS435" s="177">
        <v>0.8</v>
      </c>
      <c r="AT435" s="180">
        <v>1.1986962380276</v>
      </c>
      <c r="AU435" s="181">
        <v>428</v>
      </c>
    </row>
    <row r="436" customHeight="1" spans="1:47">
      <c r="A436" s="184" t="s">
        <v>422</v>
      </c>
      <c r="B436" s="185" t="s">
        <v>506</v>
      </c>
      <c r="C436" s="167" t="s">
        <v>525</v>
      </c>
      <c r="D436" s="186">
        <v>0</v>
      </c>
      <c r="E436" s="186">
        <v>0.75</v>
      </c>
      <c r="F436" s="186" t="s">
        <v>425</v>
      </c>
      <c r="G436" s="187">
        <v>3</v>
      </c>
      <c r="H436" s="186" t="s">
        <v>160</v>
      </c>
      <c r="I436" s="186" t="s">
        <v>160</v>
      </c>
      <c r="J436" s="186" t="s">
        <v>160</v>
      </c>
      <c r="K436" s="196" t="s">
        <v>160</v>
      </c>
      <c r="L436" s="171">
        <v>0.3497</v>
      </c>
      <c r="M436" s="172">
        <v>41</v>
      </c>
      <c r="N436" s="173">
        <v>114.95</v>
      </c>
      <c r="O436" s="173">
        <v>36.78</v>
      </c>
      <c r="P436" s="174">
        <v>1.141</v>
      </c>
      <c r="Q436" s="175">
        <v>34.98</v>
      </c>
      <c r="R436" s="176">
        <v>24</v>
      </c>
      <c r="S436" s="174">
        <f t="shared" si="12"/>
        <v>1.230312</v>
      </c>
      <c r="T436" s="177">
        <f t="shared" si="13"/>
        <v>-0.0725929682877188</v>
      </c>
      <c r="U436" s="219">
        <v>2.96</v>
      </c>
      <c r="V436" s="219">
        <v>3.7</v>
      </c>
      <c r="W436" s="219">
        <v>4.5</v>
      </c>
      <c r="X436" s="219">
        <v>5.63</v>
      </c>
      <c r="Y436" s="219">
        <v>5.76</v>
      </c>
      <c r="Z436" s="219">
        <v>5.45</v>
      </c>
      <c r="AA436" s="219">
        <v>4.81</v>
      </c>
      <c r="AB436" s="219">
        <v>4.57</v>
      </c>
      <c r="AC436" s="219">
        <v>4.02</v>
      </c>
      <c r="AD436" s="219">
        <v>3.58</v>
      </c>
      <c r="AE436" s="219">
        <v>2.96</v>
      </c>
      <c r="AF436" s="219">
        <v>2.61</v>
      </c>
      <c r="AG436" s="179">
        <v>3.38890349764938</v>
      </c>
      <c r="AH436" s="179">
        <v>4.23612937206172</v>
      </c>
      <c r="AI436" s="179">
        <v>5.15204923629128</v>
      </c>
      <c r="AJ436" s="179">
        <v>6.44578604451554</v>
      </c>
      <c r="AK436" s="179">
        <v>6.59462302245284</v>
      </c>
      <c r="AL436" s="179">
        <v>6.23970407506389</v>
      </c>
      <c r="AM436" s="179">
        <v>5.50696818368024</v>
      </c>
      <c r="AN436" s="179">
        <v>5.23219222441137</v>
      </c>
      <c r="AO436" s="179">
        <v>4.60249731775355</v>
      </c>
      <c r="AP436" s="179">
        <v>4.09874139242729</v>
      </c>
      <c r="AQ436" s="179">
        <v>3.38890349764938</v>
      </c>
      <c r="AR436" s="179">
        <v>2.98818855704894</v>
      </c>
      <c r="AS436" s="177">
        <v>0.8</v>
      </c>
      <c r="AT436" s="180">
        <v>1.18324376599053</v>
      </c>
      <c r="AU436" s="181">
        <v>429</v>
      </c>
    </row>
    <row r="437" customHeight="1" spans="1:47">
      <c r="A437" s="184" t="s">
        <v>422</v>
      </c>
      <c r="B437" s="185" t="s">
        <v>526</v>
      </c>
      <c r="C437" s="188" t="s">
        <v>527</v>
      </c>
      <c r="D437" s="186">
        <v>0</v>
      </c>
      <c r="E437" s="186">
        <v>0.75</v>
      </c>
      <c r="F437" s="186" t="s">
        <v>425</v>
      </c>
      <c r="G437" s="187">
        <v>3</v>
      </c>
      <c r="H437" s="186" t="s">
        <v>160</v>
      </c>
      <c r="I437" s="186" t="s">
        <v>160</v>
      </c>
      <c r="J437" s="186" t="s">
        <v>160</v>
      </c>
      <c r="K437" s="196" t="s">
        <v>160</v>
      </c>
      <c r="L437" s="171">
        <v>0.3497</v>
      </c>
      <c r="M437" s="172">
        <v>72</v>
      </c>
      <c r="N437" s="173">
        <v>114.48</v>
      </c>
      <c r="O437" s="173">
        <v>37.07</v>
      </c>
      <c r="P437" s="174">
        <v>1.163</v>
      </c>
      <c r="Q437" s="175">
        <v>35.27</v>
      </c>
      <c r="R437" s="176">
        <v>24</v>
      </c>
      <c r="S437" s="174">
        <f t="shared" si="12"/>
        <v>1.24204</v>
      </c>
      <c r="T437" s="177">
        <f t="shared" si="13"/>
        <v>-0.0636372419567808</v>
      </c>
      <c r="U437" s="219">
        <v>2.94</v>
      </c>
      <c r="V437" s="219">
        <v>3.7</v>
      </c>
      <c r="W437" s="219">
        <v>4.59</v>
      </c>
      <c r="X437" s="219">
        <v>5.71</v>
      </c>
      <c r="Y437" s="219">
        <v>5.81</v>
      </c>
      <c r="Z437" s="219">
        <v>5.55</v>
      </c>
      <c r="AA437" s="219">
        <v>4.91</v>
      </c>
      <c r="AB437" s="219">
        <v>4.54</v>
      </c>
      <c r="AC437" s="219">
        <v>4.07</v>
      </c>
      <c r="AD437" s="219">
        <v>3.69</v>
      </c>
      <c r="AE437" s="219">
        <v>2.95</v>
      </c>
      <c r="AF437" s="219">
        <v>2.57</v>
      </c>
      <c r="AG437" s="179">
        <v>3.37593919680526</v>
      </c>
      <c r="AH437" s="179">
        <v>4.2486309619658</v>
      </c>
      <c r="AI437" s="179">
        <v>5.27059895011433</v>
      </c>
      <c r="AJ437" s="179">
        <v>6.55667102508776</v>
      </c>
      <c r="AK437" s="179">
        <v>6.67149888892467</v>
      </c>
      <c r="AL437" s="179">
        <v>6.3729464429487</v>
      </c>
      <c r="AM437" s="179">
        <v>5.63804811439245</v>
      </c>
      <c r="AN437" s="179">
        <v>5.21318501819587</v>
      </c>
      <c r="AO437" s="179">
        <v>4.67349405816238</v>
      </c>
      <c r="AP437" s="179">
        <v>4.23714817558211</v>
      </c>
      <c r="AQ437" s="179">
        <v>3.38742198318895</v>
      </c>
      <c r="AR437" s="179">
        <v>2.95107610060868</v>
      </c>
      <c r="AS437" s="177">
        <v>0.8</v>
      </c>
      <c r="AT437" s="180">
        <v>1.19926569367025</v>
      </c>
      <c r="AU437" s="181">
        <v>430</v>
      </c>
    </row>
    <row r="438" customHeight="1" spans="1:47">
      <c r="A438" s="184" t="s">
        <v>422</v>
      </c>
      <c r="B438" s="185" t="s">
        <v>526</v>
      </c>
      <c r="C438" s="167" t="s">
        <v>528</v>
      </c>
      <c r="D438" s="186">
        <v>0</v>
      </c>
      <c r="E438" s="186">
        <v>0.75</v>
      </c>
      <c r="F438" s="186" t="s">
        <v>425</v>
      </c>
      <c r="G438" s="187">
        <v>3</v>
      </c>
      <c r="H438" s="186" t="s">
        <v>160</v>
      </c>
      <c r="I438" s="186" t="s">
        <v>160</v>
      </c>
      <c r="J438" s="186" t="s">
        <v>160</v>
      </c>
      <c r="K438" s="196" t="s">
        <v>160</v>
      </c>
      <c r="L438" s="171">
        <v>0.3497</v>
      </c>
      <c r="M438" s="172">
        <v>768</v>
      </c>
      <c r="N438" s="173">
        <v>114.9</v>
      </c>
      <c r="O438" s="173">
        <v>40.78</v>
      </c>
      <c r="P438" s="174">
        <v>1.161</v>
      </c>
      <c r="Q438" s="175">
        <v>39.18</v>
      </c>
      <c r="R438" s="176">
        <v>24</v>
      </c>
      <c r="S438" s="174">
        <f t="shared" si="12"/>
        <v>1.322768</v>
      </c>
      <c r="T438" s="177">
        <f t="shared" si="13"/>
        <v>-0.122295066103807</v>
      </c>
      <c r="U438" s="219">
        <v>2.73</v>
      </c>
      <c r="V438" s="219">
        <v>3.66</v>
      </c>
      <c r="W438" s="219">
        <v>4.8</v>
      </c>
      <c r="X438" s="219">
        <v>5.96</v>
      </c>
      <c r="Y438" s="219">
        <v>6.34</v>
      </c>
      <c r="Z438" s="219">
        <v>6.31</v>
      </c>
      <c r="AA438" s="219">
        <v>5.69</v>
      </c>
      <c r="AB438" s="219">
        <v>5.16</v>
      </c>
      <c r="AC438" s="219">
        <v>4.68</v>
      </c>
      <c r="AD438" s="219">
        <v>3.79</v>
      </c>
      <c r="AE438" s="219">
        <v>2.84</v>
      </c>
      <c r="AF438" s="219">
        <v>2.37</v>
      </c>
      <c r="AG438" s="179">
        <v>3.2733549647406</v>
      </c>
      <c r="AH438" s="179">
        <v>4.38845390877312</v>
      </c>
      <c r="AI438" s="179">
        <v>5.75534938855491</v>
      </c>
      <c r="AJ438" s="179">
        <v>7.14622549078901</v>
      </c>
      <c r="AK438" s="179">
        <v>7.60185731738294</v>
      </c>
      <c r="AL438" s="179">
        <v>7.56588638370447</v>
      </c>
      <c r="AM438" s="179">
        <v>6.8224870876828</v>
      </c>
      <c r="AN438" s="179">
        <v>6.18700059269653</v>
      </c>
      <c r="AO438" s="179">
        <v>5.61146565384104</v>
      </c>
      <c r="AP438" s="179">
        <v>4.54432795471315</v>
      </c>
      <c r="AQ438" s="179">
        <v>3.40524838822832</v>
      </c>
      <c r="AR438" s="179">
        <v>2.84170376059899</v>
      </c>
      <c r="AS438" s="177">
        <v>0.8</v>
      </c>
      <c r="AT438" s="180">
        <v>1.19785407983449</v>
      </c>
      <c r="AU438" s="181">
        <v>431</v>
      </c>
    </row>
    <row r="439" customHeight="1" spans="1:47">
      <c r="A439" s="184" t="s">
        <v>422</v>
      </c>
      <c r="B439" s="185" t="s">
        <v>526</v>
      </c>
      <c r="C439" s="167" t="s">
        <v>529</v>
      </c>
      <c r="D439" s="186">
        <v>0</v>
      </c>
      <c r="E439" s="186">
        <v>0.75</v>
      </c>
      <c r="F439" s="186" t="s">
        <v>425</v>
      </c>
      <c r="G439" s="187">
        <v>3</v>
      </c>
      <c r="H439" s="186" t="s">
        <v>160</v>
      </c>
      <c r="I439" s="186" t="s">
        <v>160</v>
      </c>
      <c r="J439" s="186" t="s">
        <v>160</v>
      </c>
      <c r="K439" s="196" t="s">
        <v>160</v>
      </c>
      <c r="L439" s="171">
        <v>0.3497</v>
      </c>
      <c r="M439" s="172">
        <v>775</v>
      </c>
      <c r="N439" s="173">
        <v>114.87</v>
      </c>
      <c r="O439" s="173">
        <v>40.83</v>
      </c>
      <c r="P439" s="174">
        <v>1.162</v>
      </c>
      <c r="Q439" s="175">
        <v>39.23</v>
      </c>
      <c r="R439" s="176">
        <v>24</v>
      </c>
      <c r="S439" s="174">
        <f t="shared" si="12"/>
        <v>1.322768</v>
      </c>
      <c r="T439" s="177">
        <f t="shared" si="13"/>
        <v>-0.121539075635335</v>
      </c>
      <c r="U439" s="219">
        <v>2.73</v>
      </c>
      <c r="V439" s="219">
        <v>3.66</v>
      </c>
      <c r="W439" s="219">
        <v>4.8</v>
      </c>
      <c r="X439" s="219">
        <v>5.96</v>
      </c>
      <c r="Y439" s="219">
        <v>6.34</v>
      </c>
      <c r="Z439" s="219">
        <v>6.31</v>
      </c>
      <c r="AA439" s="219">
        <v>5.69</v>
      </c>
      <c r="AB439" s="219">
        <v>5.16</v>
      </c>
      <c r="AC439" s="219">
        <v>4.68</v>
      </c>
      <c r="AD439" s="219">
        <v>3.79</v>
      </c>
      <c r="AE439" s="219">
        <v>2.84</v>
      </c>
      <c r="AF439" s="219">
        <v>2.37</v>
      </c>
      <c r="AG439" s="179">
        <v>3.27594716533814</v>
      </c>
      <c r="AH439" s="179">
        <v>4.39192916671707</v>
      </c>
      <c r="AI439" s="179">
        <v>5.75990710389123</v>
      </c>
      <c r="AJ439" s="179">
        <v>7.15188465399828</v>
      </c>
      <c r="AK439" s="179">
        <v>7.607877299723</v>
      </c>
      <c r="AL439" s="179">
        <v>7.57187788032368</v>
      </c>
      <c r="AM439" s="179">
        <v>6.8278898794044</v>
      </c>
      <c r="AN439" s="179">
        <v>6.19190013668308</v>
      </c>
      <c r="AO439" s="179">
        <v>5.61590942629395</v>
      </c>
      <c r="AP439" s="179">
        <v>4.54792665078079</v>
      </c>
      <c r="AQ439" s="179">
        <v>3.40794503646898</v>
      </c>
      <c r="AR439" s="179">
        <v>2.8439541325463</v>
      </c>
      <c r="AS439" s="177">
        <v>0.8</v>
      </c>
      <c r="AT439" s="180">
        <v>1.18265687115601</v>
      </c>
      <c r="AU439" s="181">
        <v>432</v>
      </c>
    </row>
    <row r="440" customHeight="1" spans="1:47">
      <c r="A440" s="184" t="s">
        <v>422</v>
      </c>
      <c r="B440" s="185" t="s">
        <v>526</v>
      </c>
      <c r="C440" s="167" t="s">
        <v>530</v>
      </c>
      <c r="D440" s="186">
        <v>0</v>
      </c>
      <c r="E440" s="186">
        <v>0.75</v>
      </c>
      <c r="F440" s="186" t="s">
        <v>425</v>
      </c>
      <c r="G440" s="187">
        <v>3</v>
      </c>
      <c r="H440" s="186" t="s">
        <v>160</v>
      </c>
      <c r="I440" s="186" t="s">
        <v>160</v>
      </c>
      <c r="J440" s="186" t="s">
        <v>160</v>
      </c>
      <c r="K440" s="196" t="s">
        <v>160</v>
      </c>
      <c r="L440" s="171">
        <v>0.3497</v>
      </c>
      <c r="M440" s="172">
        <v>58</v>
      </c>
      <c r="N440" s="173">
        <v>114.5</v>
      </c>
      <c r="O440" s="173">
        <v>37.08</v>
      </c>
      <c r="P440" s="174">
        <v>1.16</v>
      </c>
      <c r="Q440" s="175">
        <v>35.28</v>
      </c>
      <c r="R440" s="176">
        <v>24</v>
      </c>
      <c r="S440" s="174">
        <f t="shared" si="12"/>
        <v>1.24204</v>
      </c>
      <c r="T440" s="177">
        <f t="shared" si="13"/>
        <v>-0.0660526231039259</v>
      </c>
      <c r="U440" s="219">
        <v>2.94</v>
      </c>
      <c r="V440" s="219">
        <v>3.7</v>
      </c>
      <c r="W440" s="219">
        <v>4.59</v>
      </c>
      <c r="X440" s="219">
        <v>5.71</v>
      </c>
      <c r="Y440" s="219">
        <v>5.81</v>
      </c>
      <c r="Z440" s="219">
        <v>5.55</v>
      </c>
      <c r="AA440" s="219">
        <v>4.91</v>
      </c>
      <c r="AB440" s="219">
        <v>4.54</v>
      </c>
      <c r="AC440" s="219">
        <v>4.07</v>
      </c>
      <c r="AD440" s="219">
        <v>3.69</v>
      </c>
      <c r="AE440" s="219">
        <v>2.95</v>
      </c>
      <c r="AF440" s="219">
        <v>2.57</v>
      </c>
      <c r="AG440" s="179">
        <v>3.37629899198093</v>
      </c>
      <c r="AH440" s="179">
        <v>4.24908376541818</v>
      </c>
      <c r="AI440" s="179">
        <v>5.27116067115391</v>
      </c>
      <c r="AJ440" s="179">
        <v>6.55736981095617</v>
      </c>
      <c r="AK440" s="179">
        <v>6.67220991272423</v>
      </c>
      <c r="AL440" s="179">
        <v>6.37362564812728</v>
      </c>
      <c r="AM440" s="179">
        <v>5.6386489968117</v>
      </c>
      <c r="AN440" s="179">
        <v>5.21374062026988</v>
      </c>
      <c r="AO440" s="179">
        <v>4.67399214196</v>
      </c>
      <c r="AP440" s="179">
        <v>4.23759975524138</v>
      </c>
      <c r="AQ440" s="179">
        <v>3.38778300215774</v>
      </c>
      <c r="AR440" s="179">
        <v>2.95139061543912</v>
      </c>
      <c r="AS440" s="177">
        <v>0.8</v>
      </c>
      <c r="AT440" s="180">
        <v>1.18812334101757</v>
      </c>
      <c r="AU440" s="181">
        <v>433</v>
      </c>
    </row>
    <row r="441" customHeight="1" spans="1:47">
      <c r="A441" s="184" t="s">
        <v>422</v>
      </c>
      <c r="B441" s="185" t="s">
        <v>526</v>
      </c>
      <c r="C441" s="167" t="s">
        <v>531</v>
      </c>
      <c r="D441" s="186">
        <v>0</v>
      </c>
      <c r="E441" s="186">
        <v>0.75</v>
      </c>
      <c r="F441" s="186" t="s">
        <v>425</v>
      </c>
      <c r="G441" s="187">
        <v>3</v>
      </c>
      <c r="H441" s="186" t="s">
        <v>160</v>
      </c>
      <c r="I441" s="186" t="s">
        <v>160</v>
      </c>
      <c r="J441" s="186" t="s">
        <v>160</v>
      </c>
      <c r="K441" s="196" t="s">
        <v>160</v>
      </c>
      <c r="L441" s="171">
        <v>0.3497</v>
      </c>
      <c r="M441" s="172">
        <v>100</v>
      </c>
      <c r="N441" s="173">
        <v>114.5</v>
      </c>
      <c r="O441" s="173">
        <v>37.43</v>
      </c>
      <c r="P441" s="174">
        <v>1.194</v>
      </c>
      <c r="Q441" s="175">
        <v>35.83</v>
      </c>
      <c r="R441" s="176">
        <v>24</v>
      </c>
      <c r="S441" s="174">
        <f t="shared" si="12"/>
        <v>1.24204</v>
      </c>
      <c r="T441" s="177">
        <f t="shared" si="13"/>
        <v>-0.0386783034362823</v>
      </c>
      <c r="U441" s="219">
        <v>2.94</v>
      </c>
      <c r="V441" s="219">
        <v>3.7</v>
      </c>
      <c r="W441" s="219">
        <v>4.59</v>
      </c>
      <c r="X441" s="219">
        <v>5.71</v>
      </c>
      <c r="Y441" s="219">
        <v>5.81</v>
      </c>
      <c r="Z441" s="219">
        <v>5.55</v>
      </c>
      <c r="AA441" s="219">
        <v>4.91</v>
      </c>
      <c r="AB441" s="219">
        <v>4.54</v>
      </c>
      <c r="AC441" s="219">
        <v>4.07</v>
      </c>
      <c r="AD441" s="219">
        <v>3.69</v>
      </c>
      <c r="AE441" s="219">
        <v>2.95</v>
      </c>
      <c r="AF441" s="219">
        <v>2.57</v>
      </c>
      <c r="AG441" s="179">
        <v>3.39472429229332</v>
      </c>
      <c r="AH441" s="179">
        <v>4.27227206853242</v>
      </c>
      <c r="AI441" s="179">
        <v>5.29992670123346</v>
      </c>
      <c r="AJ441" s="179">
        <v>6.59315500305948</v>
      </c>
      <c r="AK441" s="179">
        <v>6.70862181572252</v>
      </c>
      <c r="AL441" s="179">
        <v>6.40840810279862</v>
      </c>
      <c r="AM441" s="179">
        <v>5.66942050175518</v>
      </c>
      <c r="AN441" s="179">
        <v>5.24219329490194</v>
      </c>
      <c r="AO441" s="179">
        <v>4.69949927538566</v>
      </c>
      <c r="AP441" s="179">
        <v>4.26072538726611</v>
      </c>
      <c r="AQ441" s="179">
        <v>3.40627097355963</v>
      </c>
      <c r="AR441" s="179">
        <v>2.96749708544008</v>
      </c>
      <c r="AS441" s="177">
        <v>0.8</v>
      </c>
      <c r="AT441" s="180">
        <v>1.20458808252777</v>
      </c>
      <c r="AU441" s="181">
        <v>434</v>
      </c>
    </row>
    <row r="442" customHeight="1" spans="1:47">
      <c r="A442" s="184" t="s">
        <v>422</v>
      </c>
      <c r="B442" s="185" t="s">
        <v>526</v>
      </c>
      <c r="C442" s="167" t="s">
        <v>532</v>
      </c>
      <c r="D442" s="186">
        <v>0</v>
      </c>
      <c r="E442" s="186">
        <v>0.75</v>
      </c>
      <c r="F442" s="186" t="s">
        <v>425</v>
      </c>
      <c r="G442" s="187">
        <v>3</v>
      </c>
      <c r="H442" s="186" t="s">
        <v>160</v>
      </c>
      <c r="I442" s="186" t="s">
        <v>160</v>
      </c>
      <c r="J442" s="186" t="s">
        <v>160</v>
      </c>
      <c r="K442" s="196" t="s">
        <v>160</v>
      </c>
      <c r="L442" s="171">
        <v>0.3497</v>
      </c>
      <c r="M442" s="172">
        <v>78</v>
      </c>
      <c r="N442" s="173">
        <v>114.52</v>
      </c>
      <c r="O442" s="173">
        <v>37.3</v>
      </c>
      <c r="P442" s="174">
        <v>1.182</v>
      </c>
      <c r="Q442" s="175">
        <v>35.6</v>
      </c>
      <c r="R442" s="176">
        <v>24</v>
      </c>
      <c r="S442" s="174">
        <f t="shared" si="12"/>
        <v>1.24204</v>
      </c>
      <c r="T442" s="177">
        <f t="shared" si="13"/>
        <v>-0.0483398280248624</v>
      </c>
      <c r="U442" s="219">
        <v>2.94</v>
      </c>
      <c r="V442" s="219">
        <v>3.7</v>
      </c>
      <c r="W442" s="219">
        <v>4.59</v>
      </c>
      <c r="X442" s="219">
        <v>5.71</v>
      </c>
      <c r="Y442" s="219">
        <v>5.81</v>
      </c>
      <c r="Z442" s="219">
        <v>5.55</v>
      </c>
      <c r="AA442" s="219">
        <v>4.91</v>
      </c>
      <c r="AB442" s="219">
        <v>4.54</v>
      </c>
      <c r="AC442" s="219">
        <v>4.07</v>
      </c>
      <c r="AD442" s="219">
        <v>3.69</v>
      </c>
      <c r="AE442" s="219">
        <v>2.95</v>
      </c>
      <c r="AF442" s="219">
        <v>2.57</v>
      </c>
      <c r="AG442" s="179">
        <v>3.3870928472513</v>
      </c>
      <c r="AH442" s="179">
        <v>4.26266786898973</v>
      </c>
      <c r="AI442" s="179">
        <v>5.28801230234131</v>
      </c>
      <c r="AJ442" s="179">
        <v>6.57833338700847</v>
      </c>
      <c r="AK442" s="179">
        <v>6.6935406267109</v>
      </c>
      <c r="AL442" s="179">
        <v>6.39400180348459</v>
      </c>
      <c r="AM442" s="179">
        <v>5.65667546938907</v>
      </c>
      <c r="AN442" s="179">
        <v>5.2304086824901</v>
      </c>
      <c r="AO442" s="179">
        <v>4.6889346558887</v>
      </c>
      <c r="AP442" s="179">
        <v>4.25114714501948</v>
      </c>
      <c r="AQ442" s="179">
        <v>3.39861357122154</v>
      </c>
      <c r="AR442" s="179">
        <v>2.96082606035232</v>
      </c>
      <c r="AS442" s="177">
        <v>0.8</v>
      </c>
      <c r="AT442" s="180">
        <v>1.19596056018077</v>
      </c>
      <c r="AU442" s="181">
        <v>435</v>
      </c>
    </row>
    <row r="443" customHeight="1" spans="1:47">
      <c r="A443" s="184" t="s">
        <v>422</v>
      </c>
      <c r="B443" s="185" t="s">
        <v>526</v>
      </c>
      <c r="C443" s="167" t="s">
        <v>533</v>
      </c>
      <c r="D443" s="186">
        <v>0</v>
      </c>
      <c r="E443" s="186">
        <v>0.75</v>
      </c>
      <c r="F443" s="186" t="s">
        <v>425</v>
      </c>
      <c r="G443" s="187">
        <v>3</v>
      </c>
      <c r="H443" s="186" t="s">
        <v>160</v>
      </c>
      <c r="I443" s="186" t="s">
        <v>160</v>
      </c>
      <c r="J443" s="186" t="s">
        <v>160</v>
      </c>
      <c r="K443" s="196" t="s">
        <v>160</v>
      </c>
      <c r="L443" s="171">
        <v>0.3497</v>
      </c>
      <c r="M443" s="172">
        <v>38</v>
      </c>
      <c r="N443" s="173">
        <v>114.68</v>
      </c>
      <c r="O443" s="173">
        <v>37.5</v>
      </c>
      <c r="P443" s="174">
        <v>1.18</v>
      </c>
      <c r="Q443" s="175">
        <v>36</v>
      </c>
      <c r="R443" s="176">
        <v>24</v>
      </c>
      <c r="S443" s="174">
        <f t="shared" si="12"/>
        <v>1.24204</v>
      </c>
      <c r="T443" s="177">
        <f t="shared" si="13"/>
        <v>-0.049950082122959</v>
      </c>
      <c r="U443" s="219">
        <v>2.94</v>
      </c>
      <c r="V443" s="219">
        <v>3.7</v>
      </c>
      <c r="W443" s="219">
        <v>4.59</v>
      </c>
      <c r="X443" s="219">
        <v>5.71</v>
      </c>
      <c r="Y443" s="219">
        <v>5.81</v>
      </c>
      <c r="Z443" s="219">
        <v>5.55</v>
      </c>
      <c r="AA443" s="219">
        <v>4.91</v>
      </c>
      <c r="AB443" s="219">
        <v>4.54</v>
      </c>
      <c r="AC443" s="219">
        <v>4.07</v>
      </c>
      <c r="AD443" s="219">
        <v>3.69</v>
      </c>
      <c r="AE443" s="219">
        <v>2.95</v>
      </c>
      <c r="AF443" s="219">
        <v>2.57</v>
      </c>
      <c r="AG443" s="179">
        <v>3.39847373675566</v>
      </c>
      <c r="AH443" s="179">
        <v>4.27699075714148</v>
      </c>
      <c r="AI443" s="179">
        <v>5.30578042575118</v>
      </c>
      <c r="AJ443" s="179">
        <v>6.60043708737239</v>
      </c>
      <c r="AK443" s="179">
        <v>6.71603143215999</v>
      </c>
      <c r="AL443" s="179">
        <v>6.41548613571222</v>
      </c>
      <c r="AM443" s="179">
        <v>5.67568232907153</v>
      </c>
      <c r="AN443" s="179">
        <v>5.24798325335738</v>
      </c>
      <c r="AO443" s="179">
        <v>4.70468983285562</v>
      </c>
      <c r="AP443" s="179">
        <v>4.26543132266272</v>
      </c>
      <c r="AQ443" s="179">
        <v>3.41003317123442</v>
      </c>
      <c r="AR443" s="179">
        <v>2.97077466104151</v>
      </c>
      <c r="AS443" s="177">
        <v>0.8</v>
      </c>
      <c r="AT443" s="180">
        <v>1.19520776572903</v>
      </c>
      <c r="AU443" s="181">
        <v>436</v>
      </c>
    </row>
    <row r="444" customHeight="1" spans="1:47">
      <c r="A444" s="184" t="s">
        <v>422</v>
      </c>
      <c r="B444" s="185" t="s">
        <v>526</v>
      </c>
      <c r="C444" s="167" t="s">
        <v>534</v>
      </c>
      <c r="D444" s="186">
        <v>0</v>
      </c>
      <c r="E444" s="186">
        <v>0.75</v>
      </c>
      <c r="F444" s="186" t="s">
        <v>425</v>
      </c>
      <c r="G444" s="187">
        <v>3</v>
      </c>
      <c r="H444" s="186" t="s">
        <v>160</v>
      </c>
      <c r="I444" s="186" t="s">
        <v>160</v>
      </c>
      <c r="J444" s="186" t="s">
        <v>160</v>
      </c>
      <c r="K444" s="196" t="s">
        <v>160</v>
      </c>
      <c r="L444" s="171">
        <v>0.3497</v>
      </c>
      <c r="M444" s="172">
        <v>37</v>
      </c>
      <c r="N444" s="173">
        <v>114.77</v>
      </c>
      <c r="O444" s="173">
        <v>37.35</v>
      </c>
      <c r="P444" s="174">
        <v>1.18</v>
      </c>
      <c r="Q444" s="175">
        <v>35.75</v>
      </c>
      <c r="R444" s="176">
        <v>24</v>
      </c>
      <c r="S444" s="174">
        <f t="shared" si="12"/>
        <v>1.24204</v>
      </c>
      <c r="T444" s="177">
        <f t="shared" si="13"/>
        <v>-0.049950082122959</v>
      </c>
      <c r="U444" s="219">
        <v>2.94</v>
      </c>
      <c r="V444" s="219">
        <v>3.7</v>
      </c>
      <c r="W444" s="219">
        <v>4.59</v>
      </c>
      <c r="X444" s="219">
        <v>5.71</v>
      </c>
      <c r="Y444" s="219">
        <v>5.81</v>
      </c>
      <c r="Z444" s="219">
        <v>5.55</v>
      </c>
      <c r="AA444" s="219">
        <v>4.91</v>
      </c>
      <c r="AB444" s="219">
        <v>4.54</v>
      </c>
      <c r="AC444" s="219">
        <v>4.07</v>
      </c>
      <c r="AD444" s="219">
        <v>3.69</v>
      </c>
      <c r="AE444" s="219">
        <v>2.95</v>
      </c>
      <c r="AF444" s="219">
        <v>2.57</v>
      </c>
      <c r="AG444" s="179">
        <v>3.39050143312615</v>
      </c>
      <c r="AH444" s="179">
        <v>4.26695758590706</v>
      </c>
      <c r="AI444" s="179">
        <v>5.2933338700847</v>
      </c>
      <c r="AJ444" s="179">
        <v>6.58495346365657</v>
      </c>
      <c r="AK444" s="179">
        <v>6.70027664165405</v>
      </c>
      <c r="AL444" s="179">
        <v>6.40043637886058</v>
      </c>
      <c r="AM444" s="179">
        <v>5.66236803967666</v>
      </c>
      <c r="AN444" s="179">
        <v>5.23567228108596</v>
      </c>
      <c r="AO444" s="179">
        <v>4.69365334449776</v>
      </c>
      <c r="AP444" s="179">
        <v>4.25542526810731</v>
      </c>
      <c r="AQ444" s="179">
        <v>3.4020337509259</v>
      </c>
      <c r="AR444" s="179">
        <v>2.96380567453544</v>
      </c>
      <c r="AS444" s="177">
        <v>0.8</v>
      </c>
      <c r="AT444" s="180">
        <v>1.18022643417338</v>
      </c>
      <c r="AU444" s="181">
        <v>437</v>
      </c>
    </row>
    <row r="445" customHeight="1" spans="1:47">
      <c r="A445" s="184" t="s">
        <v>422</v>
      </c>
      <c r="B445" s="185" t="s">
        <v>526</v>
      </c>
      <c r="C445" s="167" t="s">
        <v>535</v>
      </c>
      <c r="D445" s="186">
        <v>0</v>
      </c>
      <c r="E445" s="186">
        <v>0.75</v>
      </c>
      <c r="F445" s="186" t="s">
        <v>425</v>
      </c>
      <c r="G445" s="187">
        <v>3</v>
      </c>
      <c r="H445" s="186" t="s">
        <v>160</v>
      </c>
      <c r="I445" s="186" t="s">
        <v>160</v>
      </c>
      <c r="J445" s="186" t="s">
        <v>160</v>
      </c>
      <c r="K445" s="196" t="s">
        <v>160</v>
      </c>
      <c r="L445" s="171">
        <v>0.3497</v>
      </c>
      <c r="M445" s="172">
        <v>42</v>
      </c>
      <c r="N445" s="173">
        <v>114.68</v>
      </c>
      <c r="O445" s="173">
        <v>37.13</v>
      </c>
      <c r="P445" s="174">
        <v>1.159</v>
      </c>
      <c r="Q445" s="175">
        <v>35.43</v>
      </c>
      <c r="R445" s="176">
        <v>24</v>
      </c>
      <c r="S445" s="174">
        <f t="shared" si="12"/>
        <v>1.24204</v>
      </c>
      <c r="T445" s="177">
        <f t="shared" si="13"/>
        <v>-0.0668577501529741</v>
      </c>
      <c r="U445" s="219">
        <v>2.94</v>
      </c>
      <c r="V445" s="219">
        <v>3.7</v>
      </c>
      <c r="W445" s="219">
        <v>4.59</v>
      </c>
      <c r="X445" s="219">
        <v>5.71</v>
      </c>
      <c r="Y445" s="219">
        <v>5.81</v>
      </c>
      <c r="Z445" s="219">
        <v>5.55</v>
      </c>
      <c r="AA445" s="219">
        <v>4.91</v>
      </c>
      <c r="AB445" s="219">
        <v>4.54</v>
      </c>
      <c r="AC445" s="219">
        <v>4.07</v>
      </c>
      <c r="AD445" s="219">
        <v>3.69</v>
      </c>
      <c r="AE445" s="219">
        <v>2.95</v>
      </c>
      <c r="AF445" s="219">
        <v>2.57</v>
      </c>
      <c r="AG445" s="179">
        <v>3.37927203632733</v>
      </c>
      <c r="AH445" s="179">
        <v>4.25282535184052</v>
      </c>
      <c r="AI445" s="179">
        <v>5.27580226079675</v>
      </c>
      <c r="AJ445" s="179">
        <v>6.56314398892145</v>
      </c>
      <c r="AK445" s="179">
        <v>6.67808521464687</v>
      </c>
      <c r="AL445" s="179">
        <v>6.37923802776078</v>
      </c>
      <c r="AM445" s="179">
        <v>5.6436141831181</v>
      </c>
      <c r="AN445" s="179">
        <v>5.21833164793404</v>
      </c>
      <c r="AO445" s="179">
        <v>4.67810788702457</v>
      </c>
      <c r="AP445" s="179">
        <v>4.24133122926798</v>
      </c>
      <c r="AQ445" s="179">
        <v>3.39076615889987</v>
      </c>
      <c r="AR445" s="179">
        <v>2.95398950114328</v>
      </c>
      <c r="AS445" s="177">
        <v>0.8</v>
      </c>
      <c r="AT445" s="180">
        <v>1.19297042743987</v>
      </c>
      <c r="AU445" s="181">
        <v>438</v>
      </c>
    </row>
    <row r="446" customHeight="1" spans="1:47">
      <c r="A446" s="184" t="s">
        <v>422</v>
      </c>
      <c r="B446" s="185" t="s">
        <v>526</v>
      </c>
      <c r="C446" s="167" t="s">
        <v>536</v>
      </c>
      <c r="D446" s="186">
        <v>0</v>
      </c>
      <c r="E446" s="186">
        <v>0.75</v>
      </c>
      <c r="F446" s="186" t="s">
        <v>425</v>
      </c>
      <c r="G446" s="187">
        <v>3</v>
      </c>
      <c r="H446" s="186" t="s">
        <v>160</v>
      </c>
      <c r="I446" s="186" t="s">
        <v>160</v>
      </c>
      <c r="J446" s="186" t="s">
        <v>160</v>
      </c>
      <c r="K446" s="196" t="s">
        <v>160</v>
      </c>
      <c r="L446" s="171">
        <v>0.3497</v>
      </c>
      <c r="M446" s="172">
        <v>46</v>
      </c>
      <c r="N446" s="173">
        <v>114.68</v>
      </c>
      <c r="O446" s="173">
        <v>37</v>
      </c>
      <c r="P446" s="174">
        <v>1.151</v>
      </c>
      <c r="Q446" s="175">
        <v>35.2</v>
      </c>
      <c r="R446" s="176">
        <v>24</v>
      </c>
      <c r="S446" s="174">
        <f t="shared" si="12"/>
        <v>1.24204</v>
      </c>
      <c r="T446" s="177">
        <f t="shared" si="13"/>
        <v>-0.0732987665453608</v>
      </c>
      <c r="U446" s="219">
        <v>2.94</v>
      </c>
      <c r="V446" s="219">
        <v>3.7</v>
      </c>
      <c r="W446" s="219">
        <v>4.59</v>
      </c>
      <c r="X446" s="219">
        <v>5.71</v>
      </c>
      <c r="Y446" s="219">
        <v>5.81</v>
      </c>
      <c r="Z446" s="219">
        <v>5.55</v>
      </c>
      <c r="AA446" s="219">
        <v>4.91</v>
      </c>
      <c r="AB446" s="219">
        <v>4.54</v>
      </c>
      <c r="AC446" s="219">
        <v>4.07</v>
      </c>
      <c r="AD446" s="219">
        <v>3.69</v>
      </c>
      <c r="AE446" s="219">
        <v>2.95</v>
      </c>
      <c r="AF446" s="219">
        <v>2.57</v>
      </c>
      <c r="AG446" s="179">
        <v>3.37215187916653</v>
      </c>
      <c r="AH446" s="179">
        <v>4.24386460983543</v>
      </c>
      <c r="AI446" s="179">
        <v>5.26468609706612</v>
      </c>
      <c r="AJ446" s="179">
        <v>6.54931538436765</v>
      </c>
      <c r="AK446" s="179">
        <v>6.66401442787672</v>
      </c>
      <c r="AL446" s="179">
        <v>6.36579691475315</v>
      </c>
      <c r="AM446" s="179">
        <v>5.63172303629513</v>
      </c>
      <c r="AN446" s="179">
        <v>5.20733657531158</v>
      </c>
      <c r="AO446" s="179">
        <v>4.66825107081898</v>
      </c>
      <c r="AP446" s="179">
        <v>4.23239470548453</v>
      </c>
      <c r="AQ446" s="179">
        <v>3.38362178351744</v>
      </c>
      <c r="AR446" s="179">
        <v>2.94776541818299</v>
      </c>
      <c r="AS446" s="177">
        <v>0.8</v>
      </c>
      <c r="AT446" s="180">
        <v>1.17727261670194</v>
      </c>
      <c r="AU446" s="181">
        <v>439</v>
      </c>
    </row>
    <row r="447" customHeight="1" spans="1:47">
      <c r="A447" s="184" t="s">
        <v>422</v>
      </c>
      <c r="B447" s="185" t="s">
        <v>526</v>
      </c>
      <c r="C447" s="167" t="s">
        <v>537</v>
      </c>
      <c r="D447" s="186">
        <v>0</v>
      </c>
      <c r="E447" s="186">
        <v>0.75</v>
      </c>
      <c r="F447" s="186" t="s">
        <v>425</v>
      </c>
      <c r="G447" s="187">
        <v>3</v>
      </c>
      <c r="H447" s="186" t="s">
        <v>160</v>
      </c>
      <c r="I447" s="186" t="s">
        <v>160</v>
      </c>
      <c r="J447" s="186" t="s">
        <v>160</v>
      </c>
      <c r="K447" s="196" t="s">
        <v>160</v>
      </c>
      <c r="L447" s="171">
        <v>0.3497</v>
      </c>
      <c r="M447" s="172">
        <v>36</v>
      </c>
      <c r="N447" s="173">
        <v>114.92</v>
      </c>
      <c r="O447" s="173">
        <v>37.62</v>
      </c>
      <c r="P447" s="174">
        <v>1.206</v>
      </c>
      <c r="Q447" s="175">
        <v>36.22</v>
      </c>
      <c r="R447" s="176">
        <v>24</v>
      </c>
      <c r="S447" s="174">
        <f t="shared" si="12"/>
        <v>1.24204</v>
      </c>
      <c r="T447" s="177">
        <f t="shared" si="13"/>
        <v>-0.0290167788477023</v>
      </c>
      <c r="U447" s="219">
        <v>2.94</v>
      </c>
      <c r="V447" s="219">
        <v>3.7</v>
      </c>
      <c r="W447" s="219">
        <v>4.59</v>
      </c>
      <c r="X447" s="219">
        <v>5.71</v>
      </c>
      <c r="Y447" s="219">
        <v>5.81</v>
      </c>
      <c r="Z447" s="219">
        <v>5.55</v>
      </c>
      <c r="AA447" s="219">
        <v>4.91</v>
      </c>
      <c r="AB447" s="219">
        <v>4.54</v>
      </c>
      <c r="AC447" s="219">
        <v>4.07</v>
      </c>
      <c r="AD447" s="219">
        <v>3.69</v>
      </c>
      <c r="AE447" s="219">
        <v>2.95</v>
      </c>
      <c r="AF447" s="219">
        <v>2.57</v>
      </c>
      <c r="AG447" s="179">
        <v>3.40498792309426</v>
      </c>
      <c r="AH447" s="179">
        <v>4.28518888280571</v>
      </c>
      <c r="AI447" s="179">
        <v>5.31595053299411</v>
      </c>
      <c r="AJ447" s="179">
        <v>6.61308878941097</v>
      </c>
      <c r="AK447" s="179">
        <v>6.72890470516247</v>
      </c>
      <c r="AL447" s="179">
        <v>6.42778332420856</v>
      </c>
      <c r="AM447" s="179">
        <v>5.68656146339892</v>
      </c>
      <c r="AN447" s="179">
        <v>5.25804257511835</v>
      </c>
      <c r="AO447" s="179">
        <v>4.71370777108628</v>
      </c>
      <c r="AP447" s="179">
        <v>4.27360729123056</v>
      </c>
      <c r="AQ447" s="179">
        <v>3.41656951466941</v>
      </c>
      <c r="AR447" s="179">
        <v>2.97646903481369</v>
      </c>
      <c r="AS447" s="177">
        <v>0.8</v>
      </c>
      <c r="AT447" s="180">
        <v>1.19211203615317</v>
      </c>
      <c r="AU447" s="181">
        <v>440</v>
      </c>
    </row>
    <row r="448" customHeight="1" spans="1:47">
      <c r="A448" s="184" t="s">
        <v>422</v>
      </c>
      <c r="B448" s="185" t="s">
        <v>526</v>
      </c>
      <c r="C448" s="167" t="s">
        <v>538</v>
      </c>
      <c r="D448" s="186">
        <v>0</v>
      </c>
      <c r="E448" s="186">
        <v>0.75</v>
      </c>
      <c r="F448" s="186" t="s">
        <v>425</v>
      </c>
      <c r="G448" s="187">
        <v>3</v>
      </c>
      <c r="H448" s="186" t="s">
        <v>160</v>
      </c>
      <c r="I448" s="186" t="s">
        <v>160</v>
      </c>
      <c r="J448" s="186" t="s">
        <v>160</v>
      </c>
      <c r="K448" s="196" t="s">
        <v>160</v>
      </c>
      <c r="L448" s="171">
        <v>0.3497</v>
      </c>
      <c r="M448" s="172">
        <v>31</v>
      </c>
      <c r="N448" s="173">
        <v>115.03</v>
      </c>
      <c r="O448" s="173">
        <v>37.22</v>
      </c>
      <c r="P448" s="174">
        <v>1.158</v>
      </c>
      <c r="Q448" s="175">
        <v>34.82</v>
      </c>
      <c r="R448" s="176">
        <v>24</v>
      </c>
      <c r="S448" s="174">
        <f t="shared" si="12"/>
        <v>1.256576</v>
      </c>
      <c r="T448" s="177">
        <f t="shared" si="13"/>
        <v>-0.0784481002342875</v>
      </c>
      <c r="U448" s="219">
        <v>2.87</v>
      </c>
      <c r="V448" s="219">
        <v>3.67</v>
      </c>
      <c r="W448" s="219">
        <v>4.66</v>
      </c>
      <c r="X448" s="219">
        <v>5.75</v>
      </c>
      <c r="Y448" s="219">
        <v>5.86</v>
      </c>
      <c r="Z448" s="219">
        <v>5.67</v>
      </c>
      <c r="AA448" s="219">
        <v>5.09</v>
      </c>
      <c r="AB448" s="219">
        <v>4.79</v>
      </c>
      <c r="AC448" s="219">
        <v>4.21</v>
      </c>
      <c r="AD448" s="219">
        <v>3.7</v>
      </c>
      <c r="AE448" s="219">
        <v>2.86</v>
      </c>
      <c r="AF448" s="219">
        <v>2.49</v>
      </c>
      <c r="AG448" s="179">
        <v>3.28261548843842</v>
      </c>
      <c r="AH448" s="179">
        <v>4.19763025873485</v>
      </c>
      <c r="AI448" s="179">
        <v>5.32996103697667</v>
      </c>
      <c r="AJ448" s="179">
        <v>6.57666866150555</v>
      </c>
      <c r="AK448" s="179">
        <v>6.70248319242131</v>
      </c>
      <c r="AL448" s="179">
        <v>6.48516718447591</v>
      </c>
      <c r="AM448" s="179">
        <v>5.821781476011</v>
      </c>
      <c r="AN448" s="179">
        <v>5.47865093714984</v>
      </c>
      <c r="AO448" s="179">
        <v>4.81526522868493</v>
      </c>
      <c r="AP448" s="179">
        <v>4.23194331262096</v>
      </c>
      <c r="AQ448" s="179">
        <v>3.27117780380972</v>
      </c>
      <c r="AR448" s="179">
        <v>2.84798347254762</v>
      </c>
      <c r="AS448" s="177">
        <v>0.8</v>
      </c>
      <c r="AT448" s="180">
        <v>1.18464413320429</v>
      </c>
      <c r="AU448" s="181">
        <v>441</v>
      </c>
    </row>
    <row r="449" customHeight="1" spans="1:47">
      <c r="A449" s="184" t="s">
        <v>422</v>
      </c>
      <c r="B449" s="185" t="s">
        <v>526</v>
      </c>
      <c r="C449" s="167" t="s">
        <v>539</v>
      </c>
      <c r="D449" s="186">
        <v>0</v>
      </c>
      <c r="E449" s="186">
        <v>0.75</v>
      </c>
      <c r="F449" s="186" t="s">
        <v>425</v>
      </c>
      <c r="G449" s="187">
        <v>3</v>
      </c>
      <c r="H449" s="186" t="s">
        <v>160</v>
      </c>
      <c r="I449" s="186" t="s">
        <v>160</v>
      </c>
      <c r="J449" s="186" t="s">
        <v>160</v>
      </c>
      <c r="K449" s="196" t="s">
        <v>160</v>
      </c>
      <c r="L449" s="171">
        <v>0.3497</v>
      </c>
      <c r="M449" s="172">
        <v>29</v>
      </c>
      <c r="N449" s="173">
        <v>115.25</v>
      </c>
      <c r="O449" s="173">
        <v>37.53</v>
      </c>
      <c r="P449" s="174">
        <v>1.183</v>
      </c>
      <c r="Q449" s="175">
        <v>35.33</v>
      </c>
      <c r="R449" s="176">
        <v>24</v>
      </c>
      <c r="S449" s="174">
        <f t="shared" si="12"/>
        <v>1.256576</v>
      </c>
      <c r="T449" s="177">
        <f t="shared" si="13"/>
        <v>-0.0585527656106752</v>
      </c>
      <c r="U449" s="219">
        <v>2.87</v>
      </c>
      <c r="V449" s="219">
        <v>3.67</v>
      </c>
      <c r="W449" s="219">
        <v>4.66</v>
      </c>
      <c r="X449" s="219">
        <v>5.75</v>
      </c>
      <c r="Y449" s="219">
        <v>5.86</v>
      </c>
      <c r="Z449" s="219">
        <v>5.67</v>
      </c>
      <c r="AA449" s="219">
        <v>5.09</v>
      </c>
      <c r="AB449" s="219">
        <v>4.79</v>
      </c>
      <c r="AC449" s="219">
        <v>4.21</v>
      </c>
      <c r="AD449" s="219">
        <v>3.7</v>
      </c>
      <c r="AE449" s="219">
        <v>2.86</v>
      </c>
      <c r="AF449" s="219">
        <v>2.49</v>
      </c>
      <c r="AG449" s="179">
        <v>3.29759842619945</v>
      </c>
      <c r="AH449" s="179">
        <v>4.21678962514006</v>
      </c>
      <c r="AI449" s="179">
        <v>5.35428873382907</v>
      </c>
      <c r="AJ449" s="179">
        <v>6.60668674238566</v>
      </c>
      <c r="AK449" s="179">
        <v>6.73307553223999</v>
      </c>
      <c r="AL449" s="179">
        <v>6.5147676224916</v>
      </c>
      <c r="AM449" s="179">
        <v>5.84835400325965</v>
      </c>
      <c r="AN449" s="179">
        <v>5.50365730365692</v>
      </c>
      <c r="AO449" s="179">
        <v>4.83724368442498</v>
      </c>
      <c r="AP449" s="179">
        <v>4.25125929510034</v>
      </c>
      <c r="AQ449" s="179">
        <v>3.28610853621269</v>
      </c>
      <c r="AR449" s="179">
        <v>2.86098260670266</v>
      </c>
      <c r="AS449" s="177">
        <v>0.8</v>
      </c>
      <c r="AT449" s="180">
        <v>1.18533220263549</v>
      </c>
      <c r="AU449" s="181">
        <v>442</v>
      </c>
    </row>
    <row r="450" customHeight="1" spans="1:47">
      <c r="A450" s="184" t="s">
        <v>422</v>
      </c>
      <c r="B450" s="185" t="s">
        <v>526</v>
      </c>
      <c r="C450" s="167" t="s">
        <v>540</v>
      </c>
      <c r="D450" s="186">
        <v>0</v>
      </c>
      <c r="E450" s="186">
        <v>0.75</v>
      </c>
      <c r="F450" s="186" t="s">
        <v>425</v>
      </c>
      <c r="G450" s="187">
        <v>3</v>
      </c>
      <c r="H450" s="186" t="s">
        <v>160</v>
      </c>
      <c r="I450" s="186" t="s">
        <v>160</v>
      </c>
      <c r="J450" s="186" t="s">
        <v>160</v>
      </c>
      <c r="K450" s="196" t="s">
        <v>160</v>
      </c>
      <c r="L450" s="171">
        <v>0.3497</v>
      </c>
      <c r="M450" s="172">
        <v>33</v>
      </c>
      <c r="N450" s="173">
        <v>115.15</v>
      </c>
      <c r="O450" s="173">
        <v>37.07</v>
      </c>
      <c r="P450" s="174">
        <v>1.152</v>
      </c>
      <c r="Q450" s="175">
        <v>34.57</v>
      </c>
      <c r="R450" s="176">
        <v>24</v>
      </c>
      <c r="S450" s="174">
        <f t="shared" si="12"/>
        <v>1.256576</v>
      </c>
      <c r="T450" s="177">
        <f t="shared" si="13"/>
        <v>-0.0832229805439544</v>
      </c>
      <c r="U450" s="219">
        <v>2.87</v>
      </c>
      <c r="V450" s="219">
        <v>3.67</v>
      </c>
      <c r="W450" s="219">
        <v>4.66</v>
      </c>
      <c r="X450" s="219">
        <v>5.75</v>
      </c>
      <c r="Y450" s="219">
        <v>5.86</v>
      </c>
      <c r="Z450" s="219">
        <v>5.67</v>
      </c>
      <c r="AA450" s="219">
        <v>5.09</v>
      </c>
      <c r="AB450" s="219">
        <v>4.79</v>
      </c>
      <c r="AC450" s="219">
        <v>4.21</v>
      </c>
      <c r="AD450" s="219">
        <v>3.7</v>
      </c>
      <c r="AE450" s="219">
        <v>2.86</v>
      </c>
      <c r="AF450" s="219">
        <v>2.49</v>
      </c>
      <c r="AG450" s="179">
        <v>3.27512401955791</v>
      </c>
      <c r="AH450" s="179">
        <v>4.18805057553224</v>
      </c>
      <c r="AI450" s="179">
        <v>5.31779718855047</v>
      </c>
      <c r="AJ450" s="179">
        <v>6.5616596210655</v>
      </c>
      <c r="AK450" s="179">
        <v>6.68718702251197</v>
      </c>
      <c r="AL450" s="179">
        <v>6.47036696546807</v>
      </c>
      <c r="AM450" s="179">
        <v>5.80849521238668</v>
      </c>
      <c r="AN450" s="179">
        <v>5.4661477538963</v>
      </c>
      <c r="AO450" s="179">
        <v>4.80427600081491</v>
      </c>
      <c r="AP450" s="179">
        <v>4.22228532138128</v>
      </c>
      <c r="AQ450" s="179">
        <v>3.26371243760823</v>
      </c>
      <c r="AR450" s="179">
        <v>2.8414839054701</v>
      </c>
      <c r="AS450" s="177">
        <v>0.8</v>
      </c>
      <c r="AT450" s="180">
        <v>1.25518261922378</v>
      </c>
      <c r="AU450" s="181">
        <v>443</v>
      </c>
    </row>
    <row r="451" customHeight="1" spans="1:47">
      <c r="A451" s="184" t="s">
        <v>422</v>
      </c>
      <c r="B451" s="185" t="s">
        <v>526</v>
      </c>
      <c r="C451" s="167" t="s">
        <v>541</v>
      </c>
      <c r="D451" s="186">
        <v>0</v>
      </c>
      <c r="E451" s="186">
        <v>0.75</v>
      </c>
      <c r="F451" s="186" t="s">
        <v>425</v>
      </c>
      <c r="G451" s="187">
        <v>3</v>
      </c>
      <c r="H451" s="186" t="s">
        <v>160</v>
      </c>
      <c r="I451" s="186" t="s">
        <v>160</v>
      </c>
      <c r="J451" s="186" t="s">
        <v>160</v>
      </c>
      <c r="K451" s="196" t="s">
        <v>160</v>
      </c>
      <c r="L451" s="171">
        <v>0.3497</v>
      </c>
      <c r="M451" s="172">
        <v>34</v>
      </c>
      <c r="N451" s="173">
        <v>115.03</v>
      </c>
      <c r="O451" s="173">
        <v>37.07</v>
      </c>
      <c r="P451" s="174">
        <v>1.153</v>
      </c>
      <c r="Q451" s="175">
        <v>34.57</v>
      </c>
      <c r="R451" s="176">
        <v>24</v>
      </c>
      <c r="S451" s="174">
        <f t="shared" si="12"/>
        <v>1.256576</v>
      </c>
      <c r="T451" s="177">
        <f t="shared" si="13"/>
        <v>-0.0824271671590098</v>
      </c>
      <c r="U451" s="219">
        <v>2.87</v>
      </c>
      <c r="V451" s="219">
        <v>3.67</v>
      </c>
      <c r="W451" s="219">
        <v>4.66</v>
      </c>
      <c r="X451" s="219">
        <v>5.75</v>
      </c>
      <c r="Y451" s="219">
        <v>5.86</v>
      </c>
      <c r="Z451" s="219">
        <v>5.67</v>
      </c>
      <c r="AA451" s="219">
        <v>5.09</v>
      </c>
      <c r="AB451" s="219">
        <v>4.79</v>
      </c>
      <c r="AC451" s="219">
        <v>4.21</v>
      </c>
      <c r="AD451" s="219">
        <v>3.7</v>
      </c>
      <c r="AE451" s="219">
        <v>2.86</v>
      </c>
      <c r="AF451" s="219">
        <v>2.49</v>
      </c>
      <c r="AG451" s="179">
        <v>3.27512401955791</v>
      </c>
      <c r="AH451" s="179">
        <v>4.18805057553224</v>
      </c>
      <c r="AI451" s="179">
        <v>5.31779718855047</v>
      </c>
      <c r="AJ451" s="179">
        <v>6.5616596210655</v>
      </c>
      <c r="AK451" s="179">
        <v>6.68718702251197</v>
      </c>
      <c r="AL451" s="179">
        <v>6.47036696546807</v>
      </c>
      <c r="AM451" s="179">
        <v>5.80849521238668</v>
      </c>
      <c r="AN451" s="179">
        <v>5.4661477538963</v>
      </c>
      <c r="AO451" s="179">
        <v>4.80427600081491</v>
      </c>
      <c r="AP451" s="179">
        <v>4.22228532138128</v>
      </c>
      <c r="AQ451" s="179">
        <v>3.26371243760823</v>
      </c>
      <c r="AR451" s="179">
        <v>2.8414839054701</v>
      </c>
      <c r="AS451" s="177">
        <v>0.8</v>
      </c>
      <c r="AT451" s="180">
        <v>1.25518261922378</v>
      </c>
      <c r="AU451" s="181">
        <v>444</v>
      </c>
    </row>
    <row r="452" customHeight="1" spans="1:47">
      <c r="A452" s="184" t="s">
        <v>422</v>
      </c>
      <c r="B452" s="185" t="s">
        <v>526</v>
      </c>
      <c r="C452" s="167" t="s">
        <v>542</v>
      </c>
      <c r="D452" s="186">
        <v>0</v>
      </c>
      <c r="E452" s="186">
        <v>0.75</v>
      </c>
      <c r="F452" s="186" t="s">
        <v>425</v>
      </c>
      <c r="G452" s="187">
        <v>3</v>
      </c>
      <c r="H452" s="186" t="s">
        <v>160</v>
      </c>
      <c r="I452" s="186" t="s">
        <v>160</v>
      </c>
      <c r="J452" s="186" t="s">
        <v>160</v>
      </c>
      <c r="K452" s="196" t="s">
        <v>160</v>
      </c>
      <c r="L452" s="171">
        <v>0.3497</v>
      </c>
      <c r="M452" s="172">
        <v>37</v>
      </c>
      <c r="N452" s="173">
        <v>115.25</v>
      </c>
      <c r="O452" s="173">
        <v>36.98</v>
      </c>
      <c r="P452" s="174">
        <v>1.151</v>
      </c>
      <c r="Q452" s="175">
        <v>34.58</v>
      </c>
      <c r="R452" s="176">
        <v>24</v>
      </c>
      <c r="S452" s="174">
        <f t="shared" si="12"/>
        <v>1.246504</v>
      </c>
      <c r="T452" s="177">
        <f t="shared" si="13"/>
        <v>-0.076617483778632</v>
      </c>
      <c r="U452" s="219">
        <v>2.89</v>
      </c>
      <c r="V452" s="219">
        <v>3.66</v>
      </c>
      <c r="W452" s="219">
        <v>4.56</v>
      </c>
      <c r="X452" s="219">
        <v>5.62</v>
      </c>
      <c r="Y452" s="219">
        <v>5.78</v>
      </c>
      <c r="Z452" s="219">
        <v>5.66</v>
      </c>
      <c r="AA452" s="219">
        <v>4.99</v>
      </c>
      <c r="AB452" s="219">
        <v>4.83</v>
      </c>
      <c r="AC452" s="219">
        <v>4.22</v>
      </c>
      <c r="AD452" s="219">
        <v>3.6</v>
      </c>
      <c r="AE452" s="219">
        <v>2.9</v>
      </c>
      <c r="AF452" s="219">
        <v>2.5</v>
      </c>
      <c r="AG452" s="179">
        <v>3.29623555159069</v>
      </c>
      <c r="AH452" s="179">
        <v>4.17447132139167</v>
      </c>
      <c r="AI452" s="179">
        <v>5.20098066271749</v>
      </c>
      <c r="AJ452" s="179">
        <v>6.40998055361234</v>
      </c>
      <c r="AK452" s="179">
        <v>6.59247110318138</v>
      </c>
      <c r="AL452" s="179">
        <v>6.4556031910046</v>
      </c>
      <c r="AM452" s="179">
        <v>5.69142401468427</v>
      </c>
      <c r="AN452" s="179">
        <v>5.50893346511524</v>
      </c>
      <c r="AO452" s="179">
        <v>4.81318824488329</v>
      </c>
      <c r="AP452" s="179">
        <v>4.10603736530328</v>
      </c>
      <c r="AQ452" s="179">
        <v>3.30764121093875</v>
      </c>
      <c r="AR452" s="179">
        <v>2.85141483701617</v>
      </c>
      <c r="AS452" s="177">
        <v>0.8</v>
      </c>
      <c r="AT452" s="180">
        <v>1.24618488045153</v>
      </c>
      <c r="AU452" s="181">
        <v>445</v>
      </c>
    </row>
    <row r="453" customHeight="1" spans="1:47">
      <c r="A453" s="184" t="s">
        <v>422</v>
      </c>
      <c r="B453" s="185" t="s">
        <v>526</v>
      </c>
      <c r="C453" s="167" t="s">
        <v>543</v>
      </c>
      <c r="D453" s="186">
        <v>0</v>
      </c>
      <c r="E453" s="186">
        <v>0.75</v>
      </c>
      <c r="F453" s="186" t="s">
        <v>425</v>
      </c>
      <c r="G453" s="187">
        <v>3</v>
      </c>
      <c r="H453" s="186" t="s">
        <v>160</v>
      </c>
      <c r="I453" s="186" t="s">
        <v>160</v>
      </c>
      <c r="J453" s="186" t="s">
        <v>160</v>
      </c>
      <c r="K453" s="196" t="s">
        <v>160</v>
      </c>
      <c r="L453" s="171">
        <v>0.3497</v>
      </c>
      <c r="M453" s="172">
        <v>33</v>
      </c>
      <c r="N453" s="173">
        <v>115.67</v>
      </c>
      <c r="O453" s="173">
        <v>37.07</v>
      </c>
      <c r="P453" s="174">
        <v>1.167</v>
      </c>
      <c r="Q453" s="175">
        <v>34.57</v>
      </c>
      <c r="R453" s="176">
        <v>24</v>
      </c>
      <c r="S453" s="174">
        <f t="shared" si="12"/>
        <v>1.256576</v>
      </c>
      <c r="T453" s="177">
        <f t="shared" si="13"/>
        <v>-0.071285779769787</v>
      </c>
      <c r="U453" s="219">
        <v>2.87</v>
      </c>
      <c r="V453" s="219">
        <v>3.67</v>
      </c>
      <c r="W453" s="219">
        <v>4.66</v>
      </c>
      <c r="X453" s="219">
        <v>5.75</v>
      </c>
      <c r="Y453" s="219">
        <v>5.86</v>
      </c>
      <c r="Z453" s="219">
        <v>5.67</v>
      </c>
      <c r="AA453" s="219">
        <v>5.09</v>
      </c>
      <c r="AB453" s="219">
        <v>4.79</v>
      </c>
      <c r="AC453" s="219">
        <v>4.21</v>
      </c>
      <c r="AD453" s="219">
        <v>3.7</v>
      </c>
      <c r="AE453" s="219">
        <v>2.86</v>
      </c>
      <c r="AF453" s="219">
        <v>2.49</v>
      </c>
      <c r="AG453" s="179">
        <v>3.27512401955791</v>
      </c>
      <c r="AH453" s="179">
        <v>4.18805057553224</v>
      </c>
      <c r="AI453" s="179">
        <v>5.31779718855047</v>
      </c>
      <c r="AJ453" s="179">
        <v>6.5616596210655</v>
      </c>
      <c r="AK453" s="179">
        <v>6.68718702251197</v>
      </c>
      <c r="AL453" s="179">
        <v>6.47036696546807</v>
      </c>
      <c r="AM453" s="179">
        <v>5.80849521238668</v>
      </c>
      <c r="AN453" s="179">
        <v>5.4661477538963</v>
      </c>
      <c r="AO453" s="179">
        <v>4.80427600081491</v>
      </c>
      <c r="AP453" s="179">
        <v>4.22228532138128</v>
      </c>
      <c r="AQ453" s="179">
        <v>3.26371243760823</v>
      </c>
      <c r="AR453" s="179">
        <v>2.8414839054701</v>
      </c>
      <c r="AS453" s="177">
        <v>0.8</v>
      </c>
      <c r="AT453" s="180">
        <v>1.24513410382409</v>
      </c>
      <c r="AU453" s="181">
        <v>446</v>
      </c>
    </row>
    <row r="454" customHeight="1" spans="1:47">
      <c r="A454" s="184" t="s">
        <v>422</v>
      </c>
      <c r="B454" s="185" t="s">
        <v>526</v>
      </c>
      <c r="C454" s="167" t="s">
        <v>544</v>
      </c>
      <c r="D454" s="186">
        <v>0</v>
      </c>
      <c r="E454" s="186">
        <v>0.75</v>
      </c>
      <c r="F454" s="186" t="s">
        <v>425</v>
      </c>
      <c r="G454" s="187">
        <v>3</v>
      </c>
      <c r="H454" s="186" t="s">
        <v>160</v>
      </c>
      <c r="I454" s="186" t="s">
        <v>160</v>
      </c>
      <c r="J454" s="186" t="s">
        <v>160</v>
      </c>
      <c r="K454" s="196" t="s">
        <v>160</v>
      </c>
      <c r="L454" s="171">
        <v>0.3497</v>
      </c>
      <c r="M454" s="172">
        <v>37</v>
      </c>
      <c r="N454" s="173">
        <v>115.5</v>
      </c>
      <c r="O454" s="173">
        <v>36.85</v>
      </c>
      <c r="P454" s="174">
        <v>1.153</v>
      </c>
      <c r="Q454" s="175">
        <v>34.35</v>
      </c>
      <c r="R454" s="176">
        <v>24</v>
      </c>
      <c r="S454" s="174">
        <f t="shared" si="12"/>
        <v>1.246504</v>
      </c>
      <c r="T454" s="177">
        <f t="shared" si="13"/>
        <v>-0.0750129963481865</v>
      </c>
      <c r="U454" s="219">
        <v>2.89</v>
      </c>
      <c r="V454" s="219">
        <v>3.66</v>
      </c>
      <c r="W454" s="219">
        <v>4.56</v>
      </c>
      <c r="X454" s="219">
        <v>5.62</v>
      </c>
      <c r="Y454" s="219">
        <v>5.78</v>
      </c>
      <c r="Z454" s="219">
        <v>5.66</v>
      </c>
      <c r="AA454" s="219">
        <v>4.99</v>
      </c>
      <c r="AB454" s="219">
        <v>4.83</v>
      </c>
      <c r="AC454" s="219">
        <v>4.22</v>
      </c>
      <c r="AD454" s="219">
        <v>3.6</v>
      </c>
      <c r="AE454" s="219">
        <v>2.9</v>
      </c>
      <c r="AF454" s="219">
        <v>2.5</v>
      </c>
      <c r="AG454" s="179">
        <v>3.29039297106147</v>
      </c>
      <c r="AH454" s="179">
        <v>4.16707206715743</v>
      </c>
      <c r="AI454" s="179">
        <v>5.19176191973712</v>
      </c>
      <c r="AJ454" s="179">
        <v>6.39861885721987</v>
      </c>
      <c r="AK454" s="179">
        <v>6.58078594212293</v>
      </c>
      <c r="AL454" s="179">
        <v>6.44416062844564</v>
      </c>
      <c r="AM454" s="179">
        <v>5.68133596041409</v>
      </c>
      <c r="AN454" s="179">
        <v>5.49916887551103</v>
      </c>
      <c r="AO454" s="179">
        <v>4.80465686431813</v>
      </c>
      <c r="AP454" s="179">
        <v>4.09875941031878</v>
      </c>
      <c r="AQ454" s="179">
        <v>3.30177841386791</v>
      </c>
      <c r="AR454" s="179">
        <v>2.84636070161026</v>
      </c>
      <c r="AS454" s="177">
        <v>0.8</v>
      </c>
      <c r="AT454" s="180">
        <v>1.23572935883313</v>
      </c>
      <c r="AU454" s="181">
        <v>447</v>
      </c>
    </row>
    <row r="455" customHeight="1" spans="1:47">
      <c r="A455" s="184" t="s">
        <v>422</v>
      </c>
      <c r="B455" s="185" t="s">
        <v>526</v>
      </c>
      <c r="C455" s="167" t="s">
        <v>545</v>
      </c>
      <c r="D455" s="186">
        <v>0</v>
      </c>
      <c r="E455" s="186">
        <v>0.75</v>
      </c>
      <c r="F455" s="186" t="s">
        <v>425</v>
      </c>
      <c r="G455" s="187">
        <v>3</v>
      </c>
      <c r="H455" s="186" t="s">
        <v>160</v>
      </c>
      <c r="I455" s="186" t="s">
        <v>160</v>
      </c>
      <c r="J455" s="186" t="s">
        <v>160</v>
      </c>
      <c r="K455" s="196" t="s">
        <v>160</v>
      </c>
      <c r="L455" s="171">
        <v>0.3497</v>
      </c>
      <c r="M455" s="172">
        <v>28</v>
      </c>
      <c r="N455" s="173">
        <v>115.38</v>
      </c>
      <c r="O455" s="173">
        <v>37.35</v>
      </c>
      <c r="P455" s="174">
        <v>1.174</v>
      </c>
      <c r="Q455" s="175">
        <v>35.05</v>
      </c>
      <c r="R455" s="176">
        <v>24</v>
      </c>
      <c r="S455" s="174">
        <f t="shared" si="12"/>
        <v>1.256576</v>
      </c>
      <c r="T455" s="177">
        <f t="shared" si="13"/>
        <v>-0.0657150860751757</v>
      </c>
      <c r="U455" s="219">
        <v>2.87</v>
      </c>
      <c r="V455" s="219">
        <v>3.67</v>
      </c>
      <c r="W455" s="219">
        <v>4.66</v>
      </c>
      <c r="X455" s="219">
        <v>5.75</v>
      </c>
      <c r="Y455" s="219">
        <v>5.86</v>
      </c>
      <c r="Z455" s="219">
        <v>5.67</v>
      </c>
      <c r="AA455" s="219">
        <v>5.09</v>
      </c>
      <c r="AB455" s="219">
        <v>4.79</v>
      </c>
      <c r="AC455" s="219">
        <v>4.21</v>
      </c>
      <c r="AD455" s="219">
        <v>3.7</v>
      </c>
      <c r="AE455" s="219">
        <v>2.86</v>
      </c>
      <c r="AF455" s="219">
        <v>2.49</v>
      </c>
      <c r="AG455" s="179">
        <v>3.28895582917388</v>
      </c>
      <c r="AH455" s="179">
        <v>4.20573794183559</v>
      </c>
      <c r="AI455" s="179">
        <v>5.34025580625446</v>
      </c>
      <c r="AJ455" s="179">
        <v>6.58937143475603</v>
      </c>
      <c r="AK455" s="179">
        <v>6.71542897524702</v>
      </c>
      <c r="AL455" s="179">
        <v>6.49769322348986</v>
      </c>
      <c r="AM455" s="179">
        <v>5.83302619181012</v>
      </c>
      <c r="AN455" s="179">
        <v>5.48923289956198</v>
      </c>
      <c r="AO455" s="179">
        <v>4.82456586788224</v>
      </c>
      <c r="AP455" s="179">
        <v>4.2401172710604</v>
      </c>
      <c r="AQ455" s="179">
        <v>3.27749605276561</v>
      </c>
      <c r="AR455" s="179">
        <v>2.85348432565957</v>
      </c>
      <c r="AS455" s="177">
        <v>0.8</v>
      </c>
      <c r="AT455" s="180">
        <v>1.27661263200377</v>
      </c>
      <c r="AU455" s="181">
        <v>448</v>
      </c>
    </row>
    <row r="456" customHeight="1" spans="1:47">
      <c r="A456" s="184" t="s">
        <v>422</v>
      </c>
      <c r="B456" s="185" t="s">
        <v>546</v>
      </c>
      <c r="C456" s="188" t="s">
        <v>547</v>
      </c>
      <c r="D456" s="186">
        <v>0</v>
      </c>
      <c r="E456" s="186">
        <v>0.65</v>
      </c>
      <c r="F456" s="186" t="s">
        <v>425</v>
      </c>
      <c r="G456" s="187">
        <v>3</v>
      </c>
      <c r="H456" s="186" t="s">
        <v>160</v>
      </c>
      <c r="I456" s="186" t="s">
        <v>160</v>
      </c>
      <c r="J456" s="186" t="s">
        <v>160</v>
      </c>
      <c r="K456" s="196" t="s">
        <v>160</v>
      </c>
      <c r="L456" s="171">
        <v>0.3634</v>
      </c>
      <c r="M456" s="172">
        <v>716</v>
      </c>
      <c r="N456" s="173">
        <v>114.88</v>
      </c>
      <c r="O456" s="173">
        <v>40.82</v>
      </c>
      <c r="P456" s="174">
        <v>1.473</v>
      </c>
      <c r="Q456" s="175">
        <v>39.22</v>
      </c>
      <c r="R456" s="176">
        <v>29</v>
      </c>
      <c r="S456" s="174">
        <f t="shared" si="12"/>
        <v>1.322768</v>
      </c>
      <c r="T456" s="177">
        <f t="shared" si="13"/>
        <v>0.113573960059512</v>
      </c>
      <c r="U456" s="219">
        <v>2.73</v>
      </c>
      <c r="V456" s="219">
        <v>3.66</v>
      </c>
      <c r="W456" s="219">
        <v>4.8</v>
      </c>
      <c r="X456" s="219">
        <v>5.96</v>
      </c>
      <c r="Y456" s="219">
        <v>6.34</v>
      </c>
      <c r="Z456" s="219">
        <v>6.31</v>
      </c>
      <c r="AA456" s="219">
        <v>5.69</v>
      </c>
      <c r="AB456" s="219">
        <v>5.16</v>
      </c>
      <c r="AC456" s="219">
        <v>4.68</v>
      </c>
      <c r="AD456" s="219">
        <v>3.79</v>
      </c>
      <c r="AE456" s="219">
        <v>2.84</v>
      </c>
      <c r="AF456" s="219">
        <v>2.37</v>
      </c>
      <c r="AG456" s="179">
        <v>3.27550137287869</v>
      </c>
      <c r="AH456" s="179">
        <v>4.39133151089231</v>
      </c>
      <c r="AI456" s="179">
        <v>5.75912329297352</v>
      </c>
      <c r="AJ456" s="179">
        <v>7.15091142210879</v>
      </c>
      <c r="AK456" s="179">
        <v>7.60684201613586</v>
      </c>
      <c r="AL456" s="179">
        <v>7.57084749555477</v>
      </c>
      <c r="AM456" s="179">
        <v>6.82696073687903</v>
      </c>
      <c r="AN456" s="179">
        <v>6.19105753994654</v>
      </c>
      <c r="AO456" s="179">
        <v>5.61514521064918</v>
      </c>
      <c r="AP456" s="179">
        <v>4.54730776674368</v>
      </c>
      <c r="AQ456" s="179">
        <v>3.407481281676</v>
      </c>
      <c r="AR456" s="179">
        <v>2.84356712590568</v>
      </c>
      <c r="AS456" s="177">
        <v>0.8</v>
      </c>
      <c r="AT456" s="180">
        <v>1.24430302467252</v>
      </c>
      <c r="AU456" s="181">
        <v>449</v>
      </c>
    </row>
    <row r="457" customHeight="1" spans="1:47">
      <c r="A457" s="184" t="s">
        <v>422</v>
      </c>
      <c r="B457" s="185" t="s">
        <v>546</v>
      </c>
      <c r="C457" s="167" t="s">
        <v>528</v>
      </c>
      <c r="D457" s="186">
        <v>0</v>
      </c>
      <c r="E457" s="186">
        <v>0.65</v>
      </c>
      <c r="F457" s="186" t="s">
        <v>425</v>
      </c>
      <c r="G457" s="187">
        <v>3</v>
      </c>
      <c r="H457" s="186" t="s">
        <v>160</v>
      </c>
      <c r="I457" s="186" t="s">
        <v>160</v>
      </c>
      <c r="J457" s="186" t="s">
        <v>160</v>
      </c>
      <c r="K457" s="196" t="s">
        <v>160</v>
      </c>
      <c r="L457" s="171">
        <v>0.3634</v>
      </c>
      <c r="M457" s="172">
        <v>768</v>
      </c>
      <c r="N457" s="173">
        <v>114.9</v>
      </c>
      <c r="O457" s="173">
        <v>40.78</v>
      </c>
      <c r="P457" s="174">
        <v>1.465</v>
      </c>
      <c r="Q457" s="175">
        <v>39.18</v>
      </c>
      <c r="R457" s="176">
        <v>28</v>
      </c>
      <c r="S457" s="174">
        <f t="shared" si="12"/>
        <v>1.322768</v>
      </c>
      <c r="T457" s="177">
        <f t="shared" si="13"/>
        <v>0.107526036311734</v>
      </c>
      <c r="U457" s="219">
        <v>2.73</v>
      </c>
      <c r="V457" s="219">
        <v>3.66</v>
      </c>
      <c r="W457" s="219">
        <v>4.8</v>
      </c>
      <c r="X457" s="219">
        <v>5.96</v>
      </c>
      <c r="Y457" s="219">
        <v>6.34</v>
      </c>
      <c r="Z457" s="219">
        <v>6.31</v>
      </c>
      <c r="AA457" s="219">
        <v>5.69</v>
      </c>
      <c r="AB457" s="219">
        <v>5.16</v>
      </c>
      <c r="AC457" s="219">
        <v>4.68</v>
      </c>
      <c r="AD457" s="219">
        <v>3.79</v>
      </c>
      <c r="AE457" s="219">
        <v>2.84</v>
      </c>
      <c r="AF457" s="219">
        <v>2.37</v>
      </c>
      <c r="AG457" s="179">
        <v>3.2733549647406</v>
      </c>
      <c r="AH457" s="179">
        <v>4.38845390877312</v>
      </c>
      <c r="AI457" s="179">
        <v>5.75534938855491</v>
      </c>
      <c r="AJ457" s="179">
        <v>7.14622549078901</v>
      </c>
      <c r="AK457" s="179">
        <v>7.60185731738294</v>
      </c>
      <c r="AL457" s="179">
        <v>7.56588638370447</v>
      </c>
      <c r="AM457" s="179">
        <v>6.8224870876828</v>
      </c>
      <c r="AN457" s="179">
        <v>6.18700059269653</v>
      </c>
      <c r="AO457" s="179">
        <v>5.61146565384104</v>
      </c>
      <c r="AP457" s="179">
        <v>4.54432795471315</v>
      </c>
      <c r="AQ457" s="179">
        <v>3.40524838822832</v>
      </c>
      <c r="AR457" s="179">
        <v>2.84170376059899</v>
      </c>
      <c r="AS457" s="177">
        <v>0.8</v>
      </c>
      <c r="AT457" s="180">
        <v>1.21395901245799</v>
      </c>
      <c r="AU457" s="181">
        <v>450</v>
      </c>
    </row>
    <row r="458" customHeight="1" spans="1:47">
      <c r="A458" s="184" t="s">
        <v>422</v>
      </c>
      <c r="B458" s="185" t="s">
        <v>546</v>
      </c>
      <c r="C458" s="167" t="s">
        <v>529</v>
      </c>
      <c r="D458" s="186">
        <v>0</v>
      </c>
      <c r="E458" s="186">
        <v>0.65</v>
      </c>
      <c r="F458" s="186" t="s">
        <v>425</v>
      </c>
      <c r="G458" s="187">
        <v>3</v>
      </c>
      <c r="H458" s="186" t="s">
        <v>160</v>
      </c>
      <c r="I458" s="186" t="s">
        <v>160</v>
      </c>
      <c r="J458" s="186" t="s">
        <v>160</v>
      </c>
      <c r="K458" s="196" t="s">
        <v>160</v>
      </c>
      <c r="L458" s="171">
        <v>0.3634</v>
      </c>
      <c r="M458" s="172">
        <v>775</v>
      </c>
      <c r="N458" s="173">
        <v>114.87</v>
      </c>
      <c r="O458" s="173">
        <v>40.83</v>
      </c>
      <c r="P458" s="174">
        <v>1.441</v>
      </c>
      <c r="Q458" s="175">
        <v>39.23</v>
      </c>
      <c r="R458" s="176">
        <v>29</v>
      </c>
      <c r="S458" s="174">
        <f t="shared" si="12"/>
        <v>1.322768</v>
      </c>
      <c r="T458" s="177">
        <f t="shared" si="13"/>
        <v>0.089382265068402</v>
      </c>
      <c r="U458" s="219">
        <v>2.73</v>
      </c>
      <c r="V458" s="219">
        <v>3.66</v>
      </c>
      <c r="W458" s="219">
        <v>4.8</v>
      </c>
      <c r="X458" s="219">
        <v>5.96</v>
      </c>
      <c r="Y458" s="219">
        <v>6.34</v>
      </c>
      <c r="Z458" s="219">
        <v>6.31</v>
      </c>
      <c r="AA458" s="219">
        <v>5.69</v>
      </c>
      <c r="AB458" s="219">
        <v>5.16</v>
      </c>
      <c r="AC458" s="219">
        <v>4.68</v>
      </c>
      <c r="AD458" s="219">
        <v>3.79</v>
      </c>
      <c r="AE458" s="219">
        <v>2.84</v>
      </c>
      <c r="AF458" s="219">
        <v>2.37</v>
      </c>
      <c r="AG458" s="179">
        <v>3.27594716533814</v>
      </c>
      <c r="AH458" s="179">
        <v>4.39192916671707</v>
      </c>
      <c r="AI458" s="179">
        <v>5.75990710389123</v>
      </c>
      <c r="AJ458" s="179">
        <v>7.15188465399828</v>
      </c>
      <c r="AK458" s="179">
        <v>7.607877299723</v>
      </c>
      <c r="AL458" s="179">
        <v>7.57187788032368</v>
      </c>
      <c r="AM458" s="179">
        <v>6.8278898794044</v>
      </c>
      <c r="AN458" s="179">
        <v>6.19190013668308</v>
      </c>
      <c r="AO458" s="179">
        <v>5.61590942629395</v>
      </c>
      <c r="AP458" s="179">
        <v>4.54792665078079</v>
      </c>
      <c r="AQ458" s="179">
        <v>3.40794503646898</v>
      </c>
      <c r="AR458" s="179">
        <v>2.8439541325463</v>
      </c>
      <c r="AS458" s="177">
        <v>0.8</v>
      </c>
      <c r="AT458" s="180">
        <v>1.22606809620226</v>
      </c>
      <c r="AU458" s="181">
        <v>451</v>
      </c>
    </row>
    <row r="459" customHeight="1" spans="1:47">
      <c r="A459" s="184" t="s">
        <v>422</v>
      </c>
      <c r="B459" s="185" t="s">
        <v>546</v>
      </c>
      <c r="C459" s="167" t="s">
        <v>548</v>
      </c>
      <c r="D459" s="186">
        <v>0</v>
      </c>
      <c r="E459" s="186">
        <v>0.65</v>
      </c>
      <c r="F459" s="186" t="s">
        <v>425</v>
      </c>
      <c r="G459" s="187">
        <v>3</v>
      </c>
      <c r="H459" s="186" t="s">
        <v>160</v>
      </c>
      <c r="I459" s="186" t="s">
        <v>160</v>
      </c>
      <c r="J459" s="186" t="s">
        <v>160</v>
      </c>
      <c r="K459" s="196" t="s">
        <v>160</v>
      </c>
      <c r="L459" s="171">
        <v>0.3634</v>
      </c>
      <c r="M459" s="172">
        <v>648</v>
      </c>
      <c r="N459" s="173">
        <v>115.05</v>
      </c>
      <c r="O459" s="173">
        <v>40.6</v>
      </c>
      <c r="P459" s="174">
        <v>1.44</v>
      </c>
      <c r="Q459" s="175">
        <v>38.6</v>
      </c>
      <c r="R459" s="176">
        <v>28</v>
      </c>
      <c r="S459" s="174">
        <f t="shared" ref="S459:S522" si="14">(U459*31+V459*28+W459*31+X459*30+Y459*31+Z459*30+AA459*31+AB459*31+AC459*30+AD459*31+AE459*30+AF459*31)*AS459/1000</f>
        <v>1.3184</v>
      </c>
      <c r="T459" s="177">
        <f t="shared" ref="T459:T522" si="15">P459/S459-1</f>
        <v>0.0922330097087378</v>
      </c>
      <c r="U459" s="219">
        <v>2.69</v>
      </c>
      <c r="V459" s="219">
        <v>3.64</v>
      </c>
      <c r="W459" s="219">
        <v>4.77</v>
      </c>
      <c r="X459" s="219">
        <v>5.95</v>
      </c>
      <c r="Y459" s="219">
        <v>6.41</v>
      </c>
      <c r="Z459" s="219">
        <v>6.28</v>
      </c>
      <c r="AA459" s="219">
        <v>5.71</v>
      </c>
      <c r="AB459" s="219">
        <v>5.11</v>
      </c>
      <c r="AC459" s="219">
        <v>4.69</v>
      </c>
      <c r="AD459" s="219">
        <v>3.75</v>
      </c>
      <c r="AE459" s="219">
        <v>2.81</v>
      </c>
      <c r="AF459" s="219">
        <v>2.34</v>
      </c>
      <c r="AG459" s="179">
        <v>3.20442985436893</v>
      </c>
      <c r="AH459" s="179">
        <v>4.33610582524272</v>
      </c>
      <c r="AI459" s="179">
        <v>5.68220461165049</v>
      </c>
      <c r="AJ459" s="179">
        <v>7.08786529126214</v>
      </c>
      <c r="AK459" s="179">
        <v>7.63583470873786</v>
      </c>
      <c r="AL459" s="179">
        <v>7.48097378640777</v>
      </c>
      <c r="AM459" s="179">
        <v>6.8019682038835</v>
      </c>
      <c r="AN459" s="179">
        <v>6.08722548543689</v>
      </c>
      <c r="AO459" s="179">
        <v>5.58690558252427</v>
      </c>
      <c r="AP459" s="179">
        <v>4.46714199029126</v>
      </c>
      <c r="AQ459" s="179">
        <v>3.34737839805825</v>
      </c>
      <c r="AR459" s="179">
        <v>2.78749660194175</v>
      </c>
      <c r="AS459" s="177">
        <v>0.8</v>
      </c>
      <c r="AT459" s="180">
        <v>1.2134346650494</v>
      </c>
      <c r="AU459" s="181">
        <v>452</v>
      </c>
    </row>
    <row r="460" customHeight="1" spans="1:47">
      <c r="A460" s="184" t="s">
        <v>422</v>
      </c>
      <c r="B460" s="185" t="s">
        <v>546</v>
      </c>
      <c r="C460" s="167" t="s">
        <v>549</v>
      </c>
      <c r="D460" s="186">
        <v>0</v>
      </c>
      <c r="E460" s="186">
        <v>0.65</v>
      </c>
      <c r="F460" s="186" t="s">
        <v>425</v>
      </c>
      <c r="G460" s="187">
        <v>3</v>
      </c>
      <c r="H460" s="186" t="s">
        <v>160</v>
      </c>
      <c r="I460" s="186" t="s">
        <v>160</v>
      </c>
      <c r="J460" s="186" t="s">
        <v>160</v>
      </c>
      <c r="K460" s="196" t="s">
        <v>160</v>
      </c>
      <c r="L460" s="171">
        <v>0.3634</v>
      </c>
      <c r="M460" s="172">
        <v>611</v>
      </c>
      <c r="N460" s="173">
        <v>115.27</v>
      </c>
      <c r="O460" s="173">
        <v>40.48</v>
      </c>
      <c r="P460" s="174">
        <v>1.448</v>
      </c>
      <c r="Q460" s="175">
        <v>38.38</v>
      </c>
      <c r="R460" s="176">
        <v>28</v>
      </c>
      <c r="S460" s="174">
        <f t="shared" si="14"/>
        <v>1.3184</v>
      </c>
      <c r="T460" s="177">
        <f t="shared" si="15"/>
        <v>0.0983009708737863</v>
      </c>
      <c r="U460" s="219">
        <v>2.69</v>
      </c>
      <c r="V460" s="219">
        <v>3.64</v>
      </c>
      <c r="W460" s="219">
        <v>4.77</v>
      </c>
      <c r="X460" s="219">
        <v>5.95</v>
      </c>
      <c r="Y460" s="219">
        <v>6.41</v>
      </c>
      <c r="Z460" s="219">
        <v>6.28</v>
      </c>
      <c r="AA460" s="219">
        <v>5.71</v>
      </c>
      <c r="AB460" s="219">
        <v>5.11</v>
      </c>
      <c r="AC460" s="219">
        <v>4.69</v>
      </c>
      <c r="AD460" s="219">
        <v>3.75</v>
      </c>
      <c r="AE460" s="219">
        <v>2.81</v>
      </c>
      <c r="AF460" s="219">
        <v>2.34</v>
      </c>
      <c r="AG460" s="179">
        <v>3.19641535194175</v>
      </c>
      <c r="AH460" s="179">
        <v>4.3252609223301</v>
      </c>
      <c r="AI460" s="179">
        <v>5.66799302184466</v>
      </c>
      <c r="AJ460" s="179">
        <v>7.0701380461165</v>
      </c>
      <c r="AK460" s="179">
        <v>7.61673695388349</v>
      </c>
      <c r="AL460" s="179">
        <v>7.46226334951456</v>
      </c>
      <c r="AM460" s="179">
        <v>6.78495600728155</v>
      </c>
      <c r="AN460" s="179">
        <v>6.07200091019417</v>
      </c>
      <c r="AO460" s="179">
        <v>5.57293234223301</v>
      </c>
      <c r="AP460" s="179">
        <v>4.45596935679612</v>
      </c>
      <c r="AQ460" s="179">
        <v>3.33900637135922</v>
      </c>
      <c r="AR460" s="179">
        <v>2.78052487864078</v>
      </c>
      <c r="AS460" s="177">
        <v>0.8</v>
      </c>
      <c r="AT460" s="180">
        <v>1.2033923897725</v>
      </c>
      <c r="AU460" s="181">
        <v>453</v>
      </c>
    </row>
    <row r="461" customHeight="1" spans="1:47">
      <c r="A461" s="184" t="s">
        <v>422</v>
      </c>
      <c r="B461" s="185" t="s">
        <v>546</v>
      </c>
      <c r="C461" s="167" t="s">
        <v>550</v>
      </c>
      <c r="D461" s="186">
        <v>0</v>
      </c>
      <c r="E461" s="186">
        <v>0.65</v>
      </c>
      <c r="F461" s="186" t="s">
        <v>425</v>
      </c>
      <c r="G461" s="187">
        <v>3</v>
      </c>
      <c r="H461" s="186" t="s">
        <v>160</v>
      </c>
      <c r="I461" s="186" t="s">
        <v>160</v>
      </c>
      <c r="J461" s="186" t="s">
        <v>160</v>
      </c>
      <c r="K461" s="196" t="s">
        <v>160</v>
      </c>
      <c r="L461" s="171">
        <v>0.3634</v>
      </c>
      <c r="M461" s="172">
        <v>631</v>
      </c>
      <c r="N461" s="173">
        <v>115.02</v>
      </c>
      <c r="O461" s="173">
        <v>40.55</v>
      </c>
      <c r="P461" s="174">
        <v>1.429</v>
      </c>
      <c r="Q461" s="175">
        <v>38.45</v>
      </c>
      <c r="R461" s="176">
        <v>28</v>
      </c>
      <c r="S461" s="174">
        <f t="shared" si="14"/>
        <v>1.3184</v>
      </c>
      <c r="T461" s="177">
        <f t="shared" si="15"/>
        <v>0.0838895631067962</v>
      </c>
      <c r="U461" s="219">
        <v>2.69</v>
      </c>
      <c r="V461" s="219">
        <v>3.64</v>
      </c>
      <c r="W461" s="219">
        <v>4.77</v>
      </c>
      <c r="X461" s="219">
        <v>5.95</v>
      </c>
      <c r="Y461" s="219">
        <v>6.41</v>
      </c>
      <c r="Z461" s="219">
        <v>6.28</v>
      </c>
      <c r="AA461" s="219">
        <v>5.71</v>
      </c>
      <c r="AB461" s="219">
        <v>5.11</v>
      </c>
      <c r="AC461" s="219">
        <v>4.69</v>
      </c>
      <c r="AD461" s="219">
        <v>3.75</v>
      </c>
      <c r="AE461" s="219">
        <v>2.81</v>
      </c>
      <c r="AF461" s="219">
        <v>2.34</v>
      </c>
      <c r="AG461" s="179">
        <v>3.20165497572815</v>
      </c>
      <c r="AH461" s="179">
        <v>4.33235097087379</v>
      </c>
      <c r="AI461" s="179">
        <v>5.67728410194175</v>
      </c>
      <c r="AJ461" s="179">
        <v>7.08172754854369</v>
      </c>
      <c r="AK461" s="179">
        <v>7.62922245145631</v>
      </c>
      <c r="AL461" s="179">
        <v>7.47449563106796</v>
      </c>
      <c r="AM461" s="179">
        <v>6.79607803398058</v>
      </c>
      <c r="AN461" s="179">
        <v>6.08195424757282</v>
      </c>
      <c r="AO461" s="179">
        <v>5.58206759708738</v>
      </c>
      <c r="AP461" s="179">
        <v>4.46327366504854</v>
      </c>
      <c r="AQ461" s="179">
        <v>3.34447973300971</v>
      </c>
      <c r="AR461" s="179">
        <v>2.78508276699029</v>
      </c>
      <c r="AS461" s="177">
        <v>0.8</v>
      </c>
      <c r="AT461" s="180">
        <v>1.21260265608304</v>
      </c>
      <c r="AU461" s="181">
        <v>454</v>
      </c>
    </row>
    <row r="462" customHeight="1" spans="1:47">
      <c r="A462" s="184" t="s">
        <v>422</v>
      </c>
      <c r="B462" s="185" t="s">
        <v>546</v>
      </c>
      <c r="C462" s="167" t="s">
        <v>551</v>
      </c>
      <c r="D462" s="186">
        <v>0</v>
      </c>
      <c r="E462" s="186">
        <v>0.65</v>
      </c>
      <c r="F462" s="186" t="s">
        <v>425</v>
      </c>
      <c r="G462" s="187">
        <v>3</v>
      </c>
      <c r="H462" s="186" t="s">
        <v>160</v>
      </c>
      <c r="I462" s="186" t="s">
        <v>160</v>
      </c>
      <c r="J462" s="186" t="s">
        <v>160</v>
      </c>
      <c r="K462" s="196" t="s">
        <v>160</v>
      </c>
      <c r="L462" s="171">
        <v>0.3634</v>
      </c>
      <c r="M462" s="172">
        <v>1390</v>
      </c>
      <c r="N462" s="173">
        <v>114.7</v>
      </c>
      <c r="O462" s="173">
        <v>41.15</v>
      </c>
      <c r="P462" s="174">
        <v>1.47</v>
      </c>
      <c r="Q462" s="175">
        <v>38.05</v>
      </c>
      <c r="R462" s="176">
        <v>28</v>
      </c>
      <c r="S462" s="174">
        <f t="shared" si="14"/>
        <v>1.330752</v>
      </c>
      <c r="T462" s="177">
        <f t="shared" si="15"/>
        <v>0.104638580291444</v>
      </c>
      <c r="U462" s="219">
        <v>2.51</v>
      </c>
      <c r="V462" s="219">
        <v>3.49</v>
      </c>
      <c r="W462" s="219">
        <v>4.8</v>
      </c>
      <c r="X462" s="219">
        <v>5.98</v>
      </c>
      <c r="Y462" s="219">
        <v>6.55</v>
      </c>
      <c r="Z462" s="219">
        <v>6.45</v>
      </c>
      <c r="AA462" s="219">
        <v>6.02</v>
      </c>
      <c r="AB462" s="219">
        <v>5.41</v>
      </c>
      <c r="AC462" s="219">
        <v>4.81</v>
      </c>
      <c r="AD462" s="219">
        <v>3.73</v>
      </c>
      <c r="AE462" s="219">
        <v>2.69</v>
      </c>
      <c r="AF462" s="219">
        <v>2.2</v>
      </c>
      <c r="AG462" s="179">
        <v>2.97587944260087</v>
      </c>
      <c r="AH462" s="179">
        <v>4.13777659548887</v>
      </c>
      <c r="AI462" s="179">
        <v>5.69092483047179</v>
      </c>
      <c r="AJ462" s="179">
        <v>7.08994385129611</v>
      </c>
      <c r="AK462" s="179">
        <v>7.76574117491464</v>
      </c>
      <c r="AL462" s="179">
        <v>7.64718024094647</v>
      </c>
      <c r="AM462" s="179">
        <v>7.13736822488337</v>
      </c>
      <c r="AN462" s="179">
        <v>6.41414652767758</v>
      </c>
      <c r="AO462" s="179">
        <v>5.70278092386861</v>
      </c>
      <c r="AP462" s="179">
        <v>4.42232283701246</v>
      </c>
      <c r="AQ462" s="179">
        <v>3.18928912374357</v>
      </c>
      <c r="AR462" s="179">
        <v>2.60834054729957</v>
      </c>
      <c r="AS462" s="177">
        <v>0.8</v>
      </c>
      <c r="AT462" s="180">
        <v>1.20754353196361</v>
      </c>
      <c r="AU462" s="181">
        <v>455</v>
      </c>
    </row>
    <row r="463" customHeight="1" spans="1:47">
      <c r="A463" s="184" t="s">
        <v>422</v>
      </c>
      <c r="B463" s="185" t="s">
        <v>546</v>
      </c>
      <c r="C463" s="167" t="s">
        <v>552</v>
      </c>
      <c r="D463" s="186">
        <v>0</v>
      </c>
      <c r="E463" s="186">
        <v>0.65</v>
      </c>
      <c r="F463" s="186" t="s">
        <v>425</v>
      </c>
      <c r="G463" s="187">
        <v>3</v>
      </c>
      <c r="H463" s="186" t="s">
        <v>160</v>
      </c>
      <c r="I463" s="186" t="s">
        <v>160</v>
      </c>
      <c r="J463" s="186" t="s">
        <v>160</v>
      </c>
      <c r="K463" s="196" t="s">
        <v>160</v>
      </c>
      <c r="L463" s="171">
        <v>0.3634</v>
      </c>
      <c r="M463" s="172">
        <v>1422</v>
      </c>
      <c r="N463" s="173">
        <v>114.62</v>
      </c>
      <c r="O463" s="173">
        <v>41.85</v>
      </c>
      <c r="P463" s="174">
        <v>1.449</v>
      </c>
      <c r="Q463" s="175">
        <v>39.35</v>
      </c>
      <c r="R463" s="176">
        <v>29</v>
      </c>
      <c r="S463" s="174">
        <f t="shared" si="14"/>
        <v>1.330752</v>
      </c>
      <c r="T463" s="177">
        <f t="shared" si="15"/>
        <v>0.0888580291444234</v>
      </c>
      <c r="U463" s="219">
        <v>2.51</v>
      </c>
      <c r="V463" s="219">
        <v>3.49</v>
      </c>
      <c r="W463" s="219">
        <v>4.8</v>
      </c>
      <c r="X463" s="219">
        <v>5.98</v>
      </c>
      <c r="Y463" s="219">
        <v>6.55</v>
      </c>
      <c r="Z463" s="219">
        <v>6.45</v>
      </c>
      <c r="AA463" s="219">
        <v>6.02</v>
      </c>
      <c r="AB463" s="219">
        <v>5.41</v>
      </c>
      <c r="AC463" s="219">
        <v>4.81</v>
      </c>
      <c r="AD463" s="219">
        <v>3.73</v>
      </c>
      <c r="AE463" s="219">
        <v>2.69</v>
      </c>
      <c r="AF463" s="219">
        <v>2.2</v>
      </c>
      <c r="AG463" s="179">
        <v>3.02143377578993</v>
      </c>
      <c r="AH463" s="179">
        <v>4.20111708267205</v>
      </c>
      <c r="AI463" s="179">
        <v>5.77804068676959</v>
      </c>
      <c r="AJ463" s="179">
        <v>7.19847568893378</v>
      </c>
      <c r="AK463" s="179">
        <v>7.88461802048766</v>
      </c>
      <c r="AL463" s="179">
        <v>7.76424217284663</v>
      </c>
      <c r="AM463" s="179">
        <v>7.24662602799019</v>
      </c>
      <c r="AN463" s="179">
        <v>6.51233335737989</v>
      </c>
      <c r="AO463" s="179">
        <v>5.79007827153369</v>
      </c>
      <c r="AP463" s="179">
        <v>4.49001911701053</v>
      </c>
      <c r="AQ463" s="179">
        <v>3.23811030154379</v>
      </c>
      <c r="AR463" s="179">
        <v>2.64826864810273</v>
      </c>
      <c r="AS463" s="177">
        <v>0.8</v>
      </c>
      <c r="AT463" s="180">
        <v>1.2384650495566</v>
      </c>
      <c r="AU463" s="181">
        <v>456</v>
      </c>
    </row>
    <row r="464" customHeight="1" spans="1:47">
      <c r="A464" s="184" t="s">
        <v>422</v>
      </c>
      <c r="B464" s="185" t="s">
        <v>546</v>
      </c>
      <c r="C464" s="167" t="s">
        <v>553</v>
      </c>
      <c r="D464" s="186">
        <v>0</v>
      </c>
      <c r="E464" s="186">
        <v>0.65</v>
      </c>
      <c r="F464" s="186" t="s">
        <v>425</v>
      </c>
      <c r="G464" s="187">
        <v>3</v>
      </c>
      <c r="H464" s="186" t="s">
        <v>160</v>
      </c>
      <c r="I464" s="186" t="s">
        <v>160</v>
      </c>
      <c r="J464" s="186" t="s">
        <v>160</v>
      </c>
      <c r="K464" s="196" t="s">
        <v>160</v>
      </c>
      <c r="L464" s="171">
        <v>0.3634</v>
      </c>
      <c r="M464" s="172">
        <v>1411</v>
      </c>
      <c r="N464" s="173">
        <v>115.7</v>
      </c>
      <c r="O464" s="173">
        <v>41.67</v>
      </c>
      <c r="P464" s="174">
        <v>1.427</v>
      </c>
      <c r="Q464" s="175">
        <v>38.07</v>
      </c>
      <c r="R464" s="176">
        <v>29</v>
      </c>
      <c r="S464" s="174">
        <f t="shared" si="14"/>
        <v>1.299448</v>
      </c>
      <c r="T464" s="177">
        <f t="shared" si="15"/>
        <v>0.0981586027297743</v>
      </c>
      <c r="U464" s="219">
        <v>2.34</v>
      </c>
      <c r="V464" s="219">
        <v>3.29</v>
      </c>
      <c r="W464" s="219">
        <v>4.66</v>
      </c>
      <c r="X464" s="219">
        <v>5.9</v>
      </c>
      <c r="Y464" s="219">
        <v>6.49</v>
      </c>
      <c r="Z464" s="219">
        <v>6.43</v>
      </c>
      <c r="AA464" s="219">
        <v>5.89</v>
      </c>
      <c r="AB464" s="219">
        <v>5.29</v>
      </c>
      <c r="AC464" s="219">
        <v>4.76</v>
      </c>
      <c r="AD464" s="219">
        <v>3.66</v>
      </c>
      <c r="AE464" s="219">
        <v>2.58</v>
      </c>
      <c r="AF464" s="219">
        <v>2.06</v>
      </c>
      <c r="AG464" s="179">
        <v>2.77219791788513</v>
      </c>
      <c r="AH464" s="179">
        <v>3.8976628845479</v>
      </c>
      <c r="AI464" s="179">
        <v>5.5207018364721</v>
      </c>
      <c r="AJ464" s="179">
        <v>6.98972979295824</v>
      </c>
      <c r="AK464" s="179">
        <v>7.68870277225407</v>
      </c>
      <c r="AL464" s="179">
        <v>7.61762077435957</v>
      </c>
      <c r="AM464" s="179">
        <v>6.97788279330916</v>
      </c>
      <c r="AN464" s="179">
        <v>6.26706281436425</v>
      </c>
      <c r="AO464" s="179">
        <v>5.63917183296292</v>
      </c>
      <c r="AP464" s="179">
        <v>4.33600187156393</v>
      </c>
      <c r="AQ464" s="179">
        <v>3.0565259094631</v>
      </c>
      <c r="AR464" s="179">
        <v>2.44048192771084</v>
      </c>
      <c r="AS464" s="177">
        <v>0.8</v>
      </c>
      <c r="AT464" s="180">
        <v>1.20947212244261</v>
      </c>
      <c r="AU464" s="181">
        <v>457</v>
      </c>
    </row>
    <row r="465" customHeight="1" spans="1:47">
      <c r="A465" s="184" t="s">
        <v>422</v>
      </c>
      <c r="B465" s="185" t="s">
        <v>546</v>
      </c>
      <c r="C465" s="167" t="s">
        <v>554</v>
      </c>
      <c r="D465" s="186">
        <v>0</v>
      </c>
      <c r="E465" s="186">
        <v>0.65</v>
      </c>
      <c r="F465" s="186" t="s">
        <v>425</v>
      </c>
      <c r="G465" s="187">
        <v>3</v>
      </c>
      <c r="H465" s="186" t="s">
        <v>160</v>
      </c>
      <c r="I465" s="186" t="s">
        <v>160</v>
      </c>
      <c r="J465" s="186" t="s">
        <v>160</v>
      </c>
      <c r="K465" s="196" t="s">
        <v>160</v>
      </c>
      <c r="L465" s="171">
        <v>0.3634</v>
      </c>
      <c r="M465" s="172">
        <v>1353</v>
      </c>
      <c r="N465" s="173">
        <v>113.97</v>
      </c>
      <c r="O465" s="173">
        <v>41.08</v>
      </c>
      <c r="P465" s="174">
        <v>1.477</v>
      </c>
      <c r="Q465" s="175">
        <v>37.98</v>
      </c>
      <c r="R465" s="176">
        <v>29</v>
      </c>
      <c r="S465" s="174">
        <f t="shared" si="14"/>
        <v>1.324144</v>
      </c>
      <c r="T465" s="177">
        <f t="shared" si="15"/>
        <v>0.115437595911019</v>
      </c>
      <c r="U465" s="219">
        <v>2.51</v>
      </c>
      <c r="V465" s="219">
        <v>3.47</v>
      </c>
      <c r="W465" s="219">
        <v>4.76</v>
      </c>
      <c r="X465" s="219">
        <v>5.96</v>
      </c>
      <c r="Y465" s="219">
        <v>6.52</v>
      </c>
      <c r="Z465" s="219">
        <v>6.46</v>
      </c>
      <c r="AA465" s="219">
        <v>5.96</v>
      </c>
      <c r="AB465" s="219">
        <v>5.36</v>
      </c>
      <c r="AC465" s="219">
        <v>4.78</v>
      </c>
      <c r="AD465" s="219">
        <v>3.71</v>
      </c>
      <c r="AE465" s="219">
        <v>2.68</v>
      </c>
      <c r="AF465" s="219">
        <v>2.2</v>
      </c>
      <c r="AG465" s="179">
        <v>2.97165329450573</v>
      </c>
      <c r="AH465" s="179">
        <v>4.10822188523303</v>
      </c>
      <c r="AI465" s="179">
        <v>5.63548592902282</v>
      </c>
      <c r="AJ465" s="179">
        <v>7.05619666743194</v>
      </c>
      <c r="AK465" s="179">
        <v>7.71919501202286</v>
      </c>
      <c r="AL465" s="179">
        <v>7.6481594751024</v>
      </c>
      <c r="AM465" s="179">
        <v>7.05619666743194</v>
      </c>
      <c r="AN465" s="179">
        <v>6.34584129822738</v>
      </c>
      <c r="AO465" s="179">
        <v>5.65916444132964</v>
      </c>
      <c r="AP465" s="179">
        <v>4.39236403291485</v>
      </c>
      <c r="AQ465" s="179">
        <v>3.17292064911369</v>
      </c>
      <c r="AR465" s="179">
        <v>2.60463635375004</v>
      </c>
      <c r="AS465" s="177">
        <v>0.8</v>
      </c>
      <c r="AT465" s="180">
        <v>1.18969285419655</v>
      </c>
      <c r="AU465" s="181">
        <v>458</v>
      </c>
    </row>
    <row r="466" customHeight="1" spans="1:47">
      <c r="A466" s="184" t="s">
        <v>422</v>
      </c>
      <c r="B466" s="185" t="s">
        <v>546</v>
      </c>
      <c r="C466" s="167" t="s">
        <v>555</v>
      </c>
      <c r="D466" s="186">
        <v>0</v>
      </c>
      <c r="E466" s="186">
        <v>0.65</v>
      </c>
      <c r="F466" s="186" t="s">
        <v>425</v>
      </c>
      <c r="G466" s="187">
        <v>3</v>
      </c>
      <c r="H466" s="186" t="s">
        <v>160</v>
      </c>
      <c r="I466" s="186" t="s">
        <v>160</v>
      </c>
      <c r="J466" s="186" t="s">
        <v>160</v>
      </c>
      <c r="K466" s="196" t="s">
        <v>160</v>
      </c>
      <c r="L466" s="171">
        <v>0.3634</v>
      </c>
      <c r="M466" s="172">
        <v>912</v>
      </c>
      <c r="N466" s="173">
        <v>114.57</v>
      </c>
      <c r="O466" s="173">
        <v>39.85</v>
      </c>
      <c r="P466" s="174">
        <v>1.439</v>
      </c>
      <c r="Q466" s="175">
        <v>38.55</v>
      </c>
      <c r="R466" s="176">
        <v>27</v>
      </c>
      <c r="S466" s="174">
        <f t="shared" si="14"/>
        <v>1.288176</v>
      </c>
      <c r="T466" s="177">
        <f t="shared" si="15"/>
        <v>0.11708337991082</v>
      </c>
      <c r="U466" s="219">
        <v>2.81</v>
      </c>
      <c r="V466" s="219">
        <v>3.71</v>
      </c>
      <c r="W466" s="219">
        <v>4.73</v>
      </c>
      <c r="X466" s="219">
        <v>5.88</v>
      </c>
      <c r="Y466" s="219">
        <v>6.01</v>
      </c>
      <c r="Z466" s="219">
        <v>6.06</v>
      </c>
      <c r="AA466" s="219">
        <v>5.41</v>
      </c>
      <c r="AB466" s="219">
        <v>4.85</v>
      </c>
      <c r="AC466" s="219">
        <v>4.32</v>
      </c>
      <c r="AD466" s="219">
        <v>3.77</v>
      </c>
      <c r="AE466" s="219">
        <v>2.91</v>
      </c>
      <c r="AF466" s="219">
        <v>2.46</v>
      </c>
      <c r="AG466" s="179">
        <v>3.34276254176448</v>
      </c>
      <c r="AH466" s="179">
        <v>4.41339823129759</v>
      </c>
      <c r="AI466" s="179">
        <v>5.62678534610178</v>
      </c>
      <c r="AJ466" s="179">
        <v>6.99481983828297</v>
      </c>
      <c r="AK466" s="179">
        <v>7.14946721565997</v>
      </c>
      <c r="AL466" s="179">
        <v>7.20894697618959</v>
      </c>
      <c r="AM466" s="179">
        <v>6.43571008930457</v>
      </c>
      <c r="AN466" s="179">
        <v>5.76953677137286</v>
      </c>
      <c r="AO466" s="179">
        <v>5.13905130975892</v>
      </c>
      <c r="AP466" s="179">
        <v>4.48477394393313</v>
      </c>
      <c r="AQ466" s="179">
        <v>3.46172206282371</v>
      </c>
      <c r="AR466" s="179">
        <v>2.92640421805716</v>
      </c>
      <c r="AS466" s="177">
        <v>0.8</v>
      </c>
      <c r="AT466" s="180">
        <v>1.19372106918049</v>
      </c>
      <c r="AU466" s="181">
        <v>459</v>
      </c>
    </row>
    <row r="467" customHeight="1" spans="1:47">
      <c r="A467" s="184" t="s">
        <v>422</v>
      </c>
      <c r="B467" s="185" t="s">
        <v>546</v>
      </c>
      <c r="C467" s="167" t="s">
        <v>556</v>
      </c>
      <c r="D467" s="186">
        <v>0</v>
      </c>
      <c r="E467" s="186">
        <v>0.65</v>
      </c>
      <c r="F467" s="186" t="s">
        <v>425</v>
      </c>
      <c r="G467" s="187">
        <v>3</v>
      </c>
      <c r="H467" s="186" t="s">
        <v>160</v>
      </c>
      <c r="I467" s="186" t="s">
        <v>160</v>
      </c>
      <c r="J467" s="186" t="s">
        <v>160</v>
      </c>
      <c r="K467" s="196" t="s">
        <v>160</v>
      </c>
      <c r="L467" s="171">
        <v>0.3634</v>
      </c>
      <c r="M467" s="172">
        <v>931</v>
      </c>
      <c r="N467" s="173">
        <v>114.17</v>
      </c>
      <c r="O467" s="173">
        <v>40.12</v>
      </c>
      <c r="P467" s="174">
        <v>1.448</v>
      </c>
      <c r="Q467" s="175">
        <v>38.02</v>
      </c>
      <c r="R467" s="176">
        <v>28</v>
      </c>
      <c r="S467" s="174">
        <f t="shared" si="14"/>
        <v>1.322768</v>
      </c>
      <c r="T467" s="177">
        <f t="shared" si="15"/>
        <v>0.0946741983477071</v>
      </c>
      <c r="U467" s="219">
        <v>2.73</v>
      </c>
      <c r="V467" s="219">
        <v>3.66</v>
      </c>
      <c r="W467" s="219">
        <v>4.8</v>
      </c>
      <c r="X467" s="219">
        <v>5.96</v>
      </c>
      <c r="Y467" s="219">
        <v>6.34</v>
      </c>
      <c r="Z467" s="219">
        <v>6.31</v>
      </c>
      <c r="AA467" s="219">
        <v>5.69</v>
      </c>
      <c r="AB467" s="219">
        <v>5.16</v>
      </c>
      <c r="AC467" s="219">
        <v>4.68</v>
      </c>
      <c r="AD467" s="219">
        <v>3.79</v>
      </c>
      <c r="AE467" s="219">
        <v>2.84</v>
      </c>
      <c r="AF467" s="219">
        <v>2.37</v>
      </c>
      <c r="AG467" s="179">
        <v>3.23280436176261</v>
      </c>
      <c r="AH467" s="179">
        <v>4.3340893641213</v>
      </c>
      <c r="AI467" s="179">
        <v>5.68405162507711</v>
      </c>
      <c r="AJ467" s="179">
        <v>7.05769743447074</v>
      </c>
      <c r="AK467" s="179">
        <v>7.50768485478935</v>
      </c>
      <c r="AL467" s="179">
        <v>7.47215953213262</v>
      </c>
      <c r="AM467" s="179">
        <v>6.73796953056016</v>
      </c>
      <c r="AN467" s="179">
        <v>6.11035549695789</v>
      </c>
      <c r="AO467" s="179">
        <v>5.54195033445018</v>
      </c>
      <c r="AP467" s="179">
        <v>4.48803242896714</v>
      </c>
      <c r="AQ467" s="179">
        <v>3.36306387817062</v>
      </c>
      <c r="AR467" s="179">
        <v>2.80650048988182</v>
      </c>
      <c r="AS467" s="177">
        <v>0.8</v>
      </c>
      <c r="AT467" s="180">
        <v>1.19466477056797</v>
      </c>
      <c r="AU467" s="181">
        <v>460</v>
      </c>
    </row>
    <row r="468" customHeight="1" spans="1:47">
      <c r="A468" s="184" t="s">
        <v>422</v>
      </c>
      <c r="B468" s="185" t="s">
        <v>546</v>
      </c>
      <c r="C468" s="167" t="s">
        <v>557</v>
      </c>
      <c r="D468" s="186">
        <v>0</v>
      </c>
      <c r="E468" s="186">
        <v>0.65</v>
      </c>
      <c r="F468" s="186" t="s">
        <v>425</v>
      </c>
      <c r="G468" s="187">
        <v>3</v>
      </c>
      <c r="H468" s="186" t="s">
        <v>160</v>
      </c>
      <c r="I468" s="186" t="s">
        <v>160</v>
      </c>
      <c r="J468" s="186" t="s">
        <v>160</v>
      </c>
      <c r="K468" s="196" t="s">
        <v>160</v>
      </c>
      <c r="L468" s="171">
        <v>0.3634</v>
      </c>
      <c r="M468" s="172">
        <v>828</v>
      </c>
      <c r="N468" s="173">
        <v>114.42</v>
      </c>
      <c r="O468" s="173">
        <v>40.67</v>
      </c>
      <c r="P468" s="174">
        <v>1.453</v>
      </c>
      <c r="Q468" s="175">
        <v>38.97</v>
      </c>
      <c r="R468" s="176">
        <v>28</v>
      </c>
      <c r="S468" s="174">
        <f t="shared" si="14"/>
        <v>1.322768</v>
      </c>
      <c r="T468" s="177">
        <f t="shared" si="15"/>
        <v>0.098454150690068</v>
      </c>
      <c r="U468" s="219">
        <v>2.73</v>
      </c>
      <c r="V468" s="219">
        <v>3.66</v>
      </c>
      <c r="W468" s="219">
        <v>4.8</v>
      </c>
      <c r="X468" s="219">
        <v>5.96</v>
      </c>
      <c r="Y468" s="219">
        <v>6.34</v>
      </c>
      <c r="Z468" s="219">
        <v>6.31</v>
      </c>
      <c r="AA468" s="219">
        <v>5.69</v>
      </c>
      <c r="AB468" s="219">
        <v>5.16</v>
      </c>
      <c r="AC468" s="219">
        <v>4.68</v>
      </c>
      <c r="AD468" s="219">
        <v>3.79</v>
      </c>
      <c r="AE468" s="219">
        <v>2.84</v>
      </c>
      <c r="AF468" s="219">
        <v>2.37</v>
      </c>
      <c r="AG468" s="179">
        <v>3.26564440627533</v>
      </c>
      <c r="AH468" s="179">
        <v>4.37811667654494</v>
      </c>
      <c r="AI468" s="179">
        <v>5.74179236268189</v>
      </c>
      <c r="AJ468" s="179">
        <v>7.12939218366335</v>
      </c>
      <c r="AK468" s="179">
        <v>7.583950745709</v>
      </c>
      <c r="AL468" s="179">
        <v>7.54806454344224</v>
      </c>
      <c r="AM468" s="179">
        <v>6.80641636326249</v>
      </c>
      <c r="AN468" s="179">
        <v>6.17242678988303</v>
      </c>
      <c r="AO468" s="179">
        <v>5.59824755361484</v>
      </c>
      <c r="AP468" s="179">
        <v>4.53362355303424</v>
      </c>
      <c r="AQ468" s="179">
        <v>3.39722714792012</v>
      </c>
      <c r="AR468" s="179">
        <v>2.83500997907418</v>
      </c>
      <c r="AS468" s="177">
        <v>0.8</v>
      </c>
      <c r="AT468" s="180">
        <v>1.18755553346299</v>
      </c>
      <c r="AU468" s="181">
        <v>461</v>
      </c>
    </row>
    <row r="469" customHeight="1" spans="1:47">
      <c r="A469" s="184" t="s">
        <v>422</v>
      </c>
      <c r="B469" s="185" t="s">
        <v>546</v>
      </c>
      <c r="C469" s="167" t="s">
        <v>558</v>
      </c>
      <c r="D469" s="186">
        <v>0</v>
      </c>
      <c r="E469" s="186">
        <v>0.65</v>
      </c>
      <c r="F469" s="186" t="s">
        <v>425</v>
      </c>
      <c r="G469" s="187">
        <v>3</v>
      </c>
      <c r="H469" s="186" t="s">
        <v>160</v>
      </c>
      <c r="I469" s="186" t="s">
        <v>160</v>
      </c>
      <c r="J469" s="186" t="s">
        <v>160</v>
      </c>
      <c r="K469" s="196" t="s">
        <v>160</v>
      </c>
      <c r="L469" s="171">
        <v>0.3634</v>
      </c>
      <c r="M469" s="172">
        <v>750</v>
      </c>
      <c r="N469" s="173">
        <v>114.72</v>
      </c>
      <c r="O469" s="173">
        <v>40.75</v>
      </c>
      <c r="P469" s="174">
        <v>1.477</v>
      </c>
      <c r="Q469" s="175">
        <v>39.05</v>
      </c>
      <c r="R469" s="176">
        <v>28</v>
      </c>
      <c r="S469" s="174">
        <f t="shared" si="14"/>
        <v>1.322768</v>
      </c>
      <c r="T469" s="177">
        <f t="shared" si="15"/>
        <v>0.1165979219334</v>
      </c>
      <c r="U469" s="219">
        <v>2.73</v>
      </c>
      <c r="V469" s="219">
        <v>3.66</v>
      </c>
      <c r="W469" s="219">
        <v>4.8</v>
      </c>
      <c r="X469" s="219">
        <v>5.96</v>
      </c>
      <c r="Y469" s="219">
        <v>6.34</v>
      </c>
      <c r="Z469" s="219">
        <v>6.31</v>
      </c>
      <c r="AA469" s="219">
        <v>5.69</v>
      </c>
      <c r="AB469" s="219">
        <v>5.16</v>
      </c>
      <c r="AC469" s="219">
        <v>4.68</v>
      </c>
      <c r="AD469" s="219">
        <v>3.79</v>
      </c>
      <c r="AE469" s="219">
        <v>2.84</v>
      </c>
      <c r="AF469" s="219">
        <v>2.37</v>
      </c>
      <c r="AG469" s="179">
        <v>3.27160481656647</v>
      </c>
      <c r="AH469" s="179">
        <v>4.38610755627593</v>
      </c>
      <c r="AI469" s="179">
        <v>5.75227220495204</v>
      </c>
      <c r="AJ469" s="179">
        <v>7.14240465448211</v>
      </c>
      <c r="AK469" s="179">
        <v>7.59779287070748</v>
      </c>
      <c r="AL469" s="179">
        <v>7.56184116942653</v>
      </c>
      <c r="AM469" s="179">
        <v>6.81883934295356</v>
      </c>
      <c r="AN469" s="179">
        <v>6.18369262032344</v>
      </c>
      <c r="AO469" s="179">
        <v>5.60846539982824</v>
      </c>
      <c r="AP469" s="179">
        <v>4.54189826182671</v>
      </c>
      <c r="AQ469" s="179">
        <v>3.40342772126329</v>
      </c>
      <c r="AR469" s="179">
        <v>2.84018440119507</v>
      </c>
      <c r="AS469" s="177">
        <v>0.8</v>
      </c>
      <c r="AT469" s="180">
        <v>1.18607671229472</v>
      </c>
      <c r="AU469" s="181">
        <v>462</v>
      </c>
    </row>
    <row r="470" customHeight="1" spans="1:47">
      <c r="A470" s="184" t="s">
        <v>422</v>
      </c>
      <c r="B470" s="185" t="s">
        <v>546</v>
      </c>
      <c r="C470" s="167" t="s">
        <v>559</v>
      </c>
      <c r="D470" s="186">
        <v>0</v>
      </c>
      <c r="E470" s="186">
        <v>0.65</v>
      </c>
      <c r="F470" s="186" t="s">
        <v>425</v>
      </c>
      <c r="G470" s="187">
        <v>3</v>
      </c>
      <c r="H470" s="186" t="s">
        <v>160</v>
      </c>
      <c r="I470" s="186" t="s">
        <v>160</v>
      </c>
      <c r="J470" s="186" t="s">
        <v>160</v>
      </c>
      <c r="K470" s="196" t="s">
        <v>160</v>
      </c>
      <c r="L470" s="171">
        <v>0.3634</v>
      </c>
      <c r="M470" s="172">
        <v>564</v>
      </c>
      <c r="N470" s="173">
        <v>115.52</v>
      </c>
      <c r="O470" s="173">
        <v>40.4</v>
      </c>
      <c r="P470" s="174">
        <v>1.423</v>
      </c>
      <c r="Q470" s="175">
        <v>38.2</v>
      </c>
      <c r="R470" s="176">
        <v>28</v>
      </c>
      <c r="S470" s="174">
        <f t="shared" si="14"/>
        <v>1.3184</v>
      </c>
      <c r="T470" s="177">
        <f t="shared" si="15"/>
        <v>0.0793385922330097</v>
      </c>
      <c r="U470" s="219">
        <v>2.69</v>
      </c>
      <c r="V470" s="219">
        <v>3.64</v>
      </c>
      <c r="W470" s="219">
        <v>4.77</v>
      </c>
      <c r="X470" s="219">
        <v>5.95</v>
      </c>
      <c r="Y470" s="219">
        <v>6.41</v>
      </c>
      <c r="Z470" s="219">
        <v>6.28</v>
      </c>
      <c r="AA470" s="219">
        <v>5.71</v>
      </c>
      <c r="AB470" s="219">
        <v>5.11</v>
      </c>
      <c r="AC470" s="219">
        <v>4.69</v>
      </c>
      <c r="AD470" s="219">
        <v>3.75</v>
      </c>
      <c r="AE470" s="219">
        <v>2.81</v>
      </c>
      <c r="AF470" s="219">
        <v>2.34</v>
      </c>
      <c r="AG470" s="179">
        <v>3.19210612864078</v>
      </c>
      <c r="AH470" s="179">
        <v>4.31942985436893</v>
      </c>
      <c r="AI470" s="179">
        <v>5.66035175970874</v>
      </c>
      <c r="AJ470" s="179">
        <v>7.06060649271845</v>
      </c>
      <c r="AK470" s="179">
        <v>7.60646850728155</v>
      </c>
      <c r="AL470" s="179">
        <v>7.45220315533981</v>
      </c>
      <c r="AM470" s="179">
        <v>6.77580891990291</v>
      </c>
      <c r="AN470" s="179">
        <v>6.06381498786408</v>
      </c>
      <c r="AO470" s="179">
        <v>5.56541923543689</v>
      </c>
      <c r="AP470" s="179">
        <v>4.44996207524272</v>
      </c>
      <c r="AQ470" s="179">
        <v>3.33450491504854</v>
      </c>
      <c r="AR470" s="179">
        <v>2.77677633495146</v>
      </c>
      <c r="AS470" s="177">
        <v>0.8</v>
      </c>
      <c r="AT470" s="180">
        <v>1.16873750567589</v>
      </c>
      <c r="AU470" s="181">
        <v>463</v>
      </c>
    </row>
    <row r="471" customHeight="1" spans="1:47">
      <c r="A471" s="184" t="s">
        <v>422</v>
      </c>
      <c r="B471" s="185" t="s">
        <v>546</v>
      </c>
      <c r="C471" s="167" t="s">
        <v>560</v>
      </c>
      <c r="D471" s="186">
        <v>0</v>
      </c>
      <c r="E471" s="186">
        <v>0.65</v>
      </c>
      <c r="F471" s="186" t="s">
        <v>425</v>
      </c>
      <c r="G471" s="187">
        <v>3</v>
      </c>
      <c r="H471" s="186" t="s">
        <v>160</v>
      </c>
      <c r="I471" s="186" t="s">
        <v>160</v>
      </c>
      <c r="J471" s="186" t="s">
        <v>160</v>
      </c>
      <c r="K471" s="196" t="s">
        <v>160</v>
      </c>
      <c r="L471" s="171">
        <v>0.3634</v>
      </c>
      <c r="N471" s="173">
        <v>115.22</v>
      </c>
      <c r="O471" s="173">
        <v>40.38</v>
      </c>
      <c r="P471" s="174">
        <v>1.437</v>
      </c>
      <c r="Q471" s="175">
        <v>38.18</v>
      </c>
      <c r="R471" s="176">
        <v>28</v>
      </c>
      <c r="S471" s="174">
        <f t="shared" si="14"/>
        <v>1.3184</v>
      </c>
      <c r="T471" s="177">
        <f t="shared" si="15"/>
        <v>0.0899575242718447</v>
      </c>
      <c r="U471" s="219">
        <v>2.69</v>
      </c>
      <c r="V471" s="219">
        <v>3.64</v>
      </c>
      <c r="W471" s="219">
        <v>4.77</v>
      </c>
      <c r="X471" s="219">
        <v>5.95</v>
      </c>
      <c r="Y471" s="219">
        <v>6.41</v>
      </c>
      <c r="Z471" s="219">
        <v>6.28</v>
      </c>
      <c r="AA471" s="219">
        <v>5.71</v>
      </c>
      <c r="AB471" s="219">
        <v>5.11</v>
      </c>
      <c r="AC471" s="219">
        <v>4.69</v>
      </c>
      <c r="AD471" s="219">
        <v>3.75</v>
      </c>
      <c r="AE471" s="219">
        <v>2.81</v>
      </c>
      <c r="AF471" s="219">
        <v>2.34</v>
      </c>
      <c r="AG471" s="179">
        <v>3.19128998786408</v>
      </c>
      <c r="AH471" s="179">
        <v>4.31832548543689</v>
      </c>
      <c r="AI471" s="179">
        <v>5.65890455097087</v>
      </c>
      <c r="AJ471" s="179">
        <v>7.05880127427184</v>
      </c>
      <c r="AK471" s="179">
        <v>7.60452372572815</v>
      </c>
      <c r="AL471" s="179">
        <v>7.45029781553398</v>
      </c>
      <c r="AM471" s="179">
        <v>6.77407651699029</v>
      </c>
      <c r="AN471" s="179">
        <v>6.06226462378641</v>
      </c>
      <c r="AO471" s="179">
        <v>5.56399629854369</v>
      </c>
      <c r="AP471" s="179">
        <v>4.44882433252427</v>
      </c>
      <c r="AQ471" s="179">
        <v>3.33365236650485</v>
      </c>
      <c r="AR471" s="179">
        <v>2.77606638349514</v>
      </c>
      <c r="AS471" s="177">
        <v>0.8</v>
      </c>
      <c r="AT471" s="180">
        <v>1.16873750567589</v>
      </c>
      <c r="AU471" s="181">
        <v>464</v>
      </c>
    </row>
    <row r="472" customHeight="1" spans="1:47">
      <c r="A472" s="184" t="s">
        <v>422</v>
      </c>
      <c r="B472" s="185" t="s">
        <v>546</v>
      </c>
      <c r="C472" s="167" t="s">
        <v>561</v>
      </c>
      <c r="D472" s="186">
        <v>0</v>
      </c>
      <c r="E472" s="186">
        <v>0.65</v>
      </c>
      <c r="F472" s="186" t="s">
        <v>425</v>
      </c>
      <c r="G472" s="187">
        <v>3</v>
      </c>
      <c r="H472" s="186" t="s">
        <v>160</v>
      </c>
      <c r="I472" s="186" t="s">
        <v>160</v>
      </c>
      <c r="J472" s="186" t="s">
        <v>160</v>
      </c>
      <c r="K472" s="196" t="s">
        <v>160</v>
      </c>
      <c r="L472" s="171">
        <v>0.3634</v>
      </c>
      <c r="M472" s="172">
        <v>881</v>
      </c>
      <c r="N472" s="173">
        <v>115.83</v>
      </c>
      <c r="O472" s="173">
        <v>40.92</v>
      </c>
      <c r="P472" s="174">
        <v>1.486</v>
      </c>
      <c r="Q472" s="175">
        <v>39.12</v>
      </c>
      <c r="R472" s="176">
        <v>29</v>
      </c>
      <c r="S472" s="174">
        <f t="shared" si="14"/>
        <v>1.3184</v>
      </c>
      <c r="T472" s="177">
        <f t="shared" si="15"/>
        <v>0.127123786407767</v>
      </c>
      <c r="U472" s="219">
        <v>2.69</v>
      </c>
      <c r="V472" s="219">
        <v>3.64</v>
      </c>
      <c r="W472" s="219">
        <v>4.77</v>
      </c>
      <c r="X472" s="219">
        <v>5.95</v>
      </c>
      <c r="Y472" s="219">
        <v>6.41</v>
      </c>
      <c r="Z472" s="219">
        <v>6.28</v>
      </c>
      <c r="AA472" s="219">
        <v>5.71</v>
      </c>
      <c r="AB472" s="219">
        <v>5.11</v>
      </c>
      <c r="AC472" s="219">
        <v>4.69</v>
      </c>
      <c r="AD472" s="219">
        <v>3.75</v>
      </c>
      <c r="AE472" s="219">
        <v>2.81</v>
      </c>
      <c r="AF472" s="219">
        <v>2.34</v>
      </c>
      <c r="AG472" s="179">
        <v>3.22431104368932</v>
      </c>
      <c r="AH472" s="179">
        <v>4.36300825242718</v>
      </c>
      <c r="AI472" s="179">
        <v>5.71745861650485</v>
      </c>
      <c r="AJ472" s="179">
        <v>7.13184041262136</v>
      </c>
      <c r="AK472" s="179">
        <v>7.68320958737864</v>
      </c>
      <c r="AL472" s="179">
        <v>7.52738786407767</v>
      </c>
      <c r="AM472" s="179">
        <v>6.84416953883495</v>
      </c>
      <c r="AN472" s="179">
        <v>6.12499235436893</v>
      </c>
      <c r="AO472" s="179">
        <v>5.62156832524272</v>
      </c>
      <c r="AP472" s="179">
        <v>4.49485740291262</v>
      </c>
      <c r="AQ472" s="179">
        <v>3.36814648058252</v>
      </c>
      <c r="AR472" s="179">
        <v>2.80479101941748</v>
      </c>
      <c r="AS472" s="177">
        <v>0.8</v>
      </c>
      <c r="AT472" s="180">
        <v>1.18437412685108</v>
      </c>
      <c r="AU472" s="181">
        <v>465</v>
      </c>
    </row>
    <row r="473" customHeight="1" spans="1:47">
      <c r="A473" s="184" t="s">
        <v>422</v>
      </c>
      <c r="B473" s="185" t="s">
        <v>546</v>
      </c>
      <c r="C473" s="167" t="s">
        <v>562</v>
      </c>
      <c r="D473" s="186">
        <v>0</v>
      </c>
      <c r="E473" s="186">
        <v>0.65</v>
      </c>
      <c r="F473" s="186" t="s">
        <v>425</v>
      </c>
      <c r="G473" s="187">
        <v>3</v>
      </c>
      <c r="H473" s="186" t="s">
        <v>160</v>
      </c>
      <c r="I473" s="186" t="s">
        <v>160</v>
      </c>
      <c r="J473" s="186" t="s">
        <v>160</v>
      </c>
      <c r="K473" s="196" t="s">
        <v>160</v>
      </c>
      <c r="L473" s="171">
        <v>0.3634</v>
      </c>
      <c r="M473" s="172">
        <v>1251</v>
      </c>
      <c r="N473" s="173">
        <v>115.27</v>
      </c>
      <c r="O473" s="173">
        <v>40.97</v>
      </c>
      <c r="P473" s="174">
        <v>1.536</v>
      </c>
      <c r="Q473" s="175">
        <v>39.17</v>
      </c>
      <c r="R473" s="176">
        <v>29</v>
      </c>
      <c r="S473" s="174">
        <f t="shared" si="14"/>
        <v>1.3184</v>
      </c>
      <c r="T473" s="177">
        <f t="shared" si="15"/>
        <v>0.16504854368932</v>
      </c>
      <c r="U473" s="219">
        <v>2.69</v>
      </c>
      <c r="V473" s="219">
        <v>3.64</v>
      </c>
      <c r="W473" s="219">
        <v>4.77</v>
      </c>
      <c r="X473" s="219">
        <v>5.95</v>
      </c>
      <c r="Y473" s="219">
        <v>6.41</v>
      </c>
      <c r="Z473" s="219">
        <v>6.28</v>
      </c>
      <c r="AA473" s="219">
        <v>5.71</v>
      </c>
      <c r="AB473" s="219">
        <v>5.11</v>
      </c>
      <c r="AC473" s="219">
        <v>4.69</v>
      </c>
      <c r="AD473" s="219">
        <v>3.75</v>
      </c>
      <c r="AE473" s="219">
        <v>2.81</v>
      </c>
      <c r="AF473" s="219">
        <v>2.34</v>
      </c>
      <c r="AG473" s="179">
        <v>3.22687372572816</v>
      </c>
      <c r="AH473" s="179">
        <v>4.36647597087379</v>
      </c>
      <c r="AI473" s="179">
        <v>5.72200285194175</v>
      </c>
      <c r="AJ473" s="179">
        <v>7.13750879854369</v>
      </c>
      <c r="AK473" s="179">
        <v>7.68931620145631</v>
      </c>
      <c r="AL473" s="179">
        <v>7.53337063106796</v>
      </c>
      <c r="AM473" s="179">
        <v>6.84960928398058</v>
      </c>
      <c r="AN473" s="179">
        <v>6.12986049757282</v>
      </c>
      <c r="AO473" s="179">
        <v>5.62603634708738</v>
      </c>
      <c r="AP473" s="179">
        <v>4.49842991504854</v>
      </c>
      <c r="AQ473" s="179">
        <v>3.37082348300971</v>
      </c>
      <c r="AR473" s="179">
        <v>2.80702026699029</v>
      </c>
      <c r="AS473" s="177">
        <v>0.8</v>
      </c>
      <c r="AT473" s="180">
        <v>1.21700343875341</v>
      </c>
      <c r="AU473" s="181">
        <v>466</v>
      </c>
    </row>
    <row r="474" customHeight="1" spans="1:47">
      <c r="A474" s="184" t="s">
        <v>422</v>
      </c>
      <c r="B474" s="185" t="s">
        <v>563</v>
      </c>
      <c r="C474" s="188" t="s">
        <v>564</v>
      </c>
      <c r="D474" s="186">
        <v>0</v>
      </c>
      <c r="E474" s="186">
        <v>0.75</v>
      </c>
      <c r="F474" s="186" t="s">
        <v>425</v>
      </c>
      <c r="G474" s="187">
        <v>3</v>
      </c>
      <c r="H474" s="186" t="s">
        <v>160</v>
      </c>
      <c r="I474" s="186" t="s">
        <v>160</v>
      </c>
      <c r="J474" s="186" t="s">
        <v>160</v>
      </c>
      <c r="K474" s="196" t="s">
        <v>160</v>
      </c>
      <c r="L474" s="171">
        <v>0.3497</v>
      </c>
      <c r="M474" s="172">
        <v>12</v>
      </c>
      <c r="N474" s="173">
        <v>116.83</v>
      </c>
      <c r="O474" s="173">
        <v>38.3</v>
      </c>
      <c r="P474" s="174">
        <v>1.212</v>
      </c>
      <c r="Q474" s="175">
        <v>36.2</v>
      </c>
      <c r="R474" s="176">
        <v>25</v>
      </c>
      <c r="S474" s="174">
        <f t="shared" si="14"/>
        <v>1.264464</v>
      </c>
      <c r="T474" s="177">
        <f t="shared" si="15"/>
        <v>-0.0414910982044566</v>
      </c>
      <c r="U474" s="219">
        <v>2.81</v>
      </c>
      <c r="V474" s="219">
        <v>3.68</v>
      </c>
      <c r="W474" s="219">
        <v>4.72</v>
      </c>
      <c r="X474" s="219">
        <v>5.75</v>
      </c>
      <c r="Y474" s="219">
        <v>6.04</v>
      </c>
      <c r="Z474" s="219">
        <v>5.68</v>
      </c>
      <c r="AA474" s="219">
        <v>5.23</v>
      </c>
      <c r="AB474" s="219">
        <v>4.78</v>
      </c>
      <c r="AC474" s="219">
        <v>4.24</v>
      </c>
      <c r="AD474" s="219">
        <v>3.68</v>
      </c>
      <c r="AE474" s="219">
        <v>2.85</v>
      </c>
      <c r="AF474" s="219">
        <v>2.48</v>
      </c>
      <c r="AG474" s="179">
        <v>3.25899056042719</v>
      </c>
      <c r="AH474" s="179">
        <v>4.26800187273026</v>
      </c>
      <c r="AI474" s="179">
        <v>5.4741763150236</v>
      </c>
      <c r="AJ474" s="179">
        <v>6.66875292614104</v>
      </c>
      <c r="AK474" s="179">
        <v>7.00509003024206</v>
      </c>
      <c r="AL474" s="179">
        <v>6.58756810790975</v>
      </c>
      <c r="AM474" s="179">
        <v>6.06566570499437</v>
      </c>
      <c r="AN474" s="179">
        <v>5.54376330207899</v>
      </c>
      <c r="AO474" s="179">
        <v>4.91748041858052</v>
      </c>
      <c r="AP474" s="179">
        <v>4.26800187273026</v>
      </c>
      <c r="AQ474" s="179">
        <v>3.30538188513078</v>
      </c>
      <c r="AR474" s="179">
        <v>2.87626213162257</v>
      </c>
      <c r="AS474" s="177">
        <v>0.8</v>
      </c>
      <c r="AT474" s="180">
        <v>1.21120695305638</v>
      </c>
      <c r="AU474" s="181">
        <v>467</v>
      </c>
    </row>
    <row r="475" customHeight="1" spans="1:47">
      <c r="A475" s="184" t="s">
        <v>422</v>
      </c>
      <c r="B475" s="185" t="s">
        <v>563</v>
      </c>
      <c r="C475" s="167" t="s">
        <v>565</v>
      </c>
      <c r="D475" s="186">
        <v>0</v>
      </c>
      <c r="E475" s="186">
        <v>0.75</v>
      </c>
      <c r="F475" s="186" t="s">
        <v>425</v>
      </c>
      <c r="G475" s="187">
        <v>3</v>
      </c>
      <c r="H475" s="186" t="s">
        <v>160</v>
      </c>
      <c r="I475" s="186" t="s">
        <v>160</v>
      </c>
      <c r="J475" s="186" t="s">
        <v>160</v>
      </c>
      <c r="K475" s="196" t="s">
        <v>160</v>
      </c>
      <c r="L475" s="171">
        <v>0.3497</v>
      </c>
      <c r="M475" s="172">
        <v>10</v>
      </c>
      <c r="N475" s="173">
        <v>116.87</v>
      </c>
      <c r="O475" s="173">
        <v>38.32</v>
      </c>
      <c r="P475" s="174">
        <v>1.213</v>
      </c>
      <c r="Q475" s="175">
        <v>36.22</v>
      </c>
      <c r="R475" s="176">
        <v>25</v>
      </c>
      <c r="S475" s="174">
        <f t="shared" si="14"/>
        <v>1.264464</v>
      </c>
      <c r="T475" s="177">
        <f t="shared" si="15"/>
        <v>-0.0407002492755824</v>
      </c>
      <c r="U475" s="219">
        <v>2.81</v>
      </c>
      <c r="V475" s="219">
        <v>3.68</v>
      </c>
      <c r="W475" s="219">
        <v>4.72</v>
      </c>
      <c r="X475" s="219">
        <v>5.75</v>
      </c>
      <c r="Y475" s="219">
        <v>6.04</v>
      </c>
      <c r="Z475" s="219">
        <v>5.68</v>
      </c>
      <c r="AA475" s="219">
        <v>5.23</v>
      </c>
      <c r="AB475" s="219">
        <v>4.78</v>
      </c>
      <c r="AC475" s="219">
        <v>4.24</v>
      </c>
      <c r="AD475" s="219">
        <v>3.68</v>
      </c>
      <c r="AE475" s="219">
        <v>2.85</v>
      </c>
      <c r="AF475" s="219">
        <v>2.48</v>
      </c>
      <c r="AG475" s="179">
        <v>3.25973724835187</v>
      </c>
      <c r="AH475" s="179">
        <v>4.26897974161384</v>
      </c>
      <c r="AI475" s="179">
        <v>5.47543053815688</v>
      </c>
      <c r="AJ475" s="179">
        <v>6.67028084627162</v>
      </c>
      <c r="AK475" s="179">
        <v>7.00669501069228</v>
      </c>
      <c r="AL475" s="179">
        <v>6.58907742727353</v>
      </c>
      <c r="AM475" s="179">
        <v>6.0670554480001</v>
      </c>
      <c r="AN475" s="179">
        <v>5.54503346872667</v>
      </c>
      <c r="AO475" s="179">
        <v>4.91860709359855</v>
      </c>
      <c r="AP475" s="179">
        <v>4.26897974161384</v>
      </c>
      <c r="AQ475" s="179">
        <v>3.30613920206506</v>
      </c>
      <c r="AR475" s="179">
        <v>2.87692113021802</v>
      </c>
      <c r="AS475" s="177">
        <v>0.8</v>
      </c>
      <c r="AT475" s="180">
        <v>1.21084645333823</v>
      </c>
      <c r="AU475" s="181">
        <v>468</v>
      </c>
    </row>
    <row r="476" customHeight="1" spans="1:47">
      <c r="A476" s="184" t="s">
        <v>422</v>
      </c>
      <c r="B476" s="185" t="s">
        <v>563</v>
      </c>
      <c r="C476" s="167" t="s">
        <v>566</v>
      </c>
      <c r="D476" s="186">
        <v>0</v>
      </c>
      <c r="E476" s="186">
        <v>0.75</v>
      </c>
      <c r="F476" s="186" t="s">
        <v>425</v>
      </c>
      <c r="G476" s="187">
        <v>3</v>
      </c>
      <c r="H476" s="186" t="s">
        <v>160</v>
      </c>
      <c r="I476" s="186" t="s">
        <v>160</v>
      </c>
      <c r="J476" s="186" t="s">
        <v>160</v>
      </c>
      <c r="K476" s="196" t="s">
        <v>160</v>
      </c>
      <c r="L476" s="171">
        <v>0.3497</v>
      </c>
      <c r="M476" s="172">
        <v>12</v>
      </c>
      <c r="N476" s="173">
        <v>116.85</v>
      </c>
      <c r="O476" s="173">
        <v>38.32</v>
      </c>
      <c r="P476" s="174">
        <v>1.215</v>
      </c>
      <c r="Q476" s="175">
        <v>36.22</v>
      </c>
      <c r="R476" s="176">
        <v>25</v>
      </c>
      <c r="S476" s="174">
        <f t="shared" si="14"/>
        <v>1.264464</v>
      </c>
      <c r="T476" s="177">
        <f t="shared" si="15"/>
        <v>-0.0391185514178339</v>
      </c>
      <c r="U476" s="219">
        <v>2.81</v>
      </c>
      <c r="V476" s="219">
        <v>3.68</v>
      </c>
      <c r="W476" s="219">
        <v>4.72</v>
      </c>
      <c r="X476" s="219">
        <v>5.75</v>
      </c>
      <c r="Y476" s="219">
        <v>6.04</v>
      </c>
      <c r="Z476" s="219">
        <v>5.68</v>
      </c>
      <c r="AA476" s="219">
        <v>5.23</v>
      </c>
      <c r="AB476" s="219">
        <v>4.78</v>
      </c>
      <c r="AC476" s="219">
        <v>4.24</v>
      </c>
      <c r="AD476" s="219">
        <v>3.68</v>
      </c>
      <c r="AE476" s="219">
        <v>2.85</v>
      </c>
      <c r="AF476" s="219">
        <v>2.48</v>
      </c>
      <c r="AG476" s="179">
        <v>3.25973724835187</v>
      </c>
      <c r="AH476" s="179">
        <v>4.26897974161384</v>
      </c>
      <c r="AI476" s="179">
        <v>5.47543053815688</v>
      </c>
      <c r="AJ476" s="179">
        <v>6.67028084627162</v>
      </c>
      <c r="AK476" s="179">
        <v>7.00669501069228</v>
      </c>
      <c r="AL476" s="179">
        <v>6.58907742727353</v>
      </c>
      <c r="AM476" s="179">
        <v>6.0670554480001</v>
      </c>
      <c r="AN476" s="179">
        <v>5.54503346872667</v>
      </c>
      <c r="AO476" s="179">
        <v>4.91860709359855</v>
      </c>
      <c r="AP476" s="179">
        <v>4.26897974161384</v>
      </c>
      <c r="AQ476" s="179">
        <v>3.30613920206506</v>
      </c>
      <c r="AR476" s="179">
        <v>2.87692113021802</v>
      </c>
      <c r="AS476" s="177">
        <v>0.8</v>
      </c>
      <c r="AT476" s="180">
        <v>1.21120695305638</v>
      </c>
      <c r="AU476" s="181">
        <v>469</v>
      </c>
    </row>
    <row r="477" customHeight="1" spans="1:47">
      <c r="A477" s="184" t="s">
        <v>422</v>
      </c>
      <c r="B477" s="185" t="s">
        <v>563</v>
      </c>
      <c r="C477" s="167" t="s">
        <v>567</v>
      </c>
      <c r="D477" s="186">
        <v>0</v>
      </c>
      <c r="E477" s="186">
        <v>0.75</v>
      </c>
      <c r="F477" s="186" t="s">
        <v>425</v>
      </c>
      <c r="G477" s="187">
        <v>3</v>
      </c>
      <c r="H477" s="186" t="s">
        <v>160</v>
      </c>
      <c r="I477" s="186" t="s">
        <v>160</v>
      </c>
      <c r="J477" s="186" t="s">
        <v>160</v>
      </c>
      <c r="K477" s="196" t="s">
        <v>160</v>
      </c>
      <c r="L477" s="171">
        <v>0.3497</v>
      </c>
      <c r="M477" s="172">
        <v>8</v>
      </c>
      <c r="N477" s="173">
        <v>116.87</v>
      </c>
      <c r="O477" s="173">
        <v>38.3</v>
      </c>
      <c r="P477" s="174">
        <v>1.211</v>
      </c>
      <c r="Q477" s="175">
        <v>36.2</v>
      </c>
      <c r="R477" s="176">
        <v>25</v>
      </c>
      <c r="S477" s="174">
        <f t="shared" si="14"/>
        <v>1.264464</v>
      </c>
      <c r="T477" s="177">
        <f t="shared" si="15"/>
        <v>-0.0422819471333308</v>
      </c>
      <c r="U477" s="219">
        <v>2.81</v>
      </c>
      <c r="V477" s="219">
        <v>3.68</v>
      </c>
      <c r="W477" s="219">
        <v>4.72</v>
      </c>
      <c r="X477" s="219">
        <v>5.75</v>
      </c>
      <c r="Y477" s="219">
        <v>6.04</v>
      </c>
      <c r="Z477" s="219">
        <v>5.68</v>
      </c>
      <c r="AA477" s="219">
        <v>5.23</v>
      </c>
      <c r="AB477" s="219">
        <v>4.78</v>
      </c>
      <c r="AC477" s="219">
        <v>4.24</v>
      </c>
      <c r="AD477" s="219">
        <v>3.68</v>
      </c>
      <c r="AE477" s="219">
        <v>2.85</v>
      </c>
      <c r="AF477" s="219">
        <v>2.48</v>
      </c>
      <c r="AG477" s="179">
        <v>3.25899056042719</v>
      </c>
      <c r="AH477" s="179">
        <v>4.26800187273026</v>
      </c>
      <c r="AI477" s="179">
        <v>5.4741763150236</v>
      </c>
      <c r="AJ477" s="179">
        <v>6.66875292614104</v>
      </c>
      <c r="AK477" s="179">
        <v>7.00509003024206</v>
      </c>
      <c r="AL477" s="179">
        <v>6.58756810790975</v>
      </c>
      <c r="AM477" s="179">
        <v>6.06566570499437</v>
      </c>
      <c r="AN477" s="179">
        <v>5.54376330207899</v>
      </c>
      <c r="AO477" s="179">
        <v>4.91748041858052</v>
      </c>
      <c r="AP477" s="179">
        <v>4.26800187273026</v>
      </c>
      <c r="AQ477" s="179">
        <v>3.30538188513078</v>
      </c>
      <c r="AR477" s="179">
        <v>2.87626213162257</v>
      </c>
      <c r="AS477" s="177">
        <v>0.8</v>
      </c>
      <c r="AT477" s="180">
        <v>1.21120695305638</v>
      </c>
      <c r="AU477" s="181">
        <v>470</v>
      </c>
    </row>
    <row r="478" customHeight="1" spans="1:47">
      <c r="A478" s="184" t="s">
        <v>422</v>
      </c>
      <c r="B478" s="185" t="s">
        <v>563</v>
      </c>
      <c r="C478" s="167" t="s">
        <v>568</v>
      </c>
      <c r="D478" s="186">
        <v>0</v>
      </c>
      <c r="E478" s="186">
        <v>0.75</v>
      </c>
      <c r="F478" s="186" t="s">
        <v>425</v>
      </c>
      <c r="G478" s="187">
        <v>3</v>
      </c>
      <c r="H478" s="186" t="s">
        <v>160</v>
      </c>
      <c r="I478" s="186" t="s">
        <v>160</v>
      </c>
      <c r="J478" s="186" t="s">
        <v>160</v>
      </c>
      <c r="K478" s="196" t="s">
        <v>160</v>
      </c>
      <c r="L478" s="171">
        <v>0.3497</v>
      </c>
      <c r="M478" s="172">
        <v>9</v>
      </c>
      <c r="N478" s="173">
        <v>116.82</v>
      </c>
      <c r="O478" s="173">
        <v>38.58</v>
      </c>
      <c r="P478" s="174">
        <v>1.222</v>
      </c>
      <c r="Q478" s="175">
        <v>36.68</v>
      </c>
      <c r="R478" s="176">
        <v>25</v>
      </c>
      <c r="S478" s="174">
        <f t="shared" si="14"/>
        <v>1.264464</v>
      </c>
      <c r="T478" s="177">
        <f t="shared" si="15"/>
        <v>-0.0335826089157145</v>
      </c>
      <c r="U478" s="219">
        <v>2.81</v>
      </c>
      <c r="V478" s="219">
        <v>3.68</v>
      </c>
      <c r="W478" s="219">
        <v>4.72</v>
      </c>
      <c r="X478" s="219">
        <v>5.75</v>
      </c>
      <c r="Y478" s="219">
        <v>6.04</v>
      </c>
      <c r="Z478" s="219">
        <v>5.68</v>
      </c>
      <c r="AA478" s="219">
        <v>5.23</v>
      </c>
      <c r="AB478" s="219">
        <v>4.78</v>
      </c>
      <c r="AC478" s="219">
        <v>4.24</v>
      </c>
      <c r="AD478" s="219">
        <v>3.68</v>
      </c>
      <c r="AE478" s="219">
        <v>2.85</v>
      </c>
      <c r="AF478" s="219">
        <v>2.48</v>
      </c>
      <c r="AG478" s="179">
        <v>3.2726620607625</v>
      </c>
      <c r="AH478" s="179">
        <v>4.28590618633666</v>
      </c>
      <c r="AI478" s="179">
        <v>5.49714054334485</v>
      </c>
      <c r="AJ478" s="179">
        <v>6.69672841615103</v>
      </c>
      <c r="AK478" s="179">
        <v>7.03447645800909</v>
      </c>
      <c r="AL478" s="179">
        <v>6.61520302673702</v>
      </c>
      <c r="AM478" s="179">
        <v>6.09111123764694</v>
      </c>
      <c r="AN478" s="179">
        <v>5.56701944855686</v>
      </c>
      <c r="AO478" s="179">
        <v>4.93810930164876</v>
      </c>
      <c r="AP478" s="179">
        <v>4.28590618633666</v>
      </c>
      <c r="AQ478" s="179">
        <v>3.31924799757051</v>
      </c>
      <c r="AR478" s="179">
        <v>2.88832808209645</v>
      </c>
      <c r="AS478" s="177">
        <v>0.8</v>
      </c>
      <c r="AT478" s="180">
        <v>1.21154123461322</v>
      </c>
      <c r="AU478" s="181">
        <v>471</v>
      </c>
    </row>
    <row r="479" customHeight="1" spans="1:47">
      <c r="A479" s="184" t="s">
        <v>422</v>
      </c>
      <c r="B479" s="185" t="s">
        <v>563</v>
      </c>
      <c r="C479" s="167" t="s">
        <v>569</v>
      </c>
      <c r="D479" s="186">
        <v>0</v>
      </c>
      <c r="E479" s="186">
        <v>0.75</v>
      </c>
      <c r="F479" s="186" t="s">
        <v>425</v>
      </c>
      <c r="G479" s="187">
        <v>3</v>
      </c>
      <c r="H479" s="186" t="s">
        <v>160</v>
      </c>
      <c r="I479" s="186" t="s">
        <v>160</v>
      </c>
      <c r="J479" s="186" t="s">
        <v>160</v>
      </c>
      <c r="K479" s="196" t="s">
        <v>160</v>
      </c>
      <c r="L479" s="171">
        <v>0.3497</v>
      </c>
      <c r="M479" s="172">
        <v>16</v>
      </c>
      <c r="N479" s="173">
        <v>116.53</v>
      </c>
      <c r="O479" s="173">
        <v>37.88</v>
      </c>
      <c r="P479" s="174">
        <v>1.16</v>
      </c>
      <c r="Q479" s="175">
        <v>35.88</v>
      </c>
      <c r="R479" s="176">
        <v>24</v>
      </c>
      <c r="S479" s="174">
        <f t="shared" si="14"/>
        <v>1.261664</v>
      </c>
      <c r="T479" s="177">
        <f t="shared" si="15"/>
        <v>-0.0805792984503005</v>
      </c>
      <c r="U479" s="219">
        <v>2.87</v>
      </c>
      <c r="V479" s="219">
        <v>3.67</v>
      </c>
      <c r="W479" s="219">
        <v>4.68</v>
      </c>
      <c r="X479" s="219">
        <v>5.77</v>
      </c>
      <c r="Y479" s="219">
        <v>5.86</v>
      </c>
      <c r="Z479" s="219">
        <v>5.69</v>
      </c>
      <c r="AA479" s="219">
        <v>5.11</v>
      </c>
      <c r="AB479" s="219">
        <v>4.83</v>
      </c>
      <c r="AC479" s="219">
        <v>4.3</v>
      </c>
      <c r="AD479" s="219">
        <v>3.68</v>
      </c>
      <c r="AE479" s="219">
        <v>2.88</v>
      </c>
      <c r="AF479" s="219">
        <v>2.49</v>
      </c>
      <c r="AG479" s="179">
        <v>3.31636518122099</v>
      </c>
      <c r="AH479" s="179">
        <v>4.24078753138712</v>
      </c>
      <c r="AI479" s="179">
        <v>5.40787074847186</v>
      </c>
      <c r="AJ479" s="179">
        <v>6.66739620057321</v>
      </c>
      <c r="AK479" s="179">
        <v>6.7713937149669</v>
      </c>
      <c r="AL479" s="179">
        <v>6.5749539655566</v>
      </c>
      <c r="AM479" s="179">
        <v>5.90474776168615</v>
      </c>
      <c r="AN479" s="179">
        <v>5.58119993912801</v>
      </c>
      <c r="AO479" s="179">
        <v>4.96877013214295</v>
      </c>
      <c r="AP479" s="179">
        <v>4.2523428107642</v>
      </c>
      <c r="AQ479" s="179">
        <v>3.32792046059807</v>
      </c>
      <c r="AR479" s="179">
        <v>2.87726456489208</v>
      </c>
      <c r="AS479" s="177">
        <v>0.8</v>
      </c>
      <c r="AT479" s="180">
        <v>1.21120695305638</v>
      </c>
      <c r="AU479" s="181">
        <v>472</v>
      </c>
    </row>
    <row r="480" customHeight="1" spans="1:47">
      <c r="A480" s="184" t="s">
        <v>422</v>
      </c>
      <c r="B480" s="185" t="s">
        <v>563</v>
      </c>
      <c r="C480" s="167" t="s">
        <v>570</v>
      </c>
      <c r="D480" s="186">
        <v>0</v>
      </c>
      <c r="E480" s="186">
        <v>0.75</v>
      </c>
      <c r="F480" s="186" t="s">
        <v>425</v>
      </c>
      <c r="G480" s="187">
        <v>3</v>
      </c>
      <c r="H480" s="186" t="s">
        <v>160</v>
      </c>
      <c r="I480" s="186" t="s">
        <v>160</v>
      </c>
      <c r="J480" s="186" t="s">
        <v>160</v>
      </c>
      <c r="K480" s="196" t="s">
        <v>160</v>
      </c>
      <c r="L480" s="171">
        <v>0.3497</v>
      </c>
      <c r="M480" s="172">
        <v>9</v>
      </c>
      <c r="N480" s="173">
        <v>117.48</v>
      </c>
      <c r="O480" s="173">
        <v>38.13</v>
      </c>
      <c r="P480" s="174">
        <v>1.209</v>
      </c>
      <c r="Q480" s="175">
        <v>36.13</v>
      </c>
      <c r="R480" s="176">
        <v>24</v>
      </c>
      <c r="S480" s="174">
        <f t="shared" si="14"/>
        <v>1.262848</v>
      </c>
      <c r="T480" s="177">
        <f t="shared" si="15"/>
        <v>-0.042640127711332</v>
      </c>
      <c r="U480" s="219">
        <v>2.83</v>
      </c>
      <c r="V480" s="219">
        <v>3.71</v>
      </c>
      <c r="W480" s="219">
        <v>4.74</v>
      </c>
      <c r="X480" s="219">
        <v>5.75</v>
      </c>
      <c r="Y480" s="219">
        <v>6.03</v>
      </c>
      <c r="Z480" s="219">
        <v>5.61</v>
      </c>
      <c r="AA480" s="219">
        <v>5.13</v>
      </c>
      <c r="AB480" s="219">
        <v>4.7</v>
      </c>
      <c r="AC480" s="219">
        <v>4.38</v>
      </c>
      <c r="AD480" s="219">
        <v>3.65</v>
      </c>
      <c r="AE480" s="219">
        <v>2.85</v>
      </c>
      <c r="AF480" s="219">
        <v>2.5</v>
      </c>
      <c r="AG480" s="179">
        <v>3.28000399097912</v>
      </c>
      <c r="AH480" s="179">
        <v>4.2999345606122</v>
      </c>
      <c r="AI480" s="179">
        <v>5.49371693188729</v>
      </c>
      <c r="AJ480" s="179">
        <v>6.66431906294344</v>
      </c>
      <c r="AK480" s="179">
        <v>6.98884242600851</v>
      </c>
      <c r="AL480" s="179">
        <v>6.50205738141091</v>
      </c>
      <c r="AM480" s="179">
        <v>5.9457316161565</v>
      </c>
      <c r="AN480" s="179">
        <v>5.44735645144942</v>
      </c>
      <c r="AO480" s="179">
        <v>5.07647260794648</v>
      </c>
      <c r="AP480" s="179">
        <v>4.2303938399554</v>
      </c>
      <c r="AQ480" s="179">
        <v>3.30318423119805</v>
      </c>
      <c r="AR480" s="179">
        <v>2.89753002736671</v>
      </c>
      <c r="AS480" s="177">
        <v>0.8</v>
      </c>
      <c r="AT480" s="180">
        <v>1.20806732823827</v>
      </c>
      <c r="AU480" s="181">
        <v>473</v>
      </c>
    </row>
    <row r="481" customHeight="1" spans="1:47">
      <c r="A481" s="184" t="s">
        <v>422</v>
      </c>
      <c r="B481" s="185" t="s">
        <v>563</v>
      </c>
      <c r="C481" s="167" t="s">
        <v>571</v>
      </c>
      <c r="D481" s="186">
        <v>0</v>
      </c>
      <c r="E481" s="186">
        <v>0.75</v>
      </c>
      <c r="F481" s="186" t="s">
        <v>425</v>
      </c>
      <c r="G481" s="187">
        <v>3</v>
      </c>
      <c r="H481" s="186" t="s">
        <v>160</v>
      </c>
      <c r="I481" s="186" t="s">
        <v>160</v>
      </c>
      <c r="J481" s="186" t="s">
        <v>160</v>
      </c>
      <c r="K481" s="196" t="s">
        <v>160</v>
      </c>
      <c r="L481" s="171">
        <v>0.3497</v>
      </c>
      <c r="M481" s="172">
        <v>12</v>
      </c>
      <c r="N481" s="173">
        <v>117.22</v>
      </c>
      <c r="O481" s="173">
        <v>38.05</v>
      </c>
      <c r="P481" s="174">
        <v>1.203</v>
      </c>
      <c r="Q481" s="175">
        <v>36.05</v>
      </c>
      <c r="R481" s="176">
        <v>24</v>
      </c>
      <c r="S481" s="174">
        <f t="shared" si="14"/>
        <v>1.262848</v>
      </c>
      <c r="T481" s="177">
        <f t="shared" si="15"/>
        <v>-0.0473912933306305</v>
      </c>
      <c r="U481" s="219">
        <v>2.83</v>
      </c>
      <c r="V481" s="219">
        <v>3.71</v>
      </c>
      <c r="W481" s="219">
        <v>4.74</v>
      </c>
      <c r="X481" s="219">
        <v>5.75</v>
      </c>
      <c r="Y481" s="219">
        <v>6.03</v>
      </c>
      <c r="Z481" s="219">
        <v>5.61</v>
      </c>
      <c r="AA481" s="219">
        <v>5.13</v>
      </c>
      <c r="AB481" s="219">
        <v>4.7</v>
      </c>
      <c r="AC481" s="219">
        <v>4.38</v>
      </c>
      <c r="AD481" s="219">
        <v>3.65</v>
      </c>
      <c r="AE481" s="219">
        <v>2.85</v>
      </c>
      <c r="AF481" s="219">
        <v>2.5</v>
      </c>
      <c r="AG481" s="179">
        <v>3.27666943290087</v>
      </c>
      <c r="AH481" s="179">
        <v>4.2955631081492</v>
      </c>
      <c r="AI481" s="179">
        <v>5.48813184167849</v>
      </c>
      <c r="AJ481" s="179">
        <v>6.65754390077032</v>
      </c>
      <c r="AK481" s="179">
        <v>6.98173734289479</v>
      </c>
      <c r="AL481" s="179">
        <v>6.49544717970809</v>
      </c>
      <c r="AM481" s="179">
        <v>5.939686993209</v>
      </c>
      <c r="AN481" s="179">
        <v>5.44181849280357</v>
      </c>
      <c r="AO481" s="179">
        <v>5.07131170180418</v>
      </c>
      <c r="AP481" s="179">
        <v>4.22609308483681</v>
      </c>
      <c r="AQ481" s="179">
        <v>3.29982610733833</v>
      </c>
      <c r="AR481" s="179">
        <v>2.89458430468275</v>
      </c>
      <c r="AS481" s="177">
        <v>0.8</v>
      </c>
      <c r="AT481" s="180">
        <v>1.21068258982998</v>
      </c>
      <c r="AU481" s="181">
        <v>474</v>
      </c>
    </row>
    <row r="482" customHeight="1" spans="1:47">
      <c r="A482" s="184" t="s">
        <v>422</v>
      </c>
      <c r="B482" s="185" t="s">
        <v>563</v>
      </c>
      <c r="C482" s="167" t="s">
        <v>572</v>
      </c>
      <c r="D482" s="186">
        <v>0</v>
      </c>
      <c r="E482" s="186">
        <v>0.75</v>
      </c>
      <c r="F482" s="186" t="s">
        <v>425</v>
      </c>
      <c r="G482" s="187">
        <v>3</v>
      </c>
      <c r="H482" s="186" t="s">
        <v>160</v>
      </c>
      <c r="I482" s="186" t="s">
        <v>160</v>
      </c>
      <c r="J482" s="186" t="s">
        <v>160</v>
      </c>
      <c r="K482" s="196" t="s">
        <v>160</v>
      </c>
      <c r="L482" s="171">
        <v>0.3497</v>
      </c>
      <c r="M482" s="172">
        <v>17</v>
      </c>
      <c r="N482" s="173">
        <v>115.83</v>
      </c>
      <c r="O482" s="173">
        <v>38.43</v>
      </c>
      <c r="P482" s="174">
        <v>1.222</v>
      </c>
      <c r="Q482" s="175">
        <v>36.73</v>
      </c>
      <c r="R482" s="176">
        <v>25</v>
      </c>
      <c r="S482" s="174">
        <f t="shared" si="14"/>
        <v>1.263096</v>
      </c>
      <c r="T482" s="177">
        <f t="shared" si="15"/>
        <v>-0.0325359275937853</v>
      </c>
      <c r="U482" s="219">
        <v>2.84</v>
      </c>
      <c r="V482" s="219">
        <v>3.71</v>
      </c>
      <c r="W482" s="219">
        <v>4.71</v>
      </c>
      <c r="X482" s="219">
        <v>5.75</v>
      </c>
      <c r="Y482" s="219">
        <v>6.01</v>
      </c>
      <c r="Z482" s="219">
        <v>5.78</v>
      </c>
      <c r="AA482" s="219">
        <v>5.12</v>
      </c>
      <c r="AB482" s="219">
        <v>4.68</v>
      </c>
      <c r="AC482" s="219">
        <v>4.17</v>
      </c>
      <c r="AD482" s="219">
        <v>3.72</v>
      </c>
      <c r="AE482" s="219">
        <v>2.89</v>
      </c>
      <c r="AF482" s="219">
        <v>2.51</v>
      </c>
      <c r="AG482" s="179">
        <v>3.30916921595825</v>
      </c>
      <c r="AH482" s="179">
        <v>4.3228935884525</v>
      </c>
      <c r="AI482" s="179">
        <v>5.48809401660681</v>
      </c>
      <c r="AJ482" s="179">
        <v>6.6999024618873</v>
      </c>
      <c r="AK482" s="179">
        <v>7.00285457320742</v>
      </c>
      <c r="AL482" s="179">
        <v>6.73485847473193</v>
      </c>
      <c r="AM482" s="179">
        <v>5.96582619215008</v>
      </c>
      <c r="AN482" s="179">
        <v>5.45313800376219</v>
      </c>
      <c r="AO482" s="179">
        <v>4.85888578540349</v>
      </c>
      <c r="AP482" s="179">
        <v>4.33454559273405</v>
      </c>
      <c r="AQ482" s="179">
        <v>3.36742923736596</v>
      </c>
      <c r="AR482" s="179">
        <v>2.92465307466733</v>
      </c>
      <c r="AS482" s="177">
        <v>0.8</v>
      </c>
      <c r="AT482" s="180">
        <v>1.20800808818219</v>
      </c>
      <c r="AU482" s="181">
        <v>475</v>
      </c>
    </row>
    <row r="483" customHeight="1" spans="1:47">
      <c r="A483" s="184" t="s">
        <v>422</v>
      </c>
      <c r="B483" s="185" t="s">
        <v>563</v>
      </c>
      <c r="C483" s="167" t="s">
        <v>573</v>
      </c>
      <c r="D483" s="186">
        <v>0</v>
      </c>
      <c r="E483" s="186">
        <v>0.75</v>
      </c>
      <c r="F483" s="186" t="s">
        <v>425</v>
      </c>
      <c r="G483" s="187">
        <v>3</v>
      </c>
      <c r="H483" s="186" t="s">
        <v>160</v>
      </c>
      <c r="I483" s="186" t="s">
        <v>160</v>
      </c>
      <c r="J483" s="186" t="s">
        <v>160</v>
      </c>
      <c r="K483" s="196" t="s">
        <v>160</v>
      </c>
      <c r="L483" s="171">
        <v>0.3497</v>
      </c>
      <c r="M483" s="172">
        <v>12</v>
      </c>
      <c r="N483" s="173">
        <v>116.7</v>
      </c>
      <c r="O483" s="173">
        <v>38.03</v>
      </c>
      <c r="P483" s="174">
        <v>1.203</v>
      </c>
      <c r="Q483" s="175">
        <v>35.73</v>
      </c>
      <c r="R483" s="176">
        <v>24</v>
      </c>
      <c r="S483" s="174">
        <f t="shared" si="14"/>
        <v>1.264464</v>
      </c>
      <c r="T483" s="177">
        <f t="shared" si="15"/>
        <v>-0.0486087385643245</v>
      </c>
      <c r="U483" s="219">
        <v>2.81</v>
      </c>
      <c r="V483" s="219">
        <v>3.68</v>
      </c>
      <c r="W483" s="219">
        <v>4.72</v>
      </c>
      <c r="X483" s="219">
        <v>5.75</v>
      </c>
      <c r="Y483" s="219">
        <v>6.04</v>
      </c>
      <c r="Z483" s="219">
        <v>5.68</v>
      </c>
      <c r="AA483" s="219">
        <v>5.23</v>
      </c>
      <c r="AB483" s="219">
        <v>4.78</v>
      </c>
      <c r="AC483" s="219">
        <v>4.24</v>
      </c>
      <c r="AD483" s="219">
        <v>3.68</v>
      </c>
      <c r="AE483" s="219">
        <v>2.85</v>
      </c>
      <c r="AF483" s="219">
        <v>2.48</v>
      </c>
      <c r="AG483" s="179">
        <v>3.24478571157423</v>
      </c>
      <c r="AH483" s="179">
        <v>4.24939908134989</v>
      </c>
      <c r="AI483" s="179">
        <v>5.45031621303572</v>
      </c>
      <c r="AJ483" s="179">
        <v>6.6396860646092</v>
      </c>
      <c r="AK483" s="179">
        <v>6.97455718786775</v>
      </c>
      <c r="AL483" s="179">
        <v>6.55885510382265</v>
      </c>
      <c r="AM483" s="179">
        <v>6.03922749876628</v>
      </c>
      <c r="AN483" s="179">
        <v>5.51959989370991</v>
      </c>
      <c r="AO483" s="179">
        <v>4.89604676764226</v>
      </c>
      <c r="AP483" s="179">
        <v>4.24939908134989</v>
      </c>
      <c r="AQ483" s="179">
        <v>3.29097483202369</v>
      </c>
      <c r="AR483" s="179">
        <v>2.86372546786623</v>
      </c>
      <c r="AS483" s="177">
        <v>0.8</v>
      </c>
      <c r="AT483" s="180">
        <v>1.21084645333823</v>
      </c>
      <c r="AU483" s="181">
        <v>476</v>
      </c>
    </row>
    <row r="484" customHeight="1" spans="1:47">
      <c r="A484" s="184" t="s">
        <v>422</v>
      </c>
      <c r="B484" s="185" t="s">
        <v>563</v>
      </c>
      <c r="C484" s="167" t="s">
        <v>574</v>
      </c>
      <c r="D484" s="186">
        <v>0</v>
      </c>
      <c r="E484" s="186">
        <v>0.75</v>
      </c>
      <c r="F484" s="186" t="s">
        <v>425</v>
      </c>
      <c r="G484" s="187">
        <v>3</v>
      </c>
      <c r="H484" s="186" t="s">
        <v>160</v>
      </c>
      <c r="I484" s="186" t="s">
        <v>160</v>
      </c>
      <c r="J484" s="186" t="s">
        <v>160</v>
      </c>
      <c r="K484" s="196" t="s">
        <v>160</v>
      </c>
      <c r="L484" s="171">
        <v>0.3497</v>
      </c>
      <c r="M484" s="172">
        <v>20</v>
      </c>
      <c r="N484" s="173">
        <v>116.38</v>
      </c>
      <c r="O484" s="173">
        <v>37.62</v>
      </c>
      <c r="P484" s="174">
        <v>1.168</v>
      </c>
      <c r="Q484" s="175">
        <v>35.42</v>
      </c>
      <c r="R484" s="176">
        <v>24</v>
      </c>
      <c r="S484" s="174">
        <f t="shared" si="14"/>
        <v>1.261664</v>
      </c>
      <c r="T484" s="177">
        <f t="shared" si="15"/>
        <v>-0.0742384660258198</v>
      </c>
      <c r="U484" s="219">
        <v>2.87</v>
      </c>
      <c r="V484" s="219">
        <v>3.67</v>
      </c>
      <c r="W484" s="219">
        <v>4.68</v>
      </c>
      <c r="X484" s="219">
        <v>5.77</v>
      </c>
      <c r="Y484" s="219">
        <v>5.86</v>
      </c>
      <c r="Z484" s="219">
        <v>5.69</v>
      </c>
      <c r="AA484" s="219">
        <v>5.11</v>
      </c>
      <c r="AB484" s="219">
        <v>4.83</v>
      </c>
      <c r="AC484" s="219">
        <v>4.3</v>
      </c>
      <c r="AD484" s="219">
        <v>3.68</v>
      </c>
      <c r="AE484" s="219">
        <v>2.88</v>
      </c>
      <c r="AF484" s="219">
        <v>2.49</v>
      </c>
      <c r="AG484" s="179">
        <v>3.3022797828899</v>
      </c>
      <c r="AH484" s="179">
        <v>4.22277588961879</v>
      </c>
      <c r="AI484" s="179">
        <v>5.38490222436401</v>
      </c>
      <c r="AJ484" s="179">
        <v>6.63907816978213</v>
      </c>
      <c r="AK484" s="179">
        <v>6.74263398178913</v>
      </c>
      <c r="AL484" s="179">
        <v>6.54702855910924</v>
      </c>
      <c r="AM484" s="179">
        <v>5.87966888173079</v>
      </c>
      <c r="AN484" s="179">
        <v>5.55749524437568</v>
      </c>
      <c r="AO484" s="179">
        <v>4.94766657366779</v>
      </c>
      <c r="AP484" s="179">
        <v>4.2342820909529</v>
      </c>
      <c r="AQ484" s="179">
        <v>3.31378598422401</v>
      </c>
      <c r="AR484" s="179">
        <v>2.86504413219367</v>
      </c>
      <c r="AS484" s="177">
        <v>0.8</v>
      </c>
      <c r="AT484" s="180">
        <v>1.20918413415027</v>
      </c>
      <c r="AU484" s="181">
        <v>477</v>
      </c>
    </row>
    <row r="485" customHeight="1" spans="1:47">
      <c r="A485" s="184" t="s">
        <v>422</v>
      </c>
      <c r="B485" s="185" t="s">
        <v>563</v>
      </c>
      <c r="C485" s="167" t="s">
        <v>575</v>
      </c>
      <c r="D485" s="186">
        <v>0</v>
      </c>
      <c r="E485" s="186">
        <v>0.75</v>
      </c>
      <c r="F485" s="186" t="s">
        <v>425</v>
      </c>
      <c r="G485" s="187">
        <v>3</v>
      </c>
      <c r="H485" s="186" t="s">
        <v>160</v>
      </c>
      <c r="I485" s="186" t="s">
        <v>160</v>
      </c>
      <c r="J485" s="186" t="s">
        <v>160</v>
      </c>
      <c r="K485" s="196" t="s">
        <v>160</v>
      </c>
      <c r="L485" s="171">
        <v>0.3497</v>
      </c>
      <c r="M485" s="172">
        <v>16</v>
      </c>
      <c r="N485" s="173">
        <v>116.12</v>
      </c>
      <c r="O485" s="173">
        <v>38.18</v>
      </c>
      <c r="P485" s="174">
        <v>1.207</v>
      </c>
      <c r="Q485" s="175">
        <v>35.98</v>
      </c>
      <c r="R485" s="176">
        <v>25</v>
      </c>
      <c r="S485" s="174">
        <f t="shared" si="14"/>
        <v>1.264464</v>
      </c>
      <c r="T485" s="177">
        <f t="shared" si="15"/>
        <v>-0.0454453428488276</v>
      </c>
      <c r="U485" s="219">
        <v>2.81</v>
      </c>
      <c r="V485" s="219">
        <v>3.68</v>
      </c>
      <c r="W485" s="219">
        <v>4.72</v>
      </c>
      <c r="X485" s="219">
        <v>5.75</v>
      </c>
      <c r="Y485" s="219">
        <v>6.04</v>
      </c>
      <c r="Z485" s="219">
        <v>5.68</v>
      </c>
      <c r="AA485" s="219">
        <v>5.23</v>
      </c>
      <c r="AB485" s="219">
        <v>4.78</v>
      </c>
      <c r="AC485" s="219">
        <v>4.24</v>
      </c>
      <c r="AD485" s="219">
        <v>3.68</v>
      </c>
      <c r="AE485" s="219">
        <v>2.85</v>
      </c>
      <c r="AF485" s="219">
        <v>2.48</v>
      </c>
      <c r="AG485" s="179">
        <v>3.25218147768541</v>
      </c>
      <c r="AH485" s="179">
        <v>4.25908463981576</v>
      </c>
      <c r="AI485" s="179">
        <v>5.46273899454631</v>
      </c>
      <c r="AJ485" s="179">
        <v>6.65481974971213</v>
      </c>
      <c r="AK485" s="179">
        <v>6.99045413708892</v>
      </c>
      <c r="AL485" s="179">
        <v>6.57380455275911</v>
      </c>
      <c r="AM485" s="179">
        <v>6.05299257234686</v>
      </c>
      <c r="AN485" s="179">
        <v>5.53218059193461</v>
      </c>
      <c r="AO485" s="179">
        <v>4.9072062154399</v>
      </c>
      <c r="AP485" s="179">
        <v>4.25908463981576</v>
      </c>
      <c r="AQ485" s="179">
        <v>3.29847587594427</v>
      </c>
      <c r="AR485" s="179">
        <v>2.87025269204975</v>
      </c>
      <c r="AS485" s="177">
        <v>0.8</v>
      </c>
      <c r="AT485" s="180">
        <v>1.22602267579651</v>
      </c>
      <c r="AU485" s="181">
        <v>478</v>
      </c>
    </row>
    <row r="486" customHeight="1" spans="1:47">
      <c r="A486" s="184" t="s">
        <v>422</v>
      </c>
      <c r="B486" s="185" t="s">
        <v>563</v>
      </c>
      <c r="C486" s="167" t="s">
        <v>576</v>
      </c>
      <c r="D486" s="186">
        <v>0</v>
      </c>
      <c r="E486" s="186">
        <v>0.75</v>
      </c>
      <c r="F486" s="186" t="s">
        <v>425</v>
      </c>
      <c r="G486" s="187">
        <v>3</v>
      </c>
      <c r="H486" s="186" t="s">
        <v>160</v>
      </c>
      <c r="I486" s="186" t="s">
        <v>160</v>
      </c>
      <c r="J486" s="186" t="s">
        <v>160</v>
      </c>
      <c r="K486" s="196" t="s">
        <v>160</v>
      </c>
      <c r="L486" s="171">
        <v>0.3497</v>
      </c>
      <c r="M486" s="172">
        <v>13</v>
      </c>
      <c r="N486" s="173">
        <v>117.1</v>
      </c>
      <c r="O486" s="173">
        <v>38.07</v>
      </c>
      <c r="P486" s="174">
        <v>1.202</v>
      </c>
      <c r="Q486" s="175">
        <v>36.07</v>
      </c>
      <c r="R486" s="176">
        <v>24</v>
      </c>
      <c r="S486" s="174">
        <f t="shared" si="14"/>
        <v>1.262848</v>
      </c>
      <c r="T486" s="177">
        <f t="shared" si="15"/>
        <v>-0.0481831542671803</v>
      </c>
      <c r="U486" s="219">
        <v>2.83</v>
      </c>
      <c r="V486" s="219">
        <v>3.71</v>
      </c>
      <c r="W486" s="219">
        <v>4.74</v>
      </c>
      <c r="X486" s="219">
        <v>5.75</v>
      </c>
      <c r="Y486" s="219">
        <v>6.03</v>
      </c>
      <c r="Z486" s="219">
        <v>5.61</v>
      </c>
      <c r="AA486" s="219">
        <v>5.13</v>
      </c>
      <c r="AB486" s="219">
        <v>4.7</v>
      </c>
      <c r="AC486" s="219">
        <v>4.38</v>
      </c>
      <c r="AD486" s="219">
        <v>3.65</v>
      </c>
      <c r="AE486" s="219">
        <v>2.85</v>
      </c>
      <c r="AF486" s="219">
        <v>2.5</v>
      </c>
      <c r="AG486" s="179">
        <v>3.27779887999189</v>
      </c>
      <c r="AH486" s="179">
        <v>4.2970437614028</v>
      </c>
      <c r="AI486" s="179">
        <v>5.49002356578147</v>
      </c>
      <c r="AJ486" s="179">
        <v>6.65983871376444</v>
      </c>
      <c r="AK486" s="179">
        <v>6.98414390330428</v>
      </c>
      <c r="AL486" s="179">
        <v>6.49768611899453</v>
      </c>
      <c r="AM486" s="179">
        <v>5.94173436549767</v>
      </c>
      <c r="AN486" s="179">
        <v>5.44369425299007</v>
      </c>
      <c r="AO486" s="179">
        <v>5.07305975065883</v>
      </c>
      <c r="AP486" s="179">
        <v>4.22754979221569</v>
      </c>
      <c r="AQ486" s="179">
        <v>3.30096353638759</v>
      </c>
      <c r="AR486" s="179">
        <v>2.8955820494628</v>
      </c>
      <c r="AS486" s="177">
        <v>0.8</v>
      </c>
      <c r="AT486" s="180">
        <v>1.2187879543858</v>
      </c>
      <c r="AU486" s="181">
        <v>479</v>
      </c>
    </row>
    <row r="487" customHeight="1" spans="1:47">
      <c r="A487" s="184" t="s">
        <v>422</v>
      </c>
      <c r="B487" s="185" t="s">
        <v>563</v>
      </c>
      <c r="C487" s="167" t="s">
        <v>577</v>
      </c>
      <c r="D487" s="186">
        <v>0</v>
      </c>
      <c r="E487" s="186">
        <v>0.75</v>
      </c>
      <c r="F487" s="186" t="s">
        <v>425</v>
      </c>
      <c r="G487" s="187">
        <v>3</v>
      </c>
      <c r="H487" s="186" t="s">
        <v>160</v>
      </c>
      <c r="I487" s="186" t="s">
        <v>160</v>
      </c>
      <c r="J487" s="186" t="s">
        <v>160</v>
      </c>
      <c r="K487" s="196" t="s">
        <v>160</v>
      </c>
      <c r="L487" s="171">
        <v>0.3497</v>
      </c>
      <c r="M487" s="172">
        <v>16</v>
      </c>
      <c r="N487" s="173">
        <v>116.57</v>
      </c>
      <c r="O487" s="173">
        <v>38.07</v>
      </c>
      <c r="P487" s="174">
        <v>1.203</v>
      </c>
      <c r="Q487" s="175">
        <v>35.87</v>
      </c>
      <c r="R487" s="176">
        <v>24</v>
      </c>
      <c r="S487" s="174">
        <f t="shared" si="14"/>
        <v>1.264464</v>
      </c>
      <c r="T487" s="177">
        <f t="shared" si="15"/>
        <v>-0.0486087385643245</v>
      </c>
      <c r="U487" s="219">
        <v>2.81</v>
      </c>
      <c r="V487" s="219">
        <v>3.68</v>
      </c>
      <c r="W487" s="219">
        <v>4.72</v>
      </c>
      <c r="X487" s="219">
        <v>5.75</v>
      </c>
      <c r="Y487" s="219">
        <v>6.04</v>
      </c>
      <c r="Z487" s="219">
        <v>5.68</v>
      </c>
      <c r="AA487" s="219">
        <v>5.23</v>
      </c>
      <c r="AB487" s="219">
        <v>4.78</v>
      </c>
      <c r="AC487" s="219">
        <v>4.24</v>
      </c>
      <c r="AD487" s="219">
        <v>3.68</v>
      </c>
      <c r="AE487" s="219">
        <v>2.85</v>
      </c>
      <c r="AF487" s="219">
        <v>2.48</v>
      </c>
      <c r="AG487" s="179">
        <v>3.24693688392868</v>
      </c>
      <c r="AH487" s="179">
        <v>4.25221627503828</v>
      </c>
      <c r="AI487" s="179">
        <v>5.45392957015779</v>
      </c>
      <c r="AJ487" s="179">
        <v>6.64408792974731</v>
      </c>
      <c r="AK487" s="179">
        <v>6.97918106011717</v>
      </c>
      <c r="AL487" s="179">
        <v>6.56320338103734</v>
      </c>
      <c r="AM487" s="179">
        <v>6.04323128218755</v>
      </c>
      <c r="AN487" s="179">
        <v>5.52325918333776</v>
      </c>
      <c r="AO487" s="179">
        <v>4.89929266471801</v>
      </c>
      <c r="AP487" s="179">
        <v>4.25221627503828</v>
      </c>
      <c r="AQ487" s="179">
        <v>3.29315662604867</v>
      </c>
      <c r="AR487" s="179">
        <v>2.86562401143884</v>
      </c>
      <c r="AS487" s="177">
        <v>0.8</v>
      </c>
      <c r="AT487" s="180">
        <v>1.20748378728923</v>
      </c>
      <c r="AU487" s="181">
        <v>480</v>
      </c>
    </row>
    <row r="488" customHeight="1" spans="1:47">
      <c r="A488" s="184" t="s">
        <v>422</v>
      </c>
      <c r="B488" s="185" t="s">
        <v>563</v>
      </c>
      <c r="C488" s="167" t="s">
        <v>578</v>
      </c>
      <c r="D488" s="186">
        <v>0</v>
      </c>
      <c r="E488" s="186">
        <v>0.75</v>
      </c>
      <c r="F488" s="186" t="s">
        <v>425</v>
      </c>
      <c r="G488" s="187">
        <v>3</v>
      </c>
      <c r="H488" s="186" t="s">
        <v>160</v>
      </c>
      <c r="I488" s="186" t="s">
        <v>160</v>
      </c>
      <c r="J488" s="186" t="s">
        <v>160</v>
      </c>
      <c r="K488" s="196" t="s">
        <v>160</v>
      </c>
      <c r="L488" s="171">
        <v>0.3497</v>
      </c>
      <c r="M488" s="172">
        <v>11</v>
      </c>
      <c r="N488" s="173">
        <v>116.1</v>
      </c>
      <c r="O488" s="173">
        <v>38.72</v>
      </c>
      <c r="P488" s="174">
        <v>1.23</v>
      </c>
      <c r="Q488" s="175">
        <v>36.92</v>
      </c>
      <c r="R488" s="176">
        <v>25</v>
      </c>
      <c r="S488" s="174">
        <f t="shared" si="14"/>
        <v>1.264464</v>
      </c>
      <c r="T488" s="177">
        <f t="shared" si="15"/>
        <v>-0.0272558174847208</v>
      </c>
      <c r="U488" s="219">
        <v>2.81</v>
      </c>
      <c r="V488" s="219">
        <v>3.68</v>
      </c>
      <c r="W488" s="219">
        <v>4.72</v>
      </c>
      <c r="X488" s="219">
        <v>5.75</v>
      </c>
      <c r="Y488" s="219">
        <v>6.04</v>
      </c>
      <c r="Z488" s="219">
        <v>5.68</v>
      </c>
      <c r="AA488" s="219">
        <v>5.23</v>
      </c>
      <c r="AB488" s="219">
        <v>4.78</v>
      </c>
      <c r="AC488" s="219">
        <v>4.24</v>
      </c>
      <c r="AD488" s="219">
        <v>3.68</v>
      </c>
      <c r="AE488" s="219">
        <v>2.85</v>
      </c>
      <c r="AF488" s="219">
        <v>2.48</v>
      </c>
      <c r="AG488" s="179">
        <v>3.28110674562502</v>
      </c>
      <c r="AH488" s="179">
        <v>4.29696541775804</v>
      </c>
      <c r="AI488" s="179">
        <v>5.51132520973314</v>
      </c>
      <c r="AJ488" s="179">
        <v>6.71400846524693</v>
      </c>
      <c r="AK488" s="179">
        <v>7.05262802262461</v>
      </c>
      <c r="AL488" s="179">
        <v>6.63227271001784</v>
      </c>
      <c r="AM488" s="179">
        <v>6.10682856925939</v>
      </c>
      <c r="AN488" s="179">
        <v>5.58138442850093</v>
      </c>
      <c r="AO488" s="179">
        <v>4.95085145959078</v>
      </c>
      <c r="AP488" s="179">
        <v>4.29696541775804</v>
      </c>
      <c r="AQ488" s="179">
        <v>3.32781289147022</v>
      </c>
      <c r="AR488" s="179">
        <v>2.89578104240216</v>
      </c>
      <c r="AS488" s="177">
        <v>0.8</v>
      </c>
      <c r="AT488" s="180">
        <v>1.15782620696276</v>
      </c>
      <c r="AU488" s="181">
        <v>481</v>
      </c>
    </row>
    <row r="489" customHeight="1" spans="1:47">
      <c r="A489" s="184" t="s">
        <v>422</v>
      </c>
      <c r="B489" s="185" t="s">
        <v>563</v>
      </c>
      <c r="C489" s="167" t="s">
        <v>579</v>
      </c>
      <c r="D489" s="186">
        <v>0</v>
      </c>
      <c r="E489" s="186">
        <v>0.75</v>
      </c>
      <c r="F489" s="186" t="s">
        <v>425</v>
      </c>
      <c r="G489" s="187">
        <v>3</v>
      </c>
      <c r="H489" s="186" t="s">
        <v>160</v>
      </c>
      <c r="I489" s="186" t="s">
        <v>160</v>
      </c>
      <c r="J489" s="186" t="s">
        <v>160</v>
      </c>
      <c r="K489" s="196" t="s">
        <v>160</v>
      </c>
      <c r="L489" s="171">
        <v>0.3497</v>
      </c>
      <c r="M489" s="172">
        <v>7</v>
      </c>
      <c r="N489" s="173">
        <v>117.35</v>
      </c>
      <c r="O489" s="173">
        <v>38.37</v>
      </c>
      <c r="P489" s="174">
        <v>1.209</v>
      </c>
      <c r="Q489" s="175">
        <v>36.57</v>
      </c>
      <c r="R489" s="176">
        <v>25</v>
      </c>
      <c r="S489" s="174">
        <f t="shared" si="14"/>
        <v>1.262848</v>
      </c>
      <c r="T489" s="177">
        <f t="shared" si="15"/>
        <v>-0.042640127711332</v>
      </c>
      <c r="U489" s="219">
        <v>2.83</v>
      </c>
      <c r="V489" s="219">
        <v>3.71</v>
      </c>
      <c r="W489" s="219">
        <v>4.74</v>
      </c>
      <c r="X489" s="219">
        <v>5.75</v>
      </c>
      <c r="Y489" s="219">
        <v>6.03</v>
      </c>
      <c r="Z489" s="219">
        <v>5.61</v>
      </c>
      <c r="AA489" s="219">
        <v>5.13</v>
      </c>
      <c r="AB489" s="219">
        <v>4.7</v>
      </c>
      <c r="AC489" s="219">
        <v>4.38</v>
      </c>
      <c r="AD489" s="219">
        <v>3.65</v>
      </c>
      <c r="AE489" s="219">
        <v>2.85</v>
      </c>
      <c r="AF489" s="219">
        <v>2.5</v>
      </c>
      <c r="AG489" s="179">
        <v>3.2927685358808</v>
      </c>
      <c r="AH489" s="179">
        <v>4.31666829262112</v>
      </c>
      <c r="AI489" s="179">
        <v>5.51509641698763</v>
      </c>
      <c r="AJ489" s="179">
        <v>6.69025409233732</v>
      </c>
      <c r="AK489" s="179">
        <v>7.01604037857288</v>
      </c>
      <c r="AL489" s="179">
        <v>6.52736094921954</v>
      </c>
      <c r="AM489" s="179">
        <v>5.96887017281573</v>
      </c>
      <c r="AN489" s="179">
        <v>5.46855551895398</v>
      </c>
      <c r="AO489" s="179">
        <v>5.09622833468477</v>
      </c>
      <c r="AP489" s="179">
        <v>4.24685694557065</v>
      </c>
      <c r="AQ489" s="179">
        <v>3.31603898489763</v>
      </c>
      <c r="AR489" s="179">
        <v>2.90880612710318</v>
      </c>
      <c r="AS489" s="177">
        <v>0.8</v>
      </c>
      <c r="AT489" s="180">
        <v>1.15782620696276</v>
      </c>
      <c r="AU489" s="181">
        <v>482</v>
      </c>
    </row>
    <row r="490" customHeight="1" spans="1:47">
      <c r="A490" s="184" t="s">
        <v>422</v>
      </c>
      <c r="B490" s="185" t="s">
        <v>563</v>
      </c>
      <c r="C490" s="167" t="s">
        <v>580</v>
      </c>
      <c r="D490" s="186">
        <v>0</v>
      </c>
      <c r="E490" s="186">
        <v>0.75</v>
      </c>
      <c r="F490" s="186" t="s">
        <v>425</v>
      </c>
      <c r="G490" s="187">
        <v>3</v>
      </c>
      <c r="H490" s="186" t="s">
        <v>160</v>
      </c>
      <c r="I490" s="186" t="s">
        <v>160</v>
      </c>
      <c r="J490" s="186" t="s">
        <v>160</v>
      </c>
      <c r="K490" s="196" t="s">
        <v>160</v>
      </c>
      <c r="L490" s="171">
        <v>0.3497</v>
      </c>
      <c r="M490" s="172">
        <v>14</v>
      </c>
      <c r="N490" s="173">
        <v>116.08</v>
      </c>
      <c r="O490" s="173">
        <v>38.43</v>
      </c>
      <c r="P490" s="174">
        <v>1.223</v>
      </c>
      <c r="Q490" s="175">
        <v>36.43</v>
      </c>
      <c r="R490" s="176">
        <v>25</v>
      </c>
      <c r="S490" s="174">
        <f t="shared" si="14"/>
        <v>1.264464</v>
      </c>
      <c r="T490" s="177">
        <f t="shared" si="15"/>
        <v>-0.0327917599868403</v>
      </c>
      <c r="U490" s="219">
        <v>2.81</v>
      </c>
      <c r="V490" s="219">
        <v>3.68</v>
      </c>
      <c r="W490" s="219">
        <v>4.72</v>
      </c>
      <c r="X490" s="219">
        <v>5.75</v>
      </c>
      <c r="Y490" s="219">
        <v>6.04</v>
      </c>
      <c r="Z490" s="219">
        <v>5.68</v>
      </c>
      <c r="AA490" s="219">
        <v>5.23</v>
      </c>
      <c r="AB490" s="219">
        <v>4.78</v>
      </c>
      <c r="AC490" s="219">
        <v>4.24</v>
      </c>
      <c r="AD490" s="219">
        <v>3.68</v>
      </c>
      <c r="AE490" s="219">
        <v>2.85</v>
      </c>
      <c r="AF490" s="219">
        <v>2.48</v>
      </c>
      <c r="AG490" s="179">
        <v>3.26635076997052</v>
      </c>
      <c r="AH490" s="179">
        <v>4.27764086601121</v>
      </c>
      <c r="AI490" s="179">
        <v>5.48653937162308</v>
      </c>
      <c r="AJ490" s="179">
        <v>6.68381385314252</v>
      </c>
      <c r="AK490" s="179">
        <v>7.02091055182275</v>
      </c>
      <c r="AL490" s="179">
        <v>6.60244568449556</v>
      </c>
      <c r="AM490" s="179">
        <v>6.07936460033659</v>
      </c>
      <c r="AN490" s="179">
        <v>5.55628351617761</v>
      </c>
      <c r="AO490" s="179">
        <v>4.92858621518683</v>
      </c>
      <c r="AP490" s="179">
        <v>4.27764086601121</v>
      </c>
      <c r="AQ490" s="179">
        <v>3.3128468663402</v>
      </c>
      <c r="AR490" s="179">
        <v>2.8827579749206</v>
      </c>
      <c r="AS490" s="177">
        <v>0.8</v>
      </c>
      <c r="AT490" s="180">
        <v>1.15782620696276</v>
      </c>
      <c r="AU490" s="181">
        <v>483</v>
      </c>
    </row>
    <row r="491" customHeight="1" spans="1:47">
      <c r="A491" s="184" t="s">
        <v>422</v>
      </c>
      <c r="B491" s="185" t="s">
        <v>581</v>
      </c>
      <c r="C491" s="188" t="s">
        <v>582</v>
      </c>
      <c r="D491" s="186">
        <v>0</v>
      </c>
      <c r="E491" s="186">
        <v>0.75</v>
      </c>
      <c r="F491" s="186" t="s">
        <v>425</v>
      </c>
      <c r="G491" s="187">
        <v>3</v>
      </c>
      <c r="H491" s="186" t="s">
        <v>160</v>
      </c>
      <c r="I491" s="186" t="s">
        <v>160</v>
      </c>
      <c r="J491" s="186" t="s">
        <v>160</v>
      </c>
      <c r="K491" s="196" t="s">
        <v>160</v>
      </c>
      <c r="L491" s="171">
        <v>0.3634</v>
      </c>
      <c r="M491" s="172">
        <v>18</v>
      </c>
      <c r="N491" s="173">
        <v>116.7</v>
      </c>
      <c r="O491" s="173">
        <v>39.52</v>
      </c>
      <c r="P491" s="174">
        <v>1.287</v>
      </c>
      <c r="Q491" s="175">
        <v>38.12</v>
      </c>
      <c r="R491" s="176">
        <v>27</v>
      </c>
      <c r="S491" s="174">
        <f t="shared" si="14"/>
        <v>1.262184</v>
      </c>
      <c r="T491" s="177">
        <f t="shared" si="15"/>
        <v>0.0196611587533988</v>
      </c>
      <c r="U491" s="219">
        <v>2.79</v>
      </c>
      <c r="V491" s="219">
        <v>3.69</v>
      </c>
      <c r="W491" s="219">
        <v>4.71</v>
      </c>
      <c r="X491" s="219">
        <v>5.75</v>
      </c>
      <c r="Y491" s="219">
        <v>6.17</v>
      </c>
      <c r="Z491" s="219">
        <v>5.72</v>
      </c>
      <c r="AA491" s="219">
        <v>5.13</v>
      </c>
      <c r="AB491" s="219">
        <v>4.67</v>
      </c>
      <c r="AC491" s="219">
        <v>4.26</v>
      </c>
      <c r="AD491" s="219">
        <v>3.67</v>
      </c>
      <c r="AE491" s="219">
        <v>2.82</v>
      </c>
      <c r="AF491" s="219">
        <v>2.47</v>
      </c>
      <c r="AG491" s="179">
        <v>3.29955391606929</v>
      </c>
      <c r="AH491" s="179">
        <v>4.36392614705938</v>
      </c>
      <c r="AI491" s="179">
        <v>5.57021467551482</v>
      </c>
      <c r="AJ491" s="179">
        <v>6.80015592021449</v>
      </c>
      <c r="AK491" s="179">
        <v>7.2968629613432</v>
      </c>
      <c r="AL491" s="179">
        <v>6.76467684584815</v>
      </c>
      <c r="AM491" s="179">
        <v>6.06692171664353</v>
      </c>
      <c r="AN491" s="179">
        <v>5.52290924302637</v>
      </c>
      <c r="AO491" s="179">
        <v>5.03802856001978</v>
      </c>
      <c r="AP491" s="179">
        <v>4.34027343081516</v>
      </c>
      <c r="AQ491" s="179">
        <v>3.33503299043563</v>
      </c>
      <c r="AR491" s="179">
        <v>2.9211104561617</v>
      </c>
      <c r="AS491" s="177">
        <v>0.8</v>
      </c>
      <c r="AT491" s="180">
        <v>1.15756219323405</v>
      </c>
      <c r="AU491" s="181">
        <v>484</v>
      </c>
    </row>
    <row r="492" customHeight="1" spans="1:47">
      <c r="A492" s="184" t="s">
        <v>422</v>
      </c>
      <c r="B492" s="185" t="s">
        <v>581</v>
      </c>
      <c r="C492" s="167" t="s">
        <v>583</v>
      </c>
      <c r="D492" s="186">
        <v>0</v>
      </c>
      <c r="E492" s="186">
        <v>0.75</v>
      </c>
      <c r="F492" s="186" t="s">
        <v>425</v>
      </c>
      <c r="G492" s="187">
        <v>3</v>
      </c>
      <c r="H492" s="186" t="s">
        <v>160</v>
      </c>
      <c r="I492" s="186" t="s">
        <v>160</v>
      </c>
      <c r="J492" s="186" t="s">
        <v>160</v>
      </c>
      <c r="K492" s="196" t="s">
        <v>160</v>
      </c>
      <c r="L492" s="171">
        <v>0.3634</v>
      </c>
      <c r="M492" s="172">
        <v>15</v>
      </c>
      <c r="N492" s="173">
        <v>116.68</v>
      </c>
      <c r="O492" s="173">
        <v>39.52</v>
      </c>
      <c r="P492" s="174">
        <v>1.288</v>
      </c>
      <c r="Q492" s="175">
        <v>38.12</v>
      </c>
      <c r="R492" s="176">
        <v>27</v>
      </c>
      <c r="S492" s="174">
        <f t="shared" si="14"/>
        <v>1.262184</v>
      </c>
      <c r="T492" s="177">
        <f t="shared" si="15"/>
        <v>0.0204534362660278</v>
      </c>
      <c r="U492" s="219">
        <v>2.79</v>
      </c>
      <c r="V492" s="219">
        <v>3.69</v>
      </c>
      <c r="W492" s="219">
        <v>4.71</v>
      </c>
      <c r="X492" s="219">
        <v>5.75</v>
      </c>
      <c r="Y492" s="219">
        <v>6.17</v>
      </c>
      <c r="Z492" s="219">
        <v>5.72</v>
      </c>
      <c r="AA492" s="219">
        <v>5.13</v>
      </c>
      <c r="AB492" s="219">
        <v>4.67</v>
      </c>
      <c r="AC492" s="219">
        <v>4.26</v>
      </c>
      <c r="AD492" s="219">
        <v>3.67</v>
      </c>
      <c r="AE492" s="219">
        <v>2.82</v>
      </c>
      <c r="AF492" s="219">
        <v>2.47</v>
      </c>
      <c r="AG492" s="179">
        <v>3.29955391606929</v>
      </c>
      <c r="AH492" s="179">
        <v>4.36392614705938</v>
      </c>
      <c r="AI492" s="179">
        <v>5.57021467551482</v>
      </c>
      <c r="AJ492" s="179">
        <v>6.80015592021449</v>
      </c>
      <c r="AK492" s="179">
        <v>7.2968629613432</v>
      </c>
      <c r="AL492" s="179">
        <v>6.76467684584815</v>
      </c>
      <c r="AM492" s="179">
        <v>6.06692171664353</v>
      </c>
      <c r="AN492" s="179">
        <v>5.52290924302637</v>
      </c>
      <c r="AO492" s="179">
        <v>5.03802856001978</v>
      </c>
      <c r="AP492" s="179">
        <v>4.34027343081516</v>
      </c>
      <c r="AQ492" s="179">
        <v>3.33503299043563</v>
      </c>
      <c r="AR492" s="179">
        <v>2.9211104561617</v>
      </c>
      <c r="AS492" s="177">
        <v>0.8</v>
      </c>
      <c r="AT492" s="180">
        <v>1.15856424534076</v>
      </c>
      <c r="AU492" s="181">
        <v>485</v>
      </c>
    </row>
    <row r="493" customHeight="1" spans="1:47">
      <c r="A493" s="184" t="s">
        <v>422</v>
      </c>
      <c r="B493" s="185" t="s">
        <v>581</v>
      </c>
      <c r="C493" s="167" t="s">
        <v>584</v>
      </c>
      <c r="D493" s="186">
        <v>0</v>
      </c>
      <c r="E493" s="186">
        <v>0.75</v>
      </c>
      <c r="F493" s="186" t="s">
        <v>425</v>
      </c>
      <c r="G493" s="187">
        <v>3</v>
      </c>
      <c r="H493" s="186" t="s">
        <v>160</v>
      </c>
      <c r="I493" s="186" t="s">
        <v>160</v>
      </c>
      <c r="J493" s="186" t="s">
        <v>160</v>
      </c>
      <c r="K493" s="196" t="s">
        <v>160</v>
      </c>
      <c r="L493" s="171">
        <v>0.3634</v>
      </c>
      <c r="M493" s="172">
        <v>17</v>
      </c>
      <c r="N493" s="173">
        <v>116.72</v>
      </c>
      <c r="O493" s="173">
        <v>39.53</v>
      </c>
      <c r="P493" s="174">
        <v>1.221</v>
      </c>
      <c r="Q493" s="175">
        <v>38.13</v>
      </c>
      <c r="R493" s="176">
        <v>27</v>
      </c>
      <c r="S493" s="174">
        <f t="shared" si="14"/>
        <v>1.262184</v>
      </c>
      <c r="T493" s="177">
        <f t="shared" si="15"/>
        <v>-0.0326291570801087</v>
      </c>
      <c r="U493" s="219">
        <v>2.79</v>
      </c>
      <c r="V493" s="219">
        <v>3.69</v>
      </c>
      <c r="W493" s="219">
        <v>4.71</v>
      </c>
      <c r="X493" s="219">
        <v>5.75</v>
      </c>
      <c r="Y493" s="219">
        <v>6.17</v>
      </c>
      <c r="Z493" s="219">
        <v>5.72</v>
      </c>
      <c r="AA493" s="219">
        <v>5.13</v>
      </c>
      <c r="AB493" s="219">
        <v>4.67</v>
      </c>
      <c r="AC493" s="219">
        <v>4.26</v>
      </c>
      <c r="AD493" s="219">
        <v>3.67</v>
      </c>
      <c r="AE493" s="219">
        <v>2.82</v>
      </c>
      <c r="AF493" s="219">
        <v>2.47</v>
      </c>
      <c r="AG493" s="179">
        <v>3.29996063965317</v>
      </c>
      <c r="AH493" s="179">
        <v>4.36446407179936</v>
      </c>
      <c r="AI493" s="179">
        <v>5.57090129489837</v>
      </c>
      <c r="AJ493" s="179">
        <v>6.80099414982285</v>
      </c>
      <c r="AK493" s="179">
        <v>7.29776241815773</v>
      </c>
      <c r="AL493" s="179">
        <v>6.76551070208464</v>
      </c>
      <c r="AM493" s="179">
        <v>6.06766956323325</v>
      </c>
      <c r="AN493" s="179">
        <v>5.52359003124743</v>
      </c>
      <c r="AO493" s="179">
        <v>5.03864957882527</v>
      </c>
      <c r="AP493" s="179">
        <v>4.34080843997389</v>
      </c>
      <c r="AQ493" s="179">
        <v>3.33544408739138</v>
      </c>
      <c r="AR493" s="179">
        <v>2.92147053044564</v>
      </c>
      <c r="AS493" s="177">
        <v>0.8</v>
      </c>
      <c r="AT493" s="180">
        <v>1.15586410493346</v>
      </c>
      <c r="AU493" s="181">
        <v>486</v>
      </c>
    </row>
    <row r="494" customHeight="1" spans="1:47">
      <c r="A494" s="184" t="s">
        <v>422</v>
      </c>
      <c r="B494" s="185" t="s">
        <v>581</v>
      </c>
      <c r="C494" s="167" t="s">
        <v>585</v>
      </c>
      <c r="D494" s="186">
        <v>0</v>
      </c>
      <c r="E494" s="186">
        <v>0.75</v>
      </c>
      <c r="F494" s="186" t="s">
        <v>425</v>
      </c>
      <c r="G494" s="187">
        <v>3</v>
      </c>
      <c r="H494" s="186" t="s">
        <v>160</v>
      </c>
      <c r="I494" s="186" t="s">
        <v>160</v>
      </c>
      <c r="J494" s="186" t="s">
        <v>160</v>
      </c>
      <c r="K494" s="196" t="s">
        <v>160</v>
      </c>
      <c r="L494" s="171">
        <v>0.3634</v>
      </c>
      <c r="M494" s="172">
        <v>26</v>
      </c>
      <c r="N494" s="173">
        <v>116.3</v>
      </c>
      <c r="O494" s="173">
        <v>39.43</v>
      </c>
      <c r="P494" s="174">
        <v>1.353</v>
      </c>
      <c r="Q494" s="175">
        <v>37.93</v>
      </c>
      <c r="R494" s="176">
        <v>27</v>
      </c>
      <c r="S494" s="174">
        <f t="shared" si="14"/>
        <v>1.262184</v>
      </c>
      <c r="T494" s="177">
        <f t="shared" si="15"/>
        <v>0.0719514745869065</v>
      </c>
      <c r="U494" s="219">
        <v>2.79</v>
      </c>
      <c r="V494" s="219">
        <v>3.69</v>
      </c>
      <c r="W494" s="219">
        <v>4.71</v>
      </c>
      <c r="X494" s="219">
        <v>5.75</v>
      </c>
      <c r="Y494" s="219">
        <v>6.17</v>
      </c>
      <c r="Z494" s="219">
        <v>5.72</v>
      </c>
      <c r="AA494" s="219">
        <v>5.13</v>
      </c>
      <c r="AB494" s="219">
        <v>4.67</v>
      </c>
      <c r="AC494" s="219">
        <v>4.26</v>
      </c>
      <c r="AD494" s="219">
        <v>3.67</v>
      </c>
      <c r="AE494" s="219">
        <v>2.82</v>
      </c>
      <c r="AF494" s="219">
        <v>2.47</v>
      </c>
      <c r="AG494" s="179">
        <v>3.29393052043125</v>
      </c>
      <c r="AH494" s="179">
        <v>4.35648875282843</v>
      </c>
      <c r="AI494" s="179">
        <v>5.5607214162119</v>
      </c>
      <c r="AJ494" s="179">
        <v>6.78856648475975</v>
      </c>
      <c r="AK494" s="179">
        <v>7.28442699321177</v>
      </c>
      <c r="AL494" s="179">
        <v>6.75314787701318</v>
      </c>
      <c r="AM494" s="179">
        <v>6.05658192466392</v>
      </c>
      <c r="AN494" s="179">
        <v>5.51349660588314</v>
      </c>
      <c r="AO494" s="179">
        <v>5.02944230001331</v>
      </c>
      <c r="AP494" s="179">
        <v>4.33287634766405</v>
      </c>
      <c r="AQ494" s="179">
        <v>3.32934912817783</v>
      </c>
      <c r="AR494" s="179">
        <v>2.91613203780114</v>
      </c>
      <c r="AS494" s="177">
        <v>0.8</v>
      </c>
      <c r="AT494" s="180">
        <v>1.15820386392533</v>
      </c>
      <c r="AU494" s="181">
        <v>487</v>
      </c>
    </row>
    <row r="495" customHeight="1" spans="1:47">
      <c r="A495" s="184" t="s">
        <v>422</v>
      </c>
      <c r="B495" s="185" t="s">
        <v>581</v>
      </c>
      <c r="C495" s="167" t="s">
        <v>586</v>
      </c>
      <c r="D495" s="186">
        <v>0</v>
      </c>
      <c r="E495" s="186">
        <v>0.75</v>
      </c>
      <c r="F495" s="186" t="s">
        <v>425</v>
      </c>
      <c r="G495" s="187">
        <v>3</v>
      </c>
      <c r="H495" s="186" t="s">
        <v>160</v>
      </c>
      <c r="I495" s="186" t="s">
        <v>160</v>
      </c>
      <c r="J495" s="186" t="s">
        <v>160</v>
      </c>
      <c r="K495" s="196" t="s">
        <v>160</v>
      </c>
      <c r="L495" s="171">
        <v>0.3634</v>
      </c>
      <c r="M495" s="172">
        <v>15</v>
      </c>
      <c r="N495" s="173">
        <v>116.5</v>
      </c>
      <c r="O495" s="173">
        <v>39.32</v>
      </c>
      <c r="P495" s="174">
        <v>1.275</v>
      </c>
      <c r="Q495" s="175">
        <v>37.82</v>
      </c>
      <c r="R495" s="176">
        <v>26</v>
      </c>
      <c r="S495" s="174">
        <f t="shared" si="14"/>
        <v>1.262184</v>
      </c>
      <c r="T495" s="177">
        <f t="shared" si="15"/>
        <v>0.0101538286018519</v>
      </c>
      <c r="U495" s="219">
        <v>2.79</v>
      </c>
      <c r="V495" s="219">
        <v>3.69</v>
      </c>
      <c r="W495" s="219">
        <v>4.71</v>
      </c>
      <c r="X495" s="219">
        <v>5.75</v>
      </c>
      <c r="Y495" s="219">
        <v>6.17</v>
      </c>
      <c r="Z495" s="219">
        <v>5.72</v>
      </c>
      <c r="AA495" s="219">
        <v>5.13</v>
      </c>
      <c r="AB495" s="219">
        <v>4.67</v>
      </c>
      <c r="AC495" s="219">
        <v>4.26</v>
      </c>
      <c r="AD495" s="219">
        <v>3.67</v>
      </c>
      <c r="AE495" s="219">
        <v>2.82</v>
      </c>
      <c r="AF495" s="219">
        <v>2.47</v>
      </c>
      <c r="AG495" s="179">
        <v>3.28756441216178</v>
      </c>
      <c r="AH495" s="179">
        <v>4.34806906124622</v>
      </c>
      <c r="AI495" s="179">
        <v>5.54997433020859</v>
      </c>
      <c r="AJ495" s="179">
        <v>6.77544636915062</v>
      </c>
      <c r="AK495" s="179">
        <v>7.27034853872336</v>
      </c>
      <c r="AL495" s="179">
        <v>6.74009621418113</v>
      </c>
      <c r="AM495" s="179">
        <v>6.04487649978133</v>
      </c>
      <c r="AN495" s="179">
        <v>5.50284079024928</v>
      </c>
      <c r="AO495" s="179">
        <v>5.01972200566637</v>
      </c>
      <c r="AP495" s="179">
        <v>4.32450229126657</v>
      </c>
      <c r="AQ495" s="179">
        <v>3.32291456713126</v>
      </c>
      <c r="AR495" s="179">
        <v>2.91049609248731</v>
      </c>
      <c r="AS495" s="177">
        <v>0.8</v>
      </c>
      <c r="AT495" s="180">
        <v>1.1756718547597</v>
      </c>
      <c r="AU495" s="181">
        <v>488</v>
      </c>
    </row>
    <row r="496" customHeight="1" spans="1:47">
      <c r="A496" s="184" t="s">
        <v>422</v>
      </c>
      <c r="B496" s="185" t="s">
        <v>581</v>
      </c>
      <c r="C496" s="167" t="s">
        <v>587</v>
      </c>
      <c r="D496" s="186">
        <v>0</v>
      </c>
      <c r="E496" s="186">
        <v>0.75</v>
      </c>
      <c r="F496" s="186" t="s">
        <v>425</v>
      </c>
      <c r="G496" s="187">
        <v>3</v>
      </c>
      <c r="H496" s="186" t="s">
        <v>160</v>
      </c>
      <c r="I496" s="186" t="s">
        <v>160</v>
      </c>
      <c r="J496" s="186" t="s">
        <v>160</v>
      </c>
      <c r="K496" s="196" t="s">
        <v>160</v>
      </c>
      <c r="L496" s="171">
        <v>0.3634</v>
      </c>
      <c r="M496" s="172">
        <v>18</v>
      </c>
      <c r="N496" s="173">
        <v>117</v>
      </c>
      <c r="O496" s="173">
        <v>39.77</v>
      </c>
      <c r="P496" s="174">
        <v>1.265</v>
      </c>
      <c r="Q496" s="175">
        <v>38.57</v>
      </c>
      <c r="R496" s="176">
        <v>26</v>
      </c>
      <c r="S496" s="174">
        <f t="shared" si="14"/>
        <v>1.275336</v>
      </c>
      <c r="T496" s="177">
        <f t="shared" si="15"/>
        <v>-0.00810453088440999</v>
      </c>
      <c r="U496" s="219">
        <v>2.81</v>
      </c>
      <c r="V496" s="219">
        <v>3.71</v>
      </c>
      <c r="W496" s="219">
        <v>4.75</v>
      </c>
      <c r="X496" s="219">
        <v>5.78</v>
      </c>
      <c r="Y496" s="219">
        <v>6.26</v>
      </c>
      <c r="Z496" s="219">
        <v>5.76</v>
      </c>
      <c r="AA496" s="219">
        <v>5.12</v>
      </c>
      <c r="AB496" s="219">
        <v>4.76</v>
      </c>
      <c r="AC496" s="219">
        <v>4.43</v>
      </c>
      <c r="AD496" s="219">
        <v>3.72</v>
      </c>
      <c r="AE496" s="219">
        <v>2.82</v>
      </c>
      <c r="AF496" s="219">
        <v>2.47</v>
      </c>
      <c r="AG496" s="179">
        <v>3.34040585382989</v>
      </c>
      <c r="AH496" s="179">
        <v>4.41028673228075</v>
      </c>
      <c r="AI496" s="179">
        <v>5.64659352515729</v>
      </c>
      <c r="AJ496" s="179">
        <v>6.87101275271772</v>
      </c>
      <c r="AK496" s="179">
        <v>7.44161588789151</v>
      </c>
      <c r="AL496" s="179">
        <v>6.84723762208547</v>
      </c>
      <c r="AM496" s="179">
        <v>6.08643344185376</v>
      </c>
      <c r="AN496" s="179">
        <v>5.65848109047341</v>
      </c>
      <c r="AO496" s="179">
        <v>5.26619143504143</v>
      </c>
      <c r="AP496" s="179">
        <v>4.42217429759687</v>
      </c>
      <c r="AQ496" s="179">
        <v>3.35229341914601</v>
      </c>
      <c r="AR496" s="179">
        <v>2.93622863308179</v>
      </c>
      <c r="AS496" s="177">
        <v>0.8</v>
      </c>
      <c r="AT496" s="180">
        <v>1.18294439074428</v>
      </c>
      <c r="AU496" s="181">
        <v>489</v>
      </c>
    </row>
    <row r="497" customHeight="1" spans="1:47">
      <c r="A497" s="184" t="s">
        <v>422</v>
      </c>
      <c r="B497" s="185" t="s">
        <v>581</v>
      </c>
      <c r="C497" s="167" t="s">
        <v>588</v>
      </c>
      <c r="D497" s="186">
        <v>0</v>
      </c>
      <c r="E497" s="186">
        <v>0.75</v>
      </c>
      <c r="F497" s="186" t="s">
        <v>425</v>
      </c>
      <c r="G497" s="187">
        <v>3</v>
      </c>
      <c r="H497" s="186" t="s">
        <v>160</v>
      </c>
      <c r="I497" s="186" t="s">
        <v>160</v>
      </c>
      <c r="J497" s="186" t="s">
        <v>160</v>
      </c>
      <c r="K497" s="196" t="s">
        <v>160</v>
      </c>
      <c r="L497" s="171">
        <v>0.3634</v>
      </c>
      <c r="M497" s="172">
        <v>7</v>
      </c>
      <c r="N497" s="173">
        <v>116.63</v>
      </c>
      <c r="O497" s="173">
        <v>38.7</v>
      </c>
      <c r="P497" s="174">
        <v>1.231</v>
      </c>
      <c r="Q497" s="175">
        <v>36.9</v>
      </c>
      <c r="R497" s="176">
        <v>25</v>
      </c>
      <c r="S497" s="174">
        <f t="shared" si="14"/>
        <v>1.264464</v>
      </c>
      <c r="T497" s="177">
        <f t="shared" si="15"/>
        <v>-0.0264649685558466</v>
      </c>
      <c r="U497" s="219">
        <v>2.81</v>
      </c>
      <c r="V497" s="219">
        <v>3.68</v>
      </c>
      <c r="W497" s="219">
        <v>4.72</v>
      </c>
      <c r="X497" s="219">
        <v>5.75</v>
      </c>
      <c r="Y497" s="219">
        <v>6.04</v>
      </c>
      <c r="Z497" s="219">
        <v>5.68</v>
      </c>
      <c r="AA497" s="219">
        <v>5.23</v>
      </c>
      <c r="AB497" s="219">
        <v>4.78</v>
      </c>
      <c r="AC497" s="219">
        <v>4.24</v>
      </c>
      <c r="AD497" s="219">
        <v>3.68</v>
      </c>
      <c r="AE497" s="219">
        <v>2.85</v>
      </c>
      <c r="AF497" s="219">
        <v>2.48</v>
      </c>
      <c r="AG497" s="179">
        <v>3.28025338799681</v>
      </c>
      <c r="AH497" s="179">
        <v>4.29584785331967</v>
      </c>
      <c r="AI497" s="179">
        <v>5.50989181186653</v>
      </c>
      <c r="AJ497" s="179">
        <v>6.71226227081198</v>
      </c>
      <c r="AK497" s="179">
        <v>7.05079375925293</v>
      </c>
      <c r="AL497" s="179">
        <v>6.6305477736021</v>
      </c>
      <c r="AM497" s="179">
        <v>6.10524029153855</v>
      </c>
      <c r="AN497" s="179">
        <v>5.579932809475</v>
      </c>
      <c r="AO497" s="179">
        <v>4.94956383099875</v>
      </c>
      <c r="AP497" s="179">
        <v>4.29584785331967</v>
      </c>
      <c r="AQ497" s="179">
        <v>3.32694738640246</v>
      </c>
      <c r="AR497" s="179">
        <v>2.89502790115021</v>
      </c>
      <c r="AS497" s="177">
        <v>0.8</v>
      </c>
      <c r="AT497" s="180">
        <v>1.16386020404999</v>
      </c>
      <c r="AU497" s="181">
        <v>490</v>
      </c>
    </row>
    <row r="498" customHeight="1" spans="1:47">
      <c r="A498" s="184" t="s">
        <v>422</v>
      </c>
      <c r="B498" s="185" t="s">
        <v>581</v>
      </c>
      <c r="C498" s="167" t="s">
        <v>589</v>
      </c>
      <c r="D498" s="186">
        <v>0</v>
      </c>
      <c r="E498" s="186">
        <v>0.75</v>
      </c>
      <c r="F498" s="186" t="s">
        <v>425</v>
      </c>
      <c r="G498" s="187">
        <v>3</v>
      </c>
      <c r="H498" s="186" t="s">
        <v>160</v>
      </c>
      <c r="I498" s="186" t="s">
        <v>160</v>
      </c>
      <c r="J498" s="186" t="s">
        <v>160</v>
      </c>
      <c r="K498" s="196" t="s">
        <v>160</v>
      </c>
      <c r="L498" s="171">
        <v>0.3634</v>
      </c>
      <c r="M498" s="172">
        <v>7</v>
      </c>
      <c r="N498" s="173">
        <v>116.47</v>
      </c>
      <c r="O498" s="173">
        <v>38.87</v>
      </c>
      <c r="P498" s="174">
        <v>1.18</v>
      </c>
      <c r="Q498" s="175">
        <v>37.17</v>
      </c>
      <c r="R498" s="176">
        <v>25</v>
      </c>
      <c r="S498" s="174">
        <f t="shared" si="14"/>
        <v>1.264464</v>
      </c>
      <c r="T498" s="177">
        <f t="shared" si="15"/>
        <v>-0.0667982639284314</v>
      </c>
      <c r="U498" s="219">
        <v>2.81</v>
      </c>
      <c r="V498" s="219">
        <v>3.68</v>
      </c>
      <c r="W498" s="219">
        <v>4.72</v>
      </c>
      <c r="X498" s="219">
        <v>5.75</v>
      </c>
      <c r="Y498" s="219">
        <v>6.04</v>
      </c>
      <c r="Z498" s="219">
        <v>5.68</v>
      </c>
      <c r="AA498" s="219">
        <v>5.23</v>
      </c>
      <c r="AB498" s="219">
        <v>4.78</v>
      </c>
      <c r="AC498" s="219">
        <v>4.24</v>
      </c>
      <c r="AD498" s="219">
        <v>3.68</v>
      </c>
      <c r="AE498" s="219">
        <v>2.85</v>
      </c>
      <c r="AF498" s="219">
        <v>2.48</v>
      </c>
      <c r="AG498" s="179">
        <v>3.29017367042478</v>
      </c>
      <c r="AH498" s="179">
        <v>4.30883953991573</v>
      </c>
      <c r="AI498" s="179">
        <v>5.52655506206582</v>
      </c>
      <c r="AJ498" s="179">
        <v>6.73256178111832</v>
      </c>
      <c r="AK498" s="179">
        <v>7.07211707094864</v>
      </c>
      <c r="AL498" s="179">
        <v>6.65060015943514</v>
      </c>
      <c r="AM498" s="179">
        <v>6.12370402004328</v>
      </c>
      <c r="AN498" s="179">
        <v>5.59680788065141</v>
      </c>
      <c r="AO498" s="179">
        <v>4.96453251338116</v>
      </c>
      <c r="AP498" s="179">
        <v>4.30883953991573</v>
      </c>
      <c r="AQ498" s="179">
        <v>3.33700888281517</v>
      </c>
      <c r="AR498" s="179">
        <v>2.90378316820408</v>
      </c>
      <c r="AS498" s="177">
        <v>0.8</v>
      </c>
      <c r="AT498" s="180">
        <v>1.18507486240704</v>
      </c>
      <c r="AU498" s="181">
        <v>491</v>
      </c>
    </row>
    <row r="499" customHeight="1" spans="1:47">
      <c r="A499" s="184" t="s">
        <v>422</v>
      </c>
      <c r="B499" s="185" t="s">
        <v>581</v>
      </c>
      <c r="C499" s="167" t="s">
        <v>590</v>
      </c>
      <c r="D499" s="186">
        <v>0</v>
      </c>
      <c r="E499" s="186">
        <v>0.75</v>
      </c>
      <c r="F499" s="186" t="s">
        <v>425</v>
      </c>
      <c r="G499" s="187">
        <v>3</v>
      </c>
      <c r="H499" s="186" t="s">
        <v>160</v>
      </c>
      <c r="I499" s="186" t="s">
        <v>160</v>
      </c>
      <c r="J499" s="186" t="s">
        <v>160</v>
      </c>
      <c r="K499" s="196" t="s">
        <v>160</v>
      </c>
      <c r="L499" s="171">
        <v>0.3634</v>
      </c>
      <c r="M499" s="172">
        <v>20</v>
      </c>
      <c r="N499" s="173">
        <v>116.98</v>
      </c>
      <c r="O499" s="173">
        <v>39.88</v>
      </c>
      <c r="P499" s="174">
        <v>1.315</v>
      </c>
      <c r="Q499" s="175">
        <v>38.68</v>
      </c>
      <c r="R499" s="176">
        <v>27</v>
      </c>
      <c r="S499" s="174">
        <f t="shared" si="14"/>
        <v>1.262184</v>
      </c>
      <c r="T499" s="177">
        <f t="shared" si="15"/>
        <v>0.0418449291070082</v>
      </c>
      <c r="U499" s="219">
        <v>2.79</v>
      </c>
      <c r="V499" s="219">
        <v>3.69</v>
      </c>
      <c r="W499" s="219">
        <v>4.71</v>
      </c>
      <c r="X499" s="219">
        <v>5.75</v>
      </c>
      <c r="Y499" s="219">
        <v>6.17</v>
      </c>
      <c r="Z499" s="219">
        <v>5.72</v>
      </c>
      <c r="AA499" s="219">
        <v>5.13</v>
      </c>
      <c r="AB499" s="219">
        <v>4.67</v>
      </c>
      <c r="AC499" s="219">
        <v>4.26</v>
      </c>
      <c r="AD499" s="219">
        <v>3.67</v>
      </c>
      <c r="AE499" s="219">
        <v>2.82</v>
      </c>
      <c r="AF499" s="219">
        <v>2.47</v>
      </c>
      <c r="AG499" s="179">
        <v>3.32015534977468</v>
      </c>
      <c r="AH499" s="179">
        <v>4.3911732045407</v>
      </c>
      <c r="AI499" s="179">
        <v>5.6049934399422</v>
      </c>
      <c r="AJ499" s="179">
        <v>6.84261407211627</v>
      </c>
      <c r="AK499" s="179">
        <v>7.34242240434041</v>
      </c>
      <c r="AL499" s="179">
        <v>6.8069134769574</v>
      </c>
      <c r="AM499" s="179">
        <v>6.10480177216634</v>
      </c>
      <c r="AN499" s="179">
        <v>5.55739264639704</v>
      </c>
      <c r="AO499" s="179">
        <v>5.06948451255918</v>
      </c>
      <c r="AP499" s="179">
        <v>4.36737280776812</v>
      </c>
      <c r="AQ499" s="179">
        <v>3.35585594493354</v>
      </c>
      <c r="AR499" s="179">
        <v>2.93934900141342</v>
      </c>
      <c r="AS499" s="177">
        <v>0.8</v>
      </c>
      <c r="AT499" s="180">
        <v>1.19742018703644</v>
      </c>
      <c r="AU499" s="181">
        <v>492</v>
      </c>
    </row>
    <row r="500" customHeight="1" spans="1:47">
      <c r="A500" s="184" t="s">
        <v>422</v>
      </c>
      <c r="B500" s="185" t="s">
        <v>581</v>
      </c>
      <c r="C500" s="167" t="s">
        <v>591</v>
      </c>
      <c r="D500" s="186">
        <v>0</v>
      </c>
      <c r="E500" s="186">
        <v>0.75</v>
      </c>
      <c r="F500" s="186" t="s">
        <v>425</v>
      </c>
      <c r="G500" s="187">
        <v>3</v>
      </c>
      <c r="H500" s="186" t="s">
        <v>160</v>
      </c>
      <c r="I500" s="186" t="s">
        <v>160</v>
      </c>
      <c r="J500" s="186" t="s">
        <v>160</v>
      </c>
      <c r="K500" s="196" t="s">
        <v>160</v>
      </c>
      <c r="L500" s="171">
        <v>0.3634</v>
      </c>
      <c r="M500" s="172">
        <v>8</v>
      </c>
      <c r="N500" s="173">
        <v>116.4</v>
      </c>
      <c r="O500" s="173">
        <v>39.1</v>
      </c>
      <c r="P500" s="174">
        <v>1.179</v>
      </c>
      <c r="Q500" s="175">
        <v>37.4</v>
      </c>
      <c r="R500" s="176">
        <v>24</v>
      </c>
      <c r="S500" s="174">
        <f t="shared" si="14"/>
        <v>1.262184</v>
      </c>
      <c r="T500" s="177">
        <f t="shared" si="15"/>
        <v>-0.0659048126105226</v>
      </c>
      <c r="U500" s="219">
        <v>2.79</v>
      </c>
      <c r="V500" s="219">
        <v>3.69</v>
      </c>
      <c r="W500" s="219">
        <v>4.71</v>
      </c>
      <c r="X500" s="219">
        <v>5.75</v>
      </c>
      <c r="Y500" s="219">
        <v>6.17</v>
      </c>
      <c r="Z500" s="219">
        <v>5.72</v>
      </c>
      <c r="AA500" s="219">
        <v>5.13</v>
      </c>
      <c r="AB500" s="219">
        <v>4.67</v>
      </c>
      <c r="AC500" s="219">
        <v>4.26</v>
      </c>
      <c r="AD500" s="219">
        <v>3.67</v>
      </c>
      <c r="AE500" s="219">
        <v>2.82</v>
      </c>
      <c r="AF500" s="219">
        <v>2.47</v>
      </c>
      <c r="AG500" s="179">
        <v>3.27516818467038</v>
      </c>
      <c r="AH500" s="179">
        <v>4.33167405069308</v>
      </c>
      <c r="AI500" s="179">
        <v>5.52904736551882</v>
      </c>
      <c r="AJ500" s="179">
        <v>6.74989858847838</v>
      </c>
      <c r="AK500" s="179">
        <v>7.24293465928898</v>
      </c>
      <c r="AL500" s="179">
        <v>6.71468172627763</v>
      </c>
      <c r="AM500" s="179">
        <v>6.02208343632941</v>
      </c>
      <c r="AN500" s="179">
        <v>5.48209154925114</v>
      </c>
      <c r="AO500" s="179">
        <v>5.00079443250746</v>
      </c>
      <c r="AP500" s="179">
        <v>4.30819614255925</v>
      </c>
      <c r="AQ500" s="179">
        <v>3.31038504687114</v>
      </c>
      <c r="AR500" s="179">
        <v>2.89952165452898</v>
      </c>
      <c r="AS500" s="177">
        <v>0.8</v>
      </c>
      <c r="AT500" s="180">
        <v>1.19742018703644</v>
      </c>
      <c r="AU500" s="181">
        <v>493</v>
      </c>
    </row>
    <row r="501" customHeight="1" spans="1:47">
      <c r="A501" s="184" t="s">
        <v>422</v>
      </c>
      <c r="B501" s="185" t="s">
        <v>581</v>
      </c>
      <c r="C501" s="167" t="s">
        <v>592</v>
      </c>
      <c r="D501" s="186">
        <v>0</v>
      </c>
      <c r="E501" s="186">
        <v>0.75</v>
      </c>
      <c r="F501" s="186" t="s">
        <v>425</v>
      </c>
      <c r="G501" s="187">
        <v>3</v>
      </c>
      <c r="H501" s="186" t="s">
        <v>160</v>
      </c>
      <c r="I501" s="186" t="s">
        <v>160</v>
      </c>
      <c r="J501" s="186" t="s">
        <v>160</v>
      </c>
      <c r="K501" s="196" t="s">
        <v>160</v>
      </c>
      <c r="L501" s="171">
        <v>0.3634</v>
      </c>
      <c r="M501" s="172">
        <v>23</v>
      </c>
      <c r="N501" s="173">
        <v>117.07</v>
      </c>
      <c r="O501" s="173">
        <v>39.98</v>
      </c>
      <c r="P501" s="174">
        <v>1.325</v>
      </c>
      <c r="Q501" s="175">
        <v>38.88</v>
      </c>
      <c r="R501" s="176">
        <v>27</v>
      </c>
      <c r="S501" s="174">
        <f t="shared" si="14"/>
        <v>1.275336</v>
      </c>
      <c r="T501" s="177">
        <f t="shared" si="15"/>
        <v>0.0389418945281872</v>
      </c>
      <c r="U501" s="219">
        <v>2.81</v>
      </c>
      <c r="V501" s="219">
        <v>3.71</v>
      </c>
      <c r="W501" s="219">
        <v>4.75</v>
      </c>
      <c r="X501" s="219">
        <v>5.78</v>
      </c>
      <c r="Y501" s="219">
        <v>6.26</v>
      </c>
      <c r="Z501" s="219">
        <v>5.76</v>
      </c>
      <c r="AA501" s="219">
        <v>5.12</v>
      </c>
      <c r="AB501" s="219">
        <v>4.76</v>
      </c>
      <c r="AC501" s="219">
        <v>4.43</v>
      </c>
      <c r="AD501" s="219">
        <v>3.72</v>
      </c>
      <c r="AE501" s="219">
        <v>2.82</v>
      </c>
      <c r="AF501" s="219">
        <v>2.47</v>
      </c>
      <c r="AG501" s="179">
        <v>3.35346725882434</v>
      </c>
      <c r="AH501" s="179">
        <v>4.42753150542288</v>
      </c>
      <c r="AI501" s="179">
        <v>5.66867241260342</v>
      </c>
      <c r="AJ501" s="179">
        <v>6.89787927259954</v>
      </c>
      <c r="AK501" s="179">
        <v>7.47071353745209</v>
      </c>
      <c r="AL501" s="179">
        <v>6.87401117823068</v>
      </c>
      <c r="AM501" s="179">
        <v>6.11023215842727</v>
      </c>
      <c r="AN501" s="179">
        <v>5.68060645978785</v>
      </c>
      <c r="AO501" s="179">
        <v>5.28678290270172</v>
      </c>
      <c r="AP501" s="179">
        <v>4.43946555260731</v>
      </c>
      <c r="AQ501" s="179">
        <v>3.36540130600877</v>
      </c>
      <c r="AR501" s="179">
        <v>2.94770965455378</v>
      </c>
      <c r="AS501" s="177">
        <v>0.8</v>
      </c>
      <c r="AT501" s="180">
        <v>1.19773621412448</v>
      </c>
      <c r="AU501" s="181">
        <v>494</v>
      </c>
    </row>
    <row r="502" customHeight="1" spans="1:47">
      <c r="A502" s="184" t="s">
        <v>422</v>
      </c>
      <c r="B502" s="185" t="s">
        <v>593</v>
      </c>
      <c r="C502" s="188" t="s">
        <v>594</v>
      </c>
      <c r="D502" s="186">
        <v>0</v>
      </c>
      <c r="E502" s="186">
        <v>0.75</v>
      </c>
      <c r="F502" s="186" t="s">
        <v>425</v>
      </c>
      <c r="G502" s="187">
        <v>3</v>
      </c>
      <c r="H502" s="186" t="s">
        <v>160</v>
      </c>
      <c r="I502" s="186" t="s">
        <v>160</v>
      </c>
      <c r="J502" s="186" t="s">
        <v>160</v>
      </c>
      <c r="K502" s="196" t="s">
        <v>160</v>
      </c>
      <c r="L502" s="171">
        <v>0.3497</v>
      </c>
      <c r="M502" s="172">
        <v>23</v>
      </c>
      <c r="N502" s="173">
        <v>115.68</v>
      </c>
      <c r="O502" s="173">
        <v>37.73</v>
      </c>
      <c r="P502" s="174">
        <v>1.196</v>
      </c>
      <c r="Q502" s="175">
        <v>35.63</v>
      </c>
      <c r="R502" s="176">
        <v>24</v>
      </c>
      <c r="S502" s="174">
        <f t="shared" si="14"/>
        <v>1.256576</v>
      </c>
      <c r="T502" s="177">
        <f t="shared" si="15"/>
        <v>-0.0482071916063971</v>
      </c>
      <c r="U502" s="219">
        <v>2.87</v>
      </c>
      <c r="V502" s="219">
        <v>3.67</v>
      </c>
      <c r="W502" s="219">
        <v>4.66</v>
      </c>
      <c r="X502" s="219">
        <v>5.75</v>
      </c>
      <c r="Y502" s="219">
        <v>5.86</v>
      </c>
      <c r="Z502" s="219">
        <v>5.67</v>
      </c>
      <c r="AA502" s="219">
        <v>5.09</v>
      </c>
      <c r="AB502" s="219">
        <v>4.79</v>
      </c>
      <c r="AC502" s="219">
        <v>4.21</v>
      </c>
      <c r="AD502" s="219">
        <v>3.7</v>
      </c>
      <c r="AE502" s="219">
        <v>2.86</v>
      </c>
      <c r="AF502" s="219">
        <v>2.49</v>
      </c>
      <c r="AG502" s="179">
        <v>3.30726424824284</v>
      </c>
      <c r="AH502" s="179">
        <v>4.22914975297953</v>
      </c>
      <c r="AI502" s="179">
        <v>5.36998306509117</v>
      </c>
      <c r="AJ502" s="179">
        <v>6.6260520652949</v>
      </c>
      <c r="AK502" s="179">
        <v>6.75281132219619</v>
      </c>
      <c r="AL502" s="179">
        <v>6.53386351482123</v>
      </c>
      <c r="AM502" s="179">
        <v>5.86549652388713</v>
      </c>
      <c r="AN502" s="179">
        <v>5.51978945961088</v>
      </c>
      <c r="AO502" s="179">
        <v>4.85142246867678</v>
      </c>
      <c r="AP502" s="179">
        <v>4.26372045940715</v>
      </c>
      <c r="AQ502" s="179">
        <v>3.29574067943363</v>
      </c>
      <c r="AR502" s="179">
        <v>2.86936863349292</v>
      </c>
      <c r="AS502" s="177">
        <v>0.8</v>
      </c>
      <c r="AT502" s="180">
        <v>1.19430279354509</v>
      </c>
      <c r="AU502" s="181">
        <v>495</v>
      </c>
    </row>
    <row r="503" customHeight="1" spans="1:47">
      <c r="A503" s="184" t="s">
        <v>422</v>
      </c>
      <c r="B503" s="185" t="s">
        <v>593</v>
      </c>
      <c r="C503" s="167" t="s">
        <v>595</v>
      </c>
      <c r="D503" s="186">
        <v>0</v>
      </c>
      <c r="E503" s="186">
        <v>0.75</v>
      </c>
      <c r="F503" s="186" t="s">
        <v>425</v>
      </c>
      <c r="G503" s="187">
        <v>3</v>
      </c>
      <c r="H503" s="186" t="s">
        <v>160</v>
      </c>
      <c r="I503" s="186" t="s">
        <v>160</v>
      </c>
      <c r="J503" s="186" t="s">
        <v>160</v>
      </c>
      <c r="K503" s="196" t="s">
        <v>160</v>
      </c>
      <c r="L503" s="171">
        <v>0.3497</v>
      </c>
      <c r="M503" s="172">
        <v>23</v>
      </c>
      <c r="N503" s="173">
        <v>115.68</v>
      </c>
      <c r="O503" s="173">
        <v>37.73</v>
      </c>
      <c r="P503" s="174">
        <v>1.196</v>
      </c>
      <c r="Q503" s="175">
        <v>35.63</v>
      </c>
      <c r="R503" s="176">
        <v>24</v>
      </c>
      <c r="S503" s="174">
        <f t="shared" si="14"/>
        <v>1.256576</v>
      </c>
      <c r="T503" s="177">
        <f t="shared" si="15"/>
        <v>-0.0482071916063971</v>
      </c>
      <c r="U503" s="219">
        <v>2.87</v>
      </c>
      <c r="V503" s="219">
        <v>3.67</v>
      </c>
      <c r="W503" s="219">
        <v>4.66</v>
      </c>
      <c r="X503" s="219">
        <v>5.75</v>
      </c>
      <c r="Y503" s="219">
        <v>5.86</v>
      </c>
      <c r="Z503" s="219">
        <v>5.67</v>
      </c>
      <c r="AA503" s="219">
        <v>5.09</v>
      </c>
      <c r="AB503" s="219">
        <v>4.79</v>
      </c>
      <c r="AC503" s="219">
        <v>4.21</v>
      </c>
      <c r="AD503" s="219">
        <v>3.7</v>
      </c>
      <c r="AE503" s="219">
        <v>2.86</v>
      </c>
      <c r="AF503" s="219">
        <v>2.49</v>
      </c>
      <c r="AG503" s="179">
        <v>3.30726424824284</v>
      </c>
      <c r="AH503" s="179">
        <v>4.22914975297953</v>
      </c>
      <c r="AI503" s="179">
        <v>5.36998306509117</v>
      </c>
      <c r="AJ503" s="179">
        <v>6.6260520652949</v>
      </c>
      <c r="AK503" s="179">
        <v>6.75281132219619</v>
      </c>
      <c r="AL503" s="179">
        <v>6.53386351482123</v>
      </c>
      <c r="AM503" s="179">
        <v>5.86549652388713</v>
      </c>
      <c r="AN503" s="179">
        <v>5.51978945961088</v>
      </c>
      <c r="AO503" s="179">
        <v>4.85142246867678</v>
      </c>
      <c r="AP503" s="179">
        <v>4.26372045940715</v>
      </c>
      <c r="AQ503" s="179">
        <v>3.29574067943363</v>
      </c>
      <c r="AR503" s="179">
        <v>2.86936863349292</v>
      </c>
      <c r="AS503" s="177">
        <v>0.8</v>
      </c>
      <c r="AT503" s="180">
        <v>1.19634311512415</v>
      </c>
      <c r="AU503" s="181">
        <v>496</v>
      </c>
    </row>
    <row r="504" customHeight="1" spans="1:47">
      <c r="A504" s="184" t="s">
        <v>422</v>
      </c>
      <c r="B504" s="185" t="s">
        <v>593</v>
      </c>
      <c r="C504" s="167" t="s">
        <v>596</v>
      </c>
      <c r="D504" s="186">
        <v>0</v>
      </c>
      <c r="E504" s="186">
        <v>0.75</v>
      </c>
      <c r="F504" s="186" t="s">
        <v>425</v>
      </c>
      <c r="G504" s="187">
        <v>3</v>
      </c>
      <c r="H504" s="186" t="s">
        <v>160</v>
      </c>
      <c r="I504" s="186" t="s">
        <v>160</v>
      </c>
      <c r="J504" s="186" t="s">
        <v>160</v>
      </c>
      <c r="K504" s="196" t="s">
        <v>160</v>
      </c>
      <c r="L504" s="171">
        <v>0.3497</v>
      </c>
      <c r="M504" s="172">
        <v>18</v>
      </c>
      <c r="N504" s="173">
        <v>115.98</v>
      </c>
      <c r="O504" s="173">
        <v>38.03</v>
      </c>
      <c r="P504" s="174">
        <v>1.203</v>
      </c>
      <c r="Q504" s="175">
        <v>36.03</v>
      </c>
      <c r="R504" s="176">
        <v>24</v>
      </c>
      <c r="S504" s="174">
        <f t="shared" si="14"/>
        <v>1.263096</v>
      </c>
      <c r="T504" s="177">
        <f t="shared" si="15"/>
        <v>-0.0475783313382353</v>
      </c>
      <c r="U504" s="219">
        <v>2.84</v>
      </c>
      <c r="V504" s="219">
        <v>3.71</v>
      </c>
      <c r="W504" s="219">
        <v>4.71</v>
      </c>
      <c r="X504" s="219">
        <v>5.75</v>
      </c>
      <c r="Y504" s="219">
        <v>6.01</v>
      </c>
      <c r="Z504" s="219">
        <v>5.78</v>
      </c>
      <c r="AA504" s="219">
        <v>5.12</v>
      </c>
      <c r="AB504" s="219">
        <v>4.68</v>
      </c>
      <c r="AC504" s="219">
        <v>4.17</v>
      </c>
      <c r="AD504" s="219">
        <v>3.72</v>
      </c>
      <c r="AE504" s="219">
        <v>2.89</v>
      </c>
      <c r="AF504" s="219">
        <v>2.51</v>
      </c>
      <c r="AG504" s="179">
        <v>3.28828567266463</v>
      </c>
      <c r="AH504" s="179">
        <v>4.29561262168513</v>
      </c>
      <c r="AI504" s="179">
        <v>5.45345968952479</v>
      </c>
      <c r="AJ504" s="179">
        <v>6.65762064007803</v>
      </c>
      <c r="AK504" s="179">
        <v>6.95866087771634</v>
      </c>
      <c r="AL504" s="179">
        <v>6.69235605211322</v>
      </c>
      <c r="AM504" s="179">
        <v>5.92817698733905</v>
      </c>
      <c r="AN504" s="179">
        <v>5.4187242774896</v>
      </c>
      <c r="AO504" s="179">
        <v>4.82822227289137</v>
      </c>
      <c r="AP504" s="179">
        <v>4.30719109236353</v>
      </c>
      <c r="AQ504" s="179">
        <v>3.34617802605661</v>
      </c>
      <c r="AR504" s="179">
        <v>2.90619614027754</v>
      </c>
      <c r="AS504" s="177">
        <v>0.8</v>
      </c>
      <c r="AT504" s="180">
        <v>1.2034053531119</v>
      </c>
      <c r="AU504" s="181">
        <v>497</v>
      </c>
    </row>
    <row r="505" customHeight="1" spans="1:47">
      <c r="A505" s="184" t="s">
        <v>422</v>
      </c>
      <c r="B505" s="185" t="s">
        <v>593</v>
      </c>
      <c r="C505" s="167" t="s">
        <v>597</v>
      </c>
      <c r="D505" s="186">
        <v>0</v>
      </c>
      <c r="E505" s="186">
        <v>0.75</v>
      </c>
      <c r="F505" s="186" t="s">
        <v>425</v>
      </c>
      <c r="G505" s="187">
        <v>3</v>
      </c>
      <c r="H505" s="186" t="s">
        <v>160</v>
      </c>
      <c r="I505" s="186" t="s">
        <v>160</v>
      </c>
      <c r="J505" s="186" t="s">
        <v>160</v>
      </c>
      <c r="K505" s="196" t="s">
        <v>160</v>
      </c>
      <c r="L505" s="171">
        <v>0.3497</v>
      </c>
      <c r="M505" s="172">
        <v>22</v>
      </c>
      <c r="N505" s="173">
        <v>115.73</v>
      </c>
      <c r="O505" s="173">
        <v>38.23</v>
      </c>
      <c r="P505" s="174">
        <v>1.211</v>
      </c>
      <c r="Q505" s="175">
        <v>36.43</v>
      </c>
      <c r="R505" s="176">
        <v>25</v>
      </c>
      <c r="S505" s="174">
        <f t="shared" si="14"/>
        <v>1.263096</v>
      </c>
      <c r="T505" s="177">
        <f t="shared" si="15"/>
        <v>-0.0412446876563616</v>
      </c>
      <c r="U505" s="219">
        <v>2.84</v>
      </c>
      <c r="V505" s="219">
        <v>3.71</v>
      </c>
      <c r="W505" s="219">
        <v>4.71</v>
      </c>
      <c r="X505" s="219">
        <v>5.75</v>
      </c>
      <c r="Y505" s="219">
        <v>6.01</v>
      </c>
      <c r="Z505" s="219">
        <v>5.78</v>
      </c>
      <c r="AA505" s="219">
        <v>5.12</v>
      </c>
      <c r="AB505" s="219">
        <v>4.68</v>
      </c>
      <c r="AC505" s="219">
        <v>4.17</v>
      </c>
      <c r="AD505" s="219">
        <v>3.72</v>
      </c>
      <c r="AE505" s="219">
        <v>2.89</v>
      </c>
      <c r="AF505" s="219">
        <v>2.51</v>
      </c>
      <c r="AG505" s="179">
        <v>3.29886235092186</v>
      </c>
      <c r="AH505" s="179">
        <v>4.30942933870426</v>
      </c>
      <c r="AI505" s="179">
        <v>5.47100058902886</v>
      </c>
      <c r="AJ505" s="179">
        <v>6.67903468936645</v>
      </c>
      <c r="AK505" s="179">
        <v>6.98104321445084</v>
      </c>
      <c r="AL505" s="179">
        <v>6.71388182687619</v>
      </c>
      <c r="AM505" s="179">
        <v>5.94724480166195</v>
      </c>
      <c r="AN505" s="179">
        <v>5.43615345151913</v>
      </c>
      <c r="AO505" s="179">
        <v>4.84375211385358</v>
      </c>
      <c r="AP505" s="179">
        <v>4.32104505120751</v>
      </c>
      <c r="AQ505" s="179">
        <v>3.35694091343809</v>
      </c>
      <c r="AR505" s="179">
        <v>2.91554383831474</v>
      </c>
      <c r="AS505" s="177">
        <v>0.8</v>
      </c>
      <c r="AT505" s="180">
        <v>1.18667597951174</v>
      </c>
      <c r="AU505" s="181">
        <v>498</v>
      </c>
    </row>
    <row r="506" customHeight="1" spans="1:47">
      <c r="A506" s="184" t="s">
        <v>422</v>
      </c>
      <c r="B506" s="185" t="s">
        <v>593</v>
      </c>
      <c r="C506" s="167" t="s">
        <v>598</v>
      </c>
      <c r="D506" s="186">
        <v>0</v>
      </c>
      <c r="E506" s="186">
        <v>0.75</v>
      </c>
      <c r="F506" s="186" t="s">
        <v>425</v>
      </c>
      <c r="G506" s="187">
        <v>3</v>
      </c>
      <c r="H506" s="186" t="s">
        <v>160</v>
      </c>
      <c r="I506" s="186" t="s">
        <v>160</v>
      </c>
      <c r="J506" s="186" t="s">
        <v>160</v>
      </c>
      <c r="K506" s="196" t="s">
        <v>160</v>
      </c>
      <c r="L506" s="171">
        <v>0.3497</v>
      </c>
      <c r="M506" s="172">
        <v>30</v>
      </c>
      <c r="N506" s="173">
        <v>115.52</v>
      </c>
      <c r="O506" s="173">
        <v>38.23</v>
      </c>
      <c r="P506" s="174">
        <v>1.212</v>
      </c>
      <c r="Q506" s="175">
        <v>36.43</v>
      </c>
      <c r="R506" s="176">
        <v>25</v>
      </c>
      <c r="S506" s="174">
        <f t="shared" si="14"/>
        <v>1.263096</v>
      </c>
      <c r="T506" s="177">
        <f t="shared" si="15"/>
        <v>-0.0404529821961275</v>
      </c>
      <c r="U506" s="219">
        <v>2.84</v>
      </c>
      <c r="V506" s="219">
        <v>3.71</v>
      </c>
      <c r="W506" s="219">
        <v>4.71</v>
      </c>
      <c r="X506" s="219">
        <v>5.75</v>
      </c>
      <c r="Y506" s="219">
        <v>6.01</v>
      </c>
      <c r="Z506" s="219">
        <v>5.78</v>
      </c>
      <c r="AA506" s="219">
        <v>5.12</v>
      </c>
      <c r="AB506" s="219">
        <v>4.68</v>
      </c>
      <c r="AC506" s="219">
        <v>4.17</v>
      </c>
      <c r="AD506" s="219">
        <v>3.72</v>
      </c>
      <c r="AE506" s="219">
        <v>2.89</v>
      </c>
      <c r="AF506" s="219">
        <v>2.51</v>
      </c>
      <c r="AG506" s="179">
        <v>3.29886235092186</v>
      </c>
      <c r="AH506" s="179">
        <v>4.30942933870426</v>
      </c>
      <c r="AI506" s="179">
        <v>5.47100058902886</v>
      </c>
      <c r="AJ506" s="179">
        <v>6.67903468936645</v>
      </c>
      <c r="AK506" s="179">
        <v>6.98104321445084</v>
      </c>
      <c r="AL506" s="179">
        <v>6.71388182687619</v>
      </c>
      <c r="AM506" s="179">
        <v>5.94724480166195</v>
      </c>
      <c r="AN506" s="179">
        <v>5.43615345151913</v>
      </c>
      <c r="AO506" s="179">
        <v>4.84375211385358</v>
      </c>
      <c r="AP506" s="179">
        <v>4.32104505120751</v>
      </c>
      <c r="AQ506" s="179">
        <v>3.35694091343809</v>
      </c>
      <c r="AR506" s="179">
        <v>2.91554383831474</v>
      </c>
      <c r="AS506" s="177">
        <v>0.8</v>
      </c>
      <c r="AT506" s="180">
        <v>1.19636023906728</v>
      </c>
      <c r="AU506" s="181">
        <v>499</v>
      </c>
    </row>
    <row r="507" customHeight="1" spans="1:47">
      <c r="A507" s="184" t="s">
        <v>422</v>
      </c>
      <c r="B507" s="185" t="s">
        <v>593</v>
      </c>
      <c r="C507" s="167" t="s">
        <v>599</v>
      </c>
      <c r="D507" s="186">
        <v>0</v>
      </c>
      <c r="E507" s="186">
        <v>0.75</v>
      </c>
      <c r="F507" s="186" t="s">
        <v>425</v>
      </c>
      <c r="G507" s="187">
        <v>3</v>
      </c>
      <c r="H507" s="186" t="s">
        <v>160</v>
      </c>
      <c r="I507" s="186" t="s">
        <v>160</v>
      </c>
      <c r="J507" s="186" t="s">
        <v>160</v>
      </c>
      <c r="K507" s="196" t="s">
        <v>160</v>
      </c>
      <c r="L507" s="171">
        <v>0.3497</v>
      </c>
      <c r="M507" s="172">
        <v>31</v>
      </c>
      <c r="N507" s="173">
        <v>115.97</v>
      </c>
      <c r="O507" s="173">
        <v>37.35</v>
      </c>
      <c r="P507" s="174">
        <v>1.176</v>
      </c>
      <c r="Q507" s="175">
        <v>35.05</v>
      </c>
      <c r="R507" s="176">
        <v>24</v>
      </c>
      <c r="S507" s="174">
        <f t="shared" si="14"/>
        <v>1.256576</v>
      </c>
      <c r="T507" s="177">
        <f t="shared" si="15"/>
        <v>-0.0641234593052867</v>
      </c>
      <c r="U507" s="219">
        <v>2.87</v>
      </c>
      <c r="V507" s="219">
        <v>3.67</v>
      </c>
      <c r="W507" s="219">
        <v>4.66</v>
      </c>
      <c r="X507" s="219">
        <v>5.75</v>
      </c>
      <c r="Y507" s="219">
        <v>5.86</v>
      </c>
      <c r="Z507" s="219">
        <v>5.67</v>
      </c>
      <c r="AA507" s="219">
        <v>5.09</v>
      </c>
      <c r="AB507" s="219">
        <v>4.79</v>
      </c>
      <c r="AC507" s="219">
        <v>4.21</v>
      </c>
      <c r="AD507" s="219">
        <v>3.7</v>
      </c>
      <c r="AE507" s="219">
        <v>2.86</v>
      </c>
      <c r="AF507" s="219">
        <v>2.49</v>
      </c>
      <c r="AG507" s="179">
        <v>3.28895582917388</v>
      </c>
      <c r="AH507" s="179">
        <v>4.20573794183559</v>
      </c>
      <c r="AI507" s="179">
        <v>5.34025580625446</v>
      </c>
      <c r="AJ507" s="179">
        <v>6.58937143475603</v>
      </c>
      <c r="AK507" s="179">
        <v>6.71542897524702</v>
      </c>
      <c r="AL507" s="179">
        <v>6.49769322348986</v>
      </c>
      <c r="AM507" s="179">
        <v>5.83302619181012</v>
      </c>
      <c r="AN507" s="179">
        <v>5.48923289956198</v>
      </c>
      <c r="AO507" s="179">
        <v>4.82456586788224</v>
      </c>
      <c r="AP507" s="179">
        <v>4.2401172710604</v>
      </c>
      <c r="AQ507" s="179">
        <v>3.27749605276561</v>
      </c>
      <c r="AR507" s="179">
        <v>2.85348432565957</v>
      </c>
      <c r="AS507" s="177">
        <v>0.8</v>
      </c>
      <c r="AT507" s="180">
        <v>1.21322575147805</v>
      </c>
      <c r="AU507" s="181">
        <v>500</v>
      </c>
    </row>
    <row r="508" customHeight="1" spans="1:47">
      <c r="A508" s="184" t="s">
        <v>422</v>
      </c>
      <c r="B508" s="185" t="s">
        <v>593</v>
      </c>
      <c r="C508" s="167" t="s">
        <v>600</v>
      </c>
      <c r="D508" s="186">
        <v>0</v>
      </c>
      <c r="E508" s="186">
        <v>0.75</v>
      </c>
      <c r="F508" s="186" t="s">
        <v>425</v>
      </c>
      <c r="G508" s="187">
        <v>3</v>
      </c>
      <c r="H508" s="186" t="s">
        <v>160</v>
      </c>
      <c r="I508" s="186" t="s">
        <v>160</v>
      </c>
      <c r="J508" s="186" t="s">
        <v>160</v>
      </c>
      <c r="K508" s="196" t="s">
        <v>160</v>
      </c>
      <c r="L508" s="171">
        <v>0.3497</v>
      </c>
      <c r="M508" s="172">
        <v>18</v>
      </c>
      <c r="N508" s="173">
        <v>116.27</v>
      </c>
      <c r="O508" s="173">
        <v>37.7</v>
      </c>
      <c r="P508" s="174">
        <v>1.188</v>
      </c>
      <c r="Q508" s="175">
        <v>35.6</v>
      </c>
      <c r="R508" s="176">
        <v>24</v>
      </c>
      <c r="S508" s="174">
        <f t="shared" si="14"/>
        <v>1.261664</v>
      </c>
      <c r="T508" s="177">
        <f t="shared" si="15"/>
        <v>-0.0583863849646181</v>
      </c>
      <c r="U508" s="219">
        <v>2.87</v>
      </c>
      <c r="V508" s="219">
        <v>3.67</v>
      </c>
      <c r="W508" s="219">
        <v>4.68</v>
      </c>
      <c r="X508" s="219">
        <v>5.77</v>
      </c>
      <c r="Y508" s="219">
        <v>5.86</v>
      </c>
      <c r="Z508" s="219">
        <v>5.69</v>
      </c>
      <c r="AA508" s="219">
        <v>5.11</v>
      </c>
      <c r="AB508" s="219">
        <v>4.83</v>
      </c>
      <c r="AC508" s="219">
        <v>4.3</v>
      </c>
      <c r="AD508" s="219">
        <v>3.68</v>
      </c>
      <c r="AE508" s="219">
        <v>2.88</v>
      </c>
      <c r="AF508" s="219">
        <v>2.49</v>
      </c>
      <c r="AG508" s="179">
        <v>3.30672014102011</v>
      </c>
      <c r="AH508" s="179">
        <v>4.22845397823826</v>
      </c>
      <c r="AI508" s="179">
        <v>5.39214294772618</v>
      </c>
      <c r="AJ508" s="179">
        <v>6.64800530093591</v>
      </c>
      <c r="AK508" s="179">
        <v>6.75170035762295</v>
      </c>
      <c r="AL508" s="179">
        <v>6.55583191721409</v>
      </c>
      <c r="AM508" s="179">
        <v>5.88757488523093</v>
      </c>
      <c r="AN508" s="179">
        <v>5.56496804220458</v>
      </c>
      <c r="AO508" s="179">
        <v>4.95431937504756</v>
      </c>
      <c r="AP508" s="179">
        <v>4.23997565120349</v>
      </c>
      <c r="AQ508" s="179">
        <v>3.31824181398534</v>
      </c>
      <c r="AR508" s="179">
        <v>2.86889656834149</v>
      </c>
      <c r="AS508" s="177">
        <v>0.8</v>
      </c>
      <c r="AT508" s="180">
        <v>1.21305533342947</v>
      </c>
      <c r="AU508" s="181">
        <v>501</v>
      </c>
    </row>
    <row r="509" customHeight="1" spans="1:47">
      <c r="A509" s="184" t="s">
        <v>422</v>
      </c>
      <c r="B509" s="185" t="s">
        <v>593</v>
      </c>
      <c r="C509" s="167" t="s">
        <v>601</v>
      </c>
      <c r="D509" s="186">
        <v>0</v>
      </c>
      <c r="E509" s="186">
        <v>0.75</v>
      </c>
      <c r="F509" s="186" t="s">
        <v>425</v>
      </c>
      <c r="G509" s="187">
        <v>3</v>
      </c>
      <c r="H509" s="186" t="s">
        <v>160</v>
      </c>
      <c r="I509" s="186" t="s">
        <v>160</v>
      </c>
      <c r="J509" s="186" t="s">
        <v>160</v>
      </c>
      <c r="K509" s="196" t="s">
        <v>160</v>
      </c>
      <c r="L509" s="171">
        <v>0.3497</v>
      </c>
      <c r="M509" s="172">
        <v>20</v>
      </c>
      <c r="N509" s="173">
        <v>116.15</v>
      </c>
      <c r="O509" s="173">
        <v>37.87</v>
      </c>
      <c r="P509" s="174">
        <v>1.197</v>
      </c>
      <c r="Q509" s="175">
        <v>35.87</v>
      </c>
      <c r="R509" s="176">
        <v>24</v>
      </c>
      <c r="S509" s="174">
        <f t="shared" si="14"/>
        <v>1.261664</v>
      </c>
      <c r="T509" s="177">
        <f t="shared" si="15"/>
        <v>-0.0512529484870773</v>
      </c>
      <c r="U509" s="219">
        <v>2.87</v>
      </c>
      <c r="V509" s="219">
        <v>3.67</v>
      </c>
      <c r="W509" s="219">
        <v>4.68</v>
      </c>
      <c r="X509" s="219">
        <v>5.77</v>
      </c>
      <c r="Y509" s="219">
        <v>5.86</v>
      </c>
      <c r="Z509" s="219">
        <v>5.69</v>
      </c>
      <c r="AA509" s="219">
        <v>5.11</v>
      </c>
      <c r="AB509" s="219">
        <v>4.83</v>
      </c>
      <c r="AC509" s="219">
        <v>4.3</v>
      </c>
      <c r="AD509" s="219">
        <v>3.68</v>
      </c>
      <c r="AE509" s="219">
        <v>2.88</v>
      </c>
      <c r="AF509" s="219">
        <v>2.49</v>
      </c>
      <c r="AG509" s="179">
        <v>3.31600121743983</v>
      </c>
      <c r="AH509" s="179">
        <v>4.24032211428716</v>
      </c>
      <c r="AI509" s="179">
        <v>5.40727724655693</v>
      </c>
      <c r="AJ509" s="179">
        <v>6.66666446851143</v>
      </c>
      <c r="AK509" s="179">
        <v>6.77065056940675</v>
      </c>
      <c r="AL509" s="179">
        <v>6.57423237882669</v>
      </c>
      <c r="AM509" s="179">
        <v>5.90409972861237</v>
      </c>
      <c r="AN509" s="179">
        <v>5.5805874147158</v>
      </c>
      <c r="AO509" s="179">
        <v>4.96822482055444</v>
      </c>
      <c r="AP509" s="179">
        <v>4.25187612549776</v>
      </c>
      <c r="AQ509" s="179">
        <v>3.32755522865042</v>
      </c>
      <c r="AR509" s="179">
        <v>2.87694879143734</v>
      </c>
      <c r="AS509" s="177">
        <v>0.8</v>
      </c>
      <c r="AT509" s="180">
        <v>1.21569596263833</v>
      </c>
      <c r="AU509" s="181">
        <v>502</v>
      </c>
    </row>
    <row r="510" customHeight="1" spans="1:47">
      <c r="A510" s="184" t="s">
        <v>422</v>
      </c>
      <c r="B510" s="185" t="s">
        <v>593</v>
      </c>
      <c r="C510" s="167" t="s">
        <v>602</v>
      </c>
      <c r="D510" s="186">
        <v>0</v>
      </c>
      <c r="E510" s="186">
        <v>0.75</v>
      </c>
      <c r="F510" s="186" t="s">
        <v>425</v>
      </c>
      <c r="G510" s="187">
        <v>3</v>
      </c>
      <c r="H510" s="186" t="s">
        <v>160</v>
      </c>
      <c r="I510" s="186" t="s">
        <v>160</v>
      </c>
      <c r="J510" s="186" t="s">
        <v>160</v>
      </c>
      <c r="K510" s="196" t="s">
        <v>160</v>
      </c>
      <c r="L510" s="171">
        <v>0.3497</v>
      </c>
      <c r="M510" s="172">
        <v>23</v>
      </c>
      <c r="N510" s="173">
        <v>115.57</v>
      </c>
      <c r="O510" s="173">
        <v>37.57</v>
      </c>
      <c r="P510" s="174">
        <v>1.183</v>
      </c>
      <c r="Q510" s="175">
        <v>35.37</v>
      </c>
      <c r="R510" s="176">
        <v>24</v>
      </c>
      <c r="S510" s="174">
        <f t="shared" si="14"/>
        <v>1.256576</v>
      </c>
      <c r="T510" s="177">
        <f t="shared" si="15"/>
        <v>-0.0585527656106752</v>
      </c>
      <c r="U510" s="219">
        <v>2.87</v>
      </c>
      <c r="V510" s="219">
        <v>3.67</v>
      </c>
      <c r="W510" s="219">
        <v>4.66</v>
      </c>
      <c r="X510" s="219">
        <v>5.75</v>
      </c>
      <c r="Y510" s="219">
        <v>5.86</v>
      </c>
      <c r="Z510" s="219">
        <v>5.67</v>
      </c>
      <c r="AA510" s="219">
        <v>5.09</v>
      </c>
      <c r="AB510" s="219">
        <v>4.79</v>
      </c>
      <c r="AC510" s="219">
        <v>4.21</v>
      </c>
      <c r="AD510" s="219">
        <v>3.7</v>
      </c>
      <c r="AE510" s="219">
        <v>2.86</v>
      </c>
      <c r="AF510" s="219">
        <v>2.49</v>
      </c>
      <c r="AG510" s="179">
        <v>3.29960833248447</v>
      </c>
      <c r="AH510" s="179">
        <v>4.21935978404808</v>
      </c>
      <c r="AI510" s="179">
        <v>5.35755220535805</v>
      </c>
      <c r="AJ510" s="179">
        <v>6.61071355811348</v>
      </c>
      <c r="AK510" s="179">
        <v>6.73717938270347</v>
      </c>
      <c r="AL510" s="179">
        <v>6.51873841295711</v>
      </c>
      <c r="AM510" s="179">
        <v>5.85191861057349</v>
      </c>
      <c r="AN510" s="179">
        <v>5.50701181623714</v>
      </c>
      <c r="AO510" s="179">
        <v>4.84019201385352</v>
      </c>
      <c r="AP510" s="179">
        <v>4.25385046348172</v>
      </c>
      <c r="AQ510" s="179">
        <v>3.28811143933992</v>
      </c>
      <c r="AR510" s="179">
        <v>2.86272639299175</v>
      </c>
      <c r="AS510" s="177">
        <v>0.8</v>
      </c>
      <c r="AT510" s="180">
        <v>1.21253752474339</v>
      </c>
      <c r="AU510" s="181">
        <v>503</v>
      </c>
    </row>
    <row r="511" customHeight="1" spans="1:47">
      <c r="A511" s="184" t="s">
        <v>422</v>
      </c>
      <c r="B511" s="185" t="s">
        <v>593</v>
      </c>
      <c r="C511" s="167" t="s">
        <v>603</v>
      </c>
      <c r="D511" s="186">
        <v>0</v>
      </c>
      <c r="E511" s="186">
        <v>0.75</v>
      </c>
      <c r="F511" s="186" t="s">
        <v>425</v>
      </c>
      <c r="G511" s="187">
        <v>3</v>
      </c>
      <c r="H511" s="186" t="s">
        <v>160</v>
      </c>
      <c r="I511" s="186" t="s">
        <v>160</v>
      </c>
      <c r="J511" s="186" t="s">
        <v>160</v>
      </c>
      <c r="K511" s="196" t="s">
        <v>160</v>
      </c>
      <c r="L511" s="171">
        <v>0.3497</v>
      </c>
      <c r="M511" s="172">
        <v>28</v>
      </c>
      <c r="N511" s="173">
        <v>115.55</v>
      </c>
      <c r="O511" s="173">
        <v>38.02</v>
      </c>
      <c r="P511" s="174">
        <v>1.202</v>
      </c>
      <c r="Q511" s="175">
        <v>36.02</v>
      </c>
      <c r="R511" s="176">
        <v>24</v>
      </c>
      <c r="S511" s="174">
        <f t="shared" si="14"/>
        <v>1.263096</v>
      </c>
      <c r="T511" s="177">
        <f t="shared" si="15"/>
        <v>-0.0483700367984696</v>
      </c>
      <c r="U511" s="219">
        <v>2.84</v>
      </c>
      <c r="V511" s="219">
        <v>3.71</v>
      </c>
      <c r="W511" s="219">
        <v>4.71</v>
      </c>
      <c r="X511" s="219">
        <v>5.75</v>
      </c>
      <c r="Y511" s="219">
        <v>6.01</v>
      </c>
      <c r="Z511" s="219">
        <v>5.78</v>
      </c>
      <c r="AA511" s="219">
        <v>5.12</v>
      </c>
      <c r="AB511" s="219">
        <v>4.68</v>
      </c>
      <c r="AC511" s="219">
        <v>4.17</v>
      </c>
      <c r="AD511" s="219">
        <v>3.72</v>
      </c>
      <c r="AE511" s="219">
        <v>2.89</v>
      </c>
      <c r="AF511" s="219">
        <v>2.51</v>
      </c>
      <c r="AG511" s="179">
        <v>3.28790793415544</v>
      </c>
      <c r="AH511" s="179">
        <v>4.29511916750588</v>
      </c>
      <c r="AI511" s="179">
        <v>5.45283322882821</v>
      </c>
      <c r="AJ511" s="179">
        <v>6.65685585260345</v>
      </c>
      <c r="AK511" s="179">
        <v>6.95786150854725</v>
      </c>
      <c r="AL511" s="179">
        <v>6.69158727444312</v>
      </c>
      <c r="AM511" s="179">
        <v>5.92749599397037</v>
      </c>
      <c r="AN511" s="179">
        <v>5.41810180698854</v>
      </c>
      <c r="AO511" s="179">
        <v>4.82766763571415</v>
      </c>
      <c r="AP511" s="179">
        <v>4.3066963081191</v>
      </c>
      <c r="AQ511" s="179">
        <v>3.34579363722156</v>
      </c>
      <c r="AR511" s="179">
        <v>2.90586229391907</v>
      </c>
      <c r="AS511" s="177">
        <v>0.8</v>
      </c>
      <c r="AT511" s="180">
        <v>1.21322575147805</v>
      </c>
      <c r="AU511" s="181">
        <v>504</v>
      </c>
    </row>
    <row r="512" customHeight="1" spans="1:47">
      <c r="A512" s="184" t="s">
        <v>422</v>
      </c>
      <c r="B512" s="185" t="s">
        <v>593</v>
      </c>
      <c r="C512" s="167" t="s">
        <v>604</v>
      </c>
      <c r="D512" s="186">
        <v>0</v>
      </c>
      <c r="E512" s="186">
        <v>0.75</v>
      </c>
      <c r="F512" s="186" t="s">
        <v>425</v>
      </c>
      <c r="G512" s="187">
        <v>3</v>
      </c>
      <c r="H512" s="186" t="s">
        <v>160</v>
      </c>
      <c r="I512" s="186" t="s">
        <v>160</v>
      </c>
      <c r="J512" s="186" t="s">
        <v>160</v>
      </c>
      <c r="K512" s="196" t="s">
        <v>160</v>
      </c>
      <c r="L512" s="171">
        <v>0.3497</v>
      </c>
      <c r="M512" s="172">
        <v>27</v>
      </c>
      <c r="N512" s="173">
        <v>115.72</v>
      </c>
      <c r="O512" s="173">
        <v>37.52</v>
      </c>
      <c r="P512" s="174">
        <v>1.183</v>
      </c>
      <c r="Q512" s="175">
        <v>35.22</v>
      </c>
      <c r="R512" s="176">
        <v>24</v>
      </c>
      <c r="S512" s="174">
        <f t="shared" si="14"/>
        <v>1.256576</v>
      </c>
      <c r="T512" s="177">
        <f t="shared" si="15"/>
        <v>-0.0585527656106752</v>
      </c>
      <c r="U512" s="219">
        <v>2.87</v>
      </c>
      <c r="V512" s="219">
        <v>3.67</v>
      </c>
      <c r="W512" s="219">
        <v>4.66</v>
      </c>
      <c r="X512" s="219">
        <v>5.75</v>
      </c>
      <c r="Y512" s="219">
        <v>5.86</v>
      </c>
      <c r="Z512" s="219">
        <v>5.67</v>
      </c>
      <c r="AA512" s="219">
        <v>5.09</v>
      </c>
      <c r="AB512" s="219">
        <v>4.79</v>
      </c>
      <c r="AC512" s="219">
        <v>4.21</v>
      </c>
      <c r="AD512" s="219">
        <v>3.7</v>
      </c>
      <c r="AE512" s="219">
        <v>2.86</v>
      </c>
      <c r="AF512" s="219">
        <v>2.49</v>
      </c>
      <c r="AG512" s="179">
        <v>3.29668483243353</v>
      </c>
      <c r="AH512" s="179">
        <v>4.21562137109096</v>
      </c>
      <c r="AI512" s="179">
        <v>5.35280533767954</v>
      </c>
      <c r="AJ512" s="179">
        <v>6.60485637160028</v>
      </c>
      <c r="AK512" s="179">
        <v>6.73121014566568</v>
      </c>
      <c r="AL512" s="179">
        <v>6.51296271773454</v>
      </c>
      <c r="AM512" s="179">
        <v>5.8467337272079</v>
      </c>
      <c r="AN512" s="179">
        <v>5.50213252521137</v>
      </c>
      <c r="AO512" s="179">
        <v>4.83590353468473</v>
      </c>
      <c r="AP512" s="179">
        <v>4.25008149129062</v>
      </c>
      <c r="AQ512" s="179">
        <v>3.28519812570032</v>
      </c>
      <c r="AR512" s="179">
        <v>2.86018997657125</v>
      </c>
      <c r="AS512" s="177">
        <v>0.8</v>
      </c>
      <c r="AT512" s="180">
        <v>1.21322575147805</v>
      </c>
      <c r="AU512" s="181">
        <v>505</v>
      </c>
    </row>
    <row r="513" customHeight="1" spans="1:47">
      <c r="A513" s="184" t="s">
        <v>422</v>
      </c>
      <c r="B513" s="185" t="s">
        <v>593</v>
      </c>
      <c r="C513" s="167" t="s">
        <v>605</v>
      </c>
      <c r="D513" s="186">
        <v>0</v>
      </c>
      <c r="E513" s="186">
        <v>0.75</v>
      </c>
      <c r="F513" s="186" t="s">
        <v>425</v>
      </c>
      <c r="G513" s="187">
        <v>3</v>
      </c>
      <c r="H513" s="186" t="s">
        <v>160</v>
      </c>
      <c r="I513" s="186" t="s">
        <v>160</v>
      </c>
      <c r="J513" s="186" t="s">
        <v>160</v>
      </c>
      <c r="K513" s="196" t="s">
        <v>160</v>
      </c>
      <c r="L513" s="171">
        <v>0.3497</v>
      </c>
      <c r="M513" s="172">
        <v>21</v>
      </c>
      <c r="N513" s="173">
        <v>115.88</v>
      </c>
      <c r="O513" s="173">
        <v>37.82</v>
      </c>
      <c r="P513" s="174">
        <v>1.194</v>
      </c>
      <c r="Q513" s="175">
        <v>35.72</v>
      </c>
      <c r="R513" s="176">
        <v>24</v>
      </c>
      <c r="S513" s="174">
        <f t="shared" si="14"/>
        <v>1.256576</v>
      </c>
      <c r="T513" s="177">
        <f t="shared" si="15"/>
        <v>-0.049798818376286</v>
      </c>
      <c r="U513" s="219">
        <v>2.87</v>
      </c>
      <c r="V513" s="219">
        <v>3.67</v>
      </c>
      <c r="W513" s="219">
        <v>4.66</v>
      </c>
      <c r="X513" s="219">
        <v>5.75</v>
      </c>
      <c r="Y513" s="219">
        <v>5.86</v>
      </c>
      <c r="Z513" s="219">
        <v>5.67</v>
      </c>
      <c r="AA513" s="219">
        <v>5.09</v>
      </c>
      <c r="AB513" s="219">
        <v>4.79</v>
      </c>
      <c r="AC513" s="219">
        <v>4.21</v>
      </c>
      <c r="AD513" s="219">
        <v>3.7</v>
      </c>
      <c r="AE513" s="219">
        <v>2.86</v>
      </c>
      <c r="AF513" s="219">
        <v>2.49</v>
      </c>
      <c r="AG513" s="179">
        <v>3.31225247020475</v>
      </c>
      <c r="AH513" s="179">
        <v>4.2355284200876</v>
      </c>
      <c r="AI513" s="179">
        <v>5.37808240806764</v>
      </c>
      <c r="AJ513" s="179">
        <v>6.63604588978303</v>
      </c>
      <c r="AK513" s="179">
        <v>6.76299633289192</v>
      </c>
      <c r="AL513" s="179">
        <v>6.54371829479474</v>
      </c>
      <c r="AM513" s="179">
        <v>5.87434323112967</v>
      </c>
      <c r="AN513" s="179">
        <v>5.5281147499236</v>
      </c>
      <c r="AO513" s="179">
        <v>4.85873968625853</v>
      </c>
      <c r="AP513" s="179">
        <v>4.27015126820821</v>
      </c>
      <c r="AQ513" s="179">
        <v>3.30071152083121</v>
      </c>
      <c r="AR513" s="179">
        <v>2.87369639401039</v>
      </c>
      <c r="AS513" s="177">
        <v>0.8</v>
      </c>
      <c r="AT513" s="180">
        <v>1.21480058657083</v>
      </c>
      <c r="AU513" s="181">
        <v>506</v>
      </c>
    </row>
    <row r="514" customHeight="1" spans="1:47">
      <c r="A514" s="184" t="s">
        <v>606</v>
      </c>
      <c r="B514" s="185" t="s">
        <v>607</v>
      </c>
      <c r="C514" s="188" t="s">
        <v>608</v>
      </c>
      <c r="D514" s="186">
        <v>0</v>
      </c>
      <c r="E514" s="186">
        <v>0.75</v>
      </c>
      <c r="F514" s="186" t="s">
        <v>160</v>
      </c>
      <c r="G514" s="186" t="s">
        <v>160</v>
      </c>
      <c r="H514" s="186" t="s">
        <v>160</v>
      </c>
      <c r="I514" s="186" t="s">
        <v>160</v>
      </c>
      <c r="J514" s="186" t="s">
        <v>160</v>
      </c>
      <c r="K514" s="196" t="s">
        <v>160</v>
      </c>
      <c r="L514" s="171">
        <v>0.3551</v>
      </c>
      <c r="M514" s="172">
        <v>108</v>
      </c>
      <c r="N514" s="173">
        <v>113.62</v>
      </c>
      <c r="O514" s="173">
        <v>34.75</v>
      </c>
      <c r="P514" s="174">
        <v>1.131</v>
      </c>
      <c r="Q514" s="175">
        <v>31.35</v>
      </c>
      <c r="R514" s="176">
        <v>22</v>
      </c>
      <c r="S514" s="174">
        <f t="shared" si="14"/>
        <v>1.173912</v>
      </c>
      <c r="T514" s="177">
        <f t="shared" si="15"/>
        <v>-0.0365546991597326</v>
      </c>
      <c r="U514" s="219">
        <v>2.88</v>
      </c>
      <c r="V514" s="219">
        <v>3.43</v>
      </c>
      <c r="W514" s="219">
        <v>4.2</v>
      </c>
      <c r="X514" s="219">
        <v>5.1</v>
      </c>
      <c r="Y514" s="219">
        <v>5.38</v>
      </c>
      <c r="Z514" s="219">
        <v>5.38</v>
      </c>
      <c r="AA514" s="219">
        <v>4.81</v>
      </c>
      <c r="AB514" s="219">
        <v>4.48</v>
      </c>
      <c r="AC514" s="219">
        <v>3.81</v>
      </c>
      <c r="AD514" s="219">
        <v>3.29</v>
      </c>
      <c r="AE514" s="219">
        <v>2.85</v>
      </c>
      <c r="AF514" s="219">
        <v>2.61</v>
      </c>
      <c r="AG514" s="179">
        <v>3.18935579498293</v>
      </c>
      <c r="AH514" s="179">
        <v>3.79843415860814</v>
      </c>
      <c r="AI514" s="179">
        <v>4.65114386768344</v>
      </c>
      <c r="AJ514" s="179">
        <v>5.6478175536156</v>
      </c>
      <c r="AK514" s="179">
        <v>5.95789381146117</v>
      </c>
      <c r="AL514" s="179">
        <v>5.95789381146117</v>
      </c>
      <c r="AM514" s="179">
        <v>5.32666714370413</v>
      </c>
      <c r="AN514" s="179">
        <v>4.961220125529</v>
      </c>
      <c r="AO514" s="179">
        <v>4.21925193711283</v>
      </c>
      <c r="AP514" s="179">
        <v>3.64339602968536</v>
      </c>
      <c r="AQ514" s="179">
        <v>3.15613333878519</v>
      </c>
      <c r="AR514" s="179">
        <v>2.89035368920328</v>
      </c>
      <c r="AS514" s="177">
        <v>0.8</v>
      </c>
      <c r="AT514" s="180">
        <v>1.20604751330064</v>
      </c>
      <c r="AU514" s="181">
        <v>507</v>
      </c>
    </row>
    <row r="515" customHeight="1" spans="1:47">
      <c r="A515" s="184" t="s">
        <v>606</v>
      </c>
      <c r="B515" s="185" t="s">
        <v>607</v>
      </c>
      <c r="C515" s="167" t="s">
        <v>609</v>
      </c>
      <c r="D515" s="186">
        <v>0</v>
      </c>
      <c r="E515" s="186">
        <v>0.75</v>
      </c>
      <c r="F515" s="186" t="s">
        <v>160</v>
      </c>
      <c r="G515" s="186" t="s">
        <v>160</v>
      </c>
      <c r="H515" s="186" t="s">
        <v>160</v>
      </c>
      <c r="I515" s="186" t="s">
        <v>160</v>
      </c>
      <c r="J515" s="186" t="s">
        <v>160</v>
      </c>
      <c r="K515" s="196" t="s">
        <v>160</v>
      </c>
      <c r="L515" s="171">
        <v>0.3551</v>
      </c>
      <c r="M515" s="172">
        <v>118</v>
      </c>
      <c r="N515" s="173">
        <v>113.6</v>
      </c>
      <c r="O515" s="173">
        <v>34.75</v>
      </c>
      <c r="P515" s="174">
        <v>1.135</v>
      </c>
      <c r="Q515" s="175">
        <v>31.35</v>
      </c>
      <c r="R515" s="176">
        <v>22</v>
      </c>
      <c r="S515" s="174">
        <f t="shared" si="14"/>
        <v>1.173912</v>
      </c>
      <c r="T515" s="177">
        <f t="shared" si="15"/>
        <v>-0.0331472887235159</v>
      </c>
      <c r="U515" s="219">
        <v>2.88</v>
      </c>
      <c r="V515" s="219">
        <v>3.43</v>
      </c>
      <c r="W515" s="219">
        <v>4.2</v>
      </c>
      <c r="X515" s="219">
        <v>5.1</v>
      </c>
      <c r="Y515" s="219">
        <v>5.38</v>
      </c>
      <c r="Z515" s="219">
        <v>5.38</v>
      </c>
      <c r="AA515" s="219">
        <v>4.81</v>
      </c>
      <c r="AB515" s="219">
        <v>4.48</v>
      </c>
      <c r="AC515" s="219">
        <v>3.81</v>
      </c>
      <c r="AD515" s="219">
        <v>3.29</v>
      </c>
      <c r="AE515" s="219">
        <v>2.85</v>
      </c>
      <c r="AF515" s="219">
        <v>2.61</v>
      </c>
      <c r="AG515" s="179">
        <v>3.18935579498293</v>
      </c>
      <c r="AH515" s="179">
        <v>3.79843415860814</v>
      </c>
      <c r="AI515" s="179">
        <v>4.65114386768344</v>
      </c>
      <c r="AJ515" s="179">
        <v>5.6478175536156</v>
      </c>
      <c r="AK515" s="179">
        <v>5.95789381146117</v>
      </c>
      <c r="AL515" s="179">
        <v>5.95789381146117</v>
      </c>
      <c r="AM515" s="179">
        <v>5.32666714370413</v>
      </c>
      <c r="AN515" s="179">
        <v>4.961220125529</v>
      </c>
      <c r="AO515" s="179">
        <v>4.21925193711283</v>
      </c>
      <c r="AP515" s="179">
        <v>3.64339602968536</v>
      </c>
      <c r="AQ515" s="179">
        <v>3.15613333878519</v>
      </c>
      <c r="AR515" s="179">
        <v>2.89035368920328</v>
      </c>
      <c r="AS515" s="177">
        <v>0.8</v>
      </c>
      <c r="AT515" s="180">
        <v>1.19705570048373</v>
      </c>
      <c r="AU515" s="181">
        <v>508</v>
      </c>
    </row>
    <row r="516" customHeight="1" spans="1:47">
      <c r="A516" s="184" t="s">
        <v>606</v>
      </c>
      <c r="B516" s="185" t="s">
        <v>607</v>
      </c>
      <c r="C516" s="167" t="s">
        <v>610</v>
      </c>
      <c r="D516" s="186">
        <v>0</v>
      </c>
      <c r="E516" s="186">
        <v>0.75</v>
      </c>
      <c r="F516" s="186" t="s">
        <v>160</v>
      </c>
      <c r="G516" s="186" t="s">
        <v>160</v>
      </c>
      <c r="H516" s="186" t="s">
        <v>160</v>
      </c>
      <c r="I516" s="186" t="s">
        <v>160</v>
      </c>
      <c r="J516" s="186" t="s">
        <v>160</v>
      </c>
      <c r="K516" s="196" t="s">
        <v>160</v>
      </c>
      <c r="L516" s="171">
        <v>0.3551</v>
      </c>
      <c r="M516" s="172">
        <v>113</v>
      </c>
      <c r="N516" s="173">
        <v>113.65</v>
      </c>
      <c r="O516" s="173">
        <v>34.73</v>
      </c>
      <c r="P516" s="174">
        <v>1.133</v>
      </c>
      <c r="Q516" s="175">
        <v>31.33</v>
      </c>
      <c r="R516" s="176">
        <v>22</v>
      </c>
      <c r="S516" s="174">
        <f t="shared" si="14"/>
        <v>1.173912</v>
      </c>
      <c r="T516" s="177">
        <f t="shared" si="15"/>
        <v>-0.0348509939416243</v>
      </c>
      <c r="U516" s="219">
        <v>2.88</v>
      </c>
      <c r="V516" s="219">
        <v>3.43</v>
      </c>
      <c r="W516" s="219">
        <v>4.2</v>
      </c>
      <c r="X516" s="219">
        <v>5.1</v>
      </c>
      <c r="Y516" s="219">
        <v>5.38</v>
      </c>
      <c r="Z516" s="219">
        <v>5.38</v>
      </c>
      <c r="AA516" s="219">
        <v>4.81</v>
      </c>
      <c r="AB516" s="219">
        <v>4.48</v>
      </c>
      <c r="AC516" s="219">
        <v>3.81</v>
      </c>
      <c r="AD516" s="219">
        <v>3.29</v>
      </c>
      <c r="AE516" s="219">
        <v>2.85</v>
      </c>
      <c r="AF516" s="219">
        <v>2.61</v>
      </c>
      <c r="AG516" s="179">
        <v>3.18880624782778</v>
      </c>
      <c r="AH516" s="179">
        <v>3.79777966321155</v>
      </c>
      <c r="AI516" s="179">
        <v>4.65034244474884</v>
      </c>
      <c r="AJ516" s="179">
        <v>5.64684439719502</v>
      </c>
      <c r="AK516" s="179">
        <v>5.95686722684494</v>
      </c>
      <c r="AL516" s="179">
        <v>5.95686722684494</v>
      </c>
      <c r="AM516" s="179">
        <v>5.32574932362903</v>
      </c>
      <c r="AN516" s="179">
        <v>4.96036527439876</v>
      </c>
      <c r="AO516" s="179">
        <v>4.21852493202216</v>
      </c>
      <c r="AP516" s="179">
        <v>3.64276824838659</v>
      </c>
      <c r="AQ516" s="179">
        <v>3.15558951607957</v>
      </c>
      <c r="AR516" s="179">
        <v>2.88985566209392</v>
      </c>
      <c r="AS516" s="177">
        <v>0.8</v>
      </c>
      <c r="AT516" s="180">
        <v>1.19705570048373</v>
      </c>
      <c r="AU516" s="181">
        <v>509</v>
      </c>
    </row>
    <row r="517" customHeight="1" spans="1:47">
      <c r="A517" s="184" t="s">
        <v>606</v>
      </c>
      <c r="B517" s="185" t="s">
        <v>607</v>
      </c>
      <c r="C517" s="167" t="s">
        <v>611</v>
      </c>
      <c r="D517" s="186">
        <v>0</v>
      </c>
      <c r="E517" s="186">
        <v>0.75</v>
      </c>
      <c r="F517" s="186" t="s">
        <v>160</v>
      </c>
      <c r="G517" s="186" t="s">
        <v>160</v>
      </c>
      <c r="H517" s="186" t="s">
        <v>160</v>
      </c>
      <c r="I517" s="186" t="s">
        <v>160</v>
      </c>
      <c r="J517" s="186" t="s">
        <v>160</v>
      </c>
      <c r="K517" s="196" t="s">
        <v>160</v>
      </c>
      <c r="L517" s="171">
        <v>0.3551</v>
      </c>
      <c r="M517" s="172">
        <v>102</v>
      </c>
      <c r="N517" s="173">
        <v>113.67</v>
      </c>
      <c r="O517" s="173">
        <v>34.75</v>
      </c>
      <c r="P517" s="174">
        <v>1.132</v>
      </c>
      <c r="Q517" s="175">
        <v>31.35</v>
      </c>
      <c r="R517" s="176">
        <v>22</v>
      </c>
      <c r="S517" s="174">
        <f t="shared" si="14"/>
        <v>1.173912</v>
      </c>
      <c r="T517" s="177">
        <f t="shared" si="15"/>
        <v>-0.0357028465506786</v>
      </c>
      <c r="U517" s="219">
        <v>2.88</v>
      </c>
      <c r="V517" s="219">
        <v>3.43</v>
      </c>
      <c r="W517" s="219">
        <v>4.2</v>
      </c>
      <c r="X517" s="219">
        <v>5.1</v>
      </c>
      <c r="Y517" s="219">
        <v>5.38</v>
      </c>
      <c r="Z517" s="219">
        <v>5.38</v>
      </c>
      <c r="AA517" s="219">
        <v>4.81</v>
      </c>
      <c r="AB517" s="219">
        <v>4.48</v>
      </c>
      <c r="AC517" s="219">
        <v>3.81</v>
      </c>
      <c r="AD517" s="219">
        <v>3.29</v>
      </c>
      <c r="AE517" s="219">
        <v>2.85</v>
      </c>
      <c r="AF517" s="219">
        <v>2.61</v>
      </c>
      <c r="AG517" s="179">
        <v>3.18935579498293</v>
      </c>
      <c r="AH517" s="179">
        <v>3.79843415860814</v>
      </c>
      <c r="AI517" s="179">
        <v>4.65114386768344</v>
      </c>
      <c r="AJ517" s="179">
        <v>5.6478175536156</v>
      </c>
      <c r="AK517" s="179">
        <v>5.95789381146117</v>
      </c>
      <c r="AL517" s="179">
        <v>5.95789381146117</v>
      </c>
      <c r="AM517" s="179">
        <v>5.32666714370413</v>
      </c>
      <c r="AN517" s="179">
        <v>4.961220125529</v>
      </c>
      <c r="AO517" s="179">
        <v>4.21925193711283</v>
      </c>
      <c r="AP517" s="179">
        <v>3.64339602968536</v>
      </c>
      <c r="AQ517" s="179">
        <v>3.15613333878519</v>
      </c>
      <c r="AR517" s="179">
        <v>2.89035368920328</v>
      </c>
      <c r="AS517" s="177">
        <v>0.8</v>
      </c>
      <c r="AT517" s="180">
        <v>1.19807820877522</v>
      </c>
      <c r="AU517" s="181">
        <v>510</v>
      </c>
    </row>
    <row r="518" customHeight="1" spans="1:47">
      <c r="A518" s="184" t="s">
        <v>606</v>
      </c>
      <c r="B518" s="185" t="s">
        <v>607</v>
      </c>
      <c r="C518" s="167" t="s">
        <v>612</v>
      </c>
      <c r="D518" s="186">
        <v>0</v>
      </c>
      <c r="E518" s="186">
        <v>0.75</v>
      </c>
      <c r="F518" s="186" t="s">
        <v>160</v>
      </c>
      <c r="G518" s="186" t="s">
        <v>160</v>
      </c>
      <c r="H518" s="186" t="s">
        <v>160</v>
      </c>
      <c r="I518" s="186" t="s">
        <v>160</v>
      </c>
      <c r="J518" s="186" t="s">
        <v>160</v>
      </c>
      <c r="K518" s="196" t="s">
        <v>160</v>
      </c>
      <c r="L518" s="171">
        <v>0.3551</v>
      </c>
      <c r="M518" s="172">
        <v>94</v>
      </c>
      <c r="N518" s="173">
        <v>113.65</v>
      </c>
      <c r="O518" s="173">
        <v>34.78</v>
      </c>
      <c r="P518" s="174">
        <v>1.133</v>
      </c>
      <c r="Q518" s="175">
        <v>31.38</v>
      </c>
      <c r="R518" s="176">
        <v>22</v>
      </c>
      <c r="S518" s="174">
        <f t="shared" si="14"/>
        <v>1.173912</v>
      </c>
      <c r="T518" s="177">
        <f t="shared" si="15"/>
        <v>-0.0348509939416243</v>
      </c>
      <c r="U518" s="219">
        <v>2.88</v>
      </c>
      <c r="V518" s="219">
        <v>3.43</v>
      </c>
      <c r="W518" s="219">
        <v>4.2</v>
      </c>
      <c r="X518" s="219">
        <v>5.1</v>
      </c>
      <c r="Y518" s="219">
        <v>5.38</v>
      </c>
      <c r="Z518" s="219">
        <v>5.38</v>
      </c>
      <c r="AA518" s="219">
        <v>4.81</v>
      </c>
      <c r="AB518" s="219">
        <v>4.48</v>
      </c>
      <c r="AC518" s="219">
        <v>3.81</v>
      </c>
      <c r="AD518" s="219">
        <v>3.29</v>
      </c>
      <c r="AE518" s="219">
        <v>2.85</v>
      </c>
      <c r="AF518" s="219">
        <v>2.61</v>
      </c>
      <c r="AG518" s="179">
        <v>3.19051376934557</v>
      </c>
      <c r="AH518" s="179">
        <v>3.79981327390809</v>
      </c>
      <c r="AI518" s="179">
        <v>4.65283258029563</v>
      </c>
      <c r="AJ518" s="179">
        <v>5.64986813321612</v>
      </c>
      <c r="AK518" s="179">
        <v>5.96005697190249</v>
      </c>
      <c r="AL518" s="179">
        <v>5.96005697190249</v>
      </c>
      <c r="AM518" s="179">
        <v>5.32860112171951</v>
      </c>
      <c r="AN518" s="179">
        <v>4.963021418982</v>
      </c>
      <c r="AO518" s="179">
        <v>4.22078384069675</v>
      </c>
      <c r="AP518" s="179">
        <v>3.64471885456491</v>
      </c>
      <c r="AQ518" s="179">
        <v>3.15727925091489</v>
      </c>
      <c r="AR518" s="179">
        <v>2.89140310346942</v>
      </c>
      <c r="AS518" s="177">
        <v>0.8</v>
      </c>
      <c r="AT518" s="180">
        <v>1.19705570048373</v>
      </c>
      <c r="AU518" s="181">
        <v>511</v>
      </c>
    </row>
    <row r="519" customHeight="1" spans="1:47">
      <c r="A519" s="184" t="s">
        <v>606</v>
      </c>
      <c r="B519" s="185" t="s">
        <v>607</v>
      </c>
      <c r="C519" s="167" t="s">
        <v>613</v>
      </c>
      <c r="D519" s="186">
        <v>0</v>
      </c>
      <c r="E519" s="186">
        <v>0.75</v>
      </c>
      <c r="F519" s="186" t="s">
        <v>160</v>
      </c>
      <c r="G519" s="186" t="s">
        <v>160</v>
      </c>
      <c r="H519" s="186" t="s">
        <v>160</v>
      </c>
      <c r="I519" s="186" t="s">
        <v>160</v>
      </c>
      <c r="J519" s="186" t="s">
        <v>160</v>
      </c>
      <c r="K519" s="196" t="s">
        <v>160</v>
      </c>
      <c r="L519" s="171">
        <v>0.3551</v>
      </c>
      <c r="M519" s="172">
        <v>158</v>
      </c>
      <c r="N519" s="173">
        <v>113.28</v>
      </c>
      <c r="O519" s="173">
        <v>34.82</v>
      </c>
      <c r="P519" s="174">
        <v>1.137</v>
      </c>
      <c r="Q519" s="175">
        <v>31.42</v>
      </c>
      <c r="R519" s="176">
        <v>22</v>
      </c>
      <c r="S519" s="174">
        <f t="shared" si="14"/>
        <v>1.173912</v>
      </c>
      <c r="T519" s="177">
        <f t="shared" si="15"/>
        <v>-0.0314435835054077</v>
      </c>
      <c r="U519" s="219">
        <v>2.88</v>
      </c>
      <c r="V519" s="219">
        <v>3.43</v>
      </c>
      <c r="W519" s="219">
        <v>4.2</v>
      </c>
      <c r="X519" s="219">
        <v>5.1</v>
      </c>
      <c r="Y519" s="219">
        <v>5.38</v>
      </c>
      <c r="Z519" s="219">
        <v>5.38</v>
      </c>
      <c r="AA519" s="219">
        <v>4.81</v>
      </c>
      <c r="AB519" s="219">
        <v>4.48</v>
      </c>
      <c r="AC519" s="219">
        <v>3.81</v>
      </c>
      <c r="AD519" s="219">
        <v>3.29</v>
      </c>
      <c r="AE519" s="219">
        <v>2.85</v>
      </c>
      <c r="AF519" s="219">
        <v>2.61</v>
      </c>
      <c r="AG519" s="179">
        <v>3.19163249033999</v>
      </c>
      <c r="AH519" s="179">
        <v>3.80114563953687</v>
      </c>
      <c r="AI519" s="179">
        <v>4.65446404841249</v>
      </c>
      <c r="AJ519" s="179">
        <v>5.65184920164373</v>
      </c>
      <c r="AK519" s="179">
        <v>5.96214680487123</v>
      </c>
      <c r="AL519" s="179">
        <v>5.96214680487123</v>
      </c>
      <c r="AM519" s="179">
        <v>5.33046954115811</v>
      </c>
      <c r="AN519" s="179">
        <v>4.96476165163999</v>
      </c>
      <c r="AO519" s="179">
        <v>4.22226381534561</v>
      </c>
      <c r="AP519" s="179">
        <v>3.64599683792312</v>
      </c>
      <c r="AQ519" s="179">
        <v>3.15838631856562</v>
      </c>
      <c r="AR519" s="179">
        <v>2.89241694437062</v>
      </c>
      <c r="AS519" s="177">
        <v>0.8</v>
      </c>
      <c r="AT519" s="180">
        <v>1.19278214018851</v>
      </c>
      <c r="AU519" s="181">
        <v>512</v>
      </c>
    </row>
    <row r="520" customHeight="1" spans="1:47">
      <c r="A520" s="184" t="s">
        <v>606</v>
      </c>
      <c r="B520" s="185" t="s">
        <v>607</v>
      </c>
      <c r="C520" s="167" t="s">
        <v>614</v>
      </c>
      <c r="D520" s="186">
        <v>0</v>
      </c>
      <c r="E520" s="186">
        <v>0.75</v>
      </c>
      <c r="F520" s="186" t="s">
        <v>160</v>
      </c>
      <c r="G520" s="186" t="s">
        <v>160</v>
      </c>
      <c r="H520" s="186" t="s">
        <v>160</v>
      </c>
      <c r="I520" s="186" t="s">
        <v>160</v>
      </c>
      <c r="J520" s="186" t="s">
        <v>160</v>
      </c>
      <c r="K520" s="196" t="s">
        <v>160</v>
      </c>
      <c r="L520" s="171">
        <v>0.3551</v>
      </c>
      <c r="M520" s="172">
        <v>94</v>
      </c>
      <c r="N520" s="173">
        <v>113.6</v>
      </c>
      <c r="O520" s="173">
        <v>34.87</v>
      </c>
      <c r="P520" s="174">
        <v>1.135</v>
      </c>
      <c r="Q520" s="175">
        <v>31.57</v>
      </c>
      <c r="R520" s="176">
        <v>22</v>
      </c>
      <c r="S520" s="174">
        <f t="shared" si="14"/>
        <v>1.173912</v>
      </c>
      <c r="T520" s="177">
        <f t="shared" si="15"/>
        <v>-0.0331472887235159</v>
      </c>
      <c r="U520" s="219">
        <v>2.88</v>
      </c>
      <c r="V520" s="219">
        <v>3.43</v>
      </c>
      <c r="W520" s="219">
        <v>4.2</v>
      </c>
      <c r="X520" s="219">
        <v>5.1</v>
      </c>
      <c r="Y520" s="219">
        <v>5.38</v>
      </c>
      <c r="Z520" s="219">
        <v>5.38</v>
      </c>
      <c r="AA520" s="219">
        <v>4.81</v>
      </c>
      <c r="AB520" s="219">
        <v>4.48</v>
      </c>
      <c r="AC520" s="219">
        <v>3.81</v>
      </c>
      <c r="AD520" s="219">
        <v>3.29</v>
      </c>
      <c r="AE520" s="219">
        <v>2.85</v>
      </c>
      <c r="AF520" s="219">
        <v>2.61</v>
      </c>
      <c r="AG520" s="179">
        <v>3.19439985279987</v>
      </c>
      <c r="AH520" s="179">
        <v>3.8044414913554</v>
      </c>
      <c r="AI520" s="179">
        <v>4.65849978533314</v>
      </c>
      <c r="AJ520" s="179">
        <v>5.6567497393331</v>
      </c>
      <c r="AK520" s="179">
        <v>5.96731639168864</v>
      </c>
      <c r="AL520" s="179">
        <v>5.96731639168864</v>
      </c>
      <c r="AM520" s="179">
        <v>5.335091420822</v>
      </c>
      <c r="AN520" s="179">
        <v>4.96906643768869</v>
      </c>
      <c r="AO520" s="179">
        <v>4.22592480526649</v>
      </c>
      <c r="AP520" s="179">
        <v>3.64915816517763</v>
      </c>
      <c r="AQ520" s="179">
        <v>3.1611248543332</v>
      </c>
      <c r="AR520" s="179">
        <v>2.89492486659988</v>
      </c>
      <c r="AS520" s="177">
        <v>0.8</v>
      </c>
      <c r="AT520" s="180">
        <v>1.20012859995262</v>
      </c>
      <c r="AU520" s="181">
        <v>513</v>
      </c>
    </row>
    <row r="521" customHeight="1" spans="1:47">
      <c r="A521" s="184" t="s">
        <v>606</v>
      </c>
      <c r="B521" s="185" t="s">
        <v>607</v>
      </c>
      <c r="C521" s="167" t="s">
        <v>615</v>
      </c>
      <c r="D521" s="186">
        <v>0</v>
      </c>
      <c r="E521" s="186">
        <v>0.75</v>
      </c>
      <c r="F521" s="186" t="s">
        <v>160</v>
      </c>
      <c r="G521" s="186" t="s">
        <v>160</v>
      </c>
      <c r="H521" s="186" t="s">
        <v>160</v>
      </c>
      <c r="I521" s="186" t="s">
        <v>160</v>
      </c>
      <c r="J521" s="186" t="s">
        <v>160</v>
      </c>
      <c r="K521" s="196" t="s">
        <v>160</v>
      </c>
      <c r="L521" s="171">
        <v>0.3551</v>
      </c>
      <c r="M521" s="172">
        <v>78</v>
      </c>
      <c r="N521" s="173">
        <v>113.97</v>
      </c>
      <c r="O521" s="173">
        <v>34.72</v>
      </c>
      <c r="P521" s="174">
        <v>1.13</v>
      </c>
      <c r="Q521" s="175">
        <v>31.32</v>
      </c>
      <c r="R521" s="176">
        <v>22</v>
      </c>
      <c r="S521" s="174">
        <f t="shared" si="14"/>
        <v>1.173912</v>
      </c>
      <c r="T521" s="177">
        <f t="shared" si="15"/>
        <v>-0.0374065517687869</v>
      </c>
      <c r="U521" s="219">
        <v>2.88</v>
      </c>
      <c r="V521" s="219">
        <v>3.43</v>
      </c>
      <c r="W521" s="219">
        <v>4.2</v>
      </c>
      <c r="X521" s="219">
        <v>5.1</v>
      </c>
      <c r="Y521" s="219">
        <v>5.38</v>
      </c>
      <c r="Z521" s="219">
        <v>5.38</v>
      </c>
      <c r="AA521" s="219">
        <v>4.81</v>
      </c>
      <c r="AB521" s="219">
        <v>4.48</v>
      </c>
      <c r="AC521" s="219">
        <v>3.81</v>
      </c>
      <c r="AD521" s="219">
        <v>3.29</v>
      </c>
      <c r="AE521" s="219">
        <v>2.85</v>
      </c>
      <c r="AF521" s="219">
        <v>2.61</v>
      </c>
      <c r="AG521" s="179">
        <v>3.1885314742502</v>
      </c>
      <c r="AH521" s="179">
        <v>3.79745241551326</v>
      </c>
      <c r="AI521" s="179">
        <v>4.64994173328154</v>
      </c>
      <c r="AJ521" s="179">
        <v>5.64635781898473</v>
      </c>
      <c r="AK521" s="179">
        <v>5.95635393453683</v>
      </c>
      <c r="AL521" s="179">
        <v>5.95635393453683</v>
      </c>
      <c r="AM521" s="179">
        <v>5.32529041359148</v>
      </c>
      <c r="AN521" s="179">
        <v>4.95993784883364</v>
      </c>
      <c r="AO521" s="179">
        <v>4.21816142947683</v>
      </c>
      <c r="AP521" s="179">
        <v>3.64245435773721</v>
      </c>
      <c r="AQ521" s="179">
        <v>3.15531760472676</v>
      </c>
      <c r="AR521" s="179">
        <v>2.88960664853924</v>
      </c>
      <c r="AS521" s="177">
        <v>0.8</v>
      </c>
      <c r="AT521" s="180">
        <v>1.20151324259385</v>
      </c>
      <c r="AU521" s="181">
        <v>514</v>
      </c>
    </row>
    <row r="522" customHeight="1" spans="1:47">
      <c r="A522" s="184" t="s">
        <v>606</v>
      </c>
      <c r="B522" s="185" t="s">
        <v>607</v>
      </c>
      <c r="C522" s="167" t="s">
        <v>616</v>
      </c>
      <c r="D522" s="186">
        <v>0</v>
      </c>
      <c r="E522" s="186">
        <v>0.75</v>
      </c>
      <c r="F522" s="186" t="s">
        <v>160</v>
      </c>
      <c r="G522" s="186" t="s">
        <v>160</v>
      </c>
      <c r="H522" s="186" t="s">
        <v>160</v>
      </c>
      <c r="I522" s="186" t="s">
        <v>160</v>
      </c>
      <c r="J522" s="186" t="s">
        <v>160</v>
      </c>
      <c r="K522" s="196" t="s">
        <v>160</v>
      </c>
      <c r="L522" s="171">
        <v>0.3551</v>
      </c>
      <c r="M522" s="172">
        <v>213</v>
      </c>
      <c r="N522" s="173">
        <v>112.98</v>
      </c>
      <c r="O522" s="173">
        <v>34.77</v>
      </c>
      <c r="P522" s="174">
        <v>1.142</v>
      </c>
      <c r="Q522" s="175">
        <v>31.47</v>
      </c>
      <c r="R522" s="176">
        <v>22</v>
      </c>
      <c r="S522" s="174">
        <f t="shared" si="14"/>
        <v>1.152712</v>
      </c>
      <c r="T522" s="177">
        <f t="shared" si="15"/>
        <v>-0.00929286760266246</v>
      </c>
      <c r="U522" s="219">
        <v>2.88</v>
      </c>
      <c r="V522" s="219">
        <v>3.42</v>
      </c>
      <c r="W522" s="219">
        <v>4.09</v>
      </c>
      <c r="X522" s="219">
        <v>4.93</v>
      </c>
      <c r="Y522" s="219">
        <v>5.32</v>
      </c>
      <c r="Z522" s="219">
        <v>5.25</v>
      </c>
      <c r="AA522" s="219">
        <v>4.77</v>
      </c>
      <c r="AB522" s="219">
        <v>4.32</v>
      </c>
      <c r="AC522" s="219">
        <v>3.69</v>
      </c>
      <c r="AD522" s="219">
        <v>3.25</v>
      </c>
      <c r="AE522" s="219">
        <v>2.83</v>
      </c>
      <c r="AF522" s="219">
        <v>2.6</v>
      </c>
      <c r="AG522" s="179">
        <v>3.19082789109509</v>
      </c>
      <c r="AH522" s="179">
        <v>3.78910812067542</v>
      </c>
      <c r="AI522" s="179">
        <v>4.53141877589545</v>
      </c>
      <c r="AJ522" s="179">
        <v>5.46207691079819</v>
      </c>
      <c r="AK522" s="179">
        <v>5.89416818771731</v>
      </c>
      <c r="AL522" s="179">
        <v>5.81661334314209</v>
      </c>
      <c r="AM522" s="179">
        <v>5.28480869462624</v>
      </c>
      <c r="AN522" s="179">
        <v>4.78624183664263</v>
      </c>
      <c r="AO522" s="179">
        <v>4.08824823546558</v>
      </c>
      <c r="AP522" s="179">
        <v>3.60076064099272</v>
      </c>
      <c r="AQ522" s="179">
        <v>3.13543157354135</v>
      </c>
      <c r="AR522" s="179">
        <v>2.88060851279418</v>
      </c>
      <c r="AS522" s="177">
        <v>0.8</v>
      </c>
      <c r="AT522" s="180">
        <v>1.18857935642403</v>
      </c>
      <c r="AU522" s="181">
        <v>515</v>
      </c>
    </row>
    <row r="523" customHeight="1" spans="1:47">
      <c r="A523" s="184" t="s">
        <v>606</v>
      </c>
      <c r="B523" s="185" t="s">
        <v>607</v>
      </c>
      <c r="C523" s="167" t="s">
        <v>617</v>
      </c>
      <c r="D523" s="186">
        <v>0</v>
      </c>
      <c r="E523" s="186">
        <v>0.75</v>
      </c>
      <c r="F523" s="186" t="s">
        <v>160</v>
      </c>
      <c r="G523" s="186" t="s">
        <v>160</v>
      </c>
      <c r="H523" s="186" t="s">
        <v>160</v>
      </c>
      <c r="I523" s="186" t="s">
        <v>160</v>
      </c>
      <c r="J523" s="186" t="s">
        <v>160</v>
      </c>
      <c r="K523" s="196" t="s">
        <v>160</v>
      </c>
      <c r="L523" s="171">
        <v>0.3551</v>
      </c>
      <c r="M523" s="172">
        <v>144</v>
      </c>
      <c r="N523" s="173">
        <v>113.4</v>
      </c>
      <c r="O523" s="173">
        <v>34.78</v>
      </c>
      <c r="P523" s="174">
        <v>1.137</v>
      </c>
      <c r="Q523" s="175">
        <v>31.38</v>
      </c>
      <c r="R523" s="176">
        <v>22</v>
      </c>
      <c r="S523" s="174">
        <f t="shared" ref="S523:S586" si="16">(U523*31+V523*28+W523*31+X523*30+Y523*31+Z523*30+AA523*31+AB523*31+AC523*30+AD523*31+AE523*30+AF523*31)*AS523/1000</f>
        <v>1.173912</v>
      </c>
      <c r="T523" s="177">
        <f t="shared" ref="T523:T586" si="17">P523/S523-1</f>
        <v>-0.0314435835054077</v>
      </c>
      <c r="U523" s="219">
        <v>2.88</v>
      </c>
      <c r="V523" s="219">
        <v>3.43</v>
      </c>
      <c r="W523" s="219">
        <v>4.2</v>
      </c>
      <c r="X523" s="219">
        <v>5.1</v>
      </c>
      <c r="Y523" s="219">
        <v>5.38</v>
      </c>
      <c r="Z523" s="219">
        <v>5.38</v>
      </c>
      <c r="AA523" s="219">
        <v>4.81</v>
      </c>
      <c r="AB523" s="219">
        <v>4.48</v>
      </c>
      <c r="AC523" s="219">
        <v>3.81</v>
      </c>
      <c r="AD523" s="219">
        <v>3.29</v>
      </c>
      <c r="AE523" s="219">
        <v>2.85</v>
      </c>
      <c r="AF523" s="219">
        <v>2.61</v>
      </c>
      <c r="AG523" s="179">
        <v>3.19051376934557</v>
      </c>
      <c r="AH523" s="179">
        <v>3.79981327390809</v>
      </c>
      <c r="AI523" s="179">
        <v>4.65283258029563</v>
      </c>
      <c r="AJ523" s="179">
        <v>5.64986813321612</v>
      </c>
      <c r="AK523" s="179">
        <v>5.96005697190249</v>
      </c>
      <c r="AL523" s="179">
        <v>5.96005697190249</v>
      </c>
      <c r="AM523" s="179">
        <v>5.32860112171951</v>
      </c>
      <c r="AN523" s="179">
        <v>4.963021418982</v>
      </c>
      <c r="AO523" s="179">
        <v>4.22078384069675</v>
      </c>
      <c r="AP523" s="179">
        <v>3.64471885456491</v>
      </c>
      <c r="AQ523" s="179">
        <v>3.15727925091489</v>
      </c>
      <c r="AR523" s="179">
        <v>2.89140310346942</v>
      </c>
      <c r="AS523" s="177">
        <v>0.8</v>
      </c>
      <c r="AT523" s="180">
        <v>1.18857935642403</v>
      </c>
      <c r="AU523" s="181">
        <v>516</v>
      </c>
    </row>
    <row r="524" customHeight="1" spans="1:47">
      <c r="A524" s="184" t="s">
        <v>606</v>
      </c>
      <c r="B524" s="185" t="s">
        <v>607</v>
      </c>
      <c r="C524" s="167" t="s">
        <v>618</v>
      </c>
      <c r="D524" s="186">
        <v>0</v>
      </c>
      <c r="E524" s="186">
        <v>0.75</v>
      </c>
      <c r="F524" s="186" t="s">
        <v>160</v>
      </c>
      <c r="G524" s="186" t="s">
        <v>160</v>
      </c>
      <c r="H524" s="186" t="s">
        <v>160</v>
      </c>
      <c r="I524" s="186" t="s">
        <v>160</v>
      </c>
      <c r="J524" s="186" t="s">
        <v>160</v>
      </c>
      <c r="K524" s="196" t="s">
        <v>160</v>
      </c>
      <c r="L524" s="171">
        <v>0.3551</v>
      </c>
      <c r="M524" s="172">
        <v>309</v>
      </c>
      <c r="N524" s="173">
        <v>113.38</v>
      </c>
      <c r="O524" s="173">
        <v>34.53</v>
      </c>
      <c r="P524" s="174">
        <v>1.137</v>
      </c>
      <c r="Q524" s="175">
        <v>31.03</v>
      </c>
      <c r="R524" s="176">
        <v>22</v>
      </c>
      <c r="S524" s="174">
        <f t="shared" si="16"/>
        <v>1.173912</v>
      </c>
      <c r="T524" s="177">
        <f t="shared" si="17"/>
        <v>-0.0314435835054077</v>
      </c>
      <c r="U524" s="219">
        <v>2.88</v>
      </c>
      <c r="V524" s="219">
        <v>3.43</v>
      </c>
      <c r="W524" s="219">
        <v>4.2</v>
      </c>
      <c r="X524" s="219">
        <v>5.1</v>
      </c>
      <c r="Y524" s="219">
        <v>5.38</v>
      </c>
      <c r="Z524" s="219">
        <v>5.38</v>
      </c>
      <c r="AA524" s="219">
        <v>4.81</v>
      </c>
      <c r="AB524" s="219">
        <v>4.48</v>
      </c>
      <c r="AC524" s="219">
        <v>3.81</v>
      </c>
      <c r="AD524" s="219">
        <v>3.29</v>
      </c>
      <c r="AE524" s="219">
        <v>2.85</v>
      </c>
      <c r="AF524" s="219">
        <v>2.61</v>
      </c>
      <c r="AG524" s="179">
        <v>3.18142661460143</v>
      </c>
      <c r="AH524" s="179">
        <v>3.78899072502879</v>
      </c>
      <c r="AI524" s="179">
        <v>4.63958047962709</v>
      </c>
      <c r="AJ524" s="179">
        <v>5.63377629669004</v>
      </c>
      <c r="AK524" s="179">
        <v>5.94308166199851</v>
      </c>
      <c r="AL524" s="179">
        <v>5.94308166199851</v>
      </c>
      <c r="AM524" s="179">
        <v>5.31342431119198</v>
      </c>
      <c r="AN524" s="179">
        <v>4.94888584493557</v>
      </c>
      <c r="AO524" s="179">
        <v>4.20876229223315</v>
      </c>
      <c r="AP524" s="179">
        <v>3.63433804237456</v>
      </c>
      <c r="AQ524" s="179">
        <v>3.14828675403267</v>
      </c>
      <c r="AR524" s="179">
        <v>2.88316786948255</v>
      </c>
      <c r="AS524" s="177">
        <v>0.8</v>
      </c>
      <c r="AT524" s="180">
        <v>1.18730241996714</v>
      </c>
      <c r="AU524" s="181">
        <v>517</v>
      </c>
    </row>
    <row r="525" customHeight="1" spans="1:47">
      <c r="A525" s="184" t="s">
        <v>606</v>
      </c>
      <c r="B525" s="185" t="s">
        <v>607</v>
      </c>
      <c r="C525" s="167" t="s">
        <v>619</v>
      </c>
      <c r="D525" s="186">
        <v>0</v>
      </c>
      <c r="E525" s="186">
        <v>0.75</v>
      </c>
      <c r="F525" s="186" t="s">
        <v>160</v>
      </c>
      <c r="G525" s="186" t="s">
        <v>160</v>
      </c>
      <c r="H525" s="186" t="s">
        <v>160</v>
      </c>
      <c r="I525" s="186" t="s">
        <v>160</v>
      </c>
      <c r="J525" s="186" t="s">
        <v>160</v>
      </c>
      <c r="K525" s="196" t="s">
        <v>160</v>
      </c>
      <c r="L525" s="171">
        <v>0.3551</v>
      </c>
      <c r="M525" s="172">
        <v>114</v>
      </c>
      <c r="N525" s="173">
        <v>113.73</v>
      </c>
      <c r="O525" s="173">
        <v>34.4</v>
      </c>
      <c r="P525" s="174">
        <v>1.129</v>
      </c>
      <c r="Q525" s="175">
        <v>30.8</v>
      </c>
      <c r="R525" s="176">
        <v>22</v>
      </c>
      <c r="S525" s="174">
        <f t="shared" si="16"/>
        <v>1.173912</v>
      </c>
      <c r="T525" s="177">
        <f t="shared" si="17"/>
        <v>-0.038258404377841</v>
      </c>
      <c r="U525" s="219">
        <v>2.88</v>
      </c>
      <c r="V525" s="219">
        <v>3.43</v>
      </c>
      <c r="W525" s="219">
        <v>4.2</v>
      </c>
      <c r="X525" s="219">
        <v>5.1</v>
      </c>
      <c r="Y525" s="219">
        <v>5.38</v>
      </c>
      <c r="Z525" s="219">
        <v>5.38</v>
      </c>
      <c r="AA525" s="219">
        <v>4.81</v>
      </c>
      <c r="AB525" s="219">
        <v>4.48</v>
      </c>
      <c r="AC525" s="219">
        <v>3.81</v>
      </c>
      <c r="AD525" s="219">
        <v>3.29</v>
      </c>
      <c r="AE525" s="219">
        <v>2.85</v>
      </c>
      <c r="AF525" s="219">
        <v>2.61</v>
      </c>
      <c r="AG525" s="179">
        <v>3.17630405004804</v>
      </c>
      <c r="AH525" s="179">
        <v>3.78288989293916</v>
      </c>
      <c r="AI525" s="179">
        <v>4.63211007298673</v>
      </c>
      <c r="AJ525" s="179">
        <v>5.62470508862674</v>
      </c>
      <c r="AK525" s="179">
        <v>5.93351242682586</v>
      </c>
      <c r="AL525" s="179">
        <v>5.93351242682586</v>
      </c>
      <c r="AM525" s="179">
        <v>5.30486891692052</v>
      </c>
      <c r="AN525" s="179">
        <v>4.94091741118585</v>
      </c>
      <c r="AO525" s="179">
        <v>4.20198556620939</v>
      </c>
      <c r="AP525" s="179">
        <v>3.62848622383961</v>
      </c>
      <c r="AQ525" s="179">
        <v>3.14321754952671</v>
      </c>
      <c r="AR525" s="179">
        <v>2.87852554535604</v>
      </c>
      <c r="AS525" s="177">
        <v>0.8</v>
      </c>
      <c r="AT525" s="180">
        <v>1.18935242065738</v>
      </c>
      <c r="AU525" s="181">
        <v>518</v>
      </c>
    </row>
    <row r="526" customHeight="1" spans="1:47">
      <c r="A526" s="184" t="s">
        <v>606</v>
      </c>
      <c r="B526" s="185" t="s">
        <v>607</v>
      </c>
      <c r="C526" s="167" t="s">
        <v>620</v>
      </c>
      <c r="D526" s="186">
        <v>0</v>
      </c>
      <c r="E526" s="186">
        <v>0.75</v>
      </c>
      <c r="F526" s="186" t="s">
        <v>160</v>
      </c>
      <c r="G526" s="186" t="s">
        <v>160</v>
      </c>
      <c r="H526" s="186" t="s">
        <v>160</v>
      </c>
      <c r="I526" s="186" t="s">
        <v>160</v>
      </c>
      <c r="J526" s="186" t="s">
        <v>160</v>
      </c>
      <c r="K526" s="196" t="s">
        <v>160</v>
      </c>
      <c r="L526" s="171">
        <v>0.3551</v>
      </c>
      <c r="M526" s="172">
        <v>363</v>
      </c>
      <c r="N526" s="173">
        <v>113.03</v>
      </c>
      <c r="O526" s="173">
        <v>34.47</v>
      </c>
      <c r="P526" s="174">
        <v>1.132</v>
      </c>
      <c r="Q526" s="175">
        <v>30.87</v>
      </c>
      <c r="R526" s="176">
        <v>22</v>
      </c>
      <c r="S526" s="174">
        <f t="shared" si="16"/>
        <v>1.173912</v>
      </c>
      <c r="T526" s="177">
        <f t="shared" si="17"/>
        <v>-0.0357028465506786</v>
      </c>
      <c r="U526" s="219">
        <v>2.88</v>
      </c>
      <c r="V526" s="219">
        <v>3.43</v>
      </c>
      <c r="W526" s="219">
        <v>4.2</v>
      </c>
      <c r="X526" s="219">
        <v>5.1</v>
      </c>
      <c r="Y526" s="219">
        <v>5.38</v>
      </c>
      <c r="Z526" s="219">
        <v>5.38</v>
      </c>
      <c r="AA526" s="219">
        <v>4.81</v>
      </c>
      <c r="AB526" s="219">
        <v>4.48</v>
      </c>
      <c r="AC526" s="219">
        <v>3.81</v>
      </c>
      <c r="AD526" s="219">
        <v>3.29</v>
      </c>
      <c r="AE526" s="219">
        <v>2.85</v>
      </c>
      <c r="AF526" s="219">
        <v>2.61</v>
      </c>
      <c r="AG526" s="179">
        <v>3.17869850550978</v>
      </c>
      <c r="AH526" s="179">
        <v>3.78574162288144</v>
      </c>
      <c r="AI526" s="179">
        <v>4.63560198720177</v>
      </c>
      <c r="AJ526" s="179">
        <v>5.62894527017357</v>
      </c>
      <c r="AK526" s="179">
        <v>5.93798540265369</v>
      </c>
      <c r="AL526" s="179">
        <v>5.93798540265369</v>
      </c>
      <c r="AM526" s="179">
        <v>5.30886799010488</v>
      </c>
      <c r="AN526" s="179">
        <v>4.94464211968188</v>
      </c>
      <c r="AO526" s="179">
        <v>4.20515323124732</v>
      </c>
      <c r="AP526" s="179">
        <v>3.63122155664138</v>
      </c>
      <c r="AQ526" s="179">
        <v>3.14558706274406</v>
      </c>
      <c r="AR526" s="179">
        <v>2.88069552061824</v>
      </c>
      <c r="AS526" s="177">
        <v>0.8</v>
      </c>
      <c r="AT526" s="180">
        <v>1.20183878849791</v>
      </c>
      <c r="AU526" s="181">
        <v>519</v>
      </c>
    </row>
    <row r="527" customHeight="1" spans="1:47">
      <c r="A527" s="184" t="s">
        <v>606</v>
      </c>
      <c r="B527" s="185" t="s">
        <v>621</v>
      </c>
      <c r="C527" s="188" t="s">
        <v>622</v>
      </c>
      <c r="D527" s="186">
        <v>0</v>
      </c>
      <c r="E527" s="186">
        <v>0.75</v>
      </c>
      <c r="F527" s="186" t="s">
        <v>160</v>
      </c>
      <c r="G527" s="186" t="s">
        <v>160</v>
      </c>
      <c r="H527" s="186" t="s">
        <v>160</v>
      </c>
      <c r="I527" s="186" t="s">
        <v>160</v>
      </c>
      <c r="J527" s="186" t="s">
        <v>160</v>
      </c>
      <c r="K527" s="196" t="s">
        <v>160</v>
      </c>
      <c r="L527" s="171">
        <v>0.3551</v>
      </c>
      <c r="M527" s="172">
        <v>76</v>
      </c>
      <c r="N527" s="173">
        <v>114.3</v>
      </c>
      <c r="O527" s="173">
        <v>34.8</v>
      </c>
      <c r="P527" s="174">
        <v>1.121</v>
      </c>
      <c r="Q527" s="175">
        <v>31.1</v>
      </c>
      <c r="R527" s="176">
        <v>22</v>
      </c>
      <c r="S527" s="174">
        <f t="shared" si="16"/>
        <v>1.189592</v>
      </c>
      <c r="T527" s="177">
        <f t="shared" si="17"/>
        <v>-0.0576601053134186</v>
      </c>
      <c r="U527" s="219">
        <v>2.89</v>
      </c>
      <c r="V527" s="219">
        <v>3.41</v>
      </c>
      <c r="W527" s="219">
        <v>4.29</v>
      </c>
      <c r="X527" s="219">
        <v>5.18</v>
      </c>
      <c r="Y527" s="219">
        <v>5.44</v>
      </c>
      <c r="Z527" s="219">
        <v>5.46</v>
      </c>
      <c r="AA527" s="219">
        <v>4.91</v>
      </c>
      <c r="AB527" s="219">
        <v>4.59</v>
      </c>
      <c r="AC527" s="219">
        <v>3.96</v>
      </c>
      <c r="AD527" s="219">
        <v>3.33</v>
      </c>
      <c r="AE527" s="219">
        <v>2.84</v>
      </c>
      <c r="AF527" s="219">
        <v>2.56</v>
      </c>
      <c r="AG527" s="179">
        <v>3.19686292443123</v>
      </c>
      <c r="AH527" s="179">
        <v>3.77207701464031</v>
      </c>
      <c r="AI527" s="179">
        <v>4.74551624422491</v>
      </c>
      <c r="AJ527" s="179">
        <v>5.73001728323661</v>
      </c>
      <c r="AK527" s="179">
        <v>6.01762432834115</v>
      </c>
      <c r="AL527" s="179">
        <v>6.03974794719534</v>
      </c>
      <c r="AM527" s="179">
        <v>5.43134842870497</v>
      </c>
      <c r="AN527" s="179">
        <v>5.07737052703784</v>
      </c>
      <c r="AO527" s="179">
        <v>4.38047653313069</v>
      </c>
      <c r="AP527" s="179">
        <v>3.68358253922353</v>
      </c>
      <c r="AQ527" s="179">
        <v>3.14155387729575</v>
      </c>
      <c r="AR527" s="179">
        <v>2.83182321333701</v>
      </c>
      <c r="AS527" s="177">
        <v>0.8</v>
      </c>
      <c r="AT527" s="180">
        <v>1.19299464504585</v>
      </c>
      <c r="AU527" s="181">
        <v>520</v>
      </c>
    </row>
    <row r="528" customHeight="1" spans="1:47">
      <c r="A528" s="184" t="s">
        <v>606</v>
      </c>
      <c r="B528" s="185" t="s">
        <v>621</v>
      </c>
      <c r="C528" s="167" t="s">
        <v>623</v>
      </c>
      <c r="D528" s="186">
        <v>0</v>
      </c>
      <c r="E528" s="186">
        <v>0.75</v>
      </c>
      <c r="F528" s="186" t="s">
        <v>160</v>
      </c>
      <c r="G528" s="186" t="s">
        <v>160</v>
      </c>
      <c r="H528" s="186" t="s">
        <v>160</v>
      </c>
      <c r="I528" s="186" t="s">
        <v>160</v>
      </c>
      <c r="J528" s="186" t="s">
        <v>160</v>
      </c>
      <c r="K528" s="196" t="s">
        <v>160</v>
      </c>
      <c r="L528" s="171">
        <v>0.3551</v>
      </c>
      <c r="M528" s="172">
        <v>71</v>
      </c>
      <c r="N528" s="173">
        <v>114.35</v>
      </c>
      <c r="O528" s="173">
        <v>34.8</v>
      </c>
      <c r="P528" s="174">
        <v>1.122</v>
      </c>
      <c r="Q528" s="175">
        <v>31.1</v>
      </c>
      <c r="R528" s="176">
        <v>22</v>
      </c>
      <c r="S528" s="174">
        <f t="shared" si="16"/>
        <v>1.189592</v>
      </c>
      <c r="T528" s="177">
        <f t="shared" si="17"/>
        <v>-0.0568194809649023</v>
      </c>
      <c r="U528" s="219">
        <v>2.89</v>
      </c>
      <c r="V528" s="219">
        <v>3.41</v>
      </c>
      <c r="W528" s="219">
        <v>4.29</v>
      </c>
      <c r="X528" s="219">
        <v>5.18</v>
      </c>
      <c r="Y528" s="219">
        <v>5.44</v>
      </c>
      <c r="Z528" s="219">
        <v>5.46</v>
      </c>
      <c r="AA528" s="219">
        <v>4.91</v>
      </c>
      <c r="AB528" s="219">
        <v>4.59</v>
      </c>
      <c r="AC528" s="219">
        <v>3.96</v>
      </c>
      <c r="AD528" s="219">
        <v>3.33</v>
      </c>
      <c r="AE528" s="219">
        <v>2.84</v>
      </c>
      <c r="AF528" s="219">
        <v>2.56</v>
      </c>
      <c r="AG528" s="179">
        <v>3.19686292443123</v>
      </c>
      <c r="AH528" s="179">
        <v>3.77207701464031</v>
      </c>
      <c r="AI528" s="179">
        <v>4.74551624422491</v>
      </c>
      <c r="AJ528" s="179">
        <v>5.73001728323661</v>
      </c>
      <c r="AK528" s="179">
        <v>6.01762432834115</v>
      </c>
      <c r="AL528" s="179">
        <v>6.03974794719534</v>
      </c>
      <c r="AM528" s="179">
        <v>5.43134842870497</v>
      </c>
      <c r="AN528" s="179">
        <v>5.07737052703784</v>
      </c>
      <c r="AO528" s="179">
        <v>4.38047653313069</v>
      </c>
      <c r="AP528" s="179">
        <v>3.68358253922353</v>
      </c>
      <c r="AQ528" s="179">
        <v>3.14155387729575</v>
      </c>
      <c r="AR528" s="179">
        <v>2.83182321333701</v>
      </c>
      <c r="AS528" s="177">
        <v>0.8</v>
      </c>
      <c r="AT528" s="180">
        <v>1.19548861800964</v>
      </c>
      <c r="AU528" s="181">
        <v>521</v>
      </c>
    </row>
    <row r="529" customHeight="1" spans="1:47">
      <c r="A529" s="184" t="s">
        <v>606</v>
      </c>
      <c r="B529" s="185" t="s">
        <v>621</v>
      </c>
      <c r="C529" s="167" t="s">
        <v>624</v>
      </c>
      <c r="D529" s="186">
        <v>0</v>
      </c>
      <c r="E529" s="186">
        <v>0.75</v>
      </c>
      <c r="F529" s="186" t="s">
        <v>160</v>
      </c>
      <c r="G529" s="186" t="s">
        <v>160</v>
      </c>
      <c r="H529" s="186" t="s">
        <v>160</v>
      </c>
      <c r="I529" s="186" t="s">
        <v>160</v>
      </c>
      <c r="J529" s="186" t="s">
        <v>160</v>
      </c>
      <c r="K529" s="196" t="s">
        <v>160</v>
      </c>
      <c r="L529" s="171">
        <v>0.3551</v>
      </c>
      <c r="M529" s="172">
        <v>72</v>
      </c>
      <c r="N529" s="173">
        <v>114.36</v>
      </c>
      <c r="O529" s="173">
        <v>34.8</v>
      </c>
      <c r="P529" s="174">
        <v>1.122</v>
      </c>
      <c r="Q529" s="175">
        <v>31.1</v>
      </c>
      <c r="R529" s="176">
        <v>22</v>
      </c>
      <c r="S529" s="174">
        <f t="shared" si="16"/>
        <v>1.189592</v>
      </c>
      <c r="T529" s="177">
        <f t="shared" si="17"/>
        <v>-0.0568194809649023</v>
      </c>
      <c r="U529" s="219">
        <v>2.89</v>
      </c>
      <c r="V529" s="219">
        <v>3.41</v>
      </c>
      <c r="W529" s="219">
        <v>4.29</v>
      </c>
      <c r="X529" s="219">
        <v>5.18</v>
      </c>
      <c r="Y529" s="219">
        <v>5.44</v>
      </c>
      <c r="Z529" s="219">
        <v>5.46</v>
      </c>
      <c r="AA529" s="219">
        <v>4.91</v>
      </c>
      <c r="AB529" s="219">
        <v>4.59</v>
      </c>
      <c r="AC529" s="219">
        <v>3.96</v>
      </c>
      <c r="AD529" s="219">
        <v>3.33</v>
      </c>
      <c r="AE529" s="219">
        <v>2.84</v>
      </c>
      <c r="AF529" s="219">
        <v>2.56</v>
      </c>
      <c r="AG529" s="179">
        <v>3.19686292443123</v>
      </c>
      <c r="AH529" s="179">
        <v>3.77207701464031</v>
      </c>
      <c r="AI529" s="179">
        <v>4.74551624422491</v>
      </c>
      <c r="AJ529" s="179">
        <v>5.73001728323661</v>
      </c>
      <c r="AK529" s="179">
        <v>6.01762432834115</v>
      </c>
      <c r="AL529" s="179">
        <v>6.03974794719534</v>
      </c>
      <c r="AM529" s="179">
        <v>5.43134842870497</v>
      </c>
      <c r="AN529" s="179">
        <v>5.07737052703784</v>
      </c>
      <c r="AO529" s="179">
        <v>4.38047653313069</v>
      </c>
      <c r="AP529" s="179">
        <v>3.68358253922353</v>
      </c>
      <c r="AQ529" s="179">
        <v>3.14155387729575</v>
      </c>
      <c r="AR529" s="179">
        <v>2.83182321333701</v>
      </c>
      <c r="AS529" s="177">
        <v>0.8</v>
      </c>
      <c r="AT529" s="180">
        <v>1.1969842105597</v>
      </c>
      <c r="AU529" s="181">
        <v>522</v>
      </c>
    </row>
    <row r="530" customHeight="1" spans="1:47">
      <c r="A530" s="184" t="s">
        <v>606</v>
      </c>
      <c r="B530" s="185" t="s">
        <v>621</v>
      </c>
      <c r="C530" s="167" t="s">
        <v>625</v>
      </c>
      <c r="D530" s="186">
        <v>0</v>
      </c>
      <c r="E530" s="186">
        <v>0.75</v>
      </c>
      <c r="F530" s="186" t="s">
        <v>160</v>
      </c>
      <c r="G530" s="186" t="s">
        <v>160</v>
      </c>
      <c r="H530" s="186" t="s">
        <v>160</v>
      </c>
      <c r="I530" s="186" t="s">
        <v>160</v>
      </c>
      <c r="J530" s="186" t="s">
        <v>160</v>
      </c>
      <c r="K530" s="196" t="s">
        <v>160</v>
      </c>
      <c r="L530" s="171">
        <v>0.3551</v>
      </c>
      <c r="M530" s="172">
        <v>73</v>
      </c>
      <c r="N530" s="173">
        <v>114.35</v>
      </c>
      <c r="O530" s="173">
        <v>34.78</v>
      </c>
      <c r="P530" s="174">
        <v>1.122</v>
      </c>
      <c r="Q530" s="175">
        <v>31.08</v>
      </c>
      <c r="R530" s="176">
        <v>22</v>
      </c>
      <c r="S530" s="174">
        <f t="shared" si="16"/>
        <v>1.189592</v>
      </c>
      <c r="T530" s="177">
        <f t="shared" si="17"/>
        <v>-0.0568194809649023</v>
      </c>
      <c r="U530" s="219">
        <v>2.89</v>
      </c>
      <c r="V530" s="219">
        <v>3.41</v>
      </c>
      <c r="W530" s="219">
        <v>4.29</v>
      </c>
      <c r="X530" s="219">
        <v>5.18</v>
      </c>
      <c r="Y530" s="219">
        <v>5.44</v>
      </c>
      <c r="Z530" s="219">
        <v>5.46</v>
      </c>
      <c r="AA530" s="219">
        <v>4.91</v>
      </c>
      <c r="AB530" s="219">
        <v>4.59</v>
      </c>
      <c r="AC530" s="219">
        <v>3.96</v>
      </c>
      <c r="AD530" s="219">
        <v>3.33</v>
      </c>
      <c r="AE530" s="219">
        <v>2.84</v>
      </c>
      <c r="AF530" s="219">
        <v>2.56</v>
      </c>
      <c r="AG530" s="179">
        <v>3.19633817308792</v>
      </c>
      <c r="AH530" s="179">
        <v>3.77145784437017</v>
      </c>
      <c r="AI530" s="179">
        <v>4.7447372880786</v>
      </c>
      <c r="AJ530" s="179">
        <v>5.72907672546554</v>
      </c>
      <c r="AK530" s="179">
        <v>6.01663656110667</v>
      </c>
      <c r="AL530" s="179">
        <v>6.03875654846367</v>
      </c>
      <c r="AM530" s="179">
        <v>5.43045689614591</v>
      </c>
      <c r="AN530" s="179">
        <v>5.07653709843375</v>
      </c>
      <c r="AO530" s="179">
        <v>4.37975749668794</v>
      </c>
      <c r="AP530" s="179">
        <v>3.68297789494213</v>
      </c>
      <c r="AQ530" s="179">
        <v>3.14103820469539</v>
      </c>
      <c r="AR530" s="179">
        <v>2.83135838169725</v>
      </c>
      <c r="AS530" s="177">
        <v>0.8</v>
      </c>
      <c r="AT530" s="180">
        <v>1.19756148619931</v>
      </c>
      <c r="AU530" s="181">
        <v>523</v>
      </c>
    </row>
    <row r="531" customHeight="1" spans="1:47">
      <c r="A531" s="184" t="s">
        <v>606</v>
      </c>
      <c r="B531" s="185" t="s">
        <v>621</v>
      </c>
      <c r="C531" s="167" t="s">
        <v>626</v>
      </c>
      <c r="D531" s="186">
        <v>0</v>
      </c>
      <c r="E531" s="186">
        <v>0.75</v>
      </c>
      <c r="F531" s="186" t="s">
        <v>160</v>
      </c>
      <c r="G531" s="186" t="s">
        <v>160</v>
      </c>
      <c r="H531" s="186" t="s">
        <v>160</v>
      </c>
      <c r="I531" s="186" t="s">
        <v>160</v>
      </c>
      <c r="J531" s="186" t="s">
        <v>160</v>
      </c>
      <c r="K531" s="196" t="s">
        <v>160</v>
      </c>
      <c r="L531" s="171">
        <v>0.3551</v>
      </c>
      <c r="M531" s="172">
        <v>76</v>
      </c>
      <c r="N531" s="173">
        <v>114.3</v>
      </c>
      <c r="O531" s="173">
        <v>34.8</v>
      </c>
      <c r="P531" s="174">
        <v>1.121</v>
      </c>
      <c r="Q531" s="175">
        <v>31.1</v>
      </c>
      <c r="R531" s="176">
        <v>22</v>
      </c>
      <c r="S531" s="174">
        <f t="shared" si="16"/>
        <v>1.189592</v>
      </c>
      <c r="T531" s="177">
        <f t="shared" si="17"/>
        <v>-0.0576601053134186</v>
      </c>
      <c r="U531" s="219">
        <v>2.89</v>
      </c>
      <c r="V531" s="219">
        <v>3.41</v>
      </c>
      <c r="W531" s="219">
        <v>4.29</v>
      </c>
      <c r="X531" s="219">
        <v>5.18</v>
      </c>
      <c r="Y531" s="219">
        <v>5.44</v>
      </c>
      <c r="Z531" s="219">
        <v>5.46</v>
      </c>
      <c r="AA531" s="219">
        <v>4.91</v>
      </c>
      <c r="AB531" s="219">
        <v>4.59</v>
      </c>
      <c r="AC531" s="219">
        <v>3.96</v>
      </c>
      <c r="AD531" s="219">
        <v>3.33</v>
      </c>
      <c r="AE531" s="219">
        <v>2.84</v>
      </c>
      <c r="AF531" s="219">
        <v>2.56</v>
      </c>
      <c r="AG531" s="179">
        <v>3.19686292443123</v>
      </c>
      <c r="AH531" s="179">
        <v>3.77207701464031</v>
      </c>
      <c r="AI531" s="179">
        <v>4.74551624422491</v>
      </c>
      <c r="AJ531" s="179">
        <v>5.73001728323661</v>
      </c>
      <c r="AK531" s="179">
        <v>6.01762432834115</v>
      </c>
      <c r="AL531" s="179">
        <v>6.03974794719534</v>
      </c>
      <c r="AM531" s="179">
        <v>5.43134842870497</v>
      </c>
      <c r="AN531" s="179">
        <v>5.07737052703784</v>
      </c>
      <c r="AO531" s="179">
        <v>4.38047653313069</v>
      </c>
      <c r="AP531" s="179">
        <v>3.68358253922353</v>
      </c>
      <c r="AQ531" s="179">
        <v>3.14155387729575</v>
      </c>
      <c r="AR531" s="179">
        <v>2.83182321333701</v>
      </c>
      <c r="AS531" s="177">
        <v>0.8</v>
      </c>
      <c r="AT531" s="180">
        <v>1.19730139497707</v>
      </c>
      <c r="AU531" s="181">
        <v>524</v>
      </c>
    </row>
    <row r="532" customHeight="1" spans="1:47">
      <c r="A532" s="184" t="s">
        <v>606</v>
      </c>
      <c r="B532" s="185" t="s">
        <v>621</v>
      </c>
      <c r="C532" s="167" t="s">
        <v>187</v>
      </c>
      <c r="D532" s="186">
        <v>0</v>
      </c>
      <c r="E532" s="186">
        <v>0.75</v>
      </c>
      <c r="F532" s="186" t="s">
        <v>160</v>
      </c>
      <c r="G532" s="186" t="s">
        <v>160</v>
      </c>
      <c r="H532" s="186" t="s">
        <v>160</v>
      </c>
      <c r="I532" s="186" t="s">
        <v>160</v>
      </c>
      <c r="J532" s="186" t="s">
        <v>160</v>
      </c>
      <c r="K532" s="196" t="s">
        <v>160</v>
      </c>
      <c r="L532" s="171">
        <v>0.3551</v>
      </c>
      <c r="M532" s="172">
        <v>76</v>
      </c>
      <c r="N532" s="173">
        <v>114.3</v>
      </c>
      <c r="O532" s="173">
        <v>34.8</v>
      </c>
      <c r="P532" s="174">
        <v>1.121</v>
      </c>
      <c r="Q532" s="175">
        <v>31.1</v>
      </c>
      <c r="R532" s="176">
        <v>22</v>
      </c>
      <c r="S532" s="174">
        <f t="shared" si="16"/>
        <v>1.189592</v>
      </c>
      <c r="T532" s="177">
        <f t="shared" si="17"/>
        <v>-0.0576601053134186</v>
      </c>
      <c r="U532" s="219">
        <v>2.89</v>
      </c>
      <c r="V532" s="219">
        <v>3.41</v>
      </c>
      <c r="W532" s="219">
        <v>4.29</v>
      </c>
      <c r="X532" s="219">
        <v>5.18</v>
      </c>
      <c r="Y532" s="219">
        <v>5.44</v>
      </c>
      <c r="Z532" s="219">
        <v>5.46</v>
      </c>
      <c r="AA532" s="219">
        <v>4.91</v>
      </c>
      <c r="AB532" s="219">
        <v>4.59</v>
      </c>
      <c r="AC532" s="219">
        <v>3.96</v>
      </c>
      <c r="AD532" s="219">
        <v>3.33</v>
      </c>
      <c r="AE532" s="219">
        <v>2.84</v>
      </c>
      <c r="AF532" s="219">
        <v>2.56</v>
      </c>
      <c r="AG532" s="179">
        <v>3.19686292443123</v>
      </c>
      <c r="AH532" s="179">
        <v>3.77207701464031</v>
      </c>
      <c r="AI532" s="179">
        <v>4.74551624422491</v>
      </c>
      <c r="AJ532" s="179">
        <v>5.73001728323661</v>
      </c>
      <c r="AK532" s="179">
        <v>6.01762432834115</v>
      </c>
      <c r="AL532" s="179">
        <v>6.03974794719534</v>
      </c>
      <c r="AM532" s="179">
        <v>5.43134842870497</v>
      </c>
      <c r="AN532" s="179">
        <v>5.07737052703784</v>
      </c>
      <c r="AO532" s="179">
        <v>4.38047653313069</v>
      </c>
      <c r="AP532" s="179">
        <v>3.68358253922353</v>
      </c>
      <c r="AQ532" s="179">
        <v>3.14155387729575</v>
      </c>
      <c r="AR532" s="179">
        <v>2.83182321333701</v>
      </c>
      <c r="AS532" s="177">
        <v>0.8</v>
      </c>
      <c r="AT532" s="180">
        <v>1.1969842105597</v>
      </c>
      <c r="AU532" s="181">
        <v>525</v>
      </c>
    </row>
    <row r="533" customHeight="1" spans="1:47">
      <c r="A533" s="184" t="s">
        <v>606</v>
      </c>
      <c r="B533" s="185" t="s">
        <v>621</v>
      </c>
      <c r="C533" s="167" t="s">
        <v>627</v>
      </c>
      <c r="D533" s="186">
        <v>0</v>
      </c>
      <c r="E533" s="186">
        <v>0.75</v>
      </c>
      <c r="F533" s="186" t="s">
        <v>160</v>
      </c>
      <c r="G533" s="186" t="s">
        <v>160</v>
      </c>
      <c r="H533" s="186" t="s">
        <v>160</v>
      </c>
      <c r="I533" s="186" t="s">
        <v>160</v>
      </c>
      <c r="J533" s="186" t="s">
        <v>160</v>
      </c>
      <c r="K533" s="196" t="s">
        <v>160</v>
      </c>
      <c r="L533" s="171">
        <v>0.3551</v>
      </c>
      <c r="M533" s="172">
        <v>61</v>
      </c>
      <c r="N533" s="173">
        <v>114.78</v>
      </c>
      <c r="O533" s="173">
        <v>34.55</v>
      </c>
      <c r="P533" s="174">
        <v>1.108</v>
      </c>
      <c r="Q533" s="175">
        <v>30.75</v>
      </c>
      <c r="R533" s="176">
        <v>22</v>
      </c>
      <c r="S533" s="174">
        <f t="shared" si="16"/>
        <v>1.189592</v>
      </c>
      <c r="T533" s="177">
        <f t="shared" si="17"/>
        <v>-0.0685882218441282</v>
      </c>
      <c r="U533" s="219">
        <v>2.89</v>
      </c>
      <c r="V533" s="219">
        <v>3.41</v>
      </c>
      <c r="W533" s="219">
        <v>4.29</v>
      </c>
      <c r="X533" s="219">
        <v>5.18</v>
      </c>
      <c r="Y533" s="219">
        <v>5.44</v>
      </c>
      <c r="Z533" s="219">
        <v>5.46</v>
      </c>
      <c r="AA533" s="219">
        <v>4.91</v>
      </c>
      <c r="AB533" s="219">
        <v>4.59</v>
      </c>
      <c r="AC533" s="219">
        <v>3.96</v>
      </c>
      <c r="AD533" s="219">
        <v>3.33</v>
      </c>
      <c r="AE533" s="219">
        <v>2.84</v>
      </c>
      <c r="AF533" s="219">
        <v>2.56</v>
      </c>
      <c r="AG533" s="179">
        <v>3.18770892877558</v>
      </c>
      <c r="AH533" s="179">
        <v>3.76127593326115</v>
      </c>
      <c r="AI533" s="179">
        <v>4.73192778700597</v>
      </c>
      <c r="AJ533" s="179">
        <v>5.71360977545242</v>
      </c>
      <c r="AK533" s="179">
        <v>6.00039327769521</v>
      </c>
      <c r="AL533" s="179">
        <v>6.0224535470985</v>
      </c>
      <c r="AM533" s="179">
        <v>5.41579613850799</v>
      </c>
      <c r="AN533" s="179">
        <v>5.06283182805533</v>
      </c>
      <c r="AO533" s="179">
        <v>4.36793334185166</v>
      </c>
      <c r="AP533" s="179">
        <v>3.67303485564799</v>
      </c>
      <c r="AQ533" s="179">
        <v>3.13255825526735</v>
      </c>
      <c r="AR533" s="179">
        <v>2.82371448362128</v>
      </c>
      <c r="AS533" s="177">
        <v>0.8</v>
      </c>
      <c r="AT533" s="180">
        <v>1.21367945823928</v>
      </c>
      <c r="AU533" s="181">
        <v>526</v>
      </c>
    </row>
    <row r="534" customHeight="1" spans="1:47">
      <c r="A534" s="184" t="s">
        <v>606</v>
      </c>
      <c r="B534" s="185" t="s">
        <v>621</v>
      </c>
      <c r="C534" s="167" t="s">
        <v>628</v>
      </c>
      <c r="D534" s="186">
        <v>0</v>
      </c>
      <c r="E534" s="186">
        <v>0.75</v>
      </c>
      <c r="F534" s="186" t="s">
        <v>160</v>
      </c>
      <c r="G534" s="186" t="s">
        <v>160</v>
      </c>
      <c r="H534" s="186" t="s">
        <v>160</v>
      </c>
      <c r="I534" s="186" t="s">
        <v>160</v>
      </c>
      <c r="J534" s="186" t="s">
        <v>160</v>
      </c>
      <c r="K534" s="196" t="s">
        <v>160</v>
      </c>
      <c r="L534" s="171">
        <v>0.3551</v>
      </c>
      <c r="M534" s="172">
        <v>67</v>
      </c>
      <c r="N534" s="173">
        <v>114.47</v>
      </c>
      <c r="O534" s="173">
        <v>34.48</v>
      </c>
      <c r="P534" s="174">
        <v>1.118</v>
      </c>
      <c r="Q534" s="175">
        <v>30.68</v>
      </c>
      <c r="R534" s="176">
        <v>22</v>
      </c>
      <c r="S534" s="174">
        <f t="shared" si="16"/>
        <v>1.189592</v>
      </c>
      <c r="T534" s="177">
        <f t="shared" si="17"/>
        <v>-0.0601819783589669</v>
      </c>
      <c r="U534" s="219">
        <v>2.89</v>
      </c>
      <c r="V534" s="219">
        <v>3.41</v>
      </c>
      <c r="W534" s="219">
        <v>4.29</v>
      </c>
      <c r="X534" s="219">
        <v>5.18</v>
      </c>
      <c r="Y534" s="219">
        <v>5.44</v>
      </c>
      <c r="Z534" s="219">
        <v>5.46</v>
      </c>
      <c r="AA534" s="219">
        <v>4.91</v>
      </c>
      <c r="AB534" s="219">
        <v>4.59</v>
      </c>
      <c r="AC534" s="219">
        <v>3.96</v>
      </c>
      <c r="AD534" s="219">
        <v>3.33</v>
      </c>
      <c r="AE534" s="219">
        <v>2.84</v>
      </c>
      <c r="AF534" s="219">
        <v>2.56</v>
      </c>
      <c r="AG534" s="179">
        <v>3.18572653481194</v>
      </c>
      <c r="AH534" s="179">
        <v>3.75893684557395</v>
      </c>
      <c r="AI534" s="179">
        <v>4.72898506378658</v>
      </c>
      <c r="AJ534" s="179">
        <v>5.71005655720617</v>
      </c>
      <c r="AK534" s="179">
        <v>5.99666171258717</v>
      </c>
      <c r="AL534" s="179">
        <v>6.0187082630011</v>
      </c>
      <c r="AM534" s="179">
        <v>5.4124281266182</v>
      </c>
      <c r="AN534" s="179">
        <v>5.05968331999543</v>
      </c>
      <c r="AO534" s="179">
        <v>4.36521698195684</v>
      </c>
      <c r="AP534" s="179">
        <v>3.67075064391825</v>
      </c>
      <c r="AQ534" s="179">
        <v>3.13061015877713</v>
      </c>
      <c r="AR534" s="179">
        <v>2.8219584529822</v>
      </c>
      <c r="AS534" s="177">
        <v>0.8</v>
      </c>
      <c r="AT534" s="180">
        <v>1.20868197187209</v>
      </c>
      <c r="AU534" s="181">
        <v>527</v>
      </c>
    </row>
    <row r="535" customHeight="1" spans="1:47">
      <c r="A535" s="184" t="s">
        <v>606</v>
      </c>
      <c r="B535" s="185" t="s">
        <v>621</v>
      </c>
      <c r="C535" s="167" t="s">
        <v>629</v>
      </c>
      <c r="D535" s="186">
        <v>0</v>
      </c>
      <c r="E535" s="186">
        <v>0.75</v>
      </c>
      <c r="F535" s="186" t="s">
        <v>160</v>
      </c>
      <c r="G535" s="186" t="s">
        <v>160</v>
      </c>
      <c r="H535" s="186" t="s">
        <v>160</v>
      </c>
      <c r="I535" s="186" t="s">
        <v>160</v>
      </c>
      <c r="J535" s="186" t="s">
        <v>160</v>
      </c>
      <c r="K535" s="196" t="s">
        <v>160</v>
      </c>
      <c r="L535" s="171">
        <v>0.3551</v>
      </c>
      <c r="M535" s="172">
        <v>69</v>
      </c>
      <c r="N535" s="173">
        <v>114.18</v>
      </c>
      <c r="O535" s="173">
        <v>34.42</v>
      </c>
      <c r="P535" s="174">
        <v>1.118</v>
      </c>
      <c r="Q535" s="175">
        <v>30.62</v>
      </c>
      <c r="R535" s="176">
        <v>22</v>
      </c>
      <c r="S535" s="174">
        <f t="shared" si="16"/>
        <v>1.189592</v>
      </c>
      <c r="T535" s="177">
        <f t="shared" si="17"/>
        <v>-0.0601819783589669</v>
      </c>
      <c r="U535" s="219">
        <v>2.89</v>
      </c>
      <c r="V535" s="219">
        <v>3.41</v>
      </c>
      <c r="W535" s="219">
        <v>4.29</v>
      </c>
      <c r="X535" s="219">
        <v>5.18</v>
      </c>
      <c r="Y535" s="219">
        <v>5.44</v>
      </c>
      <c r="Z535" s="219">
        <v>5.46</v>
      </c>
      <c r="AA535" s="219">
        <v>4.91</v>
      </c>
      <c r="AB535" s="219">
        <v>4.59</v>
      </c>
      <c r="AC535" s="219">
        <v>3.96</v>
      </c>
      <c r="AD535" s="219">
        <v>3.33</v>
      </c>
      <c r="AE535" s="219">
        <v>2.84</v>
      </c>
      <c r="AF535" s="219">
        <v>2.56</v>
      </c>
      <c r="AG535" s="179">
        <v>3.18356922373385</v>
      </c>
      <c r="AH535" s="179">
        <v>3.75639136779669</v>
      </c>
      <c r="AI535" s="179">
        <v>4.72578268851842</v>
      </c>
      <c r="AJ535" s="179">
        <v>5.70618981970289</v>
      </c>
      <c r="AK535" s="179">
        <v>5.99260089173431</v>
      </c>
      <c r="AL535" s="179">
        <v>6.0146325126598</v>
      </c>
      <c r="AM535" s="179">
        <v>5.40876293720872</v>
      </c>
      <c r="AN535" s="179">
        <v>5.05625700240082</v>
      </c>
      <c r="AO535" s="179">
        <v>4.36226094324777</v>
      </c>
      <c r="AP535" s="179">
        <v>3.66826488409471</v>
      </c>
      <c r="AQ535" s="179">
        <v>3.12849017142012</v>
      </c>
      <c r="AR535" s="179">
        <v>2.8200474784632</v>
      </c>
      <c r="AS535" s="177">
        <v>0.8</v>
      </c>
      <c r="AT535" s="180">
        <v>1.19854475789313</v>
      </c>
      <c r="AU535" s="181">
        <v>528</v>
      </c>
    </row>
    <row r="536" customHeight="1" spans="1:47">
      <c r="A536" s="184" t="s">
        <v>606</v>
      </c>
      <c r="B536" s="185" t="s">
        <v>621</v>
      </c>
      <c r="C536" s="167" t="s">
        <v>630</v>
      </c>
      <c r="D536" s="186">
        <v>0</v>
      </c>
      <c r="E536" s="186">
        <v>0.75</v>
      </c>
      <c r="F536" s="186" t="s">
        <v>160</v>
      </c>
      <c r="G536" s="186" t="s">
        <v>160</v>
      </c>
      <c r="H536" s="186" t="s">
        <v>160</v>
      </c>
      <c r="I536" s="186" t="s">
        <v>160</v>
      </c>
      <c r="J536" s="186" t="s">
        <v>160</v>
      </c>
      <c r="K536" s="196" t="s">
        <v>160</v>
      </c>
      <c r="L536" s="171">
        <v>0.3551</v>
      </c>
      <c r="M536" s="172">
        <v>70</v>
      </c>
      <c r="N536" s="173">
        <v>114.43</v>
      </c>
      <c r="O536" s="173">
        <v>34.77</v>
      </c>
      <c r="P536" s="174">
        <v>1.121</v>
      </c>
      <c r="Q536" s="175">
        <v>31.07</v>
      </c>
      <c r="R536" s="176">
        <v>22</v>
      </c>
      <c r="S536" s="174">
        <f t="shared" si="16"/>
        <v>1.189592</v>
      </c>
      <c r="T536" s="177">
        <f t="shared" si="17"/>
        <v>-0.0576601053134186</v>
      </c>
      <c r="U536" s="219">
        <v>2.89</v>
      </c>
      <c r="V536" s="219">
        <v>3.41</v>
      </c>
      <c r="W536" s="219">
        <v>4.29</v>
      </c>
      <c r="X536" s="219">
        <v>5.18</v>
      </c>
      <c r="Y536" s="219">
        <v>5.44</v>
      </c>
      <c r="Z536" s="219">
        <v>5.46</v>
      </c>
      <c r="AA536" s="219">
        <v>4.91</v>
      </c>
      <c r="AB536" s="219">
        <v>4.59</v>
      </c>
      <c r="AC536" s="219">
        <v>3.96</v>
      </c>
      <c r="AD536" s="219">
        <v>3.33</v>
      </c>
      <c r="AE536" s="219">
        <v>2.84</v>
      </c>
      <c r="AF536" s="219">
        <v>2.56</v>
      </c>
      <c r="AG536" s="179">
        <v>3.19606607979879</v>
      </c>
      <c r="AH536" s="179">
        <v>3.77113679311899</v>
      </c>
      <c r="AI536" s="179">
        <v>4.74433338489163</v>
      </c>
      <c r="AJ536" s="179">
        <v>5.7285890288435</v>
      </c>
      <c r="AK536" s="179">
        <v>6.0161243855036</v>
      </c>
      <c r="AL536" s="179">
        <v>6.03824248986207</v>
      </c>
      <c r="AM536" s="179">
        <v>5.42999462000417</v>
      </c>
      <c r="AN536" s="179">
        <v>5.07610495026866</v>
      </c>
      <c r="AO536" s="179">
        <v>4.37938466297689</v>
      </c>
      <c r="AP536" s="179">
        <v>3.68266437568511</v>
      </c>
      <c r="AQ536" s="179">
        <v>3.14077081890262</v>
      </c>
      <c r="AR536" s="179">
        <v>2.83111735788405</v>
      </c>
      <c r="AS536" s="177">
        <v>0.8</v>
      </c>
      <c r="AT536" s="180">
        <v>1.21077538902669</v>
      </c>
      <c r="AU536" s="181">
        <v>529</v>
      </c>
    </row>
    <row r="537" customHeight="1" spans="1:47">
      <c r="A537" s="184" t="s">
        <v>606</v>
      </c>
      <c r="B537" s="185" t="s">
        <v>621</v>
      </c>
      <c r="C537" s="167" t="s">
        <v>631</v>
      </c>
      <c r="D537" s="186">
        <v>0</v>
      </c>
      <c r="E537" s="186">
        <v>0.75</v>
      </c>
      <c r="F537" s="186" t="s">
        <v>160</v>
      </c>
      <c r="G537" s="186" t="s">
        <v>160</v>
      </c>
      <c r="H537" s="186" t="s">
        <v>160</v>
      </c>
      <c r="I537" s="186" t="s">
        <v>160</v>
      </c>
      <c r="J537" s="186" t="s">
        <v>160</v>
      </c>
      <c r="K537" s="196" t="s">
        <v>160</v>
      </c>
      <c r="L537" s="171">
        <v>0.3551</v>
      </c>
      <c r="M537" s="172">
        <v>68</v>
      </c>
      <c r="N537" s="173">
        <v>114.82</v>
      </c>
      <c r="O537" s="173">
        <v>34.82</v>
      </c>
      <c r="P537" s="174">
        <v>1.111</v>
      </c>
      <c r="Q537" s="175">
        <v>31.12</v>
      </c>
      <c r="R537" s="176">
        <v>22</v>
      </c>
      <c r="S537" s="174">
        <f t="shared" si="16"/>
        <v>1.189592</v>
      </c>
      <c r="T537" s="177">
        <f t="shared" si="17"/>
        <v>-0.0660663487985799</v>
      </c>
      <c r="U537" s="219">
        <v>2.89</v>
      </c>
      <c r="V537" s="219">
        <v>3.41</v>
      </c>
      <c r="W537" s="219">
        <v>4.29</v>
      </c>
      <c r="X537" s="219">
        <v>5.18</v>
      </c>
      <c r="Y537" s="219">
        <v>5.44</v>
      </c>
      <c r="Z537" s="219">
        <v>5.46</v>
      </c>
      <c r="AA537" s="219">
        <v>4.91</v>
      </c>
      <c r="AB537" s="219">
        <v>4.59</v>
      </c>
      <c r="AC537" s="219">
        <v>3.96</v>
      </c>
      <c r="AD537" s="219">
        <v>3.33</v>
      </c>
      <c r="AE537" s="219">
        <v>2.84</v>
      </c>
      <c r="AF537" s="219">
        <v>2.56</v>
      </c>
      <c r="AG537" s="179">
        <v>3.19740711100949</v>
      </c>
      <c r="AH537" s="179">
        <v>3.77271911714268</v>
      </c>
      <c r="AI537" s="179">
        <v>4.74632405059886</v>
      </c>
      <c r="AJ537" s="179">
        <v>5.73099267648067</v>
      </c>
      <c r="AK537" s="179">
        <v>6.01864867954727</v>
      </c>
      <c r="AL537" s="179">
        <v>6.04077606439855</v>
      </c>
      <c r="AM537" s="179">
        <v>5.43227298098844</v>
      </c>
      <c r="AN537" s="179">
        <v>5.07823482336801</v>
      </c>
      <c r="AO537" s="179">
        <v>4.38122220055279</v>
      </c>
      <c r="AP537" s="179">
        <v>3.68420957773758</v>
      </c>
      <c r="AQ537" s="179">
        <v>3.1420886488813</v>
      </c>
      <c r="AR537" s="179">
        <v>2.83230526096342</v>
      </c>
      <c r="AS537" s="177">
        <v>0.8</v>
      </c>
      <c r="AT537" s="180">
        <v>1.19179134085005</v>
      </c>
      <c r="AU537" s="181">
        <v>530</v>
      </c>
    </row>
    <row r="538" customHeight="1" spans="1:47">
      <c r="A538" s="184" t="s">
        <v>606</v>
      </c>
      <c r="B538" s="185" t="s">
        <v>632</v>
      </c>
      <c r="C538" s="188" t="s">
        <v>633</v>
      </c>
      <c r="D538" s="186">
        <v>0</v>
      </c>
      <c r="E538" s="186">
        <v>0.75</v>
      </c>
      <c r="F538" s="186" t="s">
        <v>160</v>
      </c>
      <c r="G538" s="186" t="s">
        <v>160</v>
      </c>
      <c r="H538" s="186" t="s">
        <v>160</v>
      </c>
      <c r="I538" s="186" t="s">
        <v>160</v>
      </c>
      <c r="J538" s="186" t="s">
        <v>160</v>
      </c>
      <c r="K538" s="196" t="s">
        <v>160</v>
      </c>
      <c r="L538" s="171">
        <v>0.3551</v>
      </c>
      <c r="M538" s="172">
        <v>147</v>
      </c>
      <c r="N538" s="173">
        <v>112.45</v>
      </c>
      <c r="O538" s="173">
        <v>34.62</v>
      </c>
      <c r="P538" s="174">
        <v>1.135</v>
      </c>
      <c r="Q538" s="175">
        <v>31.22</v>
      </c>
      <c r="R538" s="176">
        <v>22</v>
      </c>
      <c r="S538" s="174">
        <f t="shared" si="16"/>
        <v>1.152712</v>
      </c>
      <c r="T538" s="177">
        <f t="shared" si="17"/>
        <v>-0.0153655032653431</v>
      </c>
      <c r="U538" s="219">
        <v>2.88</v>
      </c>
      <c r="V538" s="219">
        <v>3.42</v>
      </c>
      <c r="W538" s="219">
        <v>4.09</v>
      </c>
      <c r="X538" s="219">
        <v>4.93</v>
      </c>
      <c r="Y538" s="219">
        <v>5.32</v>
      </c>
      <c r="Z538" s="219">
        <v>5.25</v>
      </c>
      <c r="AA538" s="219">
        <v>4.77</v>
      </c>
      <c r="AB538" s="219">
        <v>4.32</v>
      </c>
      <c r="AC538" s="219">
        <v>3.69</v>
      </c>
      <c r="AD538" s="219">
        <v>3.25</v>
      </c>
      <c r="AE538" s="219">
        <v>2.83</v>
      </c>
      <c r="AF538" s="219">
        <v>2.6</v>
      </c>
      <c r="AG538" s="179">
        <v>3.18457175773307</v>
      </c>
      <c r="AH538" s="179">
        <v>3.78167896230802</v>
      </c>
      <c r="AI538" s="179">
        <v>4.52253419761397</v>
      </c>
      <c r="AJ538" s="179">
        <v>5.45136762695279</v>
      </c>
      <c r="AK538" s="179">
        <v>5.88261171914581</v>
      </c>
      <c r="AL538" s="179">
        <v>5.80520893336757</v>
      </c>
      <c r="AM538" s="179">
        <v>5.27444697374539</v>
      </c>
      <c r="AN538" s="179">
        <v>4.7768576365996</v>
      </c>
      <c r="AO538" s="179">
        <v>4.08023256459549</v>
      </c>
      <c r="AP538" s="179">
        <v>3.59370076827516</v>
      </c>
      <c r="AQ538" s="179">
        <v>3.12928405360576</v>
      </c>
      <c r="AR538" s="179">
        <v>2.87496061462013</v>
      </c>
      <c r="AS538" s="177">
        <v>0.8</v>
      </c>
      <c r="AT538" s="180">
        <v>1.19194491726071</v>
      </c>
      <c r="AU538" s="181">
        <v>531</v>
      </c>
    </row>
    <row r="539" customHeight="1" spans="1:47">
      <c r="A539" s="184" t="s">
        <v>606</v>
      </c>
      <c r="B539" s="185" t="s">
        <v>632</v>
      </c>
      <c r="C539" s="167" t="s">
        <v>634</v>
      </c>
      <c r="D539" s="186">
        <v>0</v>
      </c>
      <c r="E539" s="186">
        <v>0.75</v>
      </c>
      <c r="F539" s="186" t="s">
        <v>160</v>
      </c>
      <c r="G539" s="186" t="s">
        <v>160</v>
      </c>
      <c r="H539" s="186" t="s">
        <v>160</v>
      </c>
      <c r="I539" s="186" t="s">
        <v>160</v>
      </c>
      <c r="J539" s="186" t="s">
        <v>160</v>
      </c>
      <c r="K539" s="196" t="s">
        <v>160</v>
      </c>
      <c r="L539" s="171">
        <v>0.3551</v>
      </c>
      <c r="M539" s="172">
        <v>149</v>
      </c>
      <c r="N539" s="173">
        <v>112.47</v>
      </c>
      <c r="O539" s="173">
        <v>34.68</v>
      </c>
      <c r="P539" s="174">
        <v>1.147</v>
      </c>
      <c r="Q539" s="175">
        <v>31.38</v>
      </c>
      <c r="R539" s="176">
        <v>22</v>
      </c>
      <c r="S539" s="174">
        <f t="shared" si="16"/>
        <v>1.152712</v>
      </c>
      <c r="T539" s="177">
        <f t="shared" si="17"/>
        <v>-0.00495527070074764</v>
      </c>
      <c r="U539" s="219">
        <v>2.88</v>
      </c>
      <c r="V539" s="219">
        <v>3.42</v>
      </c>
      <c r="W539" s="219">
        <v>4.09</v>
      </c>
      <c r="X539" s="219">
        <v>4.93</v>
      </c>
      <c r="Y539" s="219">
        <v>5.32</v>
      </c>
      <c r="Z539" s="219">
        <v>5.25</v>
      </c>
      <c r="AA539" s="219">
        <v>4.77</v>
      </c>
      <c r="AB539" s="219">
        <v>4.32</v>
      </c>
      <c r="AC539" s="219">
        <v>3.69</v>
      </c>
      <c r="AD539" s="219">
        <v>3.25</v>
      </c>
      <c r="AE539" s="219">
        <v>2.83</v>
      </c>
      <c r="AF539" s="219">
        <v>2.6</v>
      </c>
      <c r="AG539" s="179">
        <v>3.18756990471167</v>
      </c>
      <c r="AH539" s="179">
        <v>3.78523926184511</v>
      </c>
      <c r="AI539" s="179">
        <v>4.52679198273289</v>
      </c>
      <c r="AJ539" s="179">
        <v>5.45649987160713</v>
      </c>
      <c r="AK539" s="179">
        <v>5.88814996287017</v>
      </c>
      <c r="AL539" s="179">
        <v>5.81067430546398</v>
      </c>
      <c r="AM539" s="179">
        <v>5.2794126546787</v>
      </c>
      <c r="AN539" s="179">
        <v>4.78135485706751</v>
      </c>
      <c r="AO539" s="179">
        <v>4.08407394041183</v>
      </c>
      <c r="AP539" s="179">
        <v>3.59708409385866</v>
      </c>
      <c r="AQ539" s="179">
        <v>3.13223014942154</v>
      </c>
      <c r="AR539" s="179">
        <v>2.87766727508692</v>
      </c>
      <c r="AS539" s="177">
        <v>0.8</v>
      </c>
      <c r="AT539" s="180">
        <v>1.19179134085005</v>
      </c>
      <c r="AU539" s="181">
        <v>532</v>
      </c>
    </row>
    <row r="540" customHeight="1" spans="1:47">
      <c r="A540" s="184" t="s">
        <v>606</v>
      </c>
      <c r="B540" s="185" t="s">
        <v>632</v>
      </c>
      <c r="C540" s="167" t="s">
        <v>635</v>
      </c>
      <c r="D540" s="186">
        <v>0</v>
      </c>
      <c r="E540" s="186">
        <v>0.75</v>
      </c>
      <c r="F540" s="186" t="s">
        <v>160</v>
      </c>
      <c r="G540" s="186" t="s">
        <v>160</v>
      </c>
      <c r="H540" s="186" t="s">
        <v>160</v>
      </c>
      <c r="I540" s="186" t="s">
        <v>160</v>
      </c>
      <c r="J540" s="186" t="s">
        <v>160</v>
      </c>
      <c r="K540" s="196" t="s">
        <v>160</v>
      </c>
      <c r="L540" s="171">
        <v>0.3551</v>
      </c>
      <c r="M540" s="172">
        <v>150</v>
      </c>
      <c r="N540" s="173">
        <v>112.43</v>
      </c>
      <c r="O540" s="173">
        <v>34.67</v>
      </c>
      <c r="P540" s="174">
        <v>1.151</v>
      </c>
      <c r="Q540" s="175">
        <v>31.27</v>
      </c>
      <c r="R540" s="176">
        <v>22</v>
      </c>
      <c r="S540" s="174">
        <f t="shared" si="16"/>
        <v>1.152712</v>
      </c>
      <c r="T540" s="177">
        <f t="shared" si="17"/>
        <v>-0.0014851931792158</v>
      </c>
      <c r="U540" s="219">
        <v>2.88</v>
      </c>
      <c r="V540" s="219">
        <v>3.42</v>
      </c>
      <c r="W540" s="219">
        <v>4.09</v>
      </c>
      <c r="X540" s="219">
        <v>4.93</v>
      </c>
      <c r="Y540" s="219">
        <v>5.32</v>
      </c>
      <c r="Z540" s="219">
        <v>5.25</v>
      </c>
      <c r="AA540" s="219">
        <v>4.77</v>
      </c>
      <c r="AB540" s="219">
        <v>4.32</v>
      </c>
      <c r="AC540" s="219">
        <v>3.69</v>
      </c>
      <c r="AD540" s="219">
        <v>3.25</v>
      </c>
      <c r="AE540" s="219">
        <v>2.83</v>
      </c>
      <c r="AF540" s="219">
        <v>2.6</v>
      </c>
      <c r="AG540" s="179">
        <v>3.18647058415285</v>
      </c>
      <c r="AH540" s="179">
        <v>3.78393381868151</v>
      </c>
      <c r="AI540" s="179">
        <v>4.52523079485596</v>
      </c>
      <c r="AJ540" s="179">
        <v>5.4546180485672</v>
      </c>
      <c r="AK540" s="179">
        <v>5.88611927350457</v>
      </c>
      <c r="AL540" s="179">
        <v>5.8086703356953</v>
      </c>
      <c r="AM540" s="179">
        <v>5.27759190500316</v>
      </c>
      <c r="AN540" s="179">
        <v>4.77970587622927</v>
      </c>
      <c r="AO540" s="179">
        <v>4.08266543594584</v>
      </c>
      <c r="AP540" s="179">
        <v>3.59584354114471</v>
      </c>
      <c r="AQ540" s="179">
        <v>3.13114991428908</v>
      </c>
      <c r="AR540" s="179">
        <v>2.87667483291577</v>
      </c>
      <c r="AS540" s="177">
        <v>0.8</v>
      </c>
      <c r="AT540" s="180">
        <v>1.18242957881669</v>
      </c>
      <c r="AU540" s="181">
        <v>533</v>
      </c>
    </row>
    <row r="541" customHeight="1" spans="1:47">
      <c r="A541" s="184" t="s">
        <v>606</v>
      </c>
      <c r="B541" s="185" t="s">
        <v>632</v>
      </c>
      <c r="C541" s="167" t="s">
        <v>636</v>
      </c>
      <c r="D541" s="186">
        <v>0</v>
      </c>
      <c r="E541" s="186">
        <v>0.75</v>
      </c>
      <c r="F541" s="186" t="s">
        <v>160</v>
      </c>
      <c r="G541" s="186" t="s">
        <v>160</v>
      </c>
      <c r="H541" s="186" t="s">
        <v>160</v>
      </c>
      <c r="I541" s="186" t="s">
        <v>160</v>
      </c>
      <c r="J541" s="186" t="s">
        <v>160</v>
      </c>
      <c r="K541" s="196" t="s">
        <v>160</v>
      </c>
      <c r="L541" s="171">
        <v>0.3551</v>
      </c>
      <c r="M541" s="172">
        <v>147</v>
      </c>
      <c r="N541" s="173">
        <v>112.45</v>
      </c>
      <c r="O541" s="173">
        <v>34.62</v>
      </c>
      <c r="P541" s="174">
        <v>1.135</v>
      </c>
      <c r="Q541" s="175">
        <v>31.22</v>
      </c>
      <c r="R541" s="176">
        <v>22</v>
      </c>
      <c r="S541" s="174">
        <f t="shared" si="16"/>
        <v>1.152712</v>
      </c>
      <c r="T541" s="177">
        <f t="shared" si="17"/>
        <v>-0.0153655032653431</v>
      </c>
      <c r="U541" s="219">
        <v>2.88</v>
      </c>
      <c r="V541" s="219">
        <v>3.42</v>
      </c>
      <c r="W541" s="219">
        <v>4.09</v>
      </c>
      <c r="X541" s="219">
        <v>4.93</v>
      </c>
      <c r="Y541" s="219">
        <v>5.32</v>
      </c>
      <c r="Z541" s="219">
        <v>5.25</v>
      </c>
      <c r="AA541" s="219">
        <v>4.77</v>
      </c>
      <c r="AB541" s="219">
        <v>4.32</v>
      </c>
      <c r="AC541" s="219">
        <v>3.69</v>
      </c>
      <c r="AD541" s="219">
        <v>3.25</v>
      </c>
      <c r="AE541" s="219">
        <v>2.83</v>
      </c>
      <c r="AF541" s="219">
        <v>2.6</v>
      </c>
      <c r="AG541" s="179">
        <v>3.18457175773307</v>
      </c>
      <c r="AH541" s="179">
        <v>3.78167896230802</v>
      </c>
      <c r="AI541" s="179">
        <v>4.52253419761397</v>
      </c>
      <c r="AJ541" s="179">
        <v>5.45136762695279</v>
      </c>
      <c r="AK541" s="179">
        <v>5.88261171914581</v>
      </c>
      <c r="AL541" s="179">
        <v>5.80520893336757</v>
      </c>
      <c r="AM541" s="179">
        <v>5.27444697374539</v>
      </c>
      <c r="AN541" s="179">
        <v>4.7768576365996</v>
      </c>
      <c r="AO541" s="179">
        <v>4.08023256459549</v>
      </c>
      <c r="AP541" s="179">
        <v>3.59370076827516</v>
      </c>
      <c r="AQ541" s="179">
        <v>3.12928405360576</v>
      </c>
      <c r="AR541" s="179">
        <v>2.87496061462013</v>
      </c>
      <c r="AS541" s="177">
        <v>0.8</v>
      </c>
      <c r="AT541" s="180">
        <v>1.19179134085005</v>
      </c>
      <c r="AU541" s="181">
        <v>534</v>
      </c>
    </row>
    <row r="542" customHeight="1" spans="1:47">
      <c r="A542" s="184" t="s">
        <v>606</v>
      </c>
      <c r="B542" s="185" t="s">
        <v>632</v>
      </c>
      <c r="C542" s="167" t="s">
        <v>637</v>
      </c>
      <c r="D542" s="186">
        <v>0</v>
      </c>
      <c r="E542" s="186">
        <v>0.75</v>
      </c>
      <c r="F542" s="186" t="s">
        <v>160</v>
      </c>
      <c r="G542" s="186" t="s">
        <v>160</v>
      </c>
      <c r="H542" s="186" t="s">
        <v>160</v>
      </c>
      <c r="I542" s="186" t="s">
        <v>160</v>
      </c>
      <c r="J542" s="186" t="s">
        <v>160</v>
      </c>
      <c r="K542" s="196" t="s">
        <v>160</v>
      </c>
      <c r="L542" s="171">
        <v>0.3551</v>
      </c>
      <c r="M542" s="172">
        <v>161</v>
      </c>
      <c r="N542" s="173">
        <v>112.4</v>
      </c>
      <c r="O542" s="173">
        <v>34.67</v>
      </c>
      <c r="P542" s="174">
        <v>1.135</v>
      </c>
      <c r="Q542" s="175">
        <v>31.27</v>
      </c>
      <c r="R542" s="176">
        <v>22</v>
      </c>
      <c r="S542" s="174">
        <f t="shared" si="16"/>
        <v>1.152712</v>
      </c>
      <c r="T542" s="177">
        <f t="shared" si="17"/>
        <v>-0.0153655032653431</v>
      </c>
      <c r="U542" s="219">
        <v>2.88</v>
      </c>
      <c r="V542" s="219">
        <v>3.42</v>
      </c>
      <c r="W542" s="219">
        <v>4.09</v>
      </c>
      <c r="X542" s="219">
        <v>4.93</v>
      </c>
      <c r="Y542" s="219">
        <v>5.32</v>
      </c>
      <c r="Z542" s="219">
        <v>5.25</v>
      </c>
      <c r="AA542" s="219">
        <v>4.77</v>
      </c>
      <c r="AB542" s="219">
        <v>4.32</v>
      </c>
      <c r="AC542" s="219">
        <v>3.69</v>
      </c>
      <c r="AD542" s="219">
        <v>3.25</v>
      </c>
      <c r="AE542" s="219">
        <v>2.83</v>
      </c>
      <c r="AF542" s="219">
        <v>2.6</v>
      </c>
      <c r="AG542" s="179">
        <v>3.18647058415285</v>
      </c>
      <c r="AH542" s="179">
        <v>3.78393381868151</v>
      </c>
      <c r="AI542" s="179">
        <v>4.52523079485596</v>
      </c>
      <c r="AJ542" s="179">
        <v>5.4546180485672</v>
      </c>
      <c r="AK542" s="179">
        <v>5.88611927350457</v>
      </c>
      <c r="AL542" s="179">
        <v>5.8086703356953</v>
      </c>
      <c r="AM542" s="179">
        <v>5.27759190500316</v>
      </c>
      <c r="AN542" s="179">
        <v>4.77970587622927</v>
      </c>
      <c r="AO542" s="179">
        <v>4.08266543594584</v>
      </c>
      <c r="AP542" s="179">
        <v>3.59584354114471</v>
      </c>
      <c r="AQ542" s="179">
        <v>3.13114991428908</v>
      </c>
      <c r="AR542" s="179">
        <v>2.87667483291577</v>
      </c>
      <c r="AS542" s="177">
        <v>0.8</v>
      </c>
      <c r="AT542" s="180">
        <v>1.18543071784174</v>
      </c>
      <c r="AU542" s="181">
        <v>535</v>
      </c>
    </row>
    <row r="543" customHeight="1" spans="1:47">
      <c r="A543" s="184" t="s">
        <v>606</v>
      </c>
      <c r="B543" s="185" t="s">
        <v>632</v>
      </c>
      <c r="C543" s="167" t="s">
        <v>638</v>
      </c>
      <c r="D543" s="186">
        <v>0</v>
      </c>
      <c r="E543" s="186">
        <v>0.75</v>
      </c>
      <c r="F543" s="186" t="s">
        <v>160</v>
      </c>
      <c r="G543" s="186" t="s">
        <v>160</v>
      </c>
      <c r="H543" s="186" t="s">
        <v>160</v>
      </c>
      <c r="I543" s="186" t="s">
        <v>160</v>
      </c>
      <c r="J543" s="186" t="s">
        <v>160</v>
      </c>
      <c r="K543" s="196" t="s">
        <v>160</v>
      </c>
      <c r="L543" s="171">
        <v>0.3551</v>
      </c>
      <c r="M543" s="172">
        <v>144</v>
      </c>
      <c r="N543" s="173">
        <v>112.58</v>
      </c>
      <c r="O543" s="173">
        <v>34.9</v>
      </c>
      <c r="P543" s="174">
        <v>1.15</v>
      </c>
      <c r="Q543" s="175">
        <v>31.6</v>
      </c>
      <c r="R543" s="176">
        <v>22</v>
      </c>
      <c r="S543" s="174">
        <f t="shared" si="16"/>
        <v>1.152712</v>
      </c>
      <c r="T543" s="177">
        <f t="shared" si="17"/>
        <v>-0.00235271255959879</v>
      </c>
      <c r="U543" s="219">
        <v>2.88</v>
      </c>
      <c r="V543" s="219">
        <v>3.42</v>
      </c>
      <c r="W543" s="219">
        <v>4.09</v>
      </c>
      <c r="X543" s="219">
        <v>4.93</v>
      </c>
      <c r="Y543" s="219">
        <v>5.32</v>
      </c>
      <c r="Z543" s="219">
        <v>5.25</v>
      </c>
      <c r="AA543" s="219">
        <v>4.77</v>
      </c>
      <c r="AB543" s="219">
        <v>4.32</v>
      </c>
      <c r="AC543" s="219">
        <v>3.69</v>
      </c>
      <c r="AD543" s="219">
        <v>3.25</v>
      </c>
      <c r="AE543" s="219">
        <v>2.83</v>
      </c>
      <c r="AF543" s="219">
        <v>2.6</v>
      </c>
      <c r="AG543" s="179">
        <v>3.19530512391647</v>
      </c>
      <c r="AH543" s="179">
        <v>3.79442483465081</v>
      </c>
      <c r="AI543" s="179">
        <v>4.53777706833971</v>
      </c>
      <c r="AJ543" s="179">
        <v>5.46974106281534</v>
      </c>
      <c r="AK543" s="179">
        <v>5.90243863167903</v>
      </c>
      <c r="AL543" s="179">
        <v>5.82477496547273</v>
      </c>
      <c r="AM543" s="179">
        <v>5.29222411148665</v>
      </c>
      <c r="AN543" s="179">
        <v>4.7929576858747</v>
      </c>
      <c r="AO543" s="179">
        <v>4.09398469001798</v>
      </c>
      <c r="AP543" s="179">
        <v>3.60581307386407</v>
      </c>
      <c r="AQ543" s="179">
        <v>3.13983107662625</v>
      </c>
      <c r="AR543" s="179">
        <v>2.88465045909126</v>
      </c>
      <c r="AS543" s="177">
        <v>0.8</v>
      </c>
      <c r="AT543" s="180">
        <v>1.19070350794118</v>
      </c>
      <c r="AU543" s="181">
        <v>536</v>
      </c>
    </row>
    <row r="544" customHeight="1" spans="1:47">
      <c r="A544" s="184" t="s">
        <v>606</v>
      </c>
      <c r="B544" s="185" t="s">
        <v>632</v>
      </c>
      <c r="C544" s="167" t="s">
        <v>639</v>
      </c>
      <c r="D544" s="186">
        <v>0</v>
      </c>
      <c r="E544" s="186">
        <v>0.75</v>
      </c>
      <c r="F544" s="186" t="s">
        <v>160</v>
      </c>
      <c r="G544" s="186" t="s">
        <v>160</v>
      </c>
      <c r="H544" s="186" t="s">
        <v>160</v>
      </c>
      <c r="I544" s="186" t="s">
        <v>160</v>
      </c>
      <c r="J544" s="186" t="s">
        <v>160</v>
      </c>
      <c r="K544" s="196" t="s">
        <v>160</v>
      </c>
      <c r="L544" s="171">
        <v>0.3551</v>
      </c>
      <c r="M544" s="172">
        <v>142</v>
      </c>
      <c r="N544" s="173">
        <v>112.45</v>
      </c>
      <c r="O544" s="173">
        <v>34.62</v>
      </c>
      <c r="P544" s="174">
        <v>1.136</v>
      </c>
      <c r="Q544" s="175">
        <v>31.22</v>
      </c>
      <c r="R544" s="176">
        <v>22</v>
      </c>
      <c r="S544" s="174">
        <f t="shared" si="16"/>
        <v>1.152712</v>
      </c>
      <c r="T544" s="177">
        <f t="shared" si="17"/>
        <v>-0.0144979838849603</v>
      </c>
      <c r="U544" s="219">
        <v>2.88</v>
      </c>
      <c r="V544" s="219">
        <v>3.42</v>
      </c>
      <c r="W544" s="219">
        <v>4.09</v>
      </c>
      <c r="X544" s="219">
        <v>4.93</v>
      </c>
      <c r="Y544" s="219">
        <v>5.32</v>
      </c>
      <c r="Z544" s="219">
        <v>5.25</v>
      </c>
      <c r="AA544" s="219">
        <v>4.77</v>
      </c>
      <c r="AB544" s="219">
        <v>4.32</v>
      </c>
      <c r="AC544" s="219">
        <v>3.69</v>
      </c>
      <c r="AD544" s="219">
        <v>3.25</v>
      </c>
      <c r="AE544" s="219">
        <v>2.83</v>
      </c>
      <c r="AF544" s="219">
        <v>2.6</v>
      </c>
      <c r="AG544" s="179">
        <v>3.18457175773307</v>
      </c>
      <c r="AH544" s="179">
        <v>3.78167896230802</v>
      </c>
      <c r="AI544" s="179">
        <v>4.52253419761397</v>
      </c>
      <c r="AJ544" s="179">
        <v>5.45136762695279</v>
      </c>
      <c r="AK544" s="179">
        <v>5.88261171914581</v>
      </c>
      <c r="AL544" s="179">
        <v>5.80520893336757</v>
      </c>
      <c r="AM544" s="179">
        <v>5.27444697374539</v>
      </c>
      <c r="AN544" s="179">
        <v>4.7768576365996</v>
      </c>
      <c r="AO544" s="179">
        <v>4.08023256459549</v>
      </c>
      <c r="AP544" s="179">
        <v>3.59370076827516</v>
      </c>
      <c r="AQ544" s="179">
        <v>3.12928405360576</v>
      </c>
      <c r="AR544" s="179">
        <v>2.87496061462013</v>
      </c>
      <c r="AS544" s="177">
        <v>0.8</v>
      </c>
      <c r="AT544" s="180">
        <v>1.2034129559149</v>
      </c>
      <c r="AU544" s="181">
        <v>537</v>
      </c>
    </row>
    <row r="545" customHeight="1" spans="1:47">
      <c r="A545" s="184" t="s">
        <v>606</v>
      </c>
      <c r="B545" s="185" t="s">
        <v>632</v>
      </c>
      <c r="C545" s="167" t="s">
        <v>640</v>
      </c>
      <c r="D545" s="186">
        <v>0</v>
      </c>
      <c r="E545" s="186">
        <v>0.75</v>
      </c>
      <c r="F545" s="186" t="s">
        <v>160</v>
      </c>
      <c r="G545" s="186" t="s">
        <v>160</v>
      </c>
      <c r="H545" s="186" t="s">
        <v>160</v>
      </c>
      <c r="I545" s="186" t="s">
        <v>160</v>
      </c>
      <c r="J545" s="186" t="s">
        <v>160</v>
      </c>
      <c r="K545" s="196" t="s">
        <v>160</v>
      </c>
      <c r="L545" s="171">
        <v>0.3551</v>
      </c>
      <c r="M545" s="172">
        <v>343</v>
      </c>
      <c r="N545" s="173">
        <v>112.43</v>
      </c>
      <c r="O545" s="173">
        <v>34.83</v>
      </c>
      <c r="P545" s="174">
        <v>1.163</v>
      </c>
      <c r="Q545" s="175">
        <v>31.53</v>
      </c>
      <c r="R545" s="176">
        <v>23</v>
      </c>
      <c r="S545" s="174">
        <f t="shared" si="16"/>
        <v>1.152712</v>
      </c>
      <c r="T545" s="177">
        <f t="shared" si="17"/>
        <v>0.0089250393853797</v>
      </c>
      <c r="U545" s="219">
        <v>2.88</v>
      </c>
      <c r="V545" s="219">
        <v>3.42</v>
      </c>
      <c r="W545" s="219">
        <v>4.09</v>
      </c>
      <c r="X545" s="219">
        <v>4.93</v>
      </c>
      <c r="Y545" s="219">
        <v>5.32</v>
      </c>
      <c r="Z545" s="219">
        <v>5.25</v>
      </c>
      <c r="AA545" s="219">
        <v>4.77</v>
      </c>
      <c r="AB545" s="219">
        <v>4.32</v>
      </c>
      <c r="AC545" s="219">
        <v>3.69</v>
      </c>
      <c r="AD545" s="219">
        <v>3.25</v>
      </c>
      <c r="AE545" s="219">
        <v>2.83</v>
      </c>
      <c r="AF545" s="219">
        <v>2.6</v>
      </c>
      <c r="AG545" s="179">
        <v>3.19282665574749</v>
      </c>
      <c r="AH545" s="179">
        <v>3.79148165370014</v>
      </c>
      <c r="AI545" s="179">
        <v>4.53425729930807</v>
      </c>
      <c r="AJ545" s="179">
        <v>5.46549840723442</v>
      </c>
      <c r="AK545" s="179">
        <v>5.89786035020022</v>
      </c>
      <c r="AL545" s="179">
        <v>5.82025692453969</v>
      </c>
      <c r="AM545" s="179">
        <v>5.28811914858178</v>
      </c>
      <c r="AN545" s="179">
        <v>4.78923998362123</v>
      </c>
      <c r="AO545" s="179">
        <v>4.09080915267647</v>
      </c>
      <c r="AP545" s="179">
        <v>3.60301619138171</v>
      </c>
      <c r="AQ545" s="179">
        <v>3.13739563741854</v>
      </c>
      <c r="AR545" s="179">
        <v>2.88241295310537</v>
      </c>
      <c r="AS545" s="177">
        <v>0.8</v>
      </c>
      <c r="AT545" s="180">
        <v>1.2034129559149</v>
      </c>
      <c r="AU545" s="181">
        <v>538</v>
      </c>
    </row>
    <row r="546" customHeight="1" spans="1:47">
      <c r="A546" s="184" t="s">
        <v>606</v>
      </c>
      <c r="B546" s="185" t="s">
        <v>632</v>
      </c>
      <c r="C546" s="167" t="s">
        <v>641</v>
      </c>
      <c r="D546" s="186">
        <v>0</v>
      </c>
      <c r="E546" s="186">
        <v>0.75</v>
      </c>
      <c r="F546" s="186" t="s">
        <v>160</v>
      </c>
      <c r="G546" s="186" t="s">
        <v>160</v>
      </c>
      <c r="H546" s="186" t="s">
        <v>160</v>
      </c>
      <c r="I546" s="186" t="s">
        <v>160</v>
      </c>
      <c r="J546" s="186" t="s">
        <v>160</v>
      </c>
      <c r="K546" s="196" t="s">
        <v>160</v>
      </c>
      <c r="L546" s="171">
        <v>0.3551</v>
      </c>
      <c r="M546" s="172">
        <v>297</v>
      </c>
      <c r="N546" s="173">
        <v>112.15</v>
      </c>
      <c r="O546" s="173">
        <v>34.72</v>
      </c>
      <c r="P546" s="174">
        <v>1.171</v>
      </c>
      <c r="Q546" s="175">
        <v>31.42</v>
      </c>
      <c r="R546" s="176">
        <v>23</v>
      </c>
      <c r="S546" s="174">
        <f t="shared" si="16"/>
        <v>1.152712</v>
      </c>
      <c r="T546" s="177">
        <f t="shared" si="17"/>
        <v>0.0158651944284434</v>
      </c>
      <c r="U546" s="219">
        <v>2.88</v>
      </c>
      <c r="V546" s="219">
        <v>3.42</v>
      </c>
      <c r="W546" s="219">
        <v>4.09</v>
      </c>
      <c r="X546" s="219">
        <v>4.93</v>
      </c>
      <c r="Y546" s="219">
        <v>5.32</v>
      </c>
      <c r="Z546" s="219">
        <v>5.25</v>
      </c>
      <c r="AA546" s="219">
        <v>4.77</v>
      </c>
      <c r="AB546" s="219">
        <v>4.32</v>
      </c>
      <c r="AC546" s="219">
        <v>3.69</v>
      </c>
      <c r="AD546" s="219">
        <v>3.25</v>
      </c>
      <c r="AE546" s="219">
        <v>2.83</v>
      </c>
      <c r="AF546" s="219">
        <v>2.6</v>
      </c>
      <c r="AG546" s="179">
        <v>3.18884911408921</v>
      </c>
      <c r="AH546" s="179">
        <v>3.78675832298093</v>
      </c>
      <c r="AI546" s="179">
        <v>4.52860863771697</v>
      </c>
      <c r="AJ546" s="179">
        <v>5.45868962932632</v>
      </c>
      <c r="AK546" s="179">
        <v>5.89051294685923</v>
      </c>
      <c r="AL546" s="179">
        <v>5.81300619755845</v>
      </c>
      <c r="AM546" s="179">
        <v>5.28153134521025</v>
      </c>
      <c r="AN546" s="179">
        <v>4.78327367113381</v>
      </c>
      <c r="AO546" s="179">
        <v>4.0857129274268</v>
      </c>
      <c r="AP546" s="179">
        <v>3.59852764610761</v>
      </c>
      <c r="AQ546" s="179">
        <v>3.13348715030294</v>
      </c>
      <c r="AR546" s="179">
        <v>2.87882211688609</v>
      </c>
      <c r="AS546" s="177">
        <v>0.8</v>
      </c>
      <c r="AT546" s="180">
        <v>1.2034129559149</v>
      </c>
      <c r="AU546" s="181">
        <v>539</v>
      </c>
    </row>
    <row r="547" customHeight="1" spans="1:47">
      <c r="A547" s="184" t="s">
        <v>606</v>
      </c>
      <c r="B547" s="185" t="s">
        <v>632</v>
      </c>
      <c r="C547" s="167" t="s">
        <v>642</v>
      </c>
      <c r="D547" s="186">
        <v>0</v>
      </c>
      <c r="E547" s="186">
        <v>0.75</v>
      </c>
      <c r="F547" s="186" t="s">
        <v>160</v>
      </c>
      <c r="G547" s="186" t="s">
        <v>160</v>
      </c>
      <c r="H547" s="186" t="s">
        <v>160</v>
      </c>
      <c r="I547" s="186" t="s">
        <v>160</v>
      </c>
      <c r="J547" s="186" t="s">
        <v>160</v>
      </c>
      <c r="K547" s="196" t="s">
        <v>160</v>
      </c>
      <c r="L547" s="171">
        <v>0.3551</v>
      </c>
      <c r="M547" s="172">
        <v>742</v>
      </c>
      <c r="N547" s="173">
        <v>111.62</v>
      </c>
      <c r="O547" s="173">
        <v>33.78</v>
      </c>
      <c r="P547" s="174">
        <v>1.085</v>
      </c>
      <c r="Q547" s="175">
        <v>29.98</v>
      </c>
      <c r="R547" s="176">
        <v>22</v>
      </c>
      <c r="S547" s="174">
        <f t="shared" si="16"/>
        <v>1.12508</v>
      </c>
      <c r="T547" s="177">
        <f t="shared" si="17"/>
        <v>-0.0356241333949585</v>
      </c>
      <c r="U547" s="219">
        <v>2.91</v>
      </c>
      <c r="V547" s="219">
        <v>3.26</v>
      </c>
      <c r="W547" s="219">
        <v>3.84</v>
      </c>
      <c r="X547" s="219">
        <v>4.77</v>
      </c>
      <c r="Y547" s="219">
        <v>4.96</v>
      </c>
      <c r="Z547" s="219">
        <v>5.15</v>
      </c>
      <c r="AA547" s="219">
        <v>4.73</v>
      </c>
      <c r="AB547" s="219">
        <v>4.33</v>
      </c>
      <c r="AC547" s="219">
        <v>3.69</v>
      </c>
      <c r="AD547" s="219">
        <v>3.18</v>
      </c>
      <c r="AE547" s="219">
        <v>2.77</v>
      </c>
      <c r="AF547" s="219">
        <v>2.62</v>
      </c>
      <c r="AG547" s="179">
        <v>3.18551214135884</v>
      </c>
      <c r="AH547" s="179">
        <v>3.56864934049134</v>
      </c>
      <c r="AI547" s="179">
        <v>4.2035624133395</v>
      </c>
      <c r="AJ547" s="179">
        <v>5.22161268532015</v>
      </c>
      <c r="AK547" s="179">
        <v>5.42960145056352</v>
      </c>
      <c r="AL547" s="179">
        <v>5.63759021580688</v>
      </c>
      <c r="AM547" s="179">
        <v>5.17782557684787</v>
      </c>
      <c r="AN547" s="179">
        <v>4.739954492125</v>
      </c>
      <c r="AO547" s="179">
        <v>4.03936075656842</v>
      </c>
      <c r="AP547" s="179">
        <v>3.48107512354677</v>
      </c>
      <c r="AQ547" s="179">
        <v>3.03225726170583</v>
      </c>
      <c r="AR547" s="179">
        <v>2.86805560493476</v>
      </c>
      <c r="AS547" s="177">
        <v>0.8</v>
      </c>
      <c r="AT547" s="180">
        <v>1.2034129559149</v>
      </c>
      <c r="AU547" s="181">
        <v>540</v>
      </c>
    </row>
    <row r="548" customHeight="1" spans="1:47">
      <c r="A548" s="184" t="s">
        <v>606</v>
      </c>
      <c r="B548" s="185" t="s">
        <v>632</v>
      </c>
      <c r="C548" s="167" t="s">
        <v>643</v>
      </c>
      <c r="D548" s="186">
        <v>0</v>
      </c>
      <c r="E548" s="186">
        <v>0.75</v>
      </c>
      <c r="F548" s="186" t="s">
        <v>160</v>
      </c>
      <c r="G548" s="186" t="s">
        <v>160</v>
      </c>
      <c r="H548" s="186" t="s">
        <v>160</v>
      </c>
      <c r="I548" s="186" t="s">
        <v>160</v>
      </c>
      <c r="J548" s="186" t="s">
        <v>160</v>
      </c>
      <c r="K548" s="196" t="s">
        <v>160</v>
      </c>
      <c r="L548" s="171">
        <v>0.3551</v>
      </c>
      <c r="M548" s="172">
        <v>327</v>
      </c>
      <c r="N548" s="173">
        <v>112.1</v>
      </c>
      <c r="O548" s="173">
        <v>34.15</v>
      </c>
      <c r="P548" s="174">
        <v>1.089</v>
      </c>
      <c r="Q548" s="175">
        <v>30.55</v>
      </c>
      <c r="R548" s="176">
        <v>22</v>
      </c>
      <c r="S548" s="174">
        <f t="shared" si="16"/>
        <v>1.152712</v>
      </c>
      <c r="T548" s="177">
        <f t="shared" si="17"/>
        <v>-0.0552713947629592</v>
      </c>
      <c r="U548" s="219">
        <v>2.88</v>
      </c>
      <c r="V548" s="219">
        <v>3.42</v>
      </c>
      <c r="W548" s="219">
        <v>4.09</v>
      </c>
      <c r="X548" s="219">
        <v>4.93</v>
      </c>
      <c r="Y548" s="219">
        <v>5.32</v>
      </c>
      <c r="Z548" s="219">
        <v>5.25</v>
      </c>
      <c r="AA548" s="219">
        <v>4.77</v>
      </c>
      <c r="AB548" s="219">
        <v>4.32</v>
      </c>
      <c r="AC548" s="219">
        <v>3.69</v>
      </c>
      <c r="AD548" s="219">
        <v>3.25</v>
      </c>
      <c r="AE548" s="219">
        <v>2.83</v>
      </c>
      <c r="AF548" s="219">
        <v>2.6</v>
      </c>
      <c r="AG548" s="179">
        <v>3.16760224583417</v>
      </c>
      <c r="AH548" s="179">
        <v>3.76152766692808</v>
      </c>
      <c r="AI548" s="179">
        <v>4.49843513384089</v>
      </c>
      <c r="AJ548" s="179">
        <v>5.42231912220919</v>
      </c>
      <c r="AK548" s="179">
        <v>5.8512652596659</v>
      </c>
      <c r="AL548" s="179">
        <v>5.77427492730188</v>
      </c>
      <c r="AM548" s="179">
        <v>5.24634121966285</v>
      </c>
      <c r="AN548" s="179">
        <v>4.75140336875126</v>
      </c>
      <c r="AO548" s="179">
        <v>4.05849037747503</v>
      </c>
      <c r="AP548" s="179">
        <v>3.57455114547259</v>
      </c>
      <c r="AQ548" s="179">
        <v>3.11260915128844</v>
      </c>
      <c r="AR548" s="179">
        <v>2.85964091637807</v>
      </c>
      <c r="AS548" s="177">
        <v>0.8</v>
      </c>
      <c r="AT548" s="180">
        <v>1.21443569720307</v>
      </c>
      <c r="AU548" s="181">
        <v>541</v>
      </c>
    </row>
    <row r="549" customHeight="1" spans="1:47">
      <c r="A549" s="184" t="s">
        <v>606</v>
      </c>
      <c r="B549" s="185" t="s">
        <v>632</v>
      </c>
      <c r="C549" s="167" t="s">
        <v>644</v>
      </c>
      <c r="D549" s="186">
        <v>0</v>
      </c>
      <c r="E549" s="186">
        <v>0.75</v>
      </c>
      <c r="F549" s="186" t="s">
        <v>160</v>
      </c>
      <c r="G549" s="186" t="s">
        <v>160</v>
      </c>
      <c r="H549" s="186" t="s">
        <v>160</v>
      </c>
      <c r="I549" s="186" t="s">
        <v>160</v>
      </c>
      <c r="J549" s="186" t="s">
        <v>160</v>
      </c>
      <c r="K549" s="196" t="s">
        <v>160</v>
      </c>
      <c r="L549" s="171">
        <v>0.3551</v>
      </c>
      <c r="M549" s="172">
        <v>311</v>
      </c>
      <c r="N549" s="173">
        <v>112.47</v>
      </c>
      <c r="O549" s="173">
        <v>34.15</v>
      </c>
      <c r="P549" s="174">
        <v>1.095</v>
      </c>
      <c r="Q549" s="175">
        <v>30.55</v>
      </c>
      <c r="R549" s="176">
        <v>22</v>
      </c>
      <c r="S549" s="174">
        <f t="shared" si="16"/>
        <v>1.152712</v>
      </c>
      <c r="T549" s="177">
        <f t="shared" si="17"/>
        <v>-0.0500662784806615</v>
      </c>
      <c r="U549" s="219">
        <v>2.88</v>
      </c>
      <c r="V549" s="219">
        <v>3.42</v>
      </c>
      <c r="W549" s="219">
        <v>4.09</v>
      </c>
      <c r="X549" s="219">
        <v>4.93</v>
      </c>
      <c r="Y549" s="219">
        <v>5.32</v>
      </c>
      <c r="Z549" s="219">
        <v>5.25</v>
      </c>
      <c r="AA549" s="219">
        <v>4.77</v>
      </c>
      <c r="AB549" s="219">
        <v>4.32</v>
      </c>
      <c r="AC549" s="219">
        <v>3.69</v>
      </c>
      <c r="AD549" s="219">
        <v>3.25</v>
      </c>
      <c r="AE549" s="219">
        <v>2.83</v>
      </c>
      <c r="AF549" s="219">
        <v>2.6</v>
      </c>
      <c r="AG549" s="179">
        <v>3.16760224583417</v>
      </c>
      <c r="AH549" s="179">
        <v>3.76152766692808</v>
      </c>
      <c r="AI549" s="179">
        <v>4.49843513384089</v>
      </c>
      <c r="AJ549" s="179">
        <v>5.42231912220919</v>
      </c>
      <c r="AK549" s="179">
        <v>5.8512652596659</v>
      </c>
      <c r="AL549" s="179">
        <v>5.77427492730188</v>
      </c>
      <c r="AM549" s="179">
        <v>5.24634121966285</v>
      </c>
      <c r="AN549" s="179">
        <v>4.75140336875126</v>
      </c>
      <c r="AO549" s="179">
        <v>4.05849037747503</v>
      </c>
      <c r="AP549" s="179">
        <v>3.57455114547259</v>
      </c>
      <c r="AQ549" s="179">
        <v>3.11260915128844</v>
      </c>
      <c r="AR549" s="179">
        <v>2.85964091637807</v>
      </c>
      <c r="AS549" s="177">
        <v>0.8</v>
      </c>
      <c r="AT549" s="180">
        <v>1.20357616153439</v>
      </c>
      <c r="AU549" s="181">
        <v>542</v>
      </c>
    </row>
    <row r="550" customHeight="1" spans="1:47">
      <c r="A550" s="184" t="s">
        <v>606</v>
      </c>
      <c r="B550" s="185" t="s">
        <v>632</v>
      </c>
      <c r="C550" s="167" t="s">
        <v>645</v>
      </c>
      <c r="D550" s="186">
        <v>0</v>
      </c>
      <c r="E550" s="186">
        <v>0.75</v>
      </c>
      <c r="F550" s="186" t="s">
        <v>160</v>
      </c>
      <c r="G550" s="186" t="s">
        <v>160</v>
      </c>
      <c r="H550" s="186" t="s">
        <v>160</v>
      </c>
      <c r="I550" s="186" t="s">
        <v>160</v>
      </c>
      <c r="J550" s="186" t="s">
        <v>160</v>
      </c>
      <c r="K550" s="196" t="s">
        <v>160</v>
      </c>
      <c r="L550" s="171">
        <v>0.3551</v>
      </c>
      <c r="M550" s="172">
        <v>200</v>
      </c>
      <c r="N550" s="173">
        <v>112.17</v>
      </c>
      <c r="O550" s="173">
        <v>34.52</v>
      </c>
      <c r="P550" s="174">
        <v>1.13</v>
      </c>
      <c r="Q550" s="175">
        <v>31.02</v>
      </c>
      <c r="R550" s="176">
        <v>22</v>
      </c>
      <c r="S550" s="174">
        <f t="shared" si="16"/>
        <v>1.152712</v>
      </c>
      <c r="T550" s="177">
        <f t="shared" si="17"/>
        <v>-0.019703100167258</v>
      </c>
      <c r="U550" s="219">
        <v>2.88</v>
      </c>
      <c r="V550" s="219">
        <v>3.42</v>
      </c>
      <c r="W550" s="219">
        <v>4.09</v>
      </c>
      <c r="X550" s="219">
        <v>4.93</v>
      </c>
      <c r="Y550" s="219">
        <v>5.32</v>
      </c>
      <c r="Z550" s="219">
        <v>5.25</v>
      </c>
      <c r="AA550" s="219">
        <v>4.77</v>
      </c>
      <c r="AB550" s="219">
        <v>4.32</v>
      </c>
      <c r="AC550" s="219">
        <v>3.69</v>
      </c>
      <c r="AD550" s="219">
        <v>3.25</v>
      </c>
      <c r="AE550" s="219">
        <v>2.83</v>
      </c>
      <c r="AF550" s="219">
        <v>2.6</v>
      </c>
      <c r="AG550" s="179">
        <v>3.18075411724698</v>
      </c>
      <c r="AH550" s="179">
        <v>3.77714551423079</v>
      </c>
      <c r="AI550" s="179">
        <v>4.51711261789588</v>
      </c>
      <c r="AJ550" s="179">
        <v>5.44483256875959</v>
      </c>
      <c r="AK550" s="179">
        <v>5.87555968880345</v>
      </c>
      <c r="AL550" s="179">
        <v>5.79824969289814</v>
      </c>
      <c r="AM550" s="179">
        <v>5.26812400669031</v>
      </c>
      <c r="AN550" s="179">
        <v>4.77113117587047</v>
      </c>
      <c r="AO550" s="179">
        <v>4.07534121272269</v>
      </c>
      <c r="AP550" s="179">
        <v>3.58939266703218</v>
      </c>
      <c r="AQ550" s="179">
        <v>3.12553269160033</v>
      </c>
      <c r="AR550" s="179">
        <v>2.87151413362574</v>
      </c>
      <c r="AS550" s="177">
        <v>0.8</v>
      </c>
      <c r="AT550" s="180">
        <v>1.20423551223716</v>
      </c>
      <c r="AU550" s="181">
        <v>543</v>
      </c>
    </row>
    <row r="551" customHeight="1" spans="1:47">
      <c r="A551" s="184" t="s">
        <v>606</v>
      </c>
      <c r="B551" s="185" t="s">
        <v>632</v>
      </c>
      <c r="C551" s="167" t="s">
        <v>646</v>
      </c>
      <c r="D551" s="186">
        <v>0</v>
      </c>
      <c r="E551" s="186">
        <v>0.75</v>
      </c>
      <c r="F551" s="186" t="s">
        <v>160</v>
      </c>
      <c r="G551" s="186" t="s">
        <v>160</v>
      </c>
      <c r="H551" s="186" t="s">
        <v>160</v>
      </c>
      <c r="I551" s="186" t="s">
        <v>160</v>
      </c>
      <c r="J551" s="186" t="s">
        <v>160</v>
      </c>
      <c r="K551" s="196" t="s">
        <v>160</v>
      </c>
      <c r="L551" s="171">
        <v>0.3551</v>
      </c>
      <c r="M551" s="172">
        <v>336</v>
      </c>
      <c r="N551" s="173">
        <v>111.65</v>
      </c>
      <c r="O551" s="173">
        <v>34.38</v>
      </c>
      <c r="P551" s="174">
        <v>1.098</v>
      </c>
      <c r="Q551" s="175">
        <v>30.58</v>
      </c>
      <c r="R551" s="176">
        <v>22</v>
      </c>
      <c r="S551" s="174">
        <f t="shared" si="16"/>
        <v>1.16384</v>
      </c>
      <c r="T551" s="177">
        <f t="shared" si="17"/>
        <v>-0.0565713500137475</v>
      </c>
      <c r="U551" s="219">
        <v>2.88</v>
      </c>
      <c r="V551" s="219">
        <v>3.4</v>
      </c>
      <c r="W551" s="219">
        <v>4.1</v>
      </c>
      <c r="X551" s="219">
        <v>5</v>
      </c>
      <c r="Y551" s="219">
        <v>5.31</v>
      </c>
      <c r="Z551" s="219">
        <v>5.27</v>
      </c>
      <c r="AA551" s="219">
        <v>5</v>
      </c>
      <c r="AB551" s="219">
        <v>4.48</v>
      </c>
      <c r="AC551" s="219">
        <v>3.72</v>
      </c>
      <c r="AD551" s="219">
        <v>3.24</v>
      </c>
      <c r="AE551" s="219">
        <v>2.81</v>
      </c>
      <c r="AF551" s="219">
        <v>2.59</v>
      </c>
      <c r="AG551" s="179">
        <v>3.17009843277426</v>
      </c>
      <c r="AH551" s="179">
        <v>3.74247731646962</v>
      </c>
      <c r="AI551" s="179">
        <v>4.51298735221336</v>
      </c>
      <c r="AJ551" s="179">
        <v>5.50364311245532</v>
      </c>
      <c r="AK551" s="179">
        <v>5.84486898542755</v>
      </c>
      <c r="AL551" s="179">
        <v>5.80083984052791</v>
      </c>
      <c r="AM551" s="179">
        <v>5.50364311245532</v>
      </c>
      <c r="AN551" s="179">
        <v>4.93126422875997</v>
      </c>
      <c r="AO551" s="179">
        <v>4.09471047566676</v>
      </c>
      <c r="AP551" s="179">
        <v>3.56636073687105</v>
      </c>
      <c r="AQ551" s="179">
        <v>3.09304742919989</v>
      </c>
      <c r="AR551" s="179">
        <v>2.85088713225186</v>
      </c>
      <c r="AS551" s="177">
        <v>0.8</v>
      </c>
      <c r="AT551" s="180">
        <v>1.21682230869001</v>
      </c>
      <c r="AU551" s="181">
        <v>544</v>
      </c>
    </row>
    <row r="552" customHeight="1" spans="1:47">
      <c r="A552" s="184" t="s">
        <v>606</v>
      </c>
      <c r="B552" s="185" t="s">
        <v>632</v>
      </c>
      <c r="C552" s="167" t="s">
        <v>647</v>
      </c>
      <c r="D552" s="186">
        <v>0</v>
      </c>
      <c r="E552" s="186">
        <v>0.75</v>
      </c>
      <c r="F552" s="186" t="s">
        <v>160</v>
      </c>
      <c r="G552" s="186" t="s">
        <v>160</v>
      </c>
      <c r="H552" s="186" t="s">
        <v>160</v>
      </c>
      <c r="I552" s="186" t="s">
        <v>160</v>
      </c>
      <c r="J552" s="186" t="s">
        <v>160</v>
      </c>
      <c r="K552" s="196" t="s">
        <v>160</v>
      </c>
      <c r="L552" s="171">
        <v>0.3551</v>
      </c>
      <c r="M552" s="172">
        <v>206</v>
      </c>
      <c r="N552" s="173">
        <v>112.42</v>
      </c>
      <c r="O552" s="173">
        <v>34.42</v>
      </c>
      <c r="P552" s="174">
        <v>1.125</v>
      </c>
      <c r="Q552" s="175">
        <v>30.92</v>
      </c>
      <c r="R552" s="176">
        <v>22</v>
      </c>
      <c r="S552" s="174">
        <f t="shared" si="16"/>
        <v>1.152712</v>
      </c>
      <c r="T552" s="177">
        <f t="shared" si="17"/>
        <v>-0.0240406970691727</v>
      </c>
      <c r="U552" s="219">
        <v>2.88</v>
      </c>
      <c r="V552" s="219">
        <v>3.42</v>
      </c>
      <c r="W552" s="219">
        <v>4.09</v>
      </c>
      <c r="X552" s="219">
        <v>4.93</v>
      </c>
      <c r="Y552" s="219">
        <v>5.32</v>
      </c>
      <c r="Z552" s="219">
        <v>5.25</v>
      </c>
      <c r="AA552" s="219">
        <v>4.77</v>
      </c>
      <c r="AB552" s="219">
        <v>4.32</v>
      </c>
      <c r="AC552" s="219">
        <v>3.69</v>
      </c>
      <c r="AD552" s="219">
        <v>3.25</v>
      </c>
      <c r="AE552" s="219">
        <v>2.83</v>
      </c>
      <c r="AF552" s="219">
        <v>2.6</v>
      </c>
      <c r="AG552" s="179">
        <v>3.17707639028656</v>
      </c>
      <c r="AH552" s="179">
        <v>3.77277821346529</v>
      </c>
      <c r="AI552" s="179">
        <v>4.51188973481668</v>
      </c>
      <c r="AJ552" s="179">
        <v>5.43853701531692</v>
      </c>
      <c r="AK552" s="179">
        <v>5.86876610983489</v>
      </c>
      <c r="AL552" s="179">
        <v>5.79154550312654</v>
      </c>
      <c r="AM552" s="179">
        <v>5.26203277141211</v>
      </c>
      <c r="AN552" s="179">
        <v>4.76561458542984</v>
      </c>
      <c r="AO552" s="179">
        <v>4.07062912505465</v>
      </c>
      <c r="AP552" s="179">
        <v>3.58524245431643</v>
      </c>
      <c r="AQ552" s="179">
        <v>3.12191881406631</v>
      </c>
      <c r="AR552" s="179">
        <v>2.86819396345314</v>
      </c>
      <c r="AS552" s="177">
        <v>0.8</v>
      </c>
      <c r="AT552" s="180">
        <v>1.19658377357996</v>
      </c>
      <c r="AU552" s="181">
        <v>545</v>
      </c>
    </row>
    <row r="553" customHeight="1" spans="1:47">
      <c r="A553" s="184" t="s">
        <v>606</v>
      </c>
      <c r="B553" s="185" t="s">
        <v>632</v>
      </c>
      <c r="C553" s="167" t="s">
        <v>648</v>
      </c>
      <c r="D553" s="186">
        <v>0</v>
      </c>
      <c r="E553" s="186">
        <v>0.75</v>
      </c>
      <c r="F553" s="186" t="s">
        <v>160</v>
      </c>
      <c r="G553" s="186" t="s">
        <v>160</v>
      </c>
      <c r="H553" s="186" t="s">
        <v>160</v>
      </c>
      <c r="I553" s="186" t="s">
        <v>160</v>
      </c>
      <c r="J553" s="186" t="s">
        <v>160</v>
      </c>
      <c r="K553" s="196" t="s">
        <v>160</v>
      </c>
      <c r="L553" s="171">
        <v>0.3551</v>
      </c>
      <c r="M553" s="172">
        <v>124</v>
      </c>
      <c r="N553" s="173">
        <v>112.78</v>
      </c>
      <c r="O553" s="173">
        <v>34.73</v>
      </c>
      <c r="P553" s="174">
        <v>1.141</v>
      </c>
      <c r="Q553" s="175">
        <v>31.43</v>
      </c>
      <c r="R553" s="176">
        <v>22</v>
      </c>
      <c r="S553" s="174">
        <f t="shared" si="16"/>
        <v>1.152712</v>
      </c>
      <c r="T553" s="177">
        <f t="shared" si="17"/>
        <v>-0.0101603869830453</v>
      </c>
      <c r="U553" s="219">
        <v>2.88</v>
      </c>
      <c r="V553" s="219">
        <v>3.42</v>
      </c>
      <c r="W553" s="219">
        <v>4.09</v>
      </c>
      <c r="X553" s="219">
        <v>4.93</v>
      </c>
      <c r="Y553" s="219">
        <v>5.32</v>
      </c>
      <c r="Z553" s="219">
        <v>5.25</v>
      </c>
      <c r="AA553" s="219">
        <v>4.77</v>
      </c>
      <c r="AB553" s="219">
        <v>4.32</v>
      </c>
      <c r="AC553" s="219">
        <v>3.69</v>
      </c>
      <c r="AD553" s="219">
        <v>3.25</v>
      </c>
      <c r="AE553" s="219">
        <v>2.83</v>
      </c>
      <c r="AF553" s="219">
        <v>2.6</v>
      </c>
      <c r="AG553" s="179">
        <v>3.18912894114054</v>
      </c>
      <c r="AH553" s="179">
        <v>3.7870906176044</v>
      </c>
      <c r="AI553" s="179">
        <v>4.52900603099473</v>
      </c>
      <c r="AJ553" s="179">
        <v>5.45916863882739</v>
      </c>
      <c r="AK553" s="179">
        <v>5.89102984960684</v>
      </c>
      <c r="AL553" s="179">
        <v>5.81351629895412</v>
      </c>
      <c r="AM553" s="179">
        <v>5.28199480876403</v>
      </c>
      <c r="AN553" s="179">
        <v>4.78369341171082</v>
      </c>
      <c r="AO553" s="179">
        <v>4.08607145583632</v>
      </c>
      <c r="AP553" s="179">
        <v>3.59884342316207</v>
      </c>
      <c r="AQ553" s="179">
        <v>3.13376211924574</v>
      </c>
      <c r="AR553" s="179">
        <v>2.87907473852966</v>
      </c>
      <c r="AS553" s="177">
        <v>0.8</v>
      </c>
      <c r="AT553" s="180">
        <v>1.19658377357996</v>
      </c>
      <c r="AU553" s="181">
        <v>546</v>
      </c>
    </row>
    <row r="554" customHeight="1" spans="1:47">
      <c r="A554" s="184" t="s">
        <v>606</v>
      </c>
      <c r="B554" s="185" t="s">
        <v>649</v>
      </c>
      <c r="C554" s="188" t="s">
        <v>650</v>
      </c>
      <c r="D554" s="186">
        <v>0</v>
      </c>
      <c r="E554" s="186">
        <v>0.75</v>
      </c>
      <c r="F554" s="186" t="s">
        <v>160</v>
      </c>
      <c r="G554" s="186" t="s">
        <v>160</v>
      </c>
      <c r="H554" s="186" t="s">
        <v>160</v>
      </c>
      <c r="I554" s="186" t="s">
        <v>160</v>
      </c>
      <c r="J554" s="186" t="s">
        <v>160</v>
      </c>
      <c r="K554" s="196" t="s">
        <v>160</v>
      </c>
      <c r="L554" s="171">
        <v>0.3551</v>
      </c>
      <c r="M554" s="172">
        <v>100</v>
      </c>
      <c r="N554" s="173">
        <v>113.25</v>
      </c>
      <c r="O554" s="173">
        <v>35.22</v>
      </c>
      <c r="P554" s="174">
        <v>1.146</v>
      </c>
      <c r="Q554" s="175">
        <v>32.32</v>
      </c>
      <c r="R554" s="176">
        <v>23</v>
      </c>
      <c r="S554" s="174">
        <f t="shared" si="16"/>
        <v>1.211968</v>
      </c>
      <c r="T554" s="177">
        <f t="shared" si="17"/>
        <v>-0.0544304800126738</v>
      </c>
      <c r="U554" s="219">
        <v>2.92</v>
      </c>
      <c r="V554" s="219">
        <v>3.59</v>
      </c>
      <c r="W554" s="219">
        <v>4.34</v>
      </c>
      <c r="X554" s="219">
        <v>5.39</v>
      </c>
      <c r="Y554" s="219">
        <v>5.7</v>
      </c>
      <c r="Z554" s="219">
        <v>5.47</v>
      </c>
      <c r="AA554" s="219">
        <v>4.87</v>
      </c>
      <c r="AB554" s="219">
        <v>4.56</v>
      </c>
      <c r="AC554" s="219">
        <v>3.91</v>
      </c>
      <c r="AD554" s="219">
        <v>3.43</v>
      </c>
      <c r="AE554" s="219">
        <v>2.99</v>
      </c>
      <c r="AF554" s="219">
        <v>2.62</v>
      </c>
      <c r="AG554" s="179">
        <v>3.26337408248403</v>
      </c>
      <c r="AH554" s="179">
        <v>4.01216197127317</v>
      </c>
      <c r="AI554" s="179">
        <v>4.85035736917146</v>
      </c>
      <c r="AJ554" s="179">
        <v>6.02383092622907</v>
      </c>
      <c r="AK554" s="179">
        <v>6.37028502402704</v>
      </c>
      <c r="AL554" s="179">
        <v>6.11323843533823</v>
      </c>
      <c r="AM554" s="179">
        <v>5.44268211701959</v>
      </c>
      <c r="AN554" s="179">
        <v>5.09622801922163</v>
      </c>
      <c r="AO554" s="179">
        <v>4.36979200770977</v>
      </c>
      <c r="AP554" s="179">
        <v>3.83334695305487</v>
      </c>
      <c r="AQ554" s="179">
        <v>3.34160565295453</v>
      </c>
      <c r="AR554" s="179">
        <v>2.92809592332471</v>
      </c>
      <c r="AS554" s="177">
        <v>0.8</v>
      </c>
      <c r="AT554" s="180">
        <v>1.19658377357996</v>
      </c>
      <c r="AU554" s="181">
        <v>547</v>
      </c>
    </row>
    <row r="555" customHeight="1" spans="1:47">
      <c r="A555" s="184" t="s">
        <v>606</v>
      </c>
      <c r="B555" s="185" t="s">
        <v>649</v>
      </c>
      <c r="C555" s="167" t="s">
        <v>651</v>
      </c>
      <c r="D555" s="186">
        <v>0</v>
      </c>
      <c r="E555" s="186">
        <v>0.75</v>
      </c>
      <c r="F555" s="186" t="s">
        <v>160</v>
      </c>
      <c r="G555" s="186" t="s">
        <v>160</v>
      </c>
      <c r="H555" s="186" t="s">
        <v>160</v>
      </c>
      <c r="I555" s="186" t="s">
        <v>160</v>
      </c>
      <c r="J555" s="186" t="s">
        <v>160</v>
      </c>
      <c r="K555" s="196" t="s">
        <v>160</v>
      </c>
      <c r="L555" s="171">
        <v>0.3551</v>
      </c>
      <c r="M555" s="172">
        <v>142</v>
      </c>
      <c r="N555" s="173">
        <v>113.22</v>
      </c>
      <c r="O555" s="173">
        <v>35.25</v>
      </c>
      <c r="P555" s="174">
        <v>1.149</v>
      </c>
      <c r="Q555" s="175">
        <v>32.35</v>
      </c>
      <c r="R555" s="176">
        <v>23</v>
      </c>
      <c r="S555" s="174">
        <f t="shared" si="16"/>
        <v>1.211968</v>
      </c>
      <c r="T555" s="177">
        <f t="shared" si="17"/>
        <v>-0.0519551671331258</v>
      </c>
      <c r="U555" s="219">
        <v>2.92</v>
      </c>
      <c r="V555" s="219">
        <v>3.59</v>
      </c>
      <c r="W555" s="219">
        <v>4.34</v>
      </c>
      <c r="X555" s="219">
        <v>5.39</v>
      </c>
      <c r="Y555" s="219">
        <v>5.7</v>
      </c>
      <c r="Z555" s="219">
        <v>5.47</v>
      </c>
      <c r="AA555" s="219">
        <v>4.87</v>
      </c>
      <c r="AB555" s="219">
        <v>4.56</v>
      </c>
      <c r="AC555" s="219">
        <v>3.91</v>
      </c>
      <c r="AD555" s="219">
        <v>3.43</v>
      </c>
      <c r="AE555" s="219">
        <v>2.99</v>
      </c>
      <c r="AF555" s="219">
        <v>2.62</v>
      </c>
      <c r="AG555" s="179">
        <v>3.26460764640651</v>
      </c>
      <c r="AH555" s="179">
        <v>4.01367857897238</v>
      </c>
      <c r="AI555" s="179">
        <v>4.85219081691926</v>
      </c>
      <c r="AJ555" s="179">
        <v>6.02610795004489</v>
      </c>
      <c r="AK555" s="179">
        <v>6.37269300839626</v>
      </c>
      <c r="AL555" s="179">
        <v>6.11554925542589</v>
      </c>
      <c r="AM555" s="179">
        <v>5.44473946506838</v>
      </c>
      <c r="AN555" s="179">
        <v>5.09815440671701</v>
      </c>
      <c r="AO555" s="179">
        <v>4.37144380049638</v>
      </c>
      <c r="AP555" s="179">
        <v>3.83479596821038</v>
      </c>
      <c r="AQ555" s="179">
        <v>3.34286878861488</v>
      </c>
      <c r="AR555" s="179">
        <v>2.92920275122776</v>
      </c>
      <c r="AS555" s="177">
        <v>0.8</v>
      </c>
      <c r="AT555" s="180">
        <v>1.19532530183658</v>
      </c>
      <c r="AU555" s="181">
        <v>548</v>
      </c>
    </row>
    <row r="556" customHeight="1" spans="1:47">
      <c r="A556" s="184" t="s">
        <v>606</v>
      </c>
      <c r="B556" s="185" t="s">
        <v>649</v>
      </c>
      <c r="C556" s="167" t="s">
        <v>652</v>
      </c>
      <c r="D556" s="186">
        <v>0</v>
      </c>
      <c r="E556" s="186">
        <v>0.75</v>
      </c>
      <c r="F556" s="186" t="s">
        <v>160</v>
      </c>
      <c r="G556" s="186" t="s">
        <v>160</v>
      </c>
      <c r="H556" s="186" t="s">
        <v>160</v>
      </c>
      <c r="I556" s="186" t="s">
        <v>160</v>
      </c>
      <c r="J556" s="186" t="s">
        <v>160</v>
      </c>
      <c r="K556" s="196" t="s">
        <v>160</v>
      </c>
      <c r="L556" s="171">
        <v>0.3551</v>
      </c>
      <c r="M556" s="172">
        <v>153</v>
      </c>
      <c r="N556" s="173">
        <v>113.17</v>
      </c>
      <c r="O556" s="173">
        <v>35.23</v>
      </c>
      <c r="P556" s="174">
        <v>1.149</v>
      </c>
      <c r="Q556" s="175">
        <v>32.33</v>
      </c>
      <c r="R556" s="176">
        <v>23</v>
      </c>
      <c r="S556" s="174">
        <f t="shared" si="16"/>
        <v>1.211968</v>
      </c>
      <c r="T556" s="177">
        <f t="shared" si="17"/>
        <v>-0.0519551671331258</v>
      </c>
      <c r="U556" s="219">
        <v>2.92</v>
      </c>
      <c r="V556" s="219">
        <v>3.59</v>
      </c>
      <c r="W556" s="219">
        <v>4.34</v>
      </c>
      <c r="X556" s="219">
        <v>5.39</v>
      </c>
      <c r="Y556" s="219">
        <v>5.7</v>
      </c>
      <c r="Z556" s="219">
        <v>5.47</v>
      </c>
      <c r="AA556" s="219">
        <v>4.87</v>
      </c>
      <c r="AB556" s="219">
        <v>4.56</v>
      </c>
      <c r="AC556" s="219">
        <v>3.91</v>
      </c>
      <c r="AD556" s="219">
        <v>3.43</v>
      </c>
      <c r="AE556" s="219">
        <v>2.99</v>
      </c>
      <c r="AF556" s="219">
        <v>2.62</v>
      </c>
      <c r="AG556" s="179">
        <v>3.26401013888155</v>
      </c>
      <c r="AH556" s="179">
        <v>4.01294397211808</v>
      </c>
      <c r="AI556" s="179">
        <v>4.85130274066642</v>
      </c>
      <c r="AJ556" s="179">
        <v>6.0250050166341</v>
      </c>
      <c r="AK556" s="179">
        <v>6.37152664096742</v>
      </c>
      <c r="AL556" s="179">
        <v>6.11442995194593</v>
      </c>
      <c r="AM556" s="179">
        <v>5.44374293710725</v>
      </c>
      <c r="AN556" s="179">
        <v>5.09722131277393</v>
      </c>
      <c r="AO556" s="179">
        <v>4.37064371336537</v>
      </c>
      <c r="AP556" s="179">
        <v>3.83409410149443</v>
      </c>
      <c r="AQ556" s="179">
        <v>3.3422569572794</v>
      </c>
      <c r="AR556" s="179">
        <v>2.92866663146222</v>
      </c>
      <c r="AS556" s="177">
        <v>0.8</v>
      </c>
      <c r="AT556" s="180">
        <v>1.19352280324581</v>
      </c>
      <c r="AU556" s="181">
        <v>549</v>
      </c>
    </row>
    <row r="557" customHeight="1" spans="1:47">
      <c r="A557" s="184" t="s">
        <v>606</v>
      </c>
      <c r="B557" s="185" t="s">
        <v>649</v>
      </c>
      <c r="C557" s="167" t="s">
        <v>653</v>
      </c>
      <c r="D557" s="186">
        <v>0</v>
      </c>
      <c r="E557" s="186">
        <v>0.75</v>
      </c>
      <c r="F557" s="186" t="s">
        <v>160</v>
      </c>
      <c r="G557" s="186" t="s">
        <v>160</v>
      </c>
      <c r="H557" s="186" t="s">
        <v>160</v>
      </c>
      <c r="I557" s="186" t="s">
        <v>160</v>
      </c>
      <c r="J557" s="186" t="s">
        <v>160</v>
      </c>
      <c r="K557" s="196" t="s">
        <v>160</v>
      </c>
      <c r="L557" s="171">
        <v>0.3551</v>
      </c>
      <c r="M557" s="172">
        <v>115</v>
      </c>
      <c r="N557" s="173">
        <v>113.32</v>
      </c>
      <c r="O557" s="173">
        <v>35.27</v>
      </c>
      <c r="P557" s="174">
        <v>1.145</v>
      </c>
      <c r="Q557" s="175">
        <v>32.37</v>
      </c>
      <c r="R557" s="176">
        <v>23</v>
      </c>
      <c r="S557" s="174">
        <f t="shared" si="16"/>
        <v>1.211968</v>
      </c>
      <c r="T557" s="177">
        <f t="shared" si="17"/>
        <v>-0.0552555843058564</v>
      </c>
      <c r="U557" s="219">
        <v>2.92</v>
      </c>
      <c r="V557" s="219">
        <v>3.59</v>
      </c>
      <c r="W557" s="219">
        <v>4.34</v>
      </c>
      <c r="X557" s="219">
        <v>5.39</v>
      </c>
      <c r="Y557" s="219">
        <v>5.7</v>
      </c>
      <c r="Z557" s="219">
        <v>5.47</v>
      </c>
      <c r="AA557" s="219">
        <v>4.87</v>
      </c>
      <c r="AB557" s="219">
        <v>4.56</v>
      </c>
      <c r="AC557" s="219">
        <v>3.91</v>
      </c>
      <c r="AD557" s="219">
        <v>3.43</v>
      </c>
      <c r="AE557" s="219">
        <v>2.99</v>
      </c>
      <c r="AF557" s="219">
        <v>2.62</v>
      </c>
      <c r="AG557" s="179">
        <v>3.26520515393146</v>
      </c>
      <c r="AH557" s="179">
        <v>4.01441318582669</v>
      </c>
      <c r="AI557" s="179">
        <v>4.8530788931721</v>
      </c>
      <c r="AJ557" s="179">
        <v>6.02721088345567</v>
      </c>
      <c r="AK557" s="179">
        <v>6.3738593758251</v>
      </c>
      <c r="AL557" s="179">
        <v>6.11666855890584</v>
      </c>
      <c r="AM557" s="179">
        <v>5.44573599302952</v>
      </c>
      <c r="AN557" s="179">
        <v>5.09908750066008</v>
      </c>
      <c r="AO557" s="179">
        <v>4.3722438876274</v>
      </c>
      <c r="AP557" s="179">
        <v>3.83549783492633</v>
      </c>
      <c r="AQ557" s="179">
        <v>3.34348061995036</v>
      </c>
      <c r="AR557" s="179">
        <v>2.92973887099329</v>
      </c>
      <c r="AS557" s="177">
        <v>0.8</v>
      </c>
      <c r="AT557" s="180">
        <v>1.19626915564411</v>
      </c>
      <c r="AU557" s="181">
        <v>550</v>
      </c>
    </row>
    <row r="558" customHeight="1" spans="1:47">
      <c r="A558" s="184" t="s">
        <v>606</v>
      </c>
      <c r="B558" s="185" t="s">
        <v>649</v>
      </c>
      <c r="C558" s="167" t="s">
        <v>654</v>
      </c>
      <c r="D558" s="186">
        <v>0</v>
      </c>
      <c r="E558" s="186">
        <v>0.75</v>
      </c>
      <c r="F558" s="186" t="s">
        <v>160</v>
      </c>
      <c r="G558" s="186" t="s">
        <v>160</v>
      </c>
      <c r="H558" s="186" t="s">
        <v>160</v>
      </c>
      <c r="I558" s="186" t="s">
        <v>160</v>
      </c>
      <c r="J558" s="186" t="s">
        <v>160</v>
      </c>
      <c r="K558" s="196" t="s">
        <v>160</v>
      </c>
      <c r="L558" s="171">
        <v>0.3551</v>
      </c>
      <c r="M558" s="172">
        <v>97</v>
      </c>
      <c r="N558" s="173">
        <v>113.25</v>
      </c>
      <c r="O558" s="173">
        <v>35.22</v>
      </c>
      <c r="P558" s="174">
        <v>1.146</v>
      </c>
      <c r="Q558" s="175">
        <v>32.32</v>
      </c>
      <c r="R558" s="176">
        <v>23</v>
      </c>
      <c r="S558" s="174">
        <f t="shared" si="16"/>
        <v>1.211968</v>
      </c>
      <c r="T558" s="177">
        <f t="shared" si="17"/>
        <v>-0.0544304800126738</v>
      </c>
      <c r="U558" s="219">
        <v>2.92</v>
      </c>
      <c r="V558" s="219">
        <v>3.59</v>
      </c>
      <c r="W558" s="219">
        <v>4.34</v>
      </c>
      <c r="X558" s="219">
        <v>5.39</v>
      </c>
      <c r="Y558" s="219">
        <v>5.7</v>
      </c>
      <c r="Z558" s="219">
        <v>5.47</v>
      </c>
      <c r="AA558" s="219">
        <v>4.87</v>
      </c>
      <c r="AB558" s="219">
        <v>4.56</v>
      </c>
      <c r="AC558" s="219">
        <v>3.91</v>
      </c>
      <c r="AD558" s="219">
        <v>3.43</v>
      </c>
      <c r="AE558" s="219">
        <v>2.99</v>
      </c>
      <c r="AF558" s="219">
        <v>2.62</v>
      </c>
      <c r="AG558" s="179">
        <v>3.26337408248403</v>
      </c>
      <c r="AH558" s="179">
        <v>4.01216197127317</v>
      </c>
      <c r="AI558" s="179">
        <v>4.85035736917146</v>
      </c>
      <c r="AJ558" s="179">
        <v>6.02383092622907</v>
      </c>
      <c r="AK558" s="179">
        <v>6.37028502402704</v>
      </c>
      <c r="AL558" s="179">
        <v>6.11323843533823</v>
      </c>
      <c r="AM558" s="179">
        <v>5.44268211701959</v>
      </c>
      <c r="AN558" s="179">
        <v>5.09622801922163</v>
      </c>
      <c r="AO558" s="179">
        <v>4.36979200770977</v>
      </c>
      <c r="AP558" s="179">
        <v>3.83334695305487</v>
      </c>
      <c r="AQ558" s="179">
        <v>3.34160565295453</v>
      </c>
      <c r="AR558" s="179">
        <v>2.92809592332471</v>
      </c>
      <c r="AS558" s="177">
        <v>0.8</v>
      </c>
      <c r="AT558" s="180">
        <v>1.19563991977243</v>
      </c>
      <c r="AU558" s="181">
        <v>551</v>
      </c>
    </row>
    <row r="559" customHeight="1" spans="1:47">
      <c r="A559" s="184" t="s">
        <v>606</v>
      </c>
      <c r="B559" s="185" t="s">
        <v>649</v>
      </c>
      <c r="C559" s="167" t="s">
        <v>655</v>
      </c>
      <c r="D559" s="186">
        <v>0</v>
      </c>
      <c r="E559" s="186">
        <v>0.75</v>
      </c>
      <c r="F559" s="186" t="s">
        <v>160</v>
      </c>
      <c r="G559" s="186" t="s">
        <v>160</v>
      </c>
      <c r="H559" s="186" t="s">
        <v>160</v>
      </c>
      <c r="I559" s="186" t="s">
        <v>160</v>
      </c>
      <c r="J559" s="186" t="s">
        <v>160</v>
      </c>
      <c r="K559" s="196" t="s">
        <v>160</v>
      </c>
      <c r="L559" s="171">
        <v>0.3551</v>
      </c>
      <c r="M559" s="172">
        <v>84</v>
      </c>
      <c r="N559" s="173">
        <v>113.43</v>
      </c>
      <c r="O559" s="173">
        <v>35.23</v>
      </c>
      <c r="P559" s="174">
        <v>1.148</v>
      </c>
      <c r="Q559" s="175">
        <v>32.33</v>
      </c>
      <c r="R559" s="176">
        <v>23</v>
      </c>
      <c r="S559" s="174">
        <f t="shared" si="16"/>
        <v>1.211968</v>
      </c>
      <c r="T559" s="177">
        <f t="shared" si="17"/>
        <v>-0.0527802714263085</v>
      </c>
      <c r="U559" s="219">
        <v>2.92</v>
      </c>
      <c r="V559" s="219">
        <v>3.59</v>
      </c>
      <c r="W559" s="219">
        <v>4.34</v>
      </c>
      <c r="X559" s="219">
        <v>5.39</v>
      </c>
      <c r="Y559" s="219">
        <v>5.7</v>
      </c>
      <c r="Z559" s="219">
        <v>5.47</v>
      </c>
      <c r="AA559" s="219">
        <v>4.87</v>
      </c>
      <c r="AB559" s="219">
        <v>4.56</v>
      </c>
      <c r="AC559" s="219">
        <v>3.91</v>
      </c>
      <c r="AD559" s="219">
        <v>3.43</v>
      </c>
      <c r="AE559" s="219">
        <v>2.99</v>
      </c>
      <c r="AF559" s="219">
        <v>2.62</v>
      </c>
      <c r="AG559" s="179">
        <v>3.26401013888155</v>
      </c>
      <c r="AH559" s="179">
        <v>4.01294397211808</v>
      </c>
      <c r="AI559" s="179">
        <v>4.85130274066642</v>
      </c>
      <c r="AJ559" s="179">
        <v>6.0250050166341</v>
      </c>
      <c r="AK559" s="179">
        <v>6.37152664096742</v>
      </c>
      <c r="AL559" s="179">
        <v>6.11442995194593</v>
      </c>
      <c r="AM559" s="179">
        <v>5.44374293710725</v>
      </c>
      <c r="AN559" s="179">
        <v>5.09722131277393</v>
      </c>
      <c r="AO559" s="179">
        <v>4.37064371336537</v>
      </c>
      <c r="AP559" s="179">
        <v>3.83409410149443</v>
      </c>
      <c r="AQ559" s="179">
        <v>3.3422569572794</v>
      </c>
      <c r="AR559" s="179">
        <v>2.92866663146222</v>
      </c>
      <c r="AS559" s="177">
        <v>0.8</v>
      </c>
      <c r="AT559" s="180">
        <v>1.20012322535821</v>
      </c>
      <c r="AU559" s="181">
        <v>552</v>
      </c>
    </row>
    <row r="560" customHeight="1" spans="1:47">
      <c r="A560" s="184" t="s">
        <v>606</v>
      </c>
      <c r="B560" s="185" t="s">
        <v>649</v>
      </c>
      <c r="C560" s="167" t="s">
        <v>656</v>
      </c>
      <c r="D560" s="186">
        <v>0</v>
      </c>
      <c r="E560" s="186">
        <v>0.75</v>
      </c>
      <c r="F560" s="186" t="s">
        <v>160</v>
      </c>
      <c r="G560" s="186" t="s">
        <v>160</v>
      </c>
      <c r="H560" s="186" t="s">
        <v>160</v>
      </c>
      <c r="I560" s="186" t="s">
        <v>160</v>
      </c>
      <c r="J560" s="186" t="s">
        <v>160</v>
      </c>
      <c r="K560" s="196" t="s">
        <v>160</v>
      </c>
      <c r="L560" s="171">
        <v>0.3551</v>
      </c>
      <c r="M560" s="172">
        <v>129</v>
      </c>
      <c r="N560" s="173">
        <v>113.07</v>
      </c>
      <c r="O560" s="173">
        <v>35.17</v>
      </c>
      <c r="P560" s="174">
        <v>1.158</v>
      </c>
      <c r="Q560" s="175">
        <v>32.27</v>
      </c>
      <c r="R560" s="176">
        <v>23</v>
      </c>
      <c r="S560" s="174">
        <f t="shared" si="16"/>
        <v>1.211968</v>
      </c>
      <c r="T560" s="177">
        <f t="shared" si="17"/>
        <v>-0.0445292284944819</v>
      </c>
      <c r="U560" s="219">
        <v>2.92</v>
      </c>
      <c r="V560" s="219">
        <v>3.59</v>
      </c>
      <c r="W560" s="219">
        <v>4.34</v>
      </c>
      <c r="X560" s="219">
        <v>5.39</v>
      </c>
      <c r="Y560" s="219">
        <v>5.7</v>
      </c>
      <c r="Z560" s="219">
        <v>5.47</v>
      </c>
      <c r="AA560" s="219">
        <v>4.87</v>
      </c>
      <c r="AB560" s="219">
        <v>4.56</v>
      </c>
      <c r="AC560" s="219">
        <v>3.91</v>
      </c>
      <c r="AD560" s="219">
        <v>3.43</v>
      </c>
      <c r="AE560" s="219">
        <v>2.99</v>
      </c>
      <c r="AF560" s="219">
        <v>2.62</v>
      </c>
      <c r="AG560" s="179">
        <v>3.26188995088979</v>
      </c>
      <c r="AH560" s="179">
        <v>4.01033730263505</v>
      </c>
      <c r="AI560" s="179">
        <v>4.8481515023499</v>
      </c>
      <c r="AJ560" s="179">
        <v>6.02109138195068</v>
      </c>
      <c r="AK560" s="179">
        <v>6.36738791783281</v>
      </c>
      <c r="AL560" s="179">
        <v>6.11045822992026</v>
      </c>
      <c r="AM560" s="179">
        <v>5.44020687014839</v>
      </c>
      <c r="AN560" s="179">
        <v>5.09391033426625</v>
      </c>
      <c r="AO560" s="179">
        <v>4.36780469451339</v>
      </c>
      <c r="AP560" s="179">
        <v>3.83160360669589</v>
      </c>
      <c r="AQ560" s="179">
        <v>3.34008594286318</v>
      </c>
      <c r="AR560" s="179">
        <v>2.92676427100385</v>
      </c>
      <c r="AS560" s="177">
        <v>0.8</v>
      </c>
      <c r="AT560" s="180">
        <v>1.19773621412448</v>
      </c>
      <c r="AU560" s="181">
        <v>553</v>
      </c>
    </row>
    <row r="561" customHeight="1" spans="1:47">
      <c r="A561" s="184" t="s">
        <v>606</v>
      </c>
      <c r="B561" s="185" t="s">
        <v>649</v>
      </c>
      <c r="C561" s="167" t="s">
        <v>657</v>
      </c>
      <c r="D561" s="186">
        <v>0</v>
      </c>
      <c r="E561" s="186">
        <v>0.75</v>
      </c>
      <c r="F561" s="186" t="s">
        <v>160</v>
      </c>
      <c r="G561" s="186" t="s">
        <v>160</v>
      </c>
      <c r="H561" s="186" t="s">
        <v>160</v>
      </c>
      <c r="I561" s="186" t="s">
        <v>160</v>
      </c>
      <c r="J561" s="186" t="s">
        <v>160</v>
      </c>
      <c r="K561" s="196" t="s">
        <v>160</v>
      </c>
      <c r="L561" s="171">
        <v>0.3551</v>
      </c>
      <c r="M561" s="172">
        <v>92</v>
      </c>
      <c r="N561" s="173">
        <v>113.38</v>
      </c>
      <c r="O561" s="173">
        <v>35.1</v>
      </c>
      <c r="P561" s="174">
        <v>1.145</v>
      </c>
      <c r="Q561" s="175">
        <v>32.1</v>
      </c>
      <c r="R561" s="176">
        <v>23</v>
      </c>
      <c r="S561" s="174">
        <f t="shared" si="16"/>
        <v>1.211968</v>
      </c>
      <c r="T561" s="177">
        <f t="shared" si="17"/>
        <v>-0.0552555843058564</v>
      </c>
      <c r="U561" s="219">
        <v>2.92</v>
      </c>
      <c r="V561" s="219">
        <v>3.59</v>
      </c>
      <c r="W561" s="219">
        <v>4.34</v>
      </c>
      <c r="X561" s="219">
        <v>5.39</v>
      </c>
      <c r="Y561" s="219">
        <v>5.7</v>
      </c>
      <c r="Z561" s="219">
        <v>5.47</v>
      </c>
      <c r="AA561" s="219">
        <v>4.87</v>
      </c>
      <c r="AB561" s="219">
        <v>4.56</v>
      </c>
      <c r="AC561" s="219">
        <v>3.91</v>
      </c>
      <c r="AD561" s="219">
        <v>3.43</v>
      </c>
      <c r="AE561" s="219">
        <v>2.99</v>
      </c>
      <c r="AF561" s="219">
        <v>2.62</v>
      </c>
      <c r="AG561" s="179">
        <v>3.25761102603369</v>
      </c>
      <c r="AH561" s="179">
        <v>4.00507656967841</v>
      </c>
      <c r="AI561" s="179">
        <v>4.84179173047473</v>
      </c>
      <c r="AJ561" s="179">
        <v>6.01319295558959</v>
      </c>
      <c r="AK561" s="179">
        <v>6.35903522205207</v>
      </c>
      <c r="AL561" s="179">
        <v>6.10244257274119</v>
      </c>
      <c r="AM561" s="179">
        <v>5.43307044410413</v>
      </c>
      <c r="AN561" s="179">
        <v>5.08722817764165</v>
      </c>
      <c r="AO561" s="179">
        <v>4.36207503828484</v>
      </c>
      <c r="AP561" s="179">
        <v>3.82657733537519</v>
      </c>
      <c r="AQ561" s="179">
        <v>3.33570444104135</v>
      </c>
      <c r="AR561" s="179">
        <v>2.92292496171516</v>
      </c>
      <c r="AS561" s="177">
        <v>0.8</v>
      </c>
      <c r="AT561" s="180">
        <v>1.1992776523702</v>
      </c>
      <c r="AU561" s="181">
        <v>554</v>
      </c>
    </row>
    <row r="562" customHeight="1" spans="1:47">
      <c r="A562" s="184" t="s">
        <v>606</v>
      </c>
      <c r="B562" s="185" t="s">
        <v>649</v>
      </c>
      <c r="C562" s="167" t="s">
        <v>658</v>
      </c>
      <c r="D562" s="186">
        <v>0</v>
      </c>
      <c r="E562" s="186">
        <v>0.75</v>
      </c>
      <c r="F562" s="186" t="s">
        <v>160</v>
      </c>
      <c r="G562" s="186" t="s">
        <v>160</v>
      </c>
      <c r="H562" s="186" t="s">
        <v>160</v>
      </c>
      <c r="I562" s="186" t="s">
        <v>160</v>
      </c>
      <c r="J562" s="186" t="s">
        <v>160</v>
      </c>
      <c r="K562" s="196" t="s">
        <v>160</v>
      </c>
      <c r="L562" s="171">
        <v>0.3551</v>
      </c>
      <c r="M562" s="172">
        <v>109</v>
      </c>
      <c r="N562" s="173">
        <v>113.08</v>
      </c>
      <c r="O562" s="173">
        <v>34.93</v>
      </c>
      <c r="P562" s="174">
        <v>1.134</v>
      </c>
      <c r="Q562" s="175">
        <v>31.63</v>
      </c>
      <c r="R562" s="176">
        <v>22</v>
      </c>
      <c r="S562" s="174">
        <f t="shared" si="16"/>
        <v>1.173912</v>
      </c>
      <c r="T562" s="177">
        <f t="shared" si="17"/>
        <v>-0.0339991413325702</v>
      </c>
      <c r="U562" s="219">
        <v>2.88</v>
      </c>
      <c r="V562" s="219">
        <v>3.43</v>
      </c>
      <c r="W562" s="219">
        <v>4.2</v>
      </c>
      <c r="X562" s="219">
        <v>5.1</v>
      </c>
      <c r="Y562" s="219">
        <v>5.38</v>
      </c>
      <c r="Z562" s="219">
        <v>5.38</v>
      </c>
      <c r="AA562" s="219">
        <v>4.81</v>
      </c>
      <c r="AB562" s="219">
        <v>4.48</v>
      </c>
      <c r="AC562" s="219">
        <v>3.81</v>
      </c>
      <c r="AD562" s="219">
        <v>3.29</v>
      </c>
      <c r="AE562" s="219">
        <v>2.85</v>
      </c>
      <c r="AF562" s="219">
        <v>2.61</v>
      </c>
      <c r="AG562" s="179">
        <v>3.19667654815693</v>
      </c>
      <c r="AH562" s="179">
        <v>3.80715297228412</v>
      </c>
      <c r="AI562" s="179">
        <v>4.66181996606219</v>
      </c>
      <c r="AJ562" s="179">
        <v>5.66078138736123</v>
      </c>
      <c r="AK562" s="179">
        <v>5.97156938509871</v>
      </c>
      <c r="AL562" s="179">
        <v>5.97156938509871</v>
      </c>
      <c r="AM562" s="179">
        <v>5.33889381827599</v>
      </c>
      <c r="AN562" s="179">
        <v>4.97260796379967</v>
      </c>
      <c r="AO562" s="179">
        <v>4.22893668349927</v>
      </c>
      <c r="AP562" s="179">
        <v>3.65175897341538</v>
      </c>
      <c r="AQ562" s="179">
        <v>3.16337783411363</v>
      </c>
      <c r="AR562" s="179">
        <v>2.89698812176722</v>
      </c>
      <c r="AS562" s="177">
        <v>0.8</v>
      </c>
      <c r="AT562" s="180">
        <v>1.19773621412448</v>
      </c>
      <c r="AU562" s="181">
        <v>555</v>
      </c>
    </row>
    <row r="563" customHeight="1" spans="1:47">
      <c r="A563" s="184" t="s">
        <v>606</v>
      </c>
      <c r="B563" s="185" t="s">
        <v>649</v>
      </c>
      <c r="C563" s="167" t="s">
        <v>659</v>
      </c>
      <c r="D563" s="186">
        <v>0</v>
      </c>
      <c r="E563" s="186">
        <v>0.75</v>
      </c>
      <c r="F563" s="186" t="s">
        <v>160</v>
      </c>
      <c r="G563" s="186" t="s">
        <v>160</v>
      </c>
      <c r="H563" s="186" t="s">
        <v>160</v>
      </c>
      <c r="I563" s="186" t="s">
        <v>160</v>
      </c>
      <c r="J563" s="186" t="s">
        <v>160</v>
      </c>
      <c r="K563" s="196" t="s">
        <v>160</v>
      </c>
      <c r="L563" s="171">
        <v>0.3551</v>
      </c>
      <c r="M563" s="172">
        <v>146</v>
      </c>
      <c r="N563" s="173">
        <v>112.58</v>
      </c>
      <c r="O563" s="173">
        <v>35.07</v>
      </c>
      <c r="P563" s="174">
        <v>1.174</v>
      </c>
      <c r="Q563" s="175">
        <v>32.17</v>
      </c>
      <c r="R563" s="176">
        <v>23</v>
      </c>
      <c r="S563" s="174">
        <f t="shared" si="16"/>
        <v>1.2216</v>
      </c>
      <c r="T563" s="177">
        <f t="shared" si="17"/>
        <v>-0.0389652914210873</v>
      </c>
      <c r="U563" s="219">
        <v>2.96</v>
      </c>
      <c r="V563" s="219">
        <v>3.61</v>
      </c>
      <c r="W563" s="219">
        <v>4.35</v>
      </c>
      <c r="X563" s="219">
        <v>5.3</v>
      </c>
      <c r="Y563" s="219">
        <v>5.72</v>
      </c>
      <c r="Z563" s="219">
        <v>5.54</v>
      </c>
      <c r="AA563" s="219">
        <v>5.08</v>
      </c>
      <c r="AB563" s="219">
        <v>4.57</v>
      </c>
      <c r="AC563" s="219">
        <v>3.9</v>
      </c>
      <c r="AD563" s="219">
        <v>3.48</v>
      </c>
      <c r="AE563" s="219">
        <v>3.01</v>
      </c>
      <c r="AF563" s="219">
        <v>2.66</v>
      </c>
      <c r="AG563" s="179">
        <v>3.30500379829731</v>
      </c>
      <c r="AH563" s="179">
        <v>4.03076476751801</v>
      </c>
      <c r="AI563" s="179">
        <v>4.85701571709234</v>
      </c>
      <c r="AJ563" s="179">
        <v>5.91774328749181</v>
      </c>
      <c r="AK563" s="179">
        <v>6.38669652914211</v>
      </c>
      <c r="AL563" s="179">
        <v>6.18571656843484</v>
      </c>
      <c r="AM563" s="179">
        <v>5.67210111329404</v>
      </c>
      <c r="AN563" s="179">
        <v>5.10265789129011</v>
      </c>
      <c r="AO563" s="179">
        <v>4.35456581532416</v>
      </c>
      <c r="AP563" s="179">
        <v>3.88561257367387</v>
      </c>
      <c r="AQ563" s="179">
        <v>3.36083156516044</v>
      </c>
      <c r="AR563" s="179">
        <v>2.97003719711853</v>
      </c>
      <c r="AS563" s="177">
        <v>0.8</v>
      </c>
      <c r="AT563" s="180">
        <v>1.19804318056746</v>
      </c>
      <c r="AU563" s="181">
        <v>556</v>
      </c>
    </row>
    <row r="564" customHeight="1" spans="1:47">
      <c r="A564" s="184" t="s">
        <v>606</v>
      </c>
      <c r="B564" s="185" t="s">
        <v>649</v>
      </c>
      <c r="C564" s="167" t="s">
        <v>660</v>
      </c>
      <c r="D564" s="186">
        <v>0</v>
      </c>
      <c r="E564" s="186">
        <v>0.75</v>
      </c>
      <c r="F564" s="186" t="s">
        <v>160</v>
      </c>
      <c r="G564" s="186" t="s">
        <v>160</v>
      </c>
      <c r="H564" s="186" t="s">
        <v>160</v>
      </c>
      <c r="I564" s="186" t="s">
        <v>160</v>
      </c>
      <c r="J564" s="186" t="s">
        <v>160</v>
      </c>
      <c r="K564" s="196" t="s">
        <v>160</v>
      </c>
      <c r="L564" s="171">
        <v>0.3551</v>
      </c>
      <c r="M564" s="172">
        <v>120</v>
      </c>
      <c r="N564" s="173">
        <v>112.93</v>
      </c>
      <c r="O564" s="173">
        <v>35.08</v>
      </c>
      <c r="P564" s="174">
        <v>1.161</v>
      </c>
      <c r="Q564" s="175">
        <v>32.18</v>
      </c>
      <c r="R564" s="176">
        <v>23</v>
      </c>
      <c r="S564" s="174">
        <f t="shared" si="16"/>
        <v>1.2216</v>
      </c>
      <c r="T564" s="177">
        <f t="shared" si="17"/>
        <v>-0.0496070726915522</v>
      </c>
      <c r="U564" s="219">
        <v>2.96</v>
      </c>
      <c r="V564" s="219">
        <v>3.61</v>
      </c>
      <c r="W564" s="219">
        <v>4.35</v>
      </c>
      <c r="X564" s="219">
        <v>5.3</v>
      </c>
      <c r="Y564" s="219">
        <v>5.72</v>
      </c>
      <c r="Z564" s="219">
        <v>5.54</v>
      </c>
      <c r="AA564" s="219">
        <v>5.08</v>
      </c>
      <c r="AB564" s="219">
        <v>4.57</v>
      </c>
      <c r="AC564" s="219">
        <v>3.9</v>
      </c>
      <c r="AD564" s="219">
        <v>3.48</v>
      </c>
      <c r="AE564" s="219">
        <v>3.01</v>
      </c>
      <c r="AF564" s="219">
        <v>2.66</v>
      </c>
      <c r="AG564" s="179">
        <v>3.30529456450557</v>
      </c>
      <c r="AH564" s="179">
        <v>4.03111938441388</v>
      </c>
      <c r="AI564" s="179">
        <v>4.85744302554027</v>
      </c>
      <c r="AJ564" s="179">
        <v>5.91826391617551</v>
      </c>
      <c r="AK564" s="179">
        <v>6.38725841519319</v>
      </c>
      <c r="AL564" s="179">
        <v>6.18626077275704</v>
      </c>
      <c r="AM564" s="179">
        <v>5.67260013097577</v>
      </c>
      <c r="AN564" s="179">
        <v>5.10310681074001</v>
      </c>
      <c r="AO564" s="179">
        <v>4.3549489194499</v>
      </c>
      <c r="AP564" s="179">
        <v>3.88595442043222</v>
      </c>
      <c r="AQ564" s="179">
        <v>3.36112724296005</v>
      </c>
      <c r="AR564" s="179">
        <v>2.97029849377865</v>
      </c>
      <c r="AS564" s="177">
        <v>0.8</v>
      </c>
      <c r="AT564" s="180">
        <v>1.20052241212512</v>
      </c>
      <c r="AU564" s="181">
        <v>557</v>
      </c>
    </row>
    <row r="565" customHeight="1" spans="1:47">
      <c r="A565" s="184" t="s">
        <v>606</v>
      </c>
      <c r="B565" s="185" t="s">
        <v>649</v>
      </c>
      <c r="C565" s="167" t="s">
        <v>661</v>
      </c>
      <c r="D565" s="186">
        <v>0</v>
      </c>
      <c r="E565" s="186">
        <v>0.75</v>
      </c>
      <c r="F565" s="186" t="s">
        <v>160</v>
      </c>
      <c r="G565" s="186" t="s">
        <v>160</v>
      </c>
      <c r="H565" s="186" t="s">
        <v>160</v>
      </c>
      <c r="I565" s="186" t="s">
        <v>160</v>
      </c>
      <c r="J565" s="186" t="s">
        <v>160</v>
      </c>
      <c r="K565" s="196" t="s">
        <v>160</v>
      </c>
      <c r="L565" s="171">
        <v>0.3551</v>
      </c>
      <c r="M565" s="172">
        <v>115</v>
      </c>
      <c r="N565" s="173">
        <v>112.78</v>
      </c>
      <c r="O565" s="173">
        <v>34.9</v>
      </c>
      <c r="P565" s="174">
        <v>1.146</v>
      </c>
      <c r="Q565" s="175">
        <v>31.6</v>
      </c>
      <c r="R565" s="176">
        <v>22</v>
      </c>
      <c r="S565" s="174">
        <f t="shared" si="16"/>
        <v>1.152712</v>
      </c>
      <c r="T565" s="177">
        <f t="shared" si="17"/>
        <v>-0.00582279008113062</v>
      </c>
      <c r="U565" s="219">
        <v>2.88</v>
      </c>
      <c r="V565" s="219">
        <v>3.42</v>
      </c>
      <c r="W565" s="219">
        <v>4.09</v>
      </c>
      <c r="X565" s="219">
        <v>4.93</v>
      </c>
      <c r="Y565" s="219">
        <v>5.32</v>
      </c>
      <c r="Z565" s="219">
        <v>5.25</v>
      </c>
      <c r="AA565" s="219">
        <v>4.77</v>
      </c>
      <c r="AB565" s="219">
        <v>4.32</v>
      </c>
      <c r="AC565" s="219">
        <v>3.69</v>
      </c>
      <c r="AD565" s="219">
        <v>3.25</v>
      </c>
      <c r="AE565" s="219">
        <v>2.83</v>
      </c>
      <c r="AF565" s="219">
        <v>2.6</v>
      </c>
      <c r="AG565" s="179">
        <v>3.19530512391647</v>
      </c>
      <c r="AH565" s="179">
        <v>3.79442483465081</v>
      </c>
      <c r="AI565" s="179">
        <v>4.53777706833971</v>
      </c>
      <c r="AJ565" s="179">
        <v>5.46974106281534</v>
      </c>
      <c r="AK565" s="179">
        <v>5.90243863167903</v>
      </c>
      <c r="AL565" s="179">
        <v>5.82477496547273</v>
      </c>
      <c r="AM565" s="179">
        <v>5.29222411148665</v>
      </c>
      <c r="AN565" s="179">
        <v>4.7929576858747</v>
      </c>
      <c r="AO565" s="179">
        <v>4.09398469001798</v>
      </c>
      <c r="AP565" s="179">
        <v>3.60581307386407</v>
      </c>
      <c r="AQ565" s="179">
        <v>3.13983107662625</v>
      </c>
      <c r="AR565" s="179">
        <v>2.88465045909126</v>
      </c>
      <c r="AS565" s="177">
        <v>0.8</v>
      </c>
      <c r="AT565" s="180">
        <v>1.21350962769415</v>
      </c>
      <c r="AU565" s="181">
        <v>558</v>
      </c>
    </row>
    <row r="566" customHeight="1" spans="1:47">
      <c r="A566" s="184" t="s">
        <v>606</v>
      </c>
      <c r="B566" s="185" t="s">
        <v>662</v>
      </c>
      <c r="C566" s="188" t="s">
        <v>663</v>
      </c>
      <c r="D566" s="186">
        <v>0</v>
      </c>
      <c r="E566" s="186">
        <v>0.75</v>
      </c>
      <c r="F566" s="186" t="s">
        <v>160</v>
      </c>
      <c r="G566" s="186" t="s">
        <v>160</v>
      </c>
      <c r="H566" s="186" t="s">
        <v>160</v>
      </c>
      <c r="I566" s="186" t="s">
        <v>160</v>
      </c>
      <c r="J566" s="186" t="s">
        <v>160</v>
      </c>
      <c r="K566" s="196" t="s">
        <v>160</v>
      </c>
      <c r="L566" s="171">
        <v>0.3551</v>
      </c>
      <c r="M566" s="172">
        <v>124</v>
      </c>
      <c r="N566" s="173">
        <v>113.18</v>
      </c>
      <c r="O566" s="173">
        <v>33.77</v>
      </c>
      <c r="P566" s="174">
        <v>1.057</v>
      </c>
      <c r="Q566" s="175">
        <v>29.57</v>
      </c>
      <c r="R566" s="176">
        <v>21</v>
      </c>
      <c r="S566" s="174">
        <f t="shared" si="16"/>
        <v>1.137512</v>
      </c>
      <c r="T566" s="177">
        <f t="shared" si="17"/>
        <v>-0.070779033539866</v>
      </c>
      <c r="U566" s="219">
        <v>2.84</v>
      </c>
      <c r="V566" s="219">
        <v>3.29</v>
      </c>
      <c r="W566" s="219">
        <v>4.02</v>
      </c>
      <c r="X566" s="219">
        <v>4.83</v>
      </c>
      <c r="Y566" s="219">
        <v>5.08</v>
      </c>
      <c r="Z566" s="219">
        <v>5.21</v>
      </c>
      <c r="AA566" s="219">
        <v>4.76</v>
      </c>
      <c r="AB566" s="219">
        <v>4.41</v>
      </c>
      <c r="AC566" s="219">
        <v>3.8</v>
      </c>
      <c r="AD566" s="219">
        <v>3.19</v>
      </c>
      <c r="AE566" s="219">
        <v>2.72</v>
      </c>
      <c r="AF566" s="219">
        <v>2.57</v>
      </c>
      <c r="AG566" s="179">
        <v>3.10135214397738</v>
      </c>
      <c r="AH566" s="179">
        <v>3.5927635752414</v>
      </c>
      <c r="AI566" s="179">
        <v>4.38994211929193</v>
      </c>
      <c r="AJ566" s="179">
        <v>5.27448269556717</v>
      </c>
      <c r="AK566" s="179">
        <v>5.5474890462694</v>
      </c>
      <c r="AL566" s="179">
        <v>5.68945234863456</v>
      </c>
      <c r="AM566" s="179">
        <v>5.19804091737054</v>
      </c>
      <c r="AN566" s="179">
        <v>4.81583202638741</v>
      </c>
      <c r="AO566" s="179">
        <v>4.14969653067396</v>
      </c>
      <c r="AP566" s="179">
        <v>3.48356103496051</v>
      </c>
      <c r="AQ566" s="179">
        <v>2.97030909564031</v>
      </c>
      <c r="AR566" s="179">
        <v>2.80650528521897</v>
      </c>
      <c r="AS566" s="177">
        <v>0.8</v>
      </c>
      <c r="AT566" s="180">
        <v>1.21350962769415</v>
      </c>
      <c r="AU566" s="181">
        <v>559</v>
      </c>
    </row>
    <row r="567" customHeight="1" spans="1:47">
      <c r="A567" s="184" t="s">
        <v>606</v>
      </c>
      <c r="B567" s="185" t="s">
        <v>662</v>
      </c>
      <c r="C567" s="167" t="s">
        <v>565</v>
      </c>
      <c r="D567" s="186">
        <v>0</v>
      </c>
      <c r="E567" s="186">
        <v>0.75</v>
      </c>
      <c r="F567" s="186" t="s">
        <v>160</v>
      </c>
      <c r="G567" s="186" t="s">
        <v>160</v>
      </c>
      <c r="H567" s="186" t="s">
        <v>160</v>
      </c>
      <c r="I567" s="186" t="s">
        <v>160</v>
      </c>
      <c r="J567" s="186" t="s">
        <v>160</v>
      </c>
      <c r="K567" s="196" t="s">
        <v>160</v>
      </c>
      <c r="L567" s="171">
        <v>0.3551</v>
      </c>
      <c r="M567" s="172">
        <v>90</v>
      </c>
      <c r="N567" s="173">
        <v>113.3</v>
      </c>
      <c r="O567" s="173">
        <v>33.73</v>
      </c>
      <c r="P567" s="174">
        <v>1.058</v>
      </c>
      <c r="Q567" s="175">
        <v>29.53</v>
      </c>
      <c r="R567" s="176">
        <v>21</v>
      </c>
      <c r="S567" s="174">
        <f t="shared" si="16"/>
        <v>1.137512</v>
      </c>
      <c r="T567" s="177">
        <f t="shared" si="17"/>
        <v>-0.0698999219348895</v>
      </c>
      <c r="U567" s="219">
        <v>2.84</v>
      </c>
      <c r="V567" s="219">
        <v>3.29</v>
      </c>
      <c r="W567" s="219">
        <v>4.02</v>
      </c>
      <c r="X567" s="219">
        <v>4.83</v>
      </c>
      <c r="Y567" s="219">
        <v>5.08</v>
      </c>
      <c r="Z567" s="219">
        <v>5.21</v>
      </c>
      <c r="AA567" s="219">
        <v>4.76</v>
      </c>
      <c r="AB567" s="219">
        <v>4.41</v>
      </c>
      <c r="AC567" s="219">
        <v>3.8</v>
      </c>
      <c r="AD567" s="219">
        <v>3.19</v>
      </c>
      <c r="AE567" s="219">
        <v>2.72</v>
      </c>
      <c r="AF567" s="219">
        <v>2.57</v>
      </c>
      <c r="AG567" s="179">
        <v>3.10041339344112</v>
      </c>
      <c r="AH567" s="179">
        <v>3.59167607902158</v>
      </c>
      <c r="AI567" s="179">
        <v>4.38861332451877</v>
      </c>
      <c r="AJ567" s="179">
        <v>5.2728861585636</v>
      </c>
      <c r="AK567" s="179">
        <v>5.54580987277497</v>
      </c>
      <c r="AL567" s="179">
        <v>5.68773020416488</v>
      </c>
      <c r="AM567" s="179">
        <v>5.19646751858442</v>
      </c>
      <c r="AN567" s="179">
        <v>4.81437431868851</v>
      </c>
      <c r="AO567" s="179">
        <v>4.14844045601277</v>
      </c>
      <c r="AP567" s="179">
        <v>3.48250659333704</v>
      </c>
      <c r="AQ567" s="179">
        <v>2.96941001061967</v>
      </c>
      <c r="AR567" s="179">
        <v>2.80565578209285</v>
      </c>
      <c r="AS567" s="177">
        <v>0.8</v>
      </c>
      <c r="AT567" s="180">
        <v>1.21663435153939</v>
      </c>
      <c r="AU567" s="181">
        <v>560</v>
      </c>
    </row>
    <row r="568" customHeight="1" spans="1:47">
      <c r="A568" s="184" t="s">
        <v>606</v>
      </c>
      <c r="B568" s="185" t="s">
        <v>662</v>
      </c>
      <c r="C568" s="167" t="s">
        <v>664</v>
      </c>
      <c r="D568" s="186">
        <v>0</v>
      </c>
      <c r="E568" s="186">
        <v>0.75</v>
      </c>
      <c r="F568" s="186" t="s">
        <v>160</v>
      </c>
      <c r="G568" s="186" t="s">
        <v>160</v>
      </c>
      <c r="H568" s="186" t="s">
        <v>160</v>
      </c>
      <c r="I568" s="186" t="s">
        <v>160</v>
      </c>
      <c r="J568" s="186" t="s">
        <v>160</v>
      </c>
      <c r="K568" s="196" t="s">
        <v>160</v>
      </c>
      <c r="L568" s="171">
        <v>0.3551</v>
      </c>
      <c r="M568" s="172">
        <v>84</v>
      </c>
      <c r="N568" s="173">
        <v>113.33</v>
      </c>
      <c r="O568" s="173">
        <v>33.73</v>
      </c>
      <c r="P568" s="174">
        <v>1.056</v>
      </c>
      <c r="Q568" s="175">
        <v>29.53</v>
      </c>
      <c r="R568" s="176">
        <v>21</v>
      </c>
      <c r="S568" s="174">
        <f t="shared" si="16"/>
        <v>1.137512</v>
      </c>
      <c r="T568" s="177">
        <f t="shared" si="17"/>
        <v>-0.0716581451448425</v>
      </c>
      <c r="U568" s="219">
        <v>2.84</v>
      </c>
      <c r="V568" s="219">
        <v>3.29</v>
      </c>
      <c r="W568" s="219">
        <v>4.02</v>
      </c>
      <c r="X568" s="219">
        <v>4.83</v>
      </c>
      <c r="Y568" s="219">
        <v>5.08</v>
      </c>
      <c r="Z568" s="219">
        <v>5.21</v>
      </c>
      <c r="AA568" s="219">
        <v>4.76</v>
      </c>
      <c r="AB568" s="219">
        <v>4.41</v>
      </c>
      <c r="AC568" s="219">
        <v>3.8</v>
      </c>
      <c r="AD568" s="219">
        <v>3.19</v>
      </c>
      <c r="AE568" s="219">
        <v>2.72</v>
      </c>
      <c r="AF568" s="219">
        <v>2.57</v>
      </c>
      <c r="AG568" s="179">
        <v>3.10041339344112</v>
      </c>
      <c r="AH568" s="179">
        <v>3.59167607902158</v>
      </c>
      <c r="AI568" s="179">
        <v>4.38861332451877</v>
      </c>
      <c r="AJ568" s="179">
        <v>5.2728861585636</v>
      </c>
      <c r="AK568" s="179">
        <v>5.54580987277497</v>
      </c>
      <c r="AL568" s="179">
        <v>5.68773020416488</v>
      </c>
      <c r="AM568" s="179">
        <v>5.19646751858442</v>
      </c>
      <c r="AN568" s="179">
        <v>4.81437431868851</v>
      </c>
      <c r="AO568" s="179">
        <v>4.14844045601277</v>
      </c>
      <c r="AP568" s="179">
        <v>3.48250659333704</v>
      </c>
      <c r="AQ568" s="179">
        <v>2.96941001061967</v>
      </c>
      <c r="AR568" s="179">
        <v>2.80565578209285</v>
      </c>
      <c r="AS568" s="177">
        <v>0.8</v>
      </c>
      <c r="AT568" s="180">
        <v>1.21402170416423</v>
      </c>
      <c r="AU568" s="181">
        <v>561</v>
      </c>
    </row>
    <row r="569" customHeight="1" spans="1:47">
      <c r="A569" s="184" t="s">
        <v>606</v>
      </c>
      <c r="B569" s="185" t="s">
        <v>662</v>
      </c>
      <c r="C569" s="167" t="s">
        <v>665</v>
      </c>
      <c r="D569" s="186">
        <v>0</v>
      </c>
      <c r="E569" s="186">
        <v>0.75</v>
      </c>
      <c r="F569" s="186" t="s">
        <v>160</v>
      </c>
      <c r="G569" s="186" t="s">
        <v>160</v>
      </c>
      <c r="H569" s="186" t="s">
        <v>160</v>
      </c>
      <c r="I569" s="186" t="s">
        <v>160</v>
      </c>
      <c r="J569" s="186" t="s">
        <v>160</v>
      </c>
      <c r="K569" s="196" t="s">
        <v>160</v>
      </c>
      <c r="L569" s="171">
        <v>0.3551</v>
      </c>
      <c r="M569" s="172">
        <v>202</v>
      </c>
      <c r="N569" s="173">
        <v>112.88</v>
      </c>
      <c r="O569" s="173">
        <v>33.9</v>
      </c>
      <c r="P569" s="174">
        <v>1.068</v>
      </c>
      <c r="Q569" s="175">
        <v>30.4</v>
      </c>
      <c r="R569" s="176">
        <v>21</v>
      </c>
      <c r="S569" s="174">
        <f t="shared" si="16"/>
        <v>1.110432</v>
      </c>
      <c r="T569" s="177">
        <f t="shared" si="17"/>
        <v>-0.0382121552693007</v>
      </c>
      <c r="U569" s="219">
        <v>2.88</v>
      </c>
      <c r="V569" s="219">
        <v>3.37</v>
      </c>
      <c r="W569" s="219">
        <v>3.94</v>
      </c>
      <c r="X569" s="219">
        <v>4.67</v>
      </c>
      <c r="Y569" s="219">
        <v>4.9</v>
      </c>
      <c r="Z569" s="219">
        <v>5.07</v>
      </c>
      <c r="AA569" s="219">
        <v>4.53</v>
      </c>
      <c r="AB569" s="219">
        <v>4.18</v>
      </c>
      <c r="AC569" s="219">
        <v>3.63</v>
      </c>
      <c r="AD569" s="219">
        <v>3.15</v>
      </c>
      <c r="AE569" s="219">
        <v>2.7</v>
      </c>
      <c r="AF569" s="219">
        <v>2.6</v>
      </c>
      <c r="AG569" s="179">
        <v>3.16058442119824</v>
      </c>
      <c r="AH569" s="179">
        <v>3.69832274286044</v>
      </c>
      <c r="AI569" s="179">
        <v>4.32385507622259</v>
      </c>
      <c r="AJ569" s="179">
        <v>5.12497543298464</v>
      </c>
      <c r="AK569" s="179">
        <v>5.377383216622</v>
      </c>
      <c r="AL569" s="179">
        <v>5.5639454914844</v>
      </c>
      <c r="AM569" s="179">
        <v>4.97133591250973</v>
      </c>
      <c r="AN569" s="179">
        <v>4.58723711132244</v>
      </c>
      <c r="AO569" s="179">
        <v>3.98365328088528</v>
      </c>
      <c r="AP569" s="179">
        <v>3.45688921068557</v>
      </c>
      <c r="AQ569" s="179">
        <v>2.96304789487335</v>
      </c>
      <c r="AR569" s="179">
        <v>2.85330538024841</v>
      </c>
      <c r="AS569" s="177">
        <v>0.8</v>
      </c>
      <c r="AT569" s="180">
        <v>1.22202169698027</v>
      </c>
      <c r="AU569" s="181">
        <v>562</v>
      </c>
    </row>
    <row r="570" customHeight="1" spans="1:47">
      <c r="A570" s="184" t="s">
        <v>606</v>
      </c>
      <c r="B570" s="185" t="s">
        <v>662</v>
      </c>
      <c r="C570" s="167" t="s">
        <v>666</v>
      </c>
      <c r="D570" s="186">
        <v>0</v>
      </c>
      <c r="E570" s="186">
        <v>0.75</v>
      </c>
      <c r="F570" s="186" t="s">
        <v>160</v>
      </c>
      <c r="G570" s="186" t="s">
        <v>160</v>
      </c>
      <c r="H570" s="186" t="s">
        <v>160</v>
      </c>
      <c r="I570" s="186" t="s">
        <v>160</v>
      </c>
      <c r="J570" s="186" t="s">
        <v>160</v>
      </c>
      <c r="K570" s="196" t="s">
        <v>160</v>
      </c>
      <c r="L570" s="171">
        <v>0.3551</v>
      </c>
      <c r="M570" s="172">
        <v>86</v>
      </c>
      <c r="N570" s="173">
        <v>113.28</v>
      </c>
      <c r="O570" s="173">
        <v>33.73</v>
      </c>
      <c r="P570" s="174">
        <v>1.057</v>
      </c>
      <c r="Q570" s="175">
        <v>29.53</v>
      </c>
      <c r="R570" s="176">
        <v>21</v>
      </c>
      <c r="S570" s="174">
        <f t="shared" si="16"/>
        <v>1.137512</v>
      </c>
      <c r="T570" s="177">
        <f t="shared" si="17"/>
        <v>-0.070779033539866</v>
      </c>
      <c r="U570" s="219">
        <v>2.84</v>
      </c>
      <c r="V570" s="219">
        <v>3.29</v>
      </c>
      <c r="W570" s="219">
        <v>4.02</v>
      </c>
      <c r="X570" s="219">
        <v>4.83</v>
      </c>
      <c r="Y570" s="219">
        <v>5.08</v>
      </c>
      <c r="Z570" s="219">
        <v>5.21</v>
      </c>
      <c r="AA570" s="219">
        <v>4.76</v>
      </c>
      <c r="AB570" s="219">
        <v>4.41</v>
      </c>
      <c r="AC570" s="219">
        <v>3.8</v>
      </c>
      <c r="AD570" s="219">
        <v>3.19</v>
      </c>
      <c r="AE570" s="219">
        <v>2.72</v>
      </c>
      <c r="AF570" s="219">
        <v>2.57</v>
      </c>
      <c r="AG570" s="179">
        <v>3.10041339344112</v>
      </c>
      <c r="AH570" s="179">
        <v>3.59167607902158</v>
      </c>
      <c r="AI570" s="179">
        <v>4.38861332451877</v>
      </c>
      <c r="AJ570" s="179">
        <v>5.2728861585636</v>
      </c>
      <c r="AK570" s="179">
        <v>5.54580987277497</v>
      </c>
      <c r="AL570" s="179">
        <v>5.68773020416488</v>
      </c>
      <c r="AM570" s="179">
        <v>5.19646751858442</v>
      </c>
      <c r="AN570" s="179">
        <v>4.81437431868851</v>
      </c>
      <c r="AO570" s="179">
        <v>4.14844045601277</v>
      </c>
      <c r="AP570" s="179">
        <v>3.48250659333704</v>
      </c>
      <c r="AQ570" s="179">
        <v>2.96941001061967</v>
      </c>
      <c r="AR570" s="179">
        <v>2.80565578209285</v>
      </c>
      <c r="AS570" s="177">
        <v>0.8</v>
      </c>
      <c r="AT570" s="180">
        <v>1.22309514065467</v>
      </c>
      <c r="AU570" s="181">
        <v>563</v>
      </c>
    </row>
    <row r="571" customHeight="1" spans="1:47">
      <c r="A571" s="184" t="s">
        <v>606</v>
      </c>
      <c r="B571" s="185" t="s">
        <v>662</v>
      </c>
      <c r="C571" s="167" t="s">
        <v>667</v>
      </c>
      <c r="D571" s="186">
        <v>0</v>
      </c>
      <c r="E571" s="186">
        <v>0.75</v>
      </c>
      <c r="F571" s="186" t="s">
        <v>160</v>
      </c>
      <c r="G571" s="186" t="s">
        <v>160</v>
      </c>
      <c r="H571" s="186" t="s">
        <v>160</v>
      </c>
      <c r="I571" s="186" t="s">
        <v>160</v>
      </c>
      <c r="J571" s="186" t="s">
        <v>160</v>
      </c>
      <c r="K571" s="196" t="s">
        <v>160</v>
      </c>
      <c r="L571" s="171">
        <v>0.3551</v>
      </c>
      <c r="M571" s="172">
        <v>136</v>
      </c>
      <c r="N571" s="173">
        <v>113.07</v>
      </c>
      <c r="O571" s="173">
        <v>33.88</v>
      </c>
      <c r="P571" s="174">
        <v>1.061</v>
      </c>
      <c r="Q571" s="175">
        <v>29.68</v>
      </c>
      <c r="R571" s="176">
        <v>21</v>
      </c>
      <c r="S571" s="174">
        <f t="shared" si="16"/>
        <v>1.137512</v>
      </c>
      <c r="T571" s="177">
        <f t="shared" si="17"/>
        <v>-0.0672625871199601</v>
      </c>
      <c r="U571" s="219">
        <v>2.84</v>
      </c>
      <c r="V571" s="219">
        <v>3.29</v>
      </c>
      <c r="W571" s="219">
        <v>4.02</v>
      </c>
      <c r="X571" s="219">
        <v>4.83</v>
      </c>
      <c r="Y571" s="219">
        <v>5.08</v>
      </c>
      <c r="Z571" s="219">
        <v>5.21</v>
      </c>
      <c r="AA571" s="219">
        <v>4.76</v>
      </c>
      <c r="AB571" s="219">
        <v>4.41</v>
      </c>
      <c r="AC571" s="219">
        <v>3.8</v>
      </c>
      <c r="AD571" s="219">
        <v>3.19</v>
      </c>
      <c r="AE571" s="219">
        <v>2.72</v>
      </c>
      <c r="AF571" s="219">
        <v>2.57</v>
      </c>
      <c r="AG571" s="179">
        <v>3.10428823608015</v>
      </c>
      <c r="AH571" s="179">
        <v>3.59616489320552</v>
      </c>
      <c r="AI571" s="179">
        <v>4.39409813698669</v>
      </c>
      <c r="AJ571" s="179">
        <v>5.27947611981236</v>
      </c>
      <c r="AK571" s="179">
        <v>5.55274092932646</v>
      </c>
      <c r="AL571" s="179">
        <v>5.69483863027379</v>
      </c>
      <c r="AM571" s="179">
        <v>5.20296197314841</v>
      </c>
      <c r="AN571" s="179">
        <v>4.82039123982868</v>
      </c>
      <c r="AO571" s="179">
        <v>4.15362510461428</v>
      </c>
      <c r="AP571" s="179">
        <v>3.48685896939988</v>
      </c>
      <c r="AQ571" s="179">
        <v>2.97312112751338</v>
      </c>
      <c r="AR571" s="179">
        <v>2.80916224180492</v>
      </c>
      <c r="AS571" s="177">
        <v>0.8</v>
      </c>
      <c r="AT571" s="180">
        <v>1.21826931283277</v>
      </c>
      <c r="AU571" s="181">
        <v>564</v>
      </c>
    </row>
    <row r="572" customHeight="1" spans="1:47">
      <c r="A572" s="184" t="s">
        <v>606</v>
      </c>
      <c r="B572" s="185" t="s">
        <v>662</v>
      </c>
      <c r="C572" s="167" t="s">
        <v>668</v>
      </c>
      <c r="D572" s="186">
        <v>0</v>
      </c>
      <c r="E572" s="186">
        <v>0.75</v>
      </c>
      <c r="F572" s="186" t="s">
        <v>160</v>
      </c>
      <c r="G572" s="186" t="s">
        <v>160</v>
      </c>
      <c r="H572" s="186" t="s">
        <v>160</v>
      </c>
      <c r="I572" s="186" t="s">
        <v>160</v>
      </c>
      <c r="J572" s="186" t="s">
        <v>160</v>
      </c>
      <c r="K572" s="196" t="s">
        <v>160</v>
      </c>
      <c r="L572" s="171">
        <v>0.3551</v>
      </c>
      <c r="M572" s="172">
        <v>85</v>
      </c>
      <c r="N572" s="173">
        <v>113.35</v>
      </c>
      <c r="O572" s="173">
        <v>33.62</v>
      </c>
      <c r="P572" s="174">
        <v>1.031</v>
      </c>
      <c r="Q572" s="175">
        <v>29.32</v>
      </c>
      <c r="R572" s="176">
        <v>21</v>
      </c>
      <c r="S572" s="174">
        <f t="shared" si="16"/>
        <v>1.137512</v>
      </c>
      <c r="T572" s="177">
        <f t="shared" si="17"/>
        <v>-0.0936359352692544</v>
      </c>
      <c r="U572" s="219">
        <v>2.84</v>
      </c>
      <c r="V572" s="219">
        <v>3.29</v>
      </c>
      <c r="W572" s="219">
        <v>4.02</v>
      </c>
      <c r="X572" s="219">
        <v>4.83</v>
      </c>
      <c r="Y572" s="219">
        <v>5.08</v>
      </c>
      <c r="Z572" s="219">
        <v>5.21</v>
      </c>
      <c r="AA572" s="219">
        <v>4.76</v>
      </c>
      <c r="AB572" s="219">
        <v>4.41</v>
      </c>
      <c r="AC572" s="219">
        <v>3.8</v>
      </c>
      <c r="AD572" s="219">
        <v>3.19</v>
      </c>
      <c r="AE572" s="219">
        <v>2.72</v>
      </c>
      <c r="AF572" s="219">
        <v>2.57</v>
      </c>
      <c r="AG572" s="179">
        <v>3.0956796939285</v>
      </c>
      <c r="AH572" s="179">
        <v>3.5861923214876</v>
      </c>
      <c r="AI572" s="179">
        <v>4.38191280619457</v>
      </c>
      <c r="AJ572" s="179">
        <v>5.26483553580094</v>
      </c>
      <c r="AK572" s="179">
        <v>5.53734255111155</v>
      </c>
      <c r="AL572" s="179">
        <v>5.67904619907307</v>
      </c>
      <c r="AM572" s="179">
        <v>5.18853357151397</v>
      </c>
      <c r="AN572" s="179">
        <v>4.80702375007912</v>
      </c>
      <c r="AO572" s="179">
        <v>4.14210663272124</v>
      </c>
      <c r="AP572" s="179">
        <v>3.47718951536335</v>
      </c>
      <c r="AQ572" s="179">
        <v>2.96487632657941</v>
      </c>
      <c r="AR572" s="179">
        <v>2.80137211739305</v>
      </c>
      <c r="AS572" s="177">
        <v>0.8</v>
      </c>
      <c r="AT572" s="180">
        <v>1.21730525383588</v>
      </c>
      <c r="AU572" s="181">
        <v>565</v>
      </c>
    </row>
    <row r="573" customHeight="1" spans="1:47">
      <c r="A573" s="184" t="s">
        <v>606</v>
      </c>
      <c r="B573" s="185" t="s">
        <v>662</v>
      </c>
      <c r="C573" s="167" t="s">
        <v>669</v>
      </c>
      <c r="D573" s="186">
        <v>0</v>
      </c>
      <c r="E573" s="186">
        <v>0.75</v>
      </c>
      <c r="F573" s="186" t="s">
        <v>160</v>
      </c>
      <c r="G573" s="186" t="s">
        <v>160</v>
      </c>
      <c r="H573" s="186" t="s">
        <v>160</v>
      </c>
      <c r="I573" s="186" t="s">
        <v>160</v>
      </c>
      <c r="J573" s="186" t="s">
        <v>160</v>
      </c>
      <c r="K573" s="196" t="s">
        <v>160</v>
      </c>
      <c r="L573" s="171">
        <v>0.3551</v>
      </c>
      <c r="M573" s="172">
        <v>130</v>
      </c>
      <c r="N573" s="173">
        <v>112.9</v>
      </c>
      <c r="O573" s="173">
        <v>33.73</v>
      </c>
      <c r="P573" s="174">
        <v>1.047</v>
      </c>
      <c r="Q573" s="175">
        <v>30.13</v>
      </c>
      <c r="R573" s="176">
        <v>21</v>
      </c>
      <c r="S573" s="174">
        <f t="shared" si="16"/>
        <v>1.110432</v>
      </c>
      <c r="T573" s="177">
        <f t="shared" si="17"/>
        <v>-0.0571237140140055</v>
      </c>
      <c r="U573" s="219">
        <v>2.88</v>
      </c>
      <c r="V573" s="219">
        <v>3.37</v>
      </c>
      <c r="W573" s="219">
        <v>3.94</v>
      </c>
      <c r="X573" s="219">
        <v>4.67</v>
      </c>
      <c r="Y573" s="219">
        <v>4.9</v>
      </c>
      <c r="Z573" s="219">
        <v>5.07</v>
      </c>
      <c r="AA573" s="219">
        <v>4.53</v>
      </c>
      <c r="AB573" s="219">
        <v>4.18</v>
      </c>
      <c r="AC573" s="219">
        <v>3.63</v>
      </c>
      <c r="AD573" s="219">
        <v>3.15</v>
      </c>
      <c r="AE573" s="219">
        <v>2.7</v>
      </c>
      <c r="AF573" s="219">
        <v>2.6</v>
      </c>
      <c r="AG573" s="179">
        <v>3.15477479035186</v>
      </c>
      <c r="AH573" s="179">
        <v>3.69152466787701</v>
      </c>
      <c r="AI573" s="179">
        <v>4.31590717846748</v>
      </c>
      <c r="AJ573" s="179">
        <v>5.11555495518861</v>
      </c>
      <c r="AK573" s="179">
        <v>5.36749877525143</v>
      </c>
      <c r="AL573" s="179">
        <v>5.55371812051526</v>
      </c>
      <c r="AM573" s="179">
        <v>4.96219784732429</v>
      </c>
      <c r="AN573" s="179">
        <v>4.57880507766347</v>
      </c>
      <c r="AO573" s="179">
        <v>3.97633072533933</v>
      </c>
      <c r="AP573" s="179">
        <v>3.45053492694735</v>
      </c>
      <c r="AQ573" s="179">
        <v>2.95760136595487</v>
      </c>
      <c r="AR573" s="179">
        <v>2.84806057462321</v>
      </c>
      <c r="AS573" s="177">
        <v>0.8</v>
      </c>
      <c r="AT573" s="180">
        <v>1.20884091107863</v>
      </c>
      <c r="AU573" s="181">
        <v>566</v>
      </c>
    </row>
    <row r="574" customHeight="1" spans="1:47">
      <c r="A574" s="184" t="s">
        <v>606</v>
      </c>
      <c r="B574" s="185" t="s">
        <v>662</v>
      </c>
      <c r="C574" s="167" t="s">
        <v>670</v>
      </c>
      <c r="D574" s="186">
        <v>0</v>
      </c>
      <c r="E574" s="186">
        <v>0.75</v>
      </c>
      <c r="F574" s="186" t="s">
        <v>160</v>
      </c>
      <c r="G574" s="186" t="s">
        <v>160</v>
      </c>
      <c r="H574" s="186" t="s">
        <v>160</v>
      </c>
      <c r="I574" s="186" t="s">
        <v>160</v>
      </c>
      <c r="J574" s="186" t="s">
        <v>160</v>
      </c>
      <c r="K574" s="196" t="s">
        <v>160</v>
      </c>
      <c r="L574" s="171">
        <v>0.3551</v>
      </c>
      <c r="M574" s="172">
        <v>120</v>
      </c>
      <c r="N574" s="173">
        <v>113.22</v>
      </c>
      <c r="O574" s="173">
        <v>33.97</v>
      </c>
      <c r="P574" s="174">
        <v>1.089</v>
      </c>
      <c r="Q574" s="175">
        <v>29.87</v>
      </c>
      <c r="R574" s="176">
        <v>21</v>
      </c>
      <c r="S574" s="174">
        <f t="shared" si="16"/>
        <v>1.137512</v>
      </c>
      <c r="T574" s="177">
        <f t="shared" si="17"/>
        <v>-0.0426474621806189</v>
      </c>
      <c r="U574" s="219">
        <v>2.84</v>
      </c>
      <c r="V574" s="219">
        <v>3.29</v>
      </c>
      <c r="W574" s="219">
        <v>4.02</v>
      </c>
      <c r="X574" s="219">
        <v>4.83</v>
      </c>
      <c r="Y574" s="219">
        <v>5.08</v>
      </c>
      <c r="Z574" s="219">
        <v>5.21</v>
      </c>
      <c r="AA574" s="219">
        <v>4.76</v>
      </c>
      <c r="AB574" s="219">
        <v>4.41</v>
      </c>
      <c r="AC574" s="219">
        <v>3.8</v>
      </c>
      <c r="AD574" s="219">
        <v>3.19</v>
      </c>
      <c r="AE574" s="219">
        <v>2.72</v>
      </c>
      <c r="AF574" s="219">
        <v>2.57</v>
      </c>
      <c r="AG574" s="179">
        <v>3.10800329139385</v>
      </c>
      <c r="AH574" s="179">
        <v>3.60046860164992</v>
      </c>
      <c r="AI574" s="179">
        <v>4.39935677162087</v>
      </c>
      <c r="AJ574" s="179">
        <v>5.28579433008179</v>
      </c>
      <c r="AK574" s="179">
        <v>5.55938616911294</v>
      </c>
      <c r="AL574" s="179">
        <v>5.70165392540914</v>
      </c>
      <c r="AM574" s="179">
        <v>5.20918861515307</v>
      </c>
      <c r="AN574" s="179">
        <v>4.82616004050946</v>
      </c>
      <c r="AO574" s="179">
        <v>4.15859595327346</v>
      </c>
      <c r="AP574" s="179">
        <v>3.49103186603746</v>
      </c>
      <c r="AQ574" s="179">
        <v>2.9766792086589</v>
      </c>
      <c r="AR574" s="179">
        <v>2.81252410524021</v>
      </c>
      <c r="AS574" s="177">
        <v>0.8</v>
      </c>
      <c r="AT574" s="180">
        <v>1.20884091107863</v>
      </c>
      <c r="AU574" s="181">
        <v>567</v>
      </c>
    </row>
    <row r="575" customHeight="1" spans="1:47">
      <c r="A575" s="184" t="s">
        <v>606</v>
      </c>
      <c r="B575" s="185" t="s">
        <v>662</v>
      </c>
      <c r="C575" s="167" t="s">
        <v>671</v>
      </c>
      <c r="D575" s="186">
        <v>0</v>
      </c>
      <c r="E575" s="186">
        <v>0.75</v>
      </c>
      <c r="F575" s="186" t="s">
        <v>160</v>
      </c>
      <c r="G575" s="186" t="s">
        <v>160</v>
      </c>
      <c r="H575" s="186" t="s">
        <v>160</v>
      </c>
      <c r="I575" s="186" t="s">
        <v>160</v>
      </c>
      <c r="J575" s="186" t="s">
        <v>160</v>
      </c>
      <c r="K575" s="196" t="s">
        <v>160</v>
      </c>
      <c r="L575" s="171">
        <v>0.3551</v>
      </c>
      <c r="M575" s="172">
        <v>121</v>
      </c>
      <c r="N575" s="173">
        <v>113.52</v>
      </c>
      <c r="O575" s="173">
        <v>33.3</v>
      </c>
      <c r="P575" s="174">
        <v>1.022</v>
      </c>
      <c r="Q575" s="175">
        <v>28.9</v>
      </c>
      <c r="R575" s="176">
        <v>20</v>
      </c>
      <c r="S575" s="174">
        <f t="shared" si="16"/>
        <v>1.137512</v>
      </c>
      <c r="T575" s="177">
        <f t="shared" si="17"/>
        <v>-0.101547939714043</v>
      </c>
      <c r="U575" s="219">
        <v>2.84</v>
      </c>
      <c r="V575" s="219">
        <v>3.29</v>
      </c>
      <c r="W575" s="219">
        <v>4.02</v>
      </c>
      <c r="X575" s="219">
        <v>4.83</v>
      </c>
      <c r="Y575" s="219">
        <v>5.08</v>
      </c>
      <c r="Z575" s="219">
        <v>5.21</v>
      </c>
      <c r="AA575" s="219">
        <v>4.76</v>
      </c>
      <c r="AB575" s="219">
        <v>4.41</v>
      </c>
      <c r="AC575" s="219">
        <v>3.8</v>
      </c>
      <c r="AD575" s="219">
        <v>3.19</v>
      </c>
      <c r="AE575" s="219">
        <v>2.72</v>
      </c>
      <c r="AF575" s="219">
        <v>2.57</v>
      </c>
      <c r="AG575" s="179">
        <v>3.08647194930691</v>
      </c>
      <c r="AH575" s="179">
        <v>3.57552560324638</v>
      </c>
      <c r="AI575" s="179">
        <v>4.36887930852598</v>
      </c>
      <c r="AJ575" s="179">
        <v>5.24917588561703</v>
      </c>
      <c r="AK575" s="179">
        <v>5.52087236002785</v>
      </c>
      <c r="AL575" s="179">
        <v>5.66215452672148</v>
      </c>
      <c r="AM575" s="179">
        <v>5.173100872782</v>
      </c>
      <c r="AN575" s="179">
        <v>4.79272580860685</v>
      </c>
      <c r="AO575" s="179">
        <v>4.12978641104445</v>
      </c>
      <c r="AP575" s="179">
        <v>3.46684701348206</v>
      </c>
      <c r="AQ575" s="179">
        <v>2.95605764158971</v>
      </c>
      <c r="AR575" s="179">
        <v>2.79303975694322</v>
      </c>
      <c r="AS575" s="177">
        <v>0.8</v>
      </c>
      <c r="AT575" s="180">
        <v>1.20989667278884</v>
      </c>
      <c r="AU575" s="181">
        <v>568</v>
      </c>
    </row>
    <row r="576" customHeight="1" spans="1:47">
      <c r="A576" s="184" t="s">
        <v>606</v>
      </c>
      <c r="B576" s="185" t="s">
        <v>662</v>
      </c>
      <c r="C576" s="167" t="s">
        <v>672</v>
      </c>
      <c r="D576" s="186">
        <v>0</v>
      </c>
      <c r="E576" s="186">
        <v>0.75</v>
      </c>
      <c r="F576" s="186" t="s">
        <v>160</v>
      </c>
      <c r="G576" s="186" t="s">
        <v>160</v>
      </c>
      <c r="H576" s="186" t="s">
        <v>160</v>
      </c>
      <c r="I576" s="186" t="s">
        <v>160</v>
      </c>
      <c r="J576" s="186" t="s">
        <v>160</v>
      </c>
      <c r="K576" s="196" t="s">
        <v>160</v>
      </c>
      <c r="L576" s="171">
        <v>0.3551</v>
      </c>
      <c r="M576" s="172">
        <v>213</v>
      </c>
      <c r="N576" s="173">
        <v>112.83</v>
      </c>
      <c r="O576" s="173">
        <v>34.17</v>
      </c>
      <c r="P576" s="174">
        <v>1.109</v>
      </c>
      <c r="Q576" s="175">
        <v>30.57</v>
      </c>
      <c r="R576" s="176">
        <v>20</v>
      </c>
      <c r="S576" s="174">
        <f t="shared" si="16"/>
        <v>1.152712</v>
      </c>
      <c r="T576" s="177">
        <f t="shared" si="17"/>
        <v>-0.0379210071553</v>
      </c>
      <c r="U576" s="219">
        <v>2.88</v>
      </c>
      <c r="V576" s="219">
        <v>3.42</v>
      </c>
      <c r="W576" s="219">
        <v>4.09</v>
      </c>
      <c r="X576" s="219">
        <v>4.93</v>
      </c>
      <c r="Y576" s="219">
        <v>5.32</v>
      </c>
      <c r="Z576" s="219">
        <v>5.25</v>
      </c>
      <c r="AA576" s="219">
        <v>4.77</v>
      </c>
      <c r="AB576" s="219">
        <v>4.32</v>
      </c>
      <c r="AC576" s="219">
        <v>3.69</v>
      </c>
      <c r="AD576" s="219">
        <v>3.25</v>
      </c>
      <c r="AE576" s="219">
        <v>2.83</v>
      </c>
      <c r="AF576" s="219">
        <v>2.6</v>
      </c>
      <c r="AG576" s="179">
        <v>3.1681219246438</v>
      </c>
      <c r="AH576" s="179">
        <v>3.76214478551451</v>
      </c>
      <c r="AI576" s="179">
        <v>4.49917314992817</v>
      </c>
      <c r="AJ576" s="179">
        <v>5.42320871128261</v>
      </c>
      <c r="AK576" s="179">
        <v>5.85222522191146</v>
      </c>
      <c r="AL576" s="179">
        <v>5.77522225846525</v>
      </c>
      <c r="AM576" s="179">
        <v>5.24720193769129</v>
      </c>
      <c r="AN576" s="179">
        <v>4.7521828869657</v>
      </c>
      <c r="AO576" s="179">
        <v>4.05915621594986</v>
      </c>
      <c r="AP576" s="179">
        <v>3.57513758857373</v>
      </c>
      <c r="AQ576" s="179">
        <v>3.11311980789651</v>
      </c>
      <c r="AR576" s="179">
        <v>2.86011007085898</v>
      </c>
      <c r="AS576" s="177">
        <v>0.8</v>
      </c>
      <c r="AT576" s="180">
        <v>1.20902832439996</v>
      </c>
      <c r="AU576" s="181">
        <v>569</v>
      </c>
    </row>
    <row r="577" customHeight="1" spans="1:47">
      <c r="A577" s="184" t="s">
        <v>606</v>
      </c>
      <c r="B577" s="185" t="s">
        <v>673</v>
      </c>
      <c r="C577" s="188" t="s">
        <v>674</v>
      </c>
      <c r="D577" s="186">
        <v>0</v>
      </c>
      <c r="E577" s="186">
        <v>0.75</v>
      </c>
      <c r="F577" s="186" t="s">
        <v>160</v>
      </c>
      <c r="G577" s="186" t="s">
        <v>160</v>
      </c>
      <c r="H577" s="186" t="s">
        <v>160</v>
      </c>
      <c r="I577" s="186" t="s">
        <v>160</v>
      </c>
      <c r="J577" s="186" t="s">
        <v>160</v>
      </c>
      <c r="K577" s="196" t="s">
        <v>160</v>
      </c>
      <c r="L577" s="171">
        <v>0.3551</v>
      </c>
      <c r="M577" s="172">
        <v>89</v>
      </c>
      <c r="N577" s="173">
        <v>114.28</v>
      </c>
      <c r="O577" s="173">
        <v>35.75</v>
      </c>
      <c r="P577" s="174">
        <v>1.109</v>
      </c>
      <c r="Q577" s="175">
        <v>33.05</v>
      </c>
      <c r="R577" s="176">
        <v>23</v>
      </c>
      <c r="S577" s="174">
        <f t="shared" si="16"/>
        <v>1.208664</v>
      </c>
      <c r="T577" s="177">
        <f t="shared" si="17"/>
        <v>-0.0824579866695792</v>
      </c>
      <c r="U577" s="219">
        <v>2.91</v>
      </c>
      <c r="V577" s="219">
        <v>3.61</v>
      </c>
      <c r="W577" s="219">
        <v>4.38</v>
      </c>
      <c r="X577" s="219">
        <v>5.42</v>
      </c>
      <c r="Y577" s="219">
        <v>5.68</v>
      </c>
      <c r="Z577" s="219">
        <v>5.48</v>
      </c>
      <c r="AA577" s="219">
        <v>4.75</v>
      </c>
      <c r="AB577" s="219">
        <v>4.56</v>
      </c>
      <c r="AC577" s="219">
        <v>3.97</v>
      </c>
      <c r="AD577" s="219">
        <v>3.4</v>
      </c>
      <c r="AE577" s="219">
        <v>2.93</v>
      </c>
      <c r="AF577" s="219">
        <v>2.57</v>
      </c>
      <c r="AG577" s="179">
        <v>3.27014098210917</v>
      </c>
      <c r="AH577" s="179">
        <v>4.05677283347564</v>
      </c>
      <c r="AI577" s="179">
        <v>4.92206786997875</v>
      </c>
      <c r="AJ577" s="179">
        <v>6.09077804915179</v>
      </c>
      <c r="AK577" s="179">
        <v>6.38295559394505</v>
      </c>
      <c r="AL577" s="179">
        <v>6.15820363641177</v>
      </c>
      <c r="AM577" s="179">
        <v>5.33785899141531</v>
      </c>
      <c r="AN577" s="179">
        <v>5.1243446317587</v>
      </c>
      <c r="AO577" s="179">
        <v>4.46132635703554</v>
      </c>
      <c r="AP577" s="179">
        <v>3.8207832780657</v>
      </c>
      <c r="AQ577" s="179">
        <v>3.2926161778625</v>
      </c>
      <c r="AR577" s="179">
        <v>2.8880626543026</v>
      </c>
      <c r="AS577" s="177">
        <v>0.8</v>
      </c>
      <c r="AT577" s="180">
        <v>1.20310250881886</v>
      </c>
      <c r="AU577" s="181">
        <v>570</v>
      </c>
    </row>
    <row r="578" customHeight="1" spans="1:47">
      <c r="A578" s="184" t="s">
        <v>606</v>
      </c>
      <c r="B578" s="185" t="s">
        <v>673</v>
      </c>
      <c r="C578" s="167" t="s">
        <v>675</v>
      </c>
      <c r="D578" s="186">
        <v>0</v>
      </c>
      <c r="E578" s="186">
        <v>0.75</v>
      </c>
      <c r="F578" s="186" t="s">
        <v>160</v>
      </c>
      <c r="G578" s="186" t="s">
        <v>160</v>
      </c>
      <c r="H578" s="186" t="s">
        <v>160</v>
      </c>
      <c r="I578" s="186" t="s">
        <v>160</v>
      </c>
      <c r="J578" s="186" t="s">
        <v>160</v>
      </c>
      <c r="K578" s="196" t="s">
        <v>160</v>
      </c>
      <c r="L578" s="171">
        <v>0.3551</v>
      </c>
      <c r="M578" s="172">
        <v>217</v>
      </c>
      <c r="N578" s="173">
        <v>114.15</v>
      </c>
      <c r="O578" s="173">
        <v>35.95</v>
      </c>
      <c r="P578" s="174">
        <v>1.11</v>
      </c>
      <c r="Q578" s="175">
        <v>33.35</v>
      </c>
      <c r="R578" s="176">
        <v>23</v>
      </c>
      <c r="S578" s="174">
        <f t="shared" si="16"/>
        <v>1.208664</v>
      </c>
      <c r="T578" s="177">
        <f t="shared" si="17"/>
        <v>-0.08163062687397</v>
      </c>
      <c r="U578" s="219">
        <v>2.91</v>
      </c>
      <c r="V578" s="219">
        <v>3.61</v>
      </c>
      <c r="W578" s="219">
        <v>4.38</v>
      </c>
      <c r="X578" s="219">
        <v>5.42</v>
      </c>
      <c r="Y578" s="219">
        <v>5.68</v>
      </c>
      <c r="Z578" s="219">
        <v>5.48</v>
      </c>
      <c r="AA578" s="219">
        <v>4.75</v>
      </c>
      <c r="AB578" s="219">
        <v>4.56</v>
      </c>
      <c r="AC578" s="219">
        <v>3.97</v>
      </c>
      <c r="AD578" s="219">
        <v>3.4</v>
      </c>
      <c r="AE578" s="219">
        <v>2.93</v>
      </c>
      <c r="AF578" s="219">
        <v>2.57</v>
      </c>
      <c r="AG578" s="179">
        <v>3.27882766426401</v>
      </c>
      <c r="AH578" s="179">
        <v>4.06754909553027</v>
      </c>
      <c r="AI578" s="179">
        <v>4.93514266992315</v>
      </c>
      <c r="AJ578" s="179">
        <v>6.10695736780445</v>
      </c>
      <c r="AK578" s="179">
        <v>6.39991104227478</v>
      </c>
      <c r="AL578" s="179">
        <v>6.17456206191299</v>
      </c>
      <c r="AM578" s="179">
        <v>5.35203828359246</v>
      </c>
      <c r="AN578" s="179">
        <v>5.13795675224876</v>
      </c>
      <c r="AO578" s="179">
        <v>4.47317726018149</v>
      </c>
      <c r="AP578" s="179">
        <v>3.83093266615039</v>
      </c>
      <c r="AQ578" s="179">
        <v>3.30136256230019</v>
      </c>
      <c r="AR578" s="179">
        <v>2.89573439764897</v>
      </c>
      <c r="AS578" s="177">
        <v>0.8</v>
      </c>
      <c r="AT578" s="180">
        <v>1.20884091107863</v>
      </c>
      <c r="AU578" s="181">
        <v>571</v>
      </c>
    </row>
    <row r="579" customHeight="1" spans="1:47">
      <c r="A579" s="184" t="s">
        <v>606</v>
      </c>
      <c r="B579" s="185" t="s">
        <v>673</v>
      </c>
      <c r="C579" s="167" t="s">
        <v>676</v>
      </c>
      <c r="D579" s="186">
        <v>0</v>
      </c>
      <c r="E579" s="186">
        <v>0.75</v>
      </c>
      <c r="F579" s="186" t="s">
        <v>160</v>
      </c>
      <c r="G579" s="186" t="s">
        <v>160</v>
      </c>
      <c r="H579" s="186" t="s">
        <v>160</v>
      </c>
      <c r="I579" s="186" t="s">
        <v>160</v>
      </c>
      <c r="J579" s="186" t="s">
        <v>160</v>
      </c>
      <c r="K579" s="196" t="s">
        <v>160</v>
      </c>
      <c r="L579" s="171">
        <v>0.3551</v>
      </c>
      <c r="M579" s="172">
        <v>153</v>
      </c>
      <c r="N579" s="173">
        <v>114.18</v>
      </c>
      <c r="O579" s="173">
        <v>35.9</v>
      </c>
      <c r="P579" s="174">
        <v>1.116</v>
      </c>
      <c r="Q579" s="175">
        <v>33.2</v>
      </c>
      <c r="R579" s="176">
        <v>23</v>
      </c>
      <c r="S579" s="174">
        <f t="shared" si="16"/>
        <v>1.208664</v>
      </c>
      <c r="T579" s="177">
        <f t="shared" si="17"/>
        <v>-0.0766664681003157</v>
      </c>
      <c r="U579" s="219">
        <v>2.91</v>
      </c>
      <c r="V579" s="219">
        <v>3.61</v>
      </c>
      <c r="W579" s="219">
        <v>4.38</v>
      </c>
      <c r="X579" s="219">
        <v>5.42</v>
      </c>
      <c r="Y579" s="219">
        <v>5.68</v>
      </c>
      <c r="Z579" s="219">
        <v>5.48</v>
      </c>
      <c r="AA579" s="219">
        <v>4.75</v>
      </c>
      <c r="AB579" s="219">
        <v>4.56</v>
      </c>
      <c r="AC579" s="219">
        <v>3.97</v>
      </c>
      <c r="AD579" s="219">
        <v>3.4</v>
      </c>
      <c r="AE579" s="219">
        <v>2.93</v>
      </c>
      <c r="AF579" s="219">
        <v>2.57</v>
      </c>
      <c r="AG579" s="179">
        <v>3.27659339568317</v>
      </c>
      <c r="AH579" s="179">
        <v>4.0647773740262</v>
      </c>
      <c r="AI579" s="179">
        <v>4.93177975020353</v>
      </c>
      <c r="AJ579" s="179">
        <v>6.10279594659889</v>
      </c>
      <c r="AK579" s="179">
        <v>6.39554999569773</v>
      </c>
      <c r="AL579" s="179">
        <v>6.17035457331401</v>
      </c>
      <c r="AM579" s="179">
        <v>5.34839128161342</v>
      </c>
      <c r="AN579" s="179">
        <v>5.13445563034888</v>
      </c>
      <c r="AO579" s="179">
        <v>4.4701291343169</v>
      </c>
      <c r="AP579" s="179">
        <v>3.82832218052329</v>
      </c>
      <c r="AQ579" s="179">
        <v>3.29911293792154</v>
      </c>
      <c r="AR579" s="179">
        <v>2.89376117763084</v>
      </c>
      <c r="AS579" s="177">
        <v>0.8</v>
      </c>
      <c r="AT579" s="180">
        <v>1.21458200582231</v>
      </c>
      <c r="AU579" s="181">
        <v>572</v>
      </c>
    </row>
    <row r="580" customHeight="1" spans="1:47">
      <c r="A580" s="184" t="s">
        <v>606</v>
      </c>
      <c r="B580" s="185" t="s">
        <v>673</v>
      </c>
      <c r="C580" s="167" t="s">
        <v>677</v>
      </c>
      <c r="D580" s="186">
        <v>0</v>
      </c>
      <c r="E580" s="186">
        <v>0.75</v>
      </c>
      <c r="F580" s="186" t="s">
        <v>160</v>
      </c>
      <c r="G580" s="186" t="s">
        <v>160</v>
      </c>
      <c r="H580" s="186" t="s">
        <v>160</v>
      </c>
      <c r="I580" s="186" t="s">
        <v>160</v>
      </c>
      <c r="J580" s="186" t="s">
        <v>160</v>
      </c>
      <c r="K580" s="196" t="s">
        <v>160</v>
      </c>
      <c r="L580" s="171">
        <v>0.3551</v>
      </c>
      <c r="M580" s="172">
        <v>88</v>
      </c>
      <c r="N580" s="173">
        <v>114.3</v>
      </c>
      <c r="O580" s="173">
        <v>35.73</v>
      </c>
      <c r="P580" s="174">
        <v>1.108</v>
      </c>
      <c r="Q580" s="175">
        <v>33.03</v>
      </c>
      <c r="R580" s="176">
        <v>22</v>
      </c>
      <c r="S580" s="174">
        <f t="shared" si="16"/>
        <v>1.208664</v>
      </c>
      <c r="T580" s="177">
        <f t="shared" si="17"/>
        <v>-0.083285346465188</v>
      </c>
      <c r="U580" s="219">
        <v>2.91</v>
      </c>
      <c r="V580" s="219">
        <v>3.61</v>
      </c>
      <c r="W580" s="219">
        <v>4.38</v>
      </c>
      <c r="X580" s="219">
        <v>5.42</v>
      </c>
      <c r="Y580" s="219">
        <v>5.68</v>
      </c>
      <c r="Z580" s="219">
        <v>5.48</v>
      </c>
      <c r="AA580" s="219">
        <v>4.75</v>
      </c>
      <c r="AB580" s="219">
        <v>4.56</v>
      </c>
      <c r="AC580" s="219">
        <v>3.97</v>
      </c>
      <c r="AD580" s="219">
        <v>3.4</v>
      </c>
      <c r="AE580" s="219">
        <v>2.93</v>
      </c>
      <c r="AF580" s="219">
        <v>2.57</v>
      </c>
      <c r="AG580" s="179">
        <v>3.26952463215583</v>
      </c>
      <c r="AH580" s="179">
        <v>4.05600822064693</v>
      </c>
      <c r="AI580" s="179">
        <v>4.92114016798713</v>
      </c>
      <c r="AJ580" s="179">
        <v>6.08963007088819</v>
      </c>
      <c r="AK580" s="179">
        <v>6.38175254661345</v>
      </c>
      <c r="AL580" s="179">
        <v>6.15704294990171</v>
      </c>
      <c r="AM580" s="179">
        <v>5.33685292190385</v>
      </c>
      <c r="AN580" s="179">
        <v>5.1233788050277</v>
      </c>
      <c r="AO580" s="179">
        <v>4.46048549472806</v>
      </c>
      <c r="AP580" s="179">
        <v>3.8200631440996</v>
      </c>
      <c r="AQ580" s="179">
        <v>3.29199559182701</v>
      </c>
      <c r="AR580" s="179">
        <v>2.88751831774587</v>
      </c>
      <c r="AS580" s="177">
        <v>0.8</v>
      </c>
      <c r="AT580" s="180">
        <v>1.19968616597372</v>
      </c>
      <c r="AU580" s="181">
        <v>573</v>
      </c>
    </row>
    <row r="581" customHeight="1" spans="1:47">
      <c r="A581" s="184" t="s">
        <v>606</v>
      </c>
      <c r="B581" s="185" t="s">
        <v>673</v>
      </c>
      <c r="C581" s="167" t="s">
        <v>678</v>
      </c>
      <c r="D581" s="186">
        <v>0</v>
      </c>
      <c r="E581" s="186">
        <v>0.75</v>
      </c>
      <c r="F581" s="186" t="s">
        <v>160</v>
      </c>
      <c r="G581" s="186" t="s">
        <v>160</v>
      </c>
      <c r="H581" s="186" t="s">
        <v>160</v>
      </c>
      <c r="I581" s="186" t="s">
        <v>160</v>
      </c>
      <c r="J581" s="186" t="s">
        <v>160</v>
      </c>
      <c r="K581" s="196" t="s">
        <v>160</v>
      </c>
      <c r="L581" s="171">
        <v>0.3551</v>
      </c>
      <c r="M581" s="172">
        <v>63</v>
      </c>
      <c r="N581" s="173">
        <v>114.55</v>
      </c>
      <c r="O581" s="173">
        <v>35.67</v>
      </c>
      <c r="P581" s="174">
        <v>1.109</v>
      </c>
      <c r="Q581" s="175">
        <v>32.87</v>
      </c>
      <c r="R581" s="176">
        <v>23</v>
      </c>
      <c r="S581" s="174">
        <f t="shared" si="16"/>
        <v>1.208664</v>
      </c>
      <c r="T581" s="177">
        <f t="shared" si="17"/>
        <v>-0.0824579866695792</v>
      </c>
      <c r="U581" s="219">
        <v>2.91</v>
      </c>
      <c r="V581" s="219">
        <v>3.61</v>
      </c>
      <c r="W581" s="219">
        <v>4.38</v>
      </c>
      <c r="X581" s="219">
        <v>5.42</v>
      </c>
      <c r="Y581" s="219">
        <v>5.68</v>
      </c>
      <c r="Z581" s="219">
        <v>5.48</v>
      </c>
      <c r="AA581" s="219">
        <v>4.75</v>
      </c>
      <c r="AB581" s="219">
        <v>4.56</v>
      </c>
      <c r="AC581" s="219">
        <v>3.97</v>
      </c>
      <c r="AD581" s="219">
        <v>3.4</v>
      </c>
      <c r="AE581" s="219">
        <v>2.93</v>
      </c>
      <c r="AF581" s="219">
        <v>2.57</v>
      </c>
      <c r="AG581" s="179">
        <v>3.26680884017394</v>
      </c>
      <c r="AH581" s="179">
        <v>4.05263914537043</v>
      </c>
      <c r="AI581" s="179">
        <v>4.91705248108655</v>
      </c>
      <c r="AJ581" s="179">
        <v>6.08457179166418</v>
      </c>
      <c r="AK581" s="179">
        <v>6.37645161930859</v>
      </c>
      <c r="AL581" s="179">
        <v>6.15192867496674</v>
      </c>
      <c r="AM581" s="179">
        <v>5.33241992811898</v>
      </c>
      <c r="AN581" s="179">
        <v>5.11912313099422</v>
      </c>
      <c r="AO581" s="179">
        <v>4.45678044518576</v>
      </c>
      <c r="AP581" s="179">
        <v>3.81689005381148</v>
      </c>
      <c r="AQ581" s="179">
        <v>3.28926113460813</v>
      </c>
      <c r="AR581" s="179">
        <v>2.8851198347928</v>
      </c>
      <c r="AS581" s="177">
        <v>0.8</v>
      </c>
      <c r="AT581" s="180">
        <v>1.19878182776645</v>
      </c>
      <c r="AU581" s="181">
        <v>574</v>
      </c>
    </row>
    <row r="582" customHeight="1" spans="1:47">
      <c r="A582" s="184" t="s">
        <v>606</v>
      </c>
      <c r="B582" s="185" t="s">
        <v>673</v>
      </c>
      <c r="C582" s="167" t="s">
        <v>679</v>
      </c>
      <c r="D582" s="186">
        <v>0</v>
      </c>
      <c r="E582" s="186">
        <v>0.75</v>
      </c>
      <c r="F582" s="186" t="s">
        <v>160</v>
      </c>
      <c r="G582" s="186" t="s">
        <v>160</v>
      </c>
      <c r="H582" s="186" t="s">
        <v>160</v>
      </c>
      <c r="I582" s="186" t="s">
        <v>160</v>
      </c>
      <c r="J582" s="186" t="s">
        <v>160</v>
      </c>
      <c r="K582" s="196" t="s">
        <v>160</v>
      </c>
      <c r="L582" s="171">
        <v>0.3551</v>
      </c>
      <c r="M582" s="172">
        <v>73</v>
      </c>
      <c r="N582" s="173">
        <v>114.2</v>
      </c>
      <c r="O582" s="173">
        <v>35.6</v>
      </c>
      <c r="P582" s="174">
        <v>1.111</v>
      </c>
      <c r="Q582" s="175">
        <v>32.8</v>
      </c>
      <c r="R582" s="176">
        <v>23</v>
      </c>
      <c r="S582" s="174">
        <f t="shared" si="16"/>
        <v>1.208664</v>
      </c>
      <c r="T582" s="177">
        <f t="shared" si="17"/>
        <v>-0.0808032670783611</v>
      </c>
      <c r="U582" s="219">
        <v>2.91</v>
      </c>
      <c r="V582" s="219">
        <v>3.61</v>
      </c>
      <c r="W582" s="219">
        <v>4.38</v>
      </c>
      <c r="X582" s="219">
        <v>5.42</v>
      </c>
      <c r="Y582" s="219">
        <v>5.68</v>
      </c>
      <c r="Z582" s="219">
        <v>5.48</v>
      </c>
      <c r="AA582" s="219">
        <v>4.75</v>
      </c>
      <c r="AB582" s="219">
        <v>4.56</v>
      </c>
      <c r="AC582" s="219">
        <v>3.97</v>
      </c>
      <c r="AD582" s="219">
        <v>3.4</v>
      </c>
      <c r="AE582" s="219">
        <v>2.93</v>
      </c>
      <c r="AF582" s="219">
        <v>2.57</v>
      </c>
      <c r="AG582" s="179">
        <v>3.26432417942455</v>
      </c>
      <c r="AH582" s="179">
        <v>4.04955679990469</v>
      </c>
      <c r="AI582" s="179">
        <v>4.91331268243283</v>
      </c>
      <c r="AJ582" s="179">
        <v>6.07994400428903</v>
      </c>
      <c r="AK582" s="179">
        <v>6.37160183475308</v>
      </c>
      <c r="AL582" s="179">
        <v>6.14724965747304</v>
      </c>
      <c r="AM582" s="179">
        <v>5.3283642104009</v>
      </c>
      <c r="AN582" s="179">
        <v>5.11522964198487</v>
      </c>
      <c r="AO582" s="179">
        <v>4.45339071900876</v>
      </c>
      <c r="AP582" s="179">
        <v>3.81398701376065</v>
      </c>
      <c r="AQ582" s="179">
        <v>3.28675939715256</v>
      </c>
      <c r="AR582" s="179">
        <v>2.88292547804849</v>
      </c>
      <c r="AS582" s="177">
        <v>0.8</v>
      </c>
      <c r="AT582" s="180">
        <v>1.20009653919682</v>
      </c>
      <c r="AU582" s="181">
        <v>575</v>
      </c>
    </row>
    <row r="583" customHeight="1" spans="1:47">
      <c r="A583" s="184" t="s">
        <v>606</v>
      </c>
      <c r="B583" s="185" t="s">
        <v>680</v>
      </c>
      <c r="C583" s="188" t="s">
        <v>681</v>
      </c>
      <c r="D583" s="186">
        <v>0</v>
      </c>
      <c r="E583" s="186">
        <v>0.75</v>
      </c>
      <c r="F583" s="186" t="s">
        <v>160</v>
      </c>
      <c r="G583" s="186" t="s">
        <v>160</v>
      </c>
      <c r="H583" s="186" t="s">
        <v>160</v>
      </c>
      <c r="I583" s="186" t="s">
        <v>160</v>
      </c>
      <c r="J583" s="186" t="s">
        <v>160</v>
      </c>
      <c r="K583" s="196" t="s">
        <v>160</v>
      </c>
      <c r="L583" s="171">
        <v>0.3551</v>
      </c>
      <c r="M583" s="172">
        <v>70</v>
      </c>
      <c r="N583" s="173">
        <v>113.9</v>
      </c>
      <c r="O583" s="173">
        <v>35.3</v>
      </c>
      <c r="P583" s="174">
        <v>1.133</v>
      </c>
      <c r="Q583" s="175">
        <v>32.4</v>
      </c>
      <c r="R583" s="176">
        <v>23</v>
      </c>
      <c r="S583" s="174">
        <f t="shared" si="16"/>
        <v>1.211968</v>
      </c>
      <c r="T583" s="177">
        <f t="shared" si="17"/>
        <v>-0.0651568358240483</v>
      </c>
      <c r="U583" s="219">
        <v>2.92</v>
      </c>
      <c r="V583" s="219">
        <v>3.59</v>
      </c>
      <c r="W583" s="219">
        <v>4.34</v>
      </c>
      <c r="X583" s="219">
        <v>5.39</v>
      </c>
      <c r="Y583" s="219">
        <v>5.7</v>
      </c>
      <c r="Z583" s="219">
        <v>5.47</v>
      </c>
      <c r="AA583" s="219">
        <v>4.87</v>
      </c>
      <c r="AB583" s="219">
        <v>4.56</v>
      </c>
      <c r="AC583" s="219">
        <v>3.91</v>
      </c>
      <c r="AD583" s="219">
        <v>3.43</v>
      </c>
      <c r="AE583" s="219">
        <v>2.99</v>
      </c>
      <c r="AF583" s="219">
        <v>2.62</v>
      </c>
      <c r="AG583" s="179">
        <v>3.26609177800074</v>
      </c>
      <c r="AH583" s="179">
        <v>4.0155032476105</v>
      </c>
      <c r="AI583" s="179">
        <v>4.85439668374083</v>
      </c>
      <c r="AJ583" s="179">
        <v>6.02884749432328</v>
      </c>
      <c r="AK583" s="179">
        <v>6.37559011459048</v>
      </c>
      <c r="AL583" s="179">
        <v>6.11832946084385</v>
      </c>
      <c r="AM583" s="179">
        <v>5.44721471193959</v>
      </c>
      <c r="AN583" s="179">
        <v>5.10047209167239</v>
      </c>
      <c r="AO583" s="179">
        <v>4.37343111369277</v>
      </c>
      <c r="AP583" s="179">
        <v>3.83653931456936</v>
      </c>
      <c r="AQ583" s="179">
        <v>3.34438849870624</v>
      </c>
      <c r="AR583" s="179">
        <v>2.93053440354861</v>
      </c>
      <c r="AS583" s="177">
        <v>0.8</v>
      </c>
      <c r="AT583" s="180">
        <v>1.19878182776645</v>
      </c>
      <c r="AU583" s="181">
        <v>576</v>
      </c>
    </row>
    <row r="584" customHeight="1" spans="1:47">
      <c r="A584" s="184" t="s">
        <v>606</v>
      </c>
      <c r="B584" s="185" t="s">
        <v>680</v>
      </c>
      <c r="C584" s="167" t="s">
        <v>682</v>
      </c>
      <c r="D584" s="186">
        <v>0</v>
      </c>
      <c r="E584" s="186">
        <v>0.75</v>
      </c>
      <c r="F584" s="186" t="s">
        <v>160</v>
      </c>
      <c r="G584" s="186" t="s">
        <v>160</v>
      </c>
      <c r="H584" s="186" t="s">
        <v>160</v>
      </c>
      <c r="I584" s="186" t="s">
        <v>160</v>
      </c>
      <c r="J584" s="186" t="s">
        <v>160</v>
      </c>
      <c r="K584" s="196" t="s">
        <v>160</v>
      </c>
      <c r="L584" s="171">
        <v>0.3551</v>
      </c>
      <c r="M584" s="172">
        <v>76</v>
      </c>
      <c r="N584" s="173">
        <v>113.87</v>
      </c>
      <c r="O584" s="173">
        <v>35.3</v>
      </c>
      <c r="P584" s="174">
        <v>1.133</v>
      </c>
      <c r="Q584" s="175">
        <v>32.4</v>
      </c>
      <c r="R584" s="176">
        <v>23</v>
      </c>
      <c r="S584" s="174">
        <f t="shared" si="16"/>
        <v>1.211968</v>
      </c>
      <c r="T584" s="177">
        <f t="shared" si="17"/>
        <v>-0.0651568358240483</v>
      </c>
      <c r="U584" s="219">
        <v>2.92</v>
      </c>
      <c r="V584" s="219">
        <v>3.59</v>
      </c>
      <c r="W584" s="219">
        <v>4.34</v>
      </c>
      <c r="X584" s="219">
        <v>5.39</v>
      </c>
      <c r="Y584" s="219">
        <v>5.7</v>
      </c>
      <c r="Z584" s="219">
        <v>5.47</v>
      </c>
      <c r="AA584" s="219">
        <v>4.87</v>
      </c>
      <c r="AB584" s="219">
        <v>4.56</v>
      </c>
      <c r="AC584" s="219">
        <v>3.91</v>
      </c>
      <c r="AD584" s="219">
        <v>3.43</v>
      </c>
      <c r="AE584" s="219">
        <v>2.99</v>
      </c>
      <c r="AF584" s="219">
        <v>2.62</v>
      </c>
      <c r="AG584" s="179">
        <v>3.26609177800074</v>
      </c>
      <c r="AH584" s="179">
        <v>4.0155032476105</v>
      </c>
      <c r="AI584" s="179">
        <v>4.85439668374083</v>
      </c>
      <c r="AJ584" s="179">
        <v>6.02884749432328</v>
      </c>
      <c r="AK584" s="179">
        <v>6.37559011459048</v>
      </c>
      <c r="AL584" s="179">
        <v>6.11832946084385</v>
      </c>
      <c r="AM584" s="179">
        <v>5.44721471193959</v>
      </c>
      <c r="AN584" s="179">
        <v>5.10047209167239</v>
      </c>
      <c r="AO584" s="179">
        <v>4.37343111369277</v>
      </c>
      <c r="AP584" s="179">
        <v>3.83653931456936</v>
      </c>
      <c r="AQ584" s="179">
        <v>3.34438849870624</v>
      </c>
      <c r="AR584" s="179">
        <v>2.93053440354861</v>
      </c>
      <c r="AS584" s="177">
        <v>0.8</v>
      </c>
      <c r="AT584" s="180">
        <v>1.195828179467</v>
      </c>
      <c r="AU584" s="181">
        <v>577</v>
      </c>
    </row>
    <row r="585" customHeight="1" spans="1:47">
      <c r="A585" s="184" t="s">
        <v>606</v>
      </c>
      <c r="B585" s="185" t="s">
        <v>680</v>
      </c>
      <c r="C585" s="167" t="s">
        <v>683</v>
      </c>
      <c r="D585" s="186">
        <v>0</v>
      </c>
      <c r="E585" s="186">
        <v>0.75</v>
      </c>
      <c r="F585" s="186" t="s">
        <v>160</v>
      </c>
      <c r="G585" s="186" t="s">
        <v>160</v>
      </c>
      <c r="H585" s="186" t="s">
        <v>160</v>
      </c>
      <c r="I585" s="186" t="s">
        <v>160</v>
      </c>
      <c r="J585" s="186" t="s">
        <v>160</v>
      </c>
      <c r="K585" s="196" t="s">
        <v>160</v>
      </c>
      <c r="L585" s="171">
        <v>0.3551</v>
      </c>
      <c r="M585" s="172">
        <v>75</v>
      </c>
      <c r="N585" s="173">
        <v>113.85</v>
      </c>
      <c r="O585" s="173">
        <v>35.3</v>
      </c>
      <c r="P585" s="174">
        <v>1.134</v>
      </c>
      <c r="Q585" s="175">
        <v>32.4</v>
      </c>
      <c r="R585" s="176">
        <v>23</v>
      </c>
      <c r="S585" s="174">
        <f t="shared" si="16"/>
        <v>1.211968</v>
      </c>
      <c r="T585" s="177">
        <f t="shared" si="17"/>
        <v>-0.0643317315308657</v>
      </c>
      <c r="U585" s="219">
        <v>2.92</v>
      </c>
      <c r="V585" s="219">
        <v>3.59</v>
      </c>
      <c r="W585" s="219">
        <v>4.34</v>
      </c>
      <c r="X585" s="219">
        <v>5.39</v>
      </c>
      <c r="Y585" s="219">
        <v>5.7</v>
      </c>
      <c r="Z585" s="219">
        <v>5.47</v>
      </c>
      <c r="AA585" s="219">
        <v>4.87</v>
      </c>
      <c r="AB585" s="219">
        <v>4.56</v>
      </c>
      <c r="AC585" s="219">
        <v>3.91</v>
      </c>
      <c r="AD585" s="219">
        <v>3.43</v>
      </c>
      <c r="AE585" s="219">
        <v>2.99</v>
      </c>
      <c r="AF585" s="219">
        <v>2.62</v>
      </c>
      <c r="AG585" s="179">
        <v>3.26609177800074</v>
      </c>
      <c r="AH585" s="179">
        <v>4.0155032476105</v>
      </c>
      <c r="AI585" s="179">
        <v>4.85439668374083</v>
      </c>
      <c r="AJ585" s="179">
        <v>6.02884749432328</v>
      </c>
      <c r="AK585" s="179">
        <v>6.37559011459048</v>
      </c>
      <c r="AL585" s="179">
        <v>6.11832946084385</v>
      </c>
      <c r="AM585" s="179">
        <v>5.44721471193959</v>
      </c>
      <c r="AN585" s="179">
        <v>5.10047209167239</v>
      </c>
      <c r="AO585" s="179">
        <v>4.37343111369277</v>
      </c>
      <c r="AP585" s="179">
        <v>3.83653931456936</v>
      </c>
      <c r="AQ585" s="179">
        <v>3.34438849870624</v>
      </c>
      <c r="AR585" s="179">
        <v>2.93053440354861</v>
      </c>
      <c r="AS585" s="177">
        <v>0.8</v>
      </c>
      <c r="AT585" s="180">
        <v>1.18985195206067</v>
      </c>
      <c r="AU585" s="181">
        <v>578</v>
      </c>
    </row>
    <row r="586" customHeight="1" spans="1:47">
      <c r="A586" s="184" t="s">
        <v>606</v>
      </c>
      <c r="B586" s="185" t="s">
        <v>680</v>
      </c>
      <c r="C586" s="167" t="s">
        <v>684</v>
      </c>
      <c r="D586" s="186">
        <v>0</v>
      </c>
      <c r="E586" s="186">
        <v>0.75</v>
      </c>
      <c r="F586" s="186" t="s">
        <v>160</v>
      </c>
      <c r="G586" s="186" t="s">
        <v>160</v>
      </c>
      <c r="H586" s="186" t="s">
        <v>160</v>
      </c>
      <c r="I586" s="186" t="s">
        <v>160</v>
      </c>
      <c r="J586" s="186" t="s">
        <v>160</v>
      </c>
      <c r="K586" s="196" t="s">
        <v>160</v>
      </c>
      <c r="L586" s="171">
        <v>0.3551</v>
      </c>
      <c r="M586" s="172">
        <v>75</v>
      </c>
      <c r="N586" s="173">
        <v>113.92</v>
      </c>
      <c r="O586" s="173">
        <v>35.38</v>
      </c>
      <c r="P586" s="174">
        <v>1.129</v>
      </c>
      <c r="Q586" s="175">
        <v>32.58</v>
      </c>
      <c r="R586" s="176">
        <v>23</v>
      </c>
      <c r="S586" s="174">
        <f t="shared" si="16"/>
        <v>1.211968</v>
      </c>
      <c r="T586" s="177">
        <f t="shared" si="17"/>
        <v>-0.068457252996779</v>
      </c>
      <c r="U586" s="219">
        <v>2.92</v>
      </c>
      <c r="V586" s="219">
        <v>3.59</v>
      </c>
      <c r="W586" s="219">
        <v>4.34</v>
      </c>
      <c r="X586" s="219">
        <v>5.39</v>
      </c>
      <c r="Y586" s="219">
        <v>5.7</v>
      </c>
      <c r="Z586" s="219">
        <v>5.47</v>
      </c>
      <c r="AA586" s="219">
        <v>4.87</v>
      </c>
      <c r="AB586" s="219">
        <v>4.56</v>
      </c>
      <c r="AC586" s="219">
        <v>3.91</v>
      </c>
      <c r="AD586" s="219">
        <v>3.43</v>
      </c>
      <c r="AE586" s="219">
        <v>2.99</v>
      </c>
      <c r="AF586" s="219">
        <v>2.62</v>
      </c>
      <c r="AG586" s="179">
        <v>3.27021650736653</v>
      </c>
      <c r="AH586" s="179">
        <v>4.02057440460474</v>
      </c>
      <c r="AI586" s="179">
        <v>4.86052727464751</v>
      </c>
      <c r="AJ586" s="179">
        <v>6.0364612927074</v>
      </c>
      <c r="AK586" s="179">
        <v>6.38364181232508</v>
      </c>
      <c r="AL586" s="179">
        <v>6.12605626551196</v>
      </c>
      <c r="AM586" s="179">
        <v>5.45409396947774</v>
      </c>
      <c r="AN586" s="179">
        <v>5.10691344986006</v>
      </c>
      <c r="AO586" s="179">
        <v>4.37895429582299</v>
      </c>
      <c r="AP586" s="179">
        <v>3.84138445899562</v>
      </c>
      <c r="AQ586" s="179">
        <v>3.34861210857052</v>
      </c>
      <c r="AR586" s="179">
        <v>2.93423535934942</v>
      </c>
      <c r="AS586" s="177">
        <v>0.8</v>
      </c>
      <c r="AT586" s="180">
        <v>1.20611110073291</v>
      </c>
      <c r="AU586" s="181">
        <v>579</v>
      </c>
    </row>
    <row r="587" customHeight="1" spans="1:47">
      <c r="A587" s="184" t="s">
        <v>606</v>
      </c>
      <c r="B587" s="185" t="s">
        <v>680</v>
      </c>
      <c r="C587" s="167" t="s">
        <v>685</v>
      </c>
      <c r="D587" s="186">
        <v>0</v>
      </c>
      <c r="E587" s="186">
        <v>0.75</v>
      </c>
      <c r="F587" s="186" t="s">
        <v>160</v>
      </c>
      <c r="G587" s="186" t="s">
        <v>160</v>
      </c>
      <c r="H587" s="186" t="s">
        <v>160</v>
      </c>
      <c r="I587" s="186" t="s">
        <v>160</v>
      </c>
      <c r="J587" s="186" t="s">
        <v>160</v>
      </c>
      <c r="K587" s="196" t="s">
        <v>160</v>
      </c>
      <c r="L587" s="171">
        <v>0.3551</v>
      </c>
      <c r="M587" s="172">
        <v>72</v>
      </c>
      <c r="N587" s="173">
        <v>113.9</v>
      </c>
      <c r="O587" s="173">
        <v>35.32</v>
      </c>
      <c r="P587" s="174">
        <v>1.132</v>
      </c>
      <c r="Q587" s="175">
        <v>32.52</v>
      </c>
      <c r="R587" s="176">
        <v>23</v>
      </c>
      <c r="S587" s="174">
        <f t="shared" ref="S587:S650" si="18">(U587*31+V587*28+W587*31+X587*30+Y587*31+Z587*30+AA587*31+AB587*31+AC587*30+AD587*31+AE587*30+AF587*31)*AS587/1000</f>
        <v>1.211968</v>
      </c>
      <c r="T587" s="177">
        <f t="shared" ref="T587:T650" si="19">P587/S587-1</f>
        <v>-0.065981940117231</v>
      </c>
      <c r="U587" s="219">
        <v>2.92</v>
      </c>
      <c r="V587" s="219">
        <v>3.59</v>
      </c>
      <c r="W587" s="219">
        <v>4.34</v>
      </c>
      <c r="X587" s="219">
        <v>5.39</v>
      </c>
      <c r="Y587" s="219">
        <v>5.7</v>
      </c>
      <c r="Z587" s="219">
        <v>5.47</v>
      </c>
      <c r="AA587" s="219">
        <v>4.87</v>
      </c>
      <c r="AB587" s="219">
        <v>4.56</v>
      </c>
      <c r="AC587" s="219">
        <v>3.91</v>
      </c>
      <c r="AD587" s="219">
        <v>3.43</v>
      </c>
      <c r="AE587" s="219">
        <v>2.99</v>
      </c>
      <c r="AF587" s="219">
        <v>2.62</v>
      </c>
      <c r="AG587" s="179">
        <v>3.26732534192322</v>
      </c>
      <c r="AH587" s="179">
        <v>4.01701985530971</v>
      </c>
      <c r="AI587" s="179">
        <v>4.85623013148862</v>
      </c>
      <c r="AJ587" s="179">
        <v>6.03112451813909</v>
      </c>
      <c r="AK587" s="179">
        <v>6.37799809895971</v>
      </c>
      <c r="AL587" s="179">
        <v>6.12064028093151</v>
      </c>
      <c r="AM587" s="179">
        <v>5.44927205998838</v>
      </c>
      <c r="AN587" s="179">
        <v>5.10239847916777</v>
      </c>
      <c r="AO587" s="179">
        <v>4.37508290647938</v>
      </c>
      <c r="AP587" s="179">
        <v>3.83798832972488</v>
      </c>
      <c r="AQ587" s="179">
        <v>3.34565163436658</v>
      </c>
      <c r="AR587" s="179">
        <v>2.93164123145166</v>
      </c>
      <c r="AS587" s="177">
        <v>0.8</v>
      </c>
      <c r="AT587" s="180">
        <v>1.19659699331212</v>
      </c>
      <c r="AU587" s="181">
        <v>580</v>
      </c>
    </row>
    <row r="588" customHeight="1" spans="1:47">
      <c r="A588" s="184" t="s">
        <v>606</v>
      </c>
      <c r="B588" s="185" t="s">
        <v>680</v>
      </c>
      <c r="C588" s="167" t="s">
        <v>686</v>
      </c>
      <c r="D588" s="186">
        <v>0</v>
      </c>
      <c r="E588" s="186">
        <v>0.75</v>
      </c>
      <c r="F588" s="186" t="s">
        <v>160</v>
      </c>
      <c r="G588" s="186" t="s">
        <v>160</v>
      </c>
      <c r="H588" s="186" t="s">
        <v>160</v>
      </c>
      <c r="I588" s="186" t="s">
        <v>160</v>
      </c>
      <c r="J588" s="186" t="s">
        <v>160</v>
      </c>
      <c r="K588" s="196" t="s">
        <v>160</v>
      </c>
      <c r="L588" s="171">
        <v>0.3551</v>
      </c>
      <c r="M588" s="172">
        <v>70</v>
      </c>
      <c r="N588" s="173">
        <v>113.8</v>
      </c>
      <c r="O588" s="173">
        <v>35.2</v>
      </c>
      <c r="P588" s="174">
        <v>1.138</v>
      </c>
      <c r="Q588" s="175">
        <v>32.3</v>
      </c>
      <c r="R588" s="176">
        <v>23</v>
      </c>
      <c r="S588" s="174">
        <f t="shared" si="18"/>
        <v>1.211968</v>
      </c>
      <c r="T588" s="177">
        <f t="shared" si="19"/>
        <v>-0.061031314358135</v>
      </c>
      <c r="U588" s="219">
        <v>2.92</v>
      </c>
      <c r="V588" s="219">
        <v>3.59</v>
      </c>
      <c r="W588" s="219">
        <v>4.34</v>
      </c>
      <c r="X588" s="219">
        <v>5.39</v>
      </c>
      <c r="Y588" s="219">
        <v>5.7</v>
      </c>
      <c r="Z588" s="219">
        <v>5.47</v>
      </c>
      <c r="AA588" s="219">
        <v>4.87</v>
      </c>
      <c r="AB588" s="219">
        <v>4.56</v>
      </c>
      <c r="AC588" s="219">
        <v>3.91</v>
      </c>
      <c r="AD588" s="219">
        <v>3.43</v>
      </c>
      <c r="AE588" s="219">
        <v>2.99</v>
      </c>
      <c r="AF588" s="219">
        <v>2.62</v>
      </c>
      <c r="AG588" s="179">
        <v>3.26277657495907</v>
      </c>
      <c r="AH588" s="179">
        <v>4.01142736441886</v>
      </c>
      <c r="AI588" s="179">
        <v>4.84946929291862</v>
      </c>
      <c r="AJ588" s="179">
        <v>6.02272799281829</v>
      </c>
      <c r="AK588" s="179">
        <v>6.36911865659819</v>
      </c>
      <c r="AL588" s="179">
        <v>6.11211913185827</v>
      </c>
      <c r="AM588" s="179">
        <v>5.44168558905846</v>
      </c>
      <c r="AN588" s="179">
        <v>5.09529492527855</v>
      </c>
      <c r="AO588" s="179">
        <v>4.36899192057876</v>
      </c>
      <c r="AP588" s="179">
        <v>3.83264508633891</v>
      </c>
      <c r="AQ588" s="179">
        <v>3.34099382161905</v>
      </c>
      <c r="AR588" s="179">
        <v>2.92755980355917</v>
      </c>
      <c r="AS588" s="177">
        <v>0.8</v>
      </c>
      <c r="AT588" s="180">
        <v>1.23582446377438</v>
      </c>
      <c r="AU588" s="181">
        <v>581</v>
      </c>
    </row>
    <row r="589" customHeight="1" spans="1:47">
      <c r="A589" s="184" t="s">
        <v>606</v>
      </c>
      <c r="B589" s="185" t="s">
        <v>680</v>
      </c>
      <c r="C589" s="167" t="s">
        <v>687</v>
      </c>
      <c r="D589" s="186">
        <v>0</v>
      </c>
      <c r="E589" s="186">
        <v>0.75</v>
      </c>
      <c r="F589" s="186" t="s">
        <v>160</v>
      </c>
      <c r="G589" s="186" t="s">
        <v>160</v>
      </c>
      <c r="H589" s="186" t="s">
        <v>160</v>
      </c>
      <c r="I589" s="186" t="s">
        <v>160</v>
      </c>
      <c r="J589" s="186" t="s">
        <v>160</v>
      </c>
      <c r="K589" s="196" t="s">
        <v>160</v>
      </c>
      <c r="L589" s="171">
        <v>0.3551</v>
      </c>
      <c r="M589" s="172">
        <v>80</v>
      </c>
      <c r="N589" s="173">
        <v>113.65</v>
      </c>
      <c r="O589" s="173">
        <v>35.27</v>
      </c>
      <c r="P589" s="174">
        <v>1.141</v>
      </c>
      <c r="Q589" s="175">
        <v>32.37</v>
      </c>
      <c r="R589" s="176">
        <v>23</v>
      </c>
      <c r="S589" s="174">
        <f t="shared" si="18"/>
        <v>1.211968</v>
      </c>
      <c r="T589" s="177">
        <f t="shared" si="19"/>
        <v>-0.058556001478587</v>
      </c>
      <c r="U589" s="219">
        <v>2.92</v>
      </c>
      <c r="V589" s="219">
        <v>3.59</v>
      </c>
      <c r="W589" s="219">
        <v>4.34</v>
      </c>
      <c r="X589" s="219">
        <v>5.39</v>
      </c>
      <c r="Y589" s="219">
        <v>5.7</v>
      </c>
      <c r="Z589" s="219">
        <v>5.47</v>
      </c>
      <c r="AA589" s="219">
        <v>4.87</v>
      </c>
      <c r="AB589" s="219">
        <v>4.56</v>
      </c>
      <c r="AC589" s="219">
        <v>3.91</v>
      </c>
      <c r="AD589" s="219">
        <v>3.43</v>
      </c>
      <c r="AE589" s="219">
        <v>2.99</v>
      </c>
      <c r="AF589" s="219">
        <v>2.62</v>
      </c>
      <c r="AG589" s="179">
        <v>3.26520515393146</v>
      </c>
      <c r="AH589" s="179">
        <v>4.01441318582669</v>
      </c>
      <c r="AI589" s="179">
        <v>4.8530788931721</v>
      </c>
      <c r="AJ589" s="179">
        <v>6.02721088345567</v>
      </c>
      <c r="AK589" s="179">
        <v>6.3738593758251</v>
      </c>
      <c r="AL589" s="179">
        <v>6.11666855890584</v>
      </c>
      <c r="AM589" s="179">
        <v>5.44573599302952</v>
      </c>
      <c r="AN589" s="179">
        <v>5.09908750066008</v>
      </c>
      <c r="AO589" s="179">
        <v>4.3722438876274</v>
      </c>
      <c r="AP589" s="179">
        <v>3.83549783492633</v>
      </c>
      <c r="AQ589" s="179">
        <v>3.34348061995036</v>
      </c>
      <c r="AR589" s="179">
        <v>2.92973887099329</v>
      </c>
      <c r="AS589" s="177">
        <v>0.8</v>
      </c>
      <c r="AT589" s="180">
        <v>1.23520989788751</v>
      </c>
      <c r="AU589" s="181">
        <v>582</v>
      </c>
    </row>
    <row r="590" customHeight="1" spans="1:47">
      <c r="A590" s="184" t="s">
        <v>606</v>
      </c>
      <c r="B590" s="185" t="s">
        <v>680</v>
      </c>
      <c r="C590" s="167" t="s">
        <v>688</v>
      </c>
      <c r="D590" s="186">
        <v>0</v>
      </c>
      <c r="E590" s="186">
        <v>0.75</v>
      </c>
      <c r="F590" s="186" t="s">
        <v>160</v>
      </c>
      <c r="G590" s="186" t="s">
        <v>160</v>
      </c>
      <c r="H590" s="186" t="s">
        <v>160</v>
      </c>
      <c r="I590" s="186" t="s">
        <v>160</v>
      </c>
      <c r="J590" s="186" t="s">
        <v>160</v>
      </c>
      <c r="K590" s="196" t="s">
        <v>160</v>
      </c>
      <c r="L590" s="171">
        <v>0.3551</v>
      </c>
      <c r="M590" s="172">
        <v>78</v>
      </c>
      <c r="N590" s="173">
        <v>113.97</v>
      </c>
      <c r="O590" s="173">
        <v>35.05</v>
      </c>
      <c r="P590" s="174">
        <v>1.135</v>
      </c>
      <c r="Q590" s="175">
        <v>32.05</v>
      </c>
      <c r="R590" s="176">
        <v>23</v>
      </c>
      <c r="S590" s="174">
        <f t="shared" si="18"/>
        <v>1.211968</v>
      </c>
      <c r="T590" s="177">
        <f t="shared" si="19"/>
        <v>-0.063506627237683</v>
      </c>
      <c r="U590" s="219">
        <v>2.92</v>
      </c>
      <c r="V590" s="219">
        <v>3.59</v>
      </c>
      <c r="W590" s="219">
        <v>4.34</v>
      </c>
      <c r="X590" s="219">
        <v>5.39</v>
      </c>
      <c r="Y590" s="219">
        <v>5.7</v>
      </c>
      <c r="Z590" s="219">
        <v>5.47</v>
      </c>
      <c r="AA590" s="219">
        <v>4.87</v>
      </c>
      <c r="AB590" s="219">
        <v>4.56</v>
      </c>
      <c r="AC590" s="219">
        <v>3.91</v>
      </c>
      <c r="AD590" s="219">
        <v>3.43</v>
      </c>
      <c r="AE590" s="219">
        <v>2.99</v>
      </c>
      <c r="AF590" s="219">
        <v>2.62</v>
      </c>
      <c r="AG590" s="179">
        <v>3.25610762000317</v>
      </c>
      <c r="AH590" s="179">
        <v>4.00322820404499</v>
      </c>
      <c r="AI590" s="179">
        <v>4.83955721603211</v>
      </c>
      <c r="AJ590" s="179">
        <v>6.01041783281407</v>
      </c>
      <c r="AK590" s="179">
        <v>6.35610049110208</v>
      </c>
      <c r="AL590" s="179">
        <v>6.09962626075936</v>
      </c>
      <c r="AM590" s="179">
        <v>5.43056305116967</v>
      </c>
      <c r="AN590" s="179">
        <v>5.08488039288166</v>
      </c>
      <c r="AO590" s="179">
        <v>4.36006191582616</v>
      </c>
      <c r="AP590" s="179">
        <v>3.82481134815441</v>
      </c>
      <c r="AQ590" s="179">
        <v>3.3341649944553</v>
      </c>
      <c r="AR590" s="179">
        <v>2.92157601520832</v>
      </c>
      <c r="AS590" s="177">
        <v>0.8</v>
      </c>
      <c r="AT590" s="180">
        <v>1.23619590469501</v>
      </c>
      <c r="AU590" s="181">
        <v>583</v>
      </c>
    </row>
    <row r="591" customHeight="1" spans="1:47">
      <c r="A591" s="184" t="s">
        <v>606</v>
      </c>
      <c r="B591" s="185" t="s">
        <v>680</v>
      </c>
      <c r="C591" s="167" t="s">
        <v>689</v>
      </c>
      <c r="D591" s="186">
        <v>0</v>
      </c>
      <c r="E591" s="186">
        <v>0.75</v>
      </c>
      <c r="F591" s="186" t="s">
        <v>160</v>
      </c>
      <c r="G591" s="186" t="s">
        <v>160</v>
      </c>
      <c r="H591" s="186" t="s">
        <v>160</v>
      </c>
      <c r="I591" s="186" t="s">
        <v>160</v>
      </c>
      <c r="J591" s="186" t="s">
        <v>160</v>
      </c>
      <c r="K591" s="196" t="s">
        <v>160</v>
      </c>
      <c r="L591" s="171">
        <v>0.3551</v>
      </c>
      <c r="M591" s="172">
        <v>73</v>
      </c>
      <c r="N591" s="173">
        <v>114.2</v>
      </c>
      <c r="O591" s="173">
        <v>35.15</v>
      </c>
      <c r="P591" s="174">
        <v>1.124</v>
      </c>
      <c r="Q591" s="175">
        <v>32.05</v>
      </c>
      <c r="R591" s="176">
        <v>22</v>
      </c>
      <c r="S591" s="174">
        <f t="shared" si="18"/>
        <v>1.208664</v>
      </c>
      <c r="T591" s="177">
        <f t="shared" si="19"/>
        <v>-0.0700475897354434</v>
      </c>
      <c r="U591" s="219">
        <v>2.91</v>
      </c>
      <c r="V591" s="219">
        <v>3.61</v>
      </c>
      <c r="W591" s="219">
        <v>4.38</v>
      </c>
      <c r="X591" s="219">
        <v>5.42</v>
      </c>
      <c r="Y591" s="219">
        <v>5.68</v>
      </c>
      <c r="Z591" s="219">
        <v>5.48</v>
      </c>
      <c r="AA591" s="219">
        <v>4.75</v>
      </c>
      <c r="AB591" s="219">
        <v>4.56</v>
      </c>
      <c r="AC591" s="219">
        <v>3.97</v>
      </c>
      <c r="AD591" s="219">
        <v>3.4</v>
      </c>
      <c r="AE591" s="219">
        <v>2.93</v>
      </c>
      <c r="AF591" s="219">
        <v>2.57</v>
      </c>
      <c r="AG591" s="179">
        <v>3.24517880899903</v>
      </c>
      <c r="AH591" s="179">
        <v>4.02580601391288</v>
      </c>
      <c r="AI591" s="179">
        <v>4.88449593931812</v>
      </c>
      <c r="AJ591" s="179">
        <v>6.04428492947585</v>
      </c>
      <c r="AK591" s="179">
        <v>6.33423217701528</v>
      </c>
      <c r="AL591" s="179">
        <v>6.11119583275418</v>
      </c>
      <c r="AM591" s="179">
        <v>5.29711317620116</v>
      </c>
      <c r="AN591" s="179">
        <v>5.08522864915311</v>
      </c>
      <c r="AO591" s="179">
        <v>4.42727143358286</v>
      </c>
      <c r="AP591" s="179">
        <v>3.79161785243872</v>
      </c>
      <c r="AQ591" s="179">
        <v>3.26748244342514</v>
      </c>
      <c r="AR591" s="179">
        <v>2.86601702375515</v>
      </c>
      <c r="AS591" s="177">
        <v>0.8</v>
      </c>
      <c r="AT591" s="180">
        <v>1.23437246744827</v>
      </c>
      <c r="AU591" s="181">
        <v>584</v>
      </c>
    </row>
    <row r="592" customHeight="1" spans="1:47">
      <c r="A592" s="184" t="s">
        <v>606</v>
      </c>
      <c r="B592" s="185" t="s">
        <v>680</v>
      </c>
      <c r="C592" s="167" t="s">
        <v>690</v>
      </c>
      <c r="D592" s="186">
        <v>0</v>
      </c>
      <c r="E592" s="186">
        <v>0.75</v>
      </c>
      <c r="F592" s="186" t="s">
        <v>160</v>
      </c>
      <c r="G592" s="186" t="s">
        <v>160</v>
      </c>
      <c r="H592" s="186" t="s">
        <v>160</v>
      </c>
      <c r="I592" s="186" t="s">
        <v>160</v>
      </c>
      <c r="J592" s="186" t="s">
        <v>160</v>
      </c>
      <c r="K592" s="196" t="s">
        <v>160</v>
      </c>
      <c r="L592" s="171">
        <v>0.3551</v>
      </c>
      <c r="M592" s="172">
        <v>73</v>
      </c>
      <c r="N592" s="173">
        <v>114.42</v>
      </c>
      <c r="O592" s="173">
        <v>35.05</v>
      </c>
      <c r="P592" s="174">
        <v>1.117</v>
      </c>
      <c r="Q592" s="175">
        <v>31.95</v>
      </c>
      <c r="R592" s="176">
        <v>22</v>
      </c>
      <c r="S592" s="174">
        <f t="shared" si="18"/>
        <v>1.208664</v>
      </c>
      <c r="T592" s="177">
        <f t="shared" si="19"/>
        <v>-0.0758391083047069</v>
      </c>
      <c r="U592" s="219">
        <v>2.91</v>
      </c>
      <c r="V592" s="219">
        <v>3.61</v>
      </c>
      <c r="W592" s="219">
        <v>4.38</v>
      </c>
      <c r="X592" s="219">
        <v>5.42</v>
      </c>
      <c r="Y592" s="219">
        <v>5.68</v>
      </c>
      <c r="Z592" s="219">
        <v>5.48</v>
      </c>
      <c r="AA592" s="219">
        <v>4.75</v>
      </c>
      <c r="AB592" s="219">
        <v>4.56</v>
      </c>
      <c r="AC592" s="219">
        <v>3.97</v>
      </c>
      <c r="AD592" s="219">
        <v>3.4</v>
      </c>
      <c r="AE592" s="219">
        <v>2.93</v>
      </c>
      <c r="AF592" s="219">
        <v>2.57</v>
      </c>
      <c r="AG592" s="179">
        <v>3.24113401243025</v>
      </c>
      <c r="AH592" s="179">
        <v>4.02078824222447</v>
      </c>
      <c r="AI592" s="179">
        <v>4.87840789499811</v>
      </c>
      <c r="AJ592" s="179">
        <v>6.03675132212095</v>
      </c>
      <c r="AK592" s="179">
        <v>6.32633717890166</v>
      </c>
      <c r="AL592" s="179">
        <v>6.10357882753189</v>
      </c>
      <c r="AM592" s="179">
        <v>5.2905108450322</v>
      </c>
      <c r="AN592" s="179">
        <v>5.07889041123091</v>
      </c>
      <c r="AO592" s="179">
        <v>4.42175327469007</v>
      </c>
      <c r="AP592" s="179">
        <v>3.78689197328621</v>
      </c>
      <c r="AQ592" s="179">
        <v>3.26340984756723</v>
      </c>
      <c r="AR592" s="179">
        <v>2.86244481510163</v>
      </c>
      <c r="AS592" s="177">
        <v>0.8</v>
      </c>
      <c r="AT592" s="180">
        <v>1.23520989788751</v>
      </c>
      <c r="AU592" s="181">
        <v>585</v>
      </c>
    </row>
    <row r="593" customHeight="1" spans="1:47">
      <c r="A593" s="184" t="s">
        <v>606</v>
      </c>
      <c r="B593" s="185" t="s">
        <v>680</v>
      </c>
      <c r="C593" s="167" t="s">
        <v>691</v>
      </c>
      <c r="D593" s="186">
        <v>0</v>
      </c>
      <c r="E593" s="186">
        <v>0.75</v>
      </c>
      <c r="F593" s="186" t="s">
        <v>160</v>
      </c>
      <c r="G593" s="186" t="s">
        <v>160</v>
      </c>
      <c r="H593" s="186" t="s">
        <v>160</v>
      </c>
      <c r="I593" s="186" t="s">
        <v>160</v>
      </c>
      <c r="J593" s="186" t="s">
        <v>160</v>
      </c>
      <c r="K593" s="196" t="s">
        <v>160</v>
      </c>
      <c r="L593" s="171">
        <v>0.3551</v>
      </c>
      <c r="M593" s="172">
        <v>67</v>
      </c>
      <c r="N593" s="173">
        <v>114.68</v>
      </c>
      <c r="O593" s="173">
        <v>35.2</v>
      </c>
      <c r="P593" s="174">
        <v>1.111</v>
      </c>
      <c r="Q593" s="175">
        <v>32.2</v>
      </c>
      <c r="R593" s="176">
        <v>22</v>
      </c>
      <c r="S593" s="174">
        <f t="shared" si="18"/>
        <v>1.208664</v>
      </c>
      <c r="T593" s="177">
        <f t="shared" si="19"/>
        <v>-0.0808032670783611</v>
      </c>
      <c r="U593" s="219">
        <v>2.91</v>
      </c>
      <c r="V593" s="219">
        <v>3.61</v>
      </c>
      <c r="W593" s="219">
        <v>4.38</v>
      </c>
      <c r="X593" s="219">
        <v>5.42</v>
      </c>
      <c r="Y593" s="219">
        <v>5.68</v>
      </c>
      <c r="Z593" s="219">
        <v>5.48</v>
      </c>
      <c r="AA593" s="219">
        <v>4.75</v>
      </c>
      <c r="AB593" s="219">
        <v>4.56</v>
      </c>
      <c r="AC593" s="219">
        <v>3.97</v>
      </c>
      <c r="AD593" s="219">
        <v>3.4</v>
      </c>
      <c r="AE593" s="219">
        <v>2.93</v>
      </c>
      <c r="AF593" s="219">
        <v>2.57</v>
      </c>
      <c r="AG593" s="179">
        <v>3.24752864319612</v>
      </c>
      <c r="AH593" s="179">
        <v>4.02872110032234</v>
      </c>
      <c r="AI593" s="179">
        <v>4.88803280316118</v>
      </c>
      <c r="AJ593" s="179">
        <v>6.04866159660584</v>
      </c>
      <c r="AK593" s="179">
        <v>6.338818794967</v>
      </c>
      <c r="AL593" s="179">
        <v>6.1156209500738</v>
      </c>
      <c r="AM593" s="179">
        <v>5.3009488162136</v>
      </c>
      <c r="AN593" s="179">
        <v>5.08891086356506</v>
      </c>
      <c r="AO593" s="179">
        <v>4.43047722113011</v>
      </c>
      <c r="AP593" s="179">
        <v>3.79436336318447</v>
      </c>
      <c r="AQ593" s="179">
        <v>3.26984842768544</v>
      </c>
      <c r="AR593" s="179">
        <v>2.86809230687768</v>
      </c>
      <c r="AS593" s="177">
        <v>0.8</v>
      </c>
      <c r="AT593" s="180">
        <v>1.23539899508347</v>
      </c>
      <c r="AU593" s="181">
        <v>586</v>
      </c>
    </row>
    <row r="594" customHeight="1" spans="1:47">
      <c r="A594" s="184" t="s">
        <v>606</v>
      </c>
      <c r="B594" s="185" t="s">
        <v>680</v>
      </c>
      <c r="C594" s="167" t="s">
        <v>692</v>
      </c>
      <c r="D594" s="186">
        <v>0</v>
      </c>
      <c r="E594" s="186">
        <v>0.75</v>
      </c>
      <c r="F594" s="186" t="s">
        <v>160</v>
      </c>
      <c r="G594" s="186" t="s">
        <v>160</v>
      </c>
      <c r="H594" s="186" t="s">
        <v>160</v>
      </c>
      <c r="I594" s="186" t="s">
        <v>160</v>
      </c>
      <c r="J594" s="186" t="s">
        <v>160</v>
      </c>
      <c r="K594" s="196" t="s">
        <v>160</v>
      </c>
      <c r="L594" s="171">
        <v>0.3551</v>
      </c>
      <c r="M594" s="172">
        <v>70</v>
      </c>
      <c r="N594" s="173">
        <v>114.07</v>
      </c>
      <c r="O594" s="173">
        <v>35.4</v>
      </c>
      <c r="P594" s="174">
        <v>1.126</v>
      </c>
      <c r="Q594" s="175">
        <v>32.5</v>
      </c>
      <c r="R594" s="176">
        <v>22</v>
      </c>
      <c r="S594" s="174">
        <f t="shared" si="18"/>
        <v>1.208664</v>
      </c>
      <c r="T594" s="177">
        <f t="shared" si="19"/>
        <v>-0.0683928701442256</v>
      </c>
      <c r="U594" s="219">
        <v>2.91</v>
      </c>
      <c r="V594" s="219">
        <v>3.61</v>
      </c>
      <c r="W594" s="219">
        <v>4.38</v>
      </c>
      <c r="X594" s="219">
        <v>5.42</v>
      </c>
      <c r="Y594" s="219">
        <v>5.68</v>
      </c>
      <c r="Z594" s="219">
        <v>5.48</v>
      </c>
      <c r="AA594" s="219">
        <v>4.75</v>
      </c>
      <c r="AB594" s="219">
        <v>4.56</v>
      </c>
      <c r="AC594" s="219">
        <v>3.97</v>
      </c>
      <c r="AD594" s="219">
        <v>3.4</v>
      </c>
      <c r="AE594" s="219">
        <v>2.93</v>
      </c>
      <c r="AF594" s="219">
        <v>2.57</v>
      </c>
      <c r="AG594" s="179">
        <v>3.25602271599055</v>
      </c>
      <c r="AH594" s="179">
        <v>4.039258420868</v>
      </c>
      <c r="AI594" s="179">
        <v>4.9008176962332</v>
      </c>
      <c r="AJ594" s="179">
        <v>6.06448217205112</v>
      </c>
      <c r="AK594" s="179">
        <v>6.3553982910056</v>
      </c>
      <c r="AL594" s="179">
        <v>6.13161666104062</v>
      </c>
      <c r="AM594" s="179">
        <v>5.31481371166842</v>
      </c>
      <c r="AN594" s="179">
        <v>5.10222116320168</v>
      </c>
      <c r="AO594" s="179">
        <v>4.44206535480497</v>
      </c>
      <c r="AP594" s="179">
        <v>3.80428770940476</v>
      </c>
      <c r="AQ594" s="179">
        <v>3.27840087898705</v>
      </c>
      <c r="AR594" s="179">
        <v>2.87559394505007</v>
      </c>
      <c r="AS594" s="177">
        <v>0.8</v>
      </c>
      <c r="AT594" s="180">
        <v>1.22545788535307</v>
      </c>
      <c r="AU594" s="181">
        <v>587</v>
      </c>
    </row>
    <row r="595" customHeight="1" spans="1:47">
      <c r="A595" s="184" t="s">
        <v>606</v>
      </c>
      <c r="B595" s="185" t="s">
        <v>680</v>
      </c>
      <c r="C595" s="167" t="s">
        <v>693</v>
      </c>
      <c r="D595" s="186">
        <v>0</v>
      </c>
      <c r="E595" s="186">
        <v>0.75</v>
      </c>
      <c r="F595" s="186" t="s">
        <v>160</v>
      </c>
      <c r="G595" s="186" t="s">
        <v>160</v>
      </c>
      <c r="H595" s="186" t="s">
        <v>160</v>
      </c>
      <c r="I595" s="186" t="s">
        <v>160</v>
      </c>
      <c r="J595" s="186" t="s">
        <v>160</v>
      </c>
      <c r="K595" s="196" t="s">
        <v>160</v>
      </c>
      <c r="L595" s="171">
        <v>0.3551</v>
      </c>
      <c r="M595" s="172">
        <v>95</v>
      </c>
      <c r="N595" s="173">
        <v>113.8</v>
      </c>
      <c r="O595" s="173">
        <v>35.47</v>
      </c>
      <c r="P595" s="174">
        <v>1.143</v>
      </c>
      <c r="Q595" s="175">
        <v>32.77</v>
      </c>
      <c r="R595" s="176">
        <v>23</v>
      </c>
      <c r="S595" s="174">
        <f t="shared" si="18"/>
        <v>1.211968</v>
      </c>
      <c r="T595" s="177">
        <f t="shared" si="19"/>
        <v>-0.0569057928922216</v>
      </c>
      <c r="U595" s="219">
        <v>2.92</v>
      </c>
      <c r="V595" s="219">
        <v>3.59</v>
      </c>
      <c r="W595" s="219">
        <v>4.34</v>
      </c>
      <c r="X595" s="219">
        <v>5.39</v>
      </c>
      <c r="Y595" s="219">
        <v>5.7</v>
      </c>
      <c r="Z595" s="219">
        <v>5.47</v>
      </c>
      <c r="AA595" s="219">
        <v>4.87</v>
      </c>
      <c r="AB595" s="219">
        <v>4.56</v>
      </c>
      <c r="AC595" s="219">
        <v>3.91</v>
      </c>
      <c r="AD595" s="219">
        <v>3.43</v>
      </c>
      <c r="AE595" s="219">
        <v>2.99</v>
      </c>
      <c r="AF595" s="219">
        <v>2.62</v>
      </c>
      <c r="AG595" s="179">
        <v>3.27376300364366</v>
      </c>
      <c r="AH595" s="179">
        <v>4.02493465173998</v>
      </c>
      <c r="AI595" s="179">
        <v>4.86579843692243</v>
      </c>
      <c r="AJ595" s="179">
        <v>6.04300773617785</v>
      </c>
      <c r="AK595" s="179">
        <v>6.3905647673866</v>
      </c>
      <c r="AL595" s="179">
        <v>6.13269987326398</v>
      </c>
      <c r="AM595" s="179">
        <v>5.46000884511802</v>
      </c>
      <c r="AN595" s="179">
        <v>5.11245181390928</v>
      </c>
      <c r="AO595" s="179">
        <v>4.38370320008449</v>
      </c>
      <c r="AP595" s="179">
        <v>3.84555037756772</v>
      </c>
      <c r="AQ595" s="179">
        <v>3.35224362359402</v>
      </c>
      <c r="AR595" s="179">
        <v>2.93741748957068</v>
      </c>
      <c r="AS595" s="177">
        <v>0.8</v>
      </c>
      <c r="AT595" s="180">
        <v>1.23931985676952</v>
      </c>
      <c r="AU595" s="181">
        <v>588</v>
      </c>
    </row>
    <row r="596" customHeight="1" spans="1:47">
      <c r="A596" s="184" t="s">
        <v>606</v>
      </c>
      <c r="B596" s="185" t="s">
        <v>694</v>
      </c>
      <c r="C596" s="188" t="s">
        <v>695</v>
      </c>
      <c r="D596" s="186">
        <v>0</v>
      </c>
      <c r="E596" s="186">
        <v>0.75</v>
      </c>
      <c r="F596" s="186" t="s">
        <v>160</v>
      </c>
      <c r="G596" s="186" t="s">
        <v>160</v>
      </c>
      <c r="H596" s="186" t="s">
        <v>160</v>
      </c>
      <c r="I596" s="186" t="s">
        <v>160</v>
      </c>
      <c r="J596" s="186" t="s">
        <v>160</v>
      </c>
      <c r="K596" s="196" t="s">
        <v>160</v>
      </c>
      <c r="L596" s="171">
        <v>0.3551</v>
      </c>
      <c r="M596" s="172">
        <v>71</v>
      </c>
      <c r="N596" s="173">
        <v>114.38</v>
      </c>
      <c r="O596" s="173">
        <v>36.1</v>
      </c>
      <c r="P596" s="174">
        <v>1.12</v>
      </c>
      <c r="Q596" s="175">
        <v>34</v>
      </c>
      <c r="R596" s="176">
        <v>23</v>
      </c>
      <c r="S596" s="174">
        <f t="shared" si="18"/>
        <v>1.230312</v>
      </c>
      <c r="T596" s="177">
        <f t="shared" si="19"/>
        <v>-0.0896618093621778</v>
      </c>
      <c r="U596" s="219">
        <v>2.96</v>
      </c>
      <c r="V596" s="219">
        <v>3.7</v>
      </c>
      <c r="W596" s="219">
        <v>4.5</v>
      </c>
      <c r="X596" s="219">
        <v>5.63</v>
      </c>
      <c r="Y596" s="219">
        <v>5.76</v>
      </c>
      <c r="Z596" s="219">
        <v>5.45</v>
      </c>
      <c r="AA596" s="219">
        <v>4.81</v>
      </c>
      <c r="AB596" s="219">
        <v>4.57</v>
      </c>
      <c r="AC596" s="219">
        <v>4.02</v>
      </c>
      <c r="AD596" s="219">
        <v>3.58</v>
      </c>
      <c r="AE596" s="219">
        <v>2.96</v>
      </c>
      <c r="AF596" s="219">
        <v>2.61</v>
      </c>
      <c r="AG596" s="179">
        <v>3.35589463485685</v>
      </c>
      <c r="AH596" s="179">
        <v>4.19486829357106</v>
      </c>
      <c r="AI596" s="179">
        <v>5.10186684353237</v>
      </c>
      <c r="AJ596" s="179">
        <v>6.38300229535272</v>
      </c>
      <c r="AK596" s="179">
        <v>6.53038955972144</v>
      </c>
      <c r="AL596" s="179">
        <v>6.17892762161143</v>
      </c>
      <c r="AM596" s="179">
        <v>5.45332878164238</v>
      </c>
      <c r="AN596" s="179">
        <v>5.18122921665399</v>
      </c>
      <c r="AO596" s="179">
        <v>4.55766771355559</v>
      </c>
      <c r="AP596" s="179">
        <v>4.05881851107687</v>
      </c>
      <c r="AQ596" s="179">
        <v>3.35589463485685</v>
      </c>
      <c r="AR596" s="179">
        <v>2.95908276924878</v>
      </c>
      <c r="AS596" s="177">
        <v>0.8</v>
      </c>
      <c r="AT596" s="180">
        <v>1.2309087611101</v>
      </c>
      <c r="AU596" s="181">
        <v>589</v>
      </c>
    </row>
    <row r="597" customHeight="1" spans="1:47">
      <c r="A597" s="184" t="s">
        <v>606</v>
      </c>
      <c r="B597" s="185" t="s">
        <v>694</v>
      </c>
      <c r="C597" s="167" t="s">
        <v>696</v>
      </c>
      <c r="D597" s="186">
        <v>0</v>
      </c>
      <c r="E597" s="186">
        <v>0.75</v>
      </c>
      <c r="F597" s="186" t="s">
        <v>160</v>
      </c>
      <c r="G597" s="186" t="s">
        <v>160</v>
      </c>
      <c r="H597" s="186" t="s">
        <v>160</v>
      </c>
      <c r="I597" s="186" t="s">
        <v>160</v>
      </c>
      <c r="J597" s="186" t="s">
        <v>160</v>
      </c>
      <c r="K597" s="196" t="s">
        <v>160</v>
      </c>
      <c r="L597" s="171">
        <v>0.3551</v>
      </c>
      <c r="M597" s="172">
        <v>76</v>
      </c>
      <c r="N597" s="173">
        <v>114.35</v>
      </c>
      <c r="O597" s="173">
        <v>36.08</v>
      </c>
      <c r="P597" s="174">
        <v>1.121</v>
      </c>
      <c r="Q597" s="175">
        <v>33.88</v>
      </c>
      <c r="R597" s="176">
        <v>23</v>
      </c>
      <c r="S597" s="174">
        <f t="shared" si="18"/>
        <v>1.230312</v>
      </c>
      <c r="T597" s="177">
        <f t="shared" si="19"/>
        <v>-0.0888490074062513</v>
      </c>
      <c r="U597" s="219">
        <v>2.96</v>
      </c>
      <c r="V597" s="219">
        <v>3.7</v>
      </c>
      <c r="W597" s="219">
        <v>4.5</v>
      </c>
      <c r="X597" s="219">
        <v>5.63</v>
      </c>
      <c r="Y597" s="219">
        <v>5.76</v>
      </c>
      <c r="Z597" s="219">
        <v>5.45</v>
      </c>
      <c r="AA597" s="219">
        <v>4.81</v>
      </c>
      <c r="AB597" s="219">
        <v>4.57</v>
      </c>
      <c r="AC597" s="219">
        <v>4.02</v>
      </c>
      <c r="AD597" s="219">
        <v>3.58</v>
      </c>
      <c r="AE597" s="219">
        <v>2.96</v>
      </c>
      <c r="AF597" s="219">
        <v>2.61</v>
      </c>
      <c r="AG597" s="179">
        <v>3.35470131153724</v>
      </c>
      <c r="AH597" s="179">
        <v>4.19337663942155</v>
      </c>
      <c r="AI597" s="179">
        <v>5.10005266956674</v>
      </c>
      <c r="AJ597" s="179">
        <v>6.38073256214684</v>
      </c>
      <c r="AK597" s="179">
        <v>6.52806741704543</v>
      </c>
      <c r="AL597" s="179">
        <v>6.17673045536417</v>
      </c>
      <c r="AM597" s="179">
        <v>5.45138963124801</v>
      </c>
      <c r="AN597" s="179">
        <v>5.17938682220445</v>
      </c>
      <c r="AO597" s="179">
        <v>4.55604705147962</v>
      </c>
      <c r="AP597" s="179">
        <v>4.05737523489977</v>
      </c>
      <c r="AQ597" s="179">
        <v>3.35470131153724</v>
      </c>
      <c r="AR597" s="179">
        <v>2.95803054834871</v>
      </c>
      <c r="AS597" s="177">
        <v>0.8</v>
      </c>
      <c r="AT597" s="180">
        <v>1.241251129549</v>
      </c>
      <c r="AU597" s="181">
        <v>590</v>
      </c>
    </row>
    <row r="598" customHeight="1" spans="1:47">
      <c r="A598" s="184" t="s">
        <v>606</v>
      </c>
      <c r="B598" s="185" t="s">
        <v>694</v>
      </c>
      <c r="C598" s="167" t="s">
        <v>697</v>
      </c>
      <c r="D598" s="186">
        <v>0</v>
      </c>
      <c r="E598" s="186">
        <v>0.75</v>
      </c>
      <c r="F598" s="186" t="s">
        <v>160</v>
      </c>
      <c r="G598" s="186" t="s">
        <v>160</v>
      </c>
      <c r="H598" s="186" t="s">
        <v>160</v>
      </c>
      <c r="I598" s="186" t="s">
        <v>160</v>
      </c>
      <c r="J598" s="186" t="s">
        <v>160</v>
      </c>
      <c r="K598" s="196" t="s">
        <v>160</v>
      </c>
      <c r="L598" s="171">
        <v>0.3551</v>
      </c>
      <c r="M598" s="172">
        <v>77</v>
      </c>
      <c r="N598" s="173">
        <v>114.35</v>
      </c>
      <c r="O598" s="173">
        <v>36.12</v>
      </c>
      <c r="P598" s="174">
        <v>1.122</v>
      </c>
      <c r="Q598" s="175">
        <v>34.02</v>
      </c>
      <c r="R598" s="176">
        <v>23</v>
      </c>
      <c r="S598" s="174">
        <f t="shared" si="18"/>
        <v>1.230312</v>
      </c>
      <c r="T598" s="177">
        <f t="shared" si="19"/>
        <v>-0.0880362054503246</v>
      </c>
      <c r="U598" s="219">
        <v>2.96</v>
      </c>
      <c r="V598" s="219">
        <v>3.7</v>
      </c>
      <c r="W598" s="219">
        <v>4.5</v>
      </c>
      <c r="X598" s="219">
        <v>5.63</v>
      </c>
      <c r="Y598" s="219">
        <v>5.76</v>
      </c>
      <c r="Z598" s="219">
        <v>5.45</v>
      </c>
      <c r="AA598" s="219">
        <v>4.81</v>
      </c>
      <c r="AB598" s="219">
        <v>4.57</v>
      </c>
      <c r="AC598" s="219">
        <v>4.02</v>
      </c>
      <c r="AD598" s="219">
        <v>3.58</v>
      </c>
      <c r="AE598" s="219">
        <v>2.96</v>
      </c>
      <c r="AF598" s="219">
        <v>2.61</v>
      </c>
      <c r="AG598" s="179">
        <v>3.35656828511792</v>
      </c>
      <c r="AH598" s="179">
        <v>4.1957103563974</v>
      </c>
      <c r="AI598" s="179">
        <v>5.10289097399684</v>
      </c>
      <c r="AJ598" s="179">
        <v>6.38428359635605</v>
      </c>
      <c r="AK598" s="179">
        <v>6.53170044671595</v>
      </c>
      <c r="AL598" s="179">
        <v>6.18016795739617</v>
      </c>
      <c r="AM598" s="179">
        <v>5.45442346331662</v>
      </c>
      <c r="AN598" s="179">
        <v>5.18226927803679</v>
      </c>
      <c r="AO598" s="179">
        <v>4.55858260343718</v>
      </c>
      <c r="AP598" s="179">
        <v>4.05963326375749</v>
      </c>
      <c r="AQ598" s="179">
        <v>3.35656828511792</v>
      </c>
      <c r="AR598" s="179">
        <v>2.95967676491817</v>
      </c>
      <c r="AS598" s="177">
        <v>0.8</v>
      </c>
      <c r="AT598" s="180">
        <v>1.24198695339635</v>
      </c>
      <c r="AU598" s="181">
        <v>591</v>
      </c>
    </row>
    <row r="599" customHeight="1" spans="1:47">
      <c r="A599" s="184" t="s">
        <v>606</v>
      </c>
      <c r="B599" s="185" t="s">
        <v>694</v>
      </c>
      <c r="C599" s="167" t="s">
        <v>698</v>
      </c>
      <c r="D599" s="186">
        <v>0</v>
      </c>
      <c r="E599" s="186">
        <v>0.75</v>
      </c>
      <c r="F599" s="186" t="s">
        <v>160</v>
      </c>
      <c r="G599" s="186" t="s">
        <v>160</v>
      </c>
      <c r="H599" s="186" t="s">
        <v>160</v>
      </c>
      <c r="I599" s="186" t="s">
        <v>160</v>
      </c>
      <c r="J599" s="186" t="s">
        <v>160</v>
      </c>
      <c r="K599" s="196" t="s">
        <v>160</v>
      </c>
      <c r="L599" s="171">
        <v>0.3551</v>
      </c>
      <c r="M599" s="172">
        <v>81</v>
      </c>
      <c r="N599" s="173">
        <v>114.3</v>
      </c>
      <c r="O599" s="173">
        <v>36.12</v>
      </c>
      <c r="P599" s="174">
        <v>1.121</v>
      </c>
      <c r="Q599" s="175">
        <v>34.02</v>
      </c>
      <c r="R599" s="176">
        <v>23</v>
      </c>
      <c r="S599" s="174">
        <f t="shared" si="18"/>
        <v>1.230312</v>
      </c>
      <c r="T599" s="177">
        <f t="shared" si="19"/>
        <v>-0.0888490074062513</v>
      </c>
      <c r="U599" s="219">
        <v>2.96</v>
      </c>
      <c r="V599" s="219">
        <v>3.7</v>
      </c>
      <c r="W599" s="219">
        <v>4.5</v>
      </c>
      <c r="X599" s="219">
        <v>5.63</v>
      </c>
      <c r="Y599" s="219">
        <v>5.76</v>
      </c>
      <c r="Z599" s="219">
        <v>5.45</v>
      </c>
      <c r="AA599" s="219">
        <v>4.81</v>
      </c>
      <c r="AB599" s="219">
        <v>4.57</v>
      </c>
      <c r="AC599" s="219">
        <v>4.02</v>
      </c>
      <c r="AD599" s="219">
        <v>3.58</v>
      </c>
      <c r="AE599" s="219">
        <v>2.96</v>
      </c>
      <c r="AF599" s="219">
        <v>2.61</v>
      </c>
      <c r="AG599" s="179">
        <v>3.35656828511792</v>
      </c>
      <c r="AH599" s="179">
        <v>4.1957103563974</v>
      </c>
      <c r="AI599" s="179">
        <v>5.10289097399684</v>
      </c>
      <c r="AJ599" s="179">
        <v>6.38428359635605</v>
      </c>
      <c r="AK599" s="179">
        <v>6.53170044671595</v>
      </c>
      <c r="AL599" s="179">
        <v>6.18016795739617</v>
      </c>
      <c r="AM599" s="179">
        <v>5.45442346331662</v>
      </c>
      <c r="AN599" s="179">
        <v>5.18226927803679</v>
      </c>
      <c r="AO599" s="179">
        <v>4.55858260343718</v>
      </c>
      <c r="AP599" s="179">
        <v>4.05963326375749</v>
      </c>
      <c r="AQ599" s="179">
        <v>3.35656828511792</v>
      </c>
      <c r="AR599" s="179">
        <v>2.95967676491817</v>
      </c>
      <c r="AS599" s="177">
        <v>0.8</v>
      </c>
      <c r="AT599" s="180">
        <v>1.22820300648186</v>
      </c>
      <c r="AU599" s="181">
        <v>592</v>
      </c>
    </row>
    <row r="600" customHeight="1" spans="1:47">
      <c r="A600" s="184" t="s">
        <v>606</v>
      </c>
      <c r="B600" s="185" t="s">
        <v>694</v>
      </c>
      <c r="C600" s="167" t="s">
        <v>699</v>
      </c>
      <c r="D600" s="186">
        <v>0</v>
      </c>
      <c r="E600" s="186">
        <v>0.75</v>
      </c>
      <c r="F600" s="186" t="s">
        <v>160</v>
      </c>
      <c r="G600" s="186" t="s">
        <v>160</v>
      </c>
      <c r="H600" s="186" t="s">
        <v>160</v>
      </c>
      <c r="I600" s="186" t="s">
        <v>160</v>
      </c>
      <c r="J600" s="186" t="s">
        <v>160</v>
      </c>
      <c r="K600" s="196" t="s">
        <v>160</v>
      </c>
      <c r="L600" s="171">
        <v>0.3551</v>
      </c>
      <c r="M600" s="172">
        <v>79</v>
      </c>
      <c r="N600" s="173">
        <v>114.32</v>
      </c>
      <c r="O600" s="173">
        <v>36.1</v>
      </c>
      <c r="P600" s="174">
        <v>1.119</v>
      </c>
      <c r="Q600" s="175">
        <v>34</v>
      </c>
      <c r="R600" s="176">
        <v>23</v>
      </c>
      <c r="S600" s="174">
        <f t="shared" si="18"/>
        <v>1.230312</v>
      </c>
      <c r="T600" s="177">
        <f t="shared" si="19"/>
        <v>-0.0904746113181045</v>
      </c>
      <c r="U600" s="219">
        <v>2.96</v>
      </c>
      <c r="V600" s="219">
        <v>3.7</v>
      </c>
      <c r="W600" s="219">
        <v>4.5</v>
      </c>
      <c r="X600" s="219">
        <v>5.63</v>
      </c>
      <c r="Y600" s="219">
        <v>5.76</v>
      </c>
      <c r="Z600" s="219">
        <v>5.45</v>
      </c>
      <c r="AA600" s="219">
        <v>4.81</v>
      </c>
      <c r="AB600" s="219">
        <v>4.57</v>
      </c>
      <c r="AC600" s="219">
        <v>4.02</v>
      </c>
      <c r="AD600" s="219">
        <v>3.58</v>
      </c>
      <c r="AE600" s="219">
        <v>2.96</v>
      </c>
      <c r="AF600" s="219">
        <v>2.61</v>
      </c>
      <c r="AG600" s="179">
        <v>3.35589463485685</v>
      </c>
      <c r="AH600" s="179">
        <v>4.19486829357106</v>
      </c>
      <c r="AI600" s="179">
        <v>5.10186684353237</v>
      </c>
      <c r="AJ600" s="179">
        <v>6.38300229535272</v>
      </c>
      <c r="AK600" s="179">
        <v>6.53038955972144</v>
      </c>
      <c r="AL600" s="179">
        <v>6.17892762161143</v>
      </c>
      <c r="AM600" s="179">
        <v>5.45332878164238</v>
      </c>
      <c r="AN600" s="179">
        <v>5.18122921665399</v>
      </c>
      <c r="AO600" s="179">
        <v>4.55766771355559</v>
      </c>
      <c r="AP600" s="179">
        <v>4.05881851107687</v>
      </c>
      <c r="AQ600" s="179">
        <v>3.35589463485685</v>
      </c>
      <c r="AR600" s="179">
        <v>2.95908276924878</v>
      </c>
      <c r="AS600" s="177">
        <v>0.8</v>
      </c>
      <c r="AT600" s="180">
        <v>1.22979589022204</v>
      </c>
      <c r="AU600" s="181">
        <v>593</v>
      </c>
    </row>
    <row r="601" customHeight="1" spans="1:47">
      <c r="A601" s="184" t="s">
        <v>606</v>
      </c>
      <c r="B601" s="185" t="s">
        <v>694</v>
      </c>
      <c r="C601" s="167" t="s">
        <v>700</v>
      </c>
      <c r="D601" s="186">
        <v>0</v>
      </c>
      <c r="E601" s="186">
        <v>0.75</v>
      </c>
      <c r="F601" s="186" t="s">
        <v>160</v>
      </c>
      <c r="G601" s="186" t="s">
        <v>160</v>
      </c>
      <c r="H601" s="186" t="s">
        <v>160</v>
      </c>
      <c r="I601" s="186" t="s">
        <v>160</v>
      </c>
      <c r="J601" s="186" t="s">
        <v>160</v>
      </c>
      <c r="K601" s="196" t="s">
        <v>160</v>
      </c>
      <c r="L601" s="171">
        <v>0.3551</v>
      </c>
      <c r="M601" s="172">
        <v>129</v>
      </c>
      <c r="N601" s="173">
        <v>114.35</v>
      </c>
      <c r="O601" s="173">
        <v>36.1</v>
      </c>
      <c r="P601" s="174">
        <v>1.119</v>
      </c>
      <c r="Q601" s="175">
        <v>34</v>
      </c>
      <c r="R601" s="176">
        <v>23</v>
      </c>
      <c r="S601" s="174">
        <f t="shared" si="18"/>
        <v>1.230312</v>
      </c>
      <c r="T601" s="177">
        <f t="shared" si="19"/>
        <v>-0.0904746113181045</v>
      </c>
      <c r="U601" s="219">
        <v>2.96</v>
      </c>
      <c r="V601" s="219">
        <v>3.7</v>
      </c>
      <c r="W601" s="219">
        <v>4.5</v>
      </c>
      <c r="X601" s="219">
        <v>5.63</v>
      </c>
      <c r="Y601" s="219">
        <v>5.76</v>
      </c>
      <c r="Z601" s="219">
        <v>5.45</v>
      </c>
      <c r="AA601" s="219">
        <v>4.81</v>
      </c>
      <c r="AB601" s="219">
        <v>4.57</v>
      </c>
      <c r="AC601" s="219">
        <v>4.02</v>
      </c>
      <c r="AD601" s="219">
        <v>3.58</v>
      </c>
      <c r="AE601" s="219">
        <v>2.96</v>
      </c>
      <c r="AF601" s="219">
        <v>2.61</v>
      </c>
      <c r="AG601" s="179">
        <v>3.35589463485685</v>
      </c>
      <c r="AH601" s="179">
        <v>4.19486829357106</v>
      </c>
      <c r="AI601" s="179">
        <v>5.10186684353237</v>
      </c>
      <c r="AJ601" s="179">
        <v>6.38300229535272</v>
      </c>
      <c r="AK601" s="179">
        <v>6.53038955972144</v>
      </c>
      <c r="AL601" s="179">
        <v>6.17892762161143</v>
      </c>
      <c r="AM601" s="179">
        <v>5.45332878164238</v>
      </c>
      <c r="AN601" s="179">
        <v>5.18122921665399</v>
      </c>
      <c r="AO601" s="179">
        <v>4.55766771355559</v>
      </c>
      <c r="AP601" s="179">
        <v>4.05881851107687</v>
      </c>
      <c r="AQ601" s="179">
        <v>3.35589463485685</v>
      </c>
      <c r="AR601" s="179">
        <v>2.95908276924878</v>
      </c>
      <c r="AS601" s="177">
        <v>0.8</v>
      </c>
      <c r="AT601" s="180">
        <v>1.23081643911185</v>
      </c>
      <c r="AU601" s="181">
        <v>594</v>
      </c>
    </row>
    <row r="602" customHeight="1" spans="1:47">
      <c r="A602" s="184" t="s">
        <v>606</v>
      </c>
      <c r="B602" s="185" t="s">
        <v>694</v>
      </c>
      <c r="C602" s="167" t="s">
        <v>701</v>
      </c>
      <c r="D602" s="186">
        <v>0</v>
      </c>
      <c r="E602" s="186">
        <v>0.75</v>
      </c>
      <c r="F602" s="186" t="s">
        <v>160</v>
      </c>
      <c r="G602" s="186" t="s">
        <v>160</v>
      </c>
      <c r="H602" s="186" t="s">
        <v>160</v>
      </c>
      <c r="I602" s="186" t="s">
        <v>160</v>
      </c>
      <c r="J602" s="186" t="s">
        <v>160</v>
      </c>
      <c r="K602" s="196" t="s">
        <v>160</v>
      </c>
      <c r="L602" s="171">
        <v>0.3551</v>
      </c>
      <c r="M602" s="172">
        <v>80</v>
      </c>
      <c r="N602" s="173">
        <v>114.35</v>
      </c>
      <c r="O602" s="173">
        <v>35.92</v>
      </c>
      <c r="P602" s="174">
        <v>1.111</v>
      </c>
      <c r="Q602" s="175">
        <v>33.32</v>
      </c>
      <c r="R602" s="176">
        <v>23</v>
      </c>
      <c r="S602" s="174">
        <f t="shared" si="18"/>
        <v>1.208664</v>
      </c>
      <c r="T602" s="177">
        <f t="shared" si="19"/>
        <v>-0.0808032670783611</v>
      </c>
      <c r="U602" s="219">
        <v>2.91</v>
      </c>
      <c r="V602" s="219">
        <v>3.61</v>
      </c>
      <c r="W602" s="219">
        <v>4.38</v>
      </c>
      <c r="X602" s="219">
        <v>5.42</v>
      </c>
      <c r="Y602" s="219">
        <v>5.68</v>
      </c>
      <c r="Z602" s="219">
        <v>5.48</v>
      </c>
      <c r="AA602" s="219">
        <v>4.75</v>
      </c>
      <c r="AB602" s="219">
        <v>4.56</v>
      </c>
      <c r="AC602" s="219">
        <v>3.97</v>
      </c>
      <c r="AD602" s="219">
        <v>3.4</v>
      </c>
      <c r="AE602" s="219">
        <v>2.93</v>
      </c>
      <c r="AF602" s="219">
        <v>2.57</v>
      </c>
      <c r="AG602" s="179">
        <v>3.27788387839797</v>
      </c>
      <c r="AH602" s="179">
        <v>4.06637828213631</v>
      </c>
      <c r="AI602" s="179">
        <v>4.93372212624848</v>
      </c>
      <c r="AJ602" s="179">
        <v>6.10519952608831</v>
      </c>
      <c r="AK602" s="179">
        <v>6.39806887604826</v>
      </c>
      <c r="AL602" s="179">
        <v>6.17278476069445</v>
      </c>
      <c r="AM602" s="179">
        <v>5.35049773965304</v>
      </c>
      <c r="AN602" s="179">
        <v>5.13647783006692</v>
      </c>
      <c r="AO602" s="179">
        <v>4.47188968977317</v>
      </c>
      <c r="AP602" s="179">
        <v>3.82982996101481</v>
      </c>
      <c r="AQ602" s="179">
        <v>3.30041228993335</v>
      </c>
      <c r="AR602" s="179">
        <v>2.89490088229649</v>
      </c>
      <c r="AS602" s="177">
        <v>0.8</v>
      </c>
      <c r="AT602" s="180">
        <v>1.22820300648186</v>
      </c>
      <c r="AU602" s="181">
        <v>595</v>
      </c>
    </row>
    <row r="603" customHeight="1" spans="1:47">
      <c r="A603" s="184" t="s">
        <v>606</v>
      </c>
      <c r="B603" s="185" t="s">
        <v>694</v>
      </c>
      <c r="C603" s="167" t="s">
        <v>702</v>
      </c>
      <c r="D603" s="186">
        <v>0</v>
      </c>
      <c r="E603" s="186">
        <v>0.75</v>
      </c>
      <c r="F603" s="186" t="s">
        <v>160</v>
      </c>
      <c r="G603" s="186" t="s">
        <v>160</v>
      </c>
      <c r="H603" s="186" t="s">
        <v>160</v>
      </c>
      <c r="I603" s="186" t="s">
        <v>160</v>
      </c>
      <c r="J603" s="186" t="s">
        <v>160</v>
      </c>
      <c r="K603" s="196" t="s">
        <v>160</v>
      </c>
      <c r="L603" s="171">
        <v>0.3551</v>
      </c>
      <c r="M603" s="172">
        <v>62</v>
      </c>
      <c r="N603" s="173">
        <v>114.52</v>
      </c>
      <c r="O603" s="173">
        <v>35.58</v>
      </c>
      <c r="P603" s="174">
        <v>1.108</v>
      </c>
      <c r="Q603" s="175">
        <v>32.78</v>
      </c>
      <c r="R603" s="176">
        <v>23</v>
      </c>
      <c r="S603" s="174">
        <f t="shared" si="18"/>
        <v>1.208664</v>
      </c>
      <c r="T603" s="177">
        <f t="shared" si="19"/>
        <v>-0.083285346465188</v>
      </c>
      <c r="U603" s="219">
        <v>2.91</v>
      </c>
      <c r="V603" s="219">
        <v>3.61</v>
      </c>
      <c r="W603" s="219">
        <v>4.38</v>
      </c>
      <c r="X603" s="219">
        <v>5.42</v>
      </c>
      <c r="Y603" s="219">
        <v>5.68</v>
      </c>
      <c r="Z603" s="219">
        <v>5.48</v>
      </c>
      <c r="AA603" s="219">
        <v>4.75</v>
      </c>
      <c r="AB603" s="219">
        <v>4.56</v>
      </c>
      <c r="AC603" s="219">
        <v>3.97</v>
      </c>
      <c r="AD603" s="219">
        <v>3.4</v>
      </c>
      <c r="AE603" s="219">
        <v>2.93</v>
      </c>
      <c r="AF603" s="219">
        <v>2.57</v>
      </c>
      <c r="AG603" s="179">
        <v>3.26370782947122</v>
      </c>
      <c r="AH603" s="179">
        <v>4.04879218707598</v>
      </c>
      <c r="AI603" s="179">
        <v>4.91238498044121</v>
      </c>
      <c r="AJ603" s="179">
        <v>6.07879602602543</v>
      </c>
      <c r="AK603" s="179">
        <v>6.37039878742148</v>
      </c>
      <c r="AL603" s="179">
        <v>6.14608897096298</v>
      </c>
      <c r="AM603" s="179">
        <v>5.32735814088945</v>
      </c>
      <c r="AN603" s="179">
        <v>5.11426381525387</v>
      </c>
      <c r="AO603" s="179">
        <v>4.45254985670128</v>
      </c>
      <c r="AP603" s="179">
        <v>3.81326687979455</v>
      </c>
      <c r="AQ603" s="179">
        <v>3.28613881111707</v>
      </c>
      <c r="AR603" s="179">
        <v>2.88238114149176</v>
      </c>
      <c r="AS603" s="177">
        <v>0.8</v>
      </c>
      <c r="AT603" s="180">
        <v>1.22739622121087</v>
      </c>
      <c r="AU603" s="181">
        <v>596</v>
      </c>
    </row>
    <row r="604" customHeight="1" spans="1:47">
      <c r="A604" s="184" t="s">
        <v>606</v>
      </c>
      <c r="B604" s="185" t="s">
        <v>694</v>
      </c>
      <c r="C604" s="167" t="s">
        <v>703</v>
      </c>
      <c r="D604" s="186">
        <v>0</v>
      </c>
      <c r="E604" s="186">
        <v>0.75</v>
      </c>
      <c r="F604" s="186" t="s">
        <v>160</v>
      </c>
      <c r="G604" s="186" t="s">
        <v>160</v>
      </c>
      <c r="H604" s="186" t="s">
        <v>160</v>
      </c>
      <c r="I604" s="186" t="s">
        <v>160</v>
      </c>
      <c r="J604" s="186" t="s">
        <v>160</v>
      </c>
      <c r="K604" s="196" t="s">
        <v>160</v>
      </c>
      <c r="L604" s="171">
        <v>0.3551</v>
      </c>
      <c r="M604" s="172">
        <v>52</v>
      </c>
      <c r="N604" s="173">
        <v>114.9</v>
      </c>
      <c r="O604" s="173">
        <v>35.95</v>
      </c>
      <c r="P604" s="174">
        <v>1.113</v>
      </c>
      <c r="Q604" s="175">
        <v>33.35</v>
      </c>
      <c r="R604" s="176">
        <v>23</v>
      </c>
      <c r="S604" s="174">
        <f t="shared" si="18"/>
        <v>1.208664</v>
      </c>
      <c r="T604" s="177">
        <f t="shared" si="19"/>
        <v>-0.079148547487143</v>
      </c>
      <c r="U604" s="219">
        <v>2.91</v>
      </c>
      <c r="V604" s="219">
        <v>3.61</v>
      </c>
      <c r="W604" s="219">
        <v>4.38</v>
      </c>
      <c r="X604" s="219">
        <v>5.42</v>
      </c>
      <c r="Y604" s="219">
        <v>5.68</v>
      </c>
      <c r="Z604" s="219">
        <v>5.48</v>
      </c>
      <c r="AA604" s="219">
        <v>4.75</v>
      </c>
      <c r="AB604" s="219">
        <v>4.56</v>
      </c>
      <c r="AC604" s="219">
        <v>3.97</v>
      </c>
      <c r="AD604" s="219">
        <v>3.4</v>
      </c>
      <c r="AE604" s="219">
        <v>2.93</v>
      </c>
      <c r="AF604" s="219">
        <v>2.57</v>
      </c>
      <c r="AG604" s="179">
        <v>3.27882766426401</v>
      </c>
      <c r="AH604" s="179">
        <v>4.06754909553027</v>
      </c>
      <c r="AI604" s="179">
        <v>4.93514266992315</v>
      </c>
      <c r="AJ604" s="179">
        <v>6.10695736780445</v>
      </c>
      <c r="AK604" s="179">
        <v>6.39991104227478</v>
      </c>
      <c r="AL604" s="179">
        <v>6.17456206191299</v>
      </c>
      <c r="AM604" s="179">
        <v>5.35203828359246</v>
      </c>
      <c r="AN604" s="179">
        <v>5.13795675224876</v>
      </c>
      <c r="AO604" s="179">
        <v>4.47317726018149</v>
      </c>
      <c r="AP604" s="179">
        <v>3.83093266615039</v>
      </c>
      <c r="AQ604" s="179">
        <v>3.30136256230019</v>
      </c>
      <c r="AR604" s="179">
        <v>2.89573439764897</v>
      </c>
      <c r="AS604" s="177">
        <v>0.8</v>
      </c>
      <c r="AT604" s="180">
        <v>1.22419666252931</v>
      </c>
      <c r="AU604" s="181">
        <v>597</v>
      </c>
    </row>
    <row r="605" customHeight="1" spans="1:47">
      <c r="A605" s="184" t="s">
        <v>606</v>
      </c>
      <c r="B605" s="185" t="s">
        <v>694</v>
      </c>
      <c r="C605" s="167" t="s">
        <v>704</v>
      </c>
      <c r="D605" s="186">
        <v>0</v>
      </c>
      <c r="E605" s="186">
        <v>0.75</v>
      </c>
      <c r="F605" s="186" t="s">
        <v>160</v>
      </c>
      <c r="G605" s="186" t="s">
        <v>160</v>
      </c>
      <c r="H605" s="186" t="s">
        <v>160</v>
      </c>
      <c r="I605" s="186" t="s">
        <v>160</v>
      </c>
      <c r="J605" s="186" t="s">
        <v>160</v>
      </c>
      <c r="K605" s="196" t="s">
        <v>160</v>
      </c>
      <c r="L605" s="171">
        <v>0.3551</v>
      </c>
      <c r="M605" s="172">
        <v>295</v>
      </c>
      <c r="N605" s="173">
        <v>113.82</v>
      </c>
      <c r="O605" s="173">
        <v>36.07</v>
      </c>
      <c r="P605" s="174">
        <v>1.139</v>
      </c>
      <c r="Q605" s="175">
        <v>34.07</v>
      </c>
      <c r="R605" s="176">
        <v>23</v>
      </c>
      <c r="S605" s="174">
        <f t="shared" si="18"/>
        <v>1.266008</v>
      </c>
      <c r="T605" s="177">
        <f t="shared" si="19"/>
        <v>-0.100321640937498</v>
      </c>
      <c r="U605" s="219">
        <v>3.02</v>
      </c>
      <c r="V605" s="219">
        <v>3.75</v>
      </c>
      <c r="W605" s="219">
        <v>4.55</v>
      </c>
      <c r="X605" s="219">
        <v>5.72</v>
      </c>
      <c r="Y605" s="219">
        <v>5.97</v>
      </c>
      <c r="Z605" s="219">
        <v>5.64</v>
      </c>
      <c r="AA605" s="219">
        <v>5.12</v>
      </c>
      <c r="AB605" s="219">
        <v>4.69</v>
      </c>
      <c r="AC605" s="219">
        <v>4.11</v>
      </c>
      <c r="AD605" s="219">
        <v>3.66</v>
      </c>
      <c r="AE605" s="219">
        <v>3.08</v>
      </c>
      <c r="AF605" s="219">
        <v>2.7</v>
      </c>
      <c r="AG605" s="179">
        <v>3.43085098988316</v>
      </c>
      <c r="AH605" s="179">
        <v>4.26016265300061</v>
      </c>
      <c r="AI605" s="179">
        <v>5.16899735230741</v>
      </c>
      <c r="AJ605" s="179">
        <v>6.4981681000436</v>
      </c>
      <c r="AK605" s="179">
        <v>6.78217894357697</v>
      </c>
      <c r="AL605" s="179">
        <v>6.40728463011292</v>
      </c>
      <c r="AM605" s="179">
        <v>5.8165420755635</v>
      </c>
      <c r="AN605" s="179">
        <v>5.3280434246861</v>
      </c>
      <c r="AO605" s="179">
        <v>4.66913826768867</v>
      </c>
      <c r="AP605" s="179">
        <v>4.1579187493286</v>
      </c>
      <c r="AQ605" s="179">
        <v>3.49901359233117</v>
      </c>
      <c r="AR605" s="179">
        <v>3.06731711016044</v>
      </c>
      <c r="AS605" s="177">
        <v>0.8</v>
      </c>
      <c r="AT605" s="180">
        <v>1.2263625550969</v>
      </c>
      <c r="AU605" s="181">
        <v>598</v>
      </c>
    </row>
    <row r="606" customHeight="1" spans="1:47">
      <c r="A606" s="184" t="s">
        <v>606</v>
      </c>
      <c r="B606" s="185" t="s">
        <v>705</v>
      </c>
      <c r="C606" s="188" t="s">
        <v>706</v>
      </c>
      <c r="D606" s="186">
        <v>0</v>
      </c>
      <c r="E606" s="186">
        <v>0.75</v>
      </c>
      <c r="F606" s="186" t="s">
        <v>160</v>
      </c>
      <c r="G606" s="186" t="s">
        <v>160</v>
      </c>
      <c r="H606" s="186" t="s">
        <v>160</v>
      </c>
      <c r="I606" s="186" t="s">
        <v>160</v>
      </c>
      <c r="J606" s="186" t="s">
        <v>160</v>
      </c>
      <c r="K606" s="196" t="s">
        <v>160</v>
      </c>
      <c r="L606" s="171">
        <v>0.3551</v>
      </c>
      <c r="M606" s="172">
        <v>55</v>
      </c>
      <c r="N606" s="173">
        <v>115.03</v>
      </c>
      <c r="O606" s="173">
        <v>35.77</v>
      </c>
      <c r="P606" s="174">
        <v>1.116</v>
      </c>
      <c r="Q606" s="175">
        <v>32.77</v>
      </c>
      <c r="R606" s="176">
        <v>23</v>
      </c>
      <c r="S606" s="174">
        <f t="shared" si="18"/>
        <v>1.227744</v>
      </c>
      <c r="T606" s="177">
        <f t="shared" si="19"/>
        <v>-0.0910157166314803</v>
      </c>
      <c r="U606" s="219">
        <v>2.91</v>
      </c>
      <c r="V606" s="219">
        <v>3.61</v>
      </c>
      <c r="W606" s="219">
        <v>4.48</v>
      </c>
      <c r="X606" s="219">
        <v>5.39</v>
      </c>
      <c r="Y606" s="219">
        <v>5.67</v>
      </c>
      <c r="Z606" s="219">
        <v>5.62</v>
      </c>
      <c r="AA606" s="219">
        <v>4.91</v>
      </c>
      <c r="AB606" s="219">
        <v>4.76</v>
      </c>
      <c r="AC606" s="219">
        <v>4.19</v>
      </c>
      <c r="AD606" s="219">
        <v>3.43</v>
      </c>
      <c r="AE606" s="219">
        <v>2.93</v>
      </c>
      <c r="AF606" s="219">
        <v>2.54</v>
      </c>
      <c r="AG606" s="179">
        <v>3.26659199311909</v>
      </c>
      <c r="AH606" s="179">
        <v>4.05237013579378</v>
      </c>
      <c r="AI606" s="179">
        <v>5.02898011311804</v>
      </c>
      <c r="AJ606" s="179">
        <v>6.05049169859515</v>
      </c>
      <c r="AK606" s="179">
        <v>6.36480295566502</v>
      </c>
      <c r="AL606" s="179">
        <v>6.30867594547397</v>
      </c>
      <c r="AM606" s="179">
        <v>5.51167240076107</v>
      </c>
      <c r="AN606" s="179">
        <v>5.34329137018792</v>
      </c>
      <c r="AO606" s="179">
        <v>4.70344345400996</v>
      </c>
      <c r="AP606" s="179">
        <v>3.850312899106</v>
      </c>
      <c r="AQ606" s="179">
        <v>3.28904279719551</v>
      </c>
      <c r="AR606" s="179">
        <v>2.85125211770532</v>
      </c>
      <c r="AS606" s="177">
        <v>0.8</v>
      </c>
      <c r="AT606" s="180">
        <v>1.22317041457372</v>
      </c>
      <c r="AU606" s="181">
        <v>599</v>
      </c>
    </row>
    <row r="607" customHeight="1" spans="1:47">
      <c r="A607" s="184" t="s">
        <v>606</v>
      </c>
      <c r="B607" s="185" t="s">
        <v>705</v>
      </c>
      <c r="C607" s="167" t="s">
        <v>707</v>
      </c>
      <c r="D607" s="186">
        <v>0</v>
      </c>
      <c r="E607" s="186">
        <v>0.75</v>
      </c>
      <c r="F607" s="186" t="s">
        <v>160</v>
      </c>
      <c r="G607" s="186" t="s">
        <v>160</v>
      </c>
      <c r="H607" s="186" t="s">
        <v>160</v>
      </c>
      <c r="I607" s="186" t="s">
        <v>160</v>
      </c>
      <c r="J607" s="186" t="s">
        <v>160</v>
      </c>
      <c r="K607" s="196" t="s">
        <v>160</v>
      </c>
      <c r="L607" s="171">
        <v>0.3551</v>
      </c>
      <c r="M607" s="172">
        <v>54</v>
      </c>
      <c r="N607" s="173">
        <v>115.07</v>
      </c>
      <c r="O607" s="173">
        <v>35.78</v>
      </c>
      <c r="P607" s="174">
        <v>1.108</v>
      </c>
      <c r="Q607" s="175">
        <v>32.78</v>
      </c>
      <c r="R607" s="176">
        <v>23</v>
      </c>
      <c r="S607" s="174">
        <f t="shared" si="18"/>
        <v>1.227744</v>
      </c>
      <c r="T607" s="177">
        <f t="shared" si="19"/>
        <v>-0.0975317329997135</v>
      </c>
      <c r="U607" s="219">
        <v>2.91</v>
      </c>
      <c r="V607" s="219">
        <v>3.61</v>
      </c>
      <c r="W607" s="219">
        <v>4.48</v>
      </c>
      <c r="X607" s="219">
        <v>5.39</v>
      </c>
      <c r="Y607" s="219">
        <v>5.67</v>
      </c>
      <c r="Z607" s="219">
        <v>5.62</v>
      </c>
      <c r="AA607" s="219">
        <v>4.91</v>
      </c>
      <c r="AB607" s="219">
        <v>4.76</v>
      </c>
      <c r="AC607" s="219">
        <v>4.19</v>
      </c>
      <c r="AD607" s="219">
        <v>3.43</v>
      </c>
      <c r="AE607" s="219">
        <v>2.93</v>
      </c>
      <c r="AF607" s="219">
        <v>2.54</v>
      </c>
      <c r="AG607" s="179">
        <v>3.26689537884119</v>
      </c>
      <c r="AH607" s="179">
        <v>4.05274650089921</v>
      </c>
      <c r="AI607" s="179">
        <v>5.02944718117132</v>
      </c>
      <c r="AJ607" s="179">
        <v>6.05105363984674</v>
      </c>
      <c r="AK607" s="179">
        <v>6.36539408866995</v>
      </c>
      <c r="AL607" s="179">
        <v>6.30926186566581</v>
      </c>
      <c r="AM607" s="179">
        <v>5.51218429900696</v>
      </c>
      <c r="AN607" s="179">
        <v>5.34378762999453</v>
      </c>
      <c r="AO607" s="179">
        <v>4.70388028774728</v>
      </c>
      <c r="AP607" s="179">
        <v>3.85067049808429</v>
      </c>
      <c r="AQ607" s="179">
        <v>3.28934826804285</v>
      </c>
      <c r="AR607" s="179">
        <v>2.85151692861052</v>
      </c>
      <c r="AS607" s="177">
        <v>0.8</v>
      </c>
      <c r="AT607" s="180">
        <v>1.23012678331827</v>
      </c>
      <c r="AU607" s="181">
        <v>600</v>
      </c>
    </row>
    <row r="608" customHeight="1" spans="1:47">
      <c r="A608" s="184" t="s">
        <v>606</v>
      </c>
      <c r="B608" s="185" t="s">
        <v>705</v>
      </c>
      <c r="C608" s="167" t="s">
        <v>708</v>
      </c>
      <c r="D608" s="186">
        <v>0</v>
      </c>
      <c r="E608" s="186">
        <v>0.75</v>
      </c>
      <c r="F608" s="186" t="s">
        <v>160</v>
      </c>
      <c r="G608" s="186" t="s">
        <v>160</v>
      </c>
      <c r="H608" s="186" t="s">
        <v>160</v>
      </c>
      <c r="I608" s="186" t="s">
        <v>160</v>
      </c>
      <c r="J608" s="186" t="s">
        <v>160</v>
      </c>
      <c r="K608" s="196" t="s">
        <v>160</v>
      </c>
      <c r="L608" s="171">
        <v>0.3551</v>
      </c>
      <c r="M608" s="172">
        <v>50</v>
      </c>
      <c r="N608" s="173">
        <v>115.12</v>
      </c>
      <c r="O608" s="173">
        <v>35.9</v>
      </c>
      <c r="P608" s="174">
        <v>1.11</v>
      </c>
      <c r="Q608" s="175">
        <v>33</v>
      </c>
      <c r="R608" s="176">
        <v>23</v>
      </c>
      <c r="S608" s="174">
        <f t="shared" si="18"/>
        <v>1.227744</v>
      </c>
      <c r="T608" s="177">
        <f t="shared" si="19"/>
        <v>-0.0959027289076553</v>
      </c>
      <c r="U608" s="219">
        <v>2.91</v>
      </c>
      <c r="V608" s="219">
        <v>3.61</v>
      </c>
      <c r="W608" s="219">
        <v>4.48</v>
      </c>
      <c r="X608" s="219">
        <v>5.39</v>
      </c>
      <c r="Y608" s="219">
        <v>5.67</v>
      </c>
      <c r="Z608" s="219">
        <v>5.62</v>
      </c>
      <c r="AA608" s="219">
        <v>4.91</v>
      </c>
      <c r="AB608" s="219">
        <v>4.76</v>
      </c>
      <c r="AC608" s="219">
        <v>4.19</v>
      </c>
      <c r="AD608" s="219">
        <v>3.43</v>
      </c>
      <c r="AE608" s="219">
        <v>2.93</v>
      </c>
      <c r="AF608" s="219">
        <v>2.54</v>
      </c>
      <c r="AG608" s="179">
        <v>3.27233736023145</v>
      </c>
      <c r="AH608" s="179">
        <v>4.05949754997784</v>
      </c>
      <c r="AI608" s="179">
        <v>5.03782521437694</v>
      </c>
      <c r="AJ608" s="179">
        <v>6.06113346104725</v>
      </c>
      <c r="AK608" s="179">
        <v>6.37599753694581</v>
      </c>
      <c r="AL608" s="179">
        <v>6.31977180910678</v>
      </c>
      <c r="AM608" s="179">
        <v>5.52136647379258</v>
      </c>
      <c r="AN608" s="179">
        <v>5.3526892902755</v>
      </c>
      <c r="AO608" s="179">
        <v>4.71171599291057</v>
      </c>
      <c r="AP608" s="179">
        <v>3.85708492975734</v>
      </c>
      <c r="AQ608" s="179">
        <v>3.29482765136706</v>
      </c>
      <c r="AR608" s="179">
        <v>2.85626697422264</v>
      </c>
      <c r="AS608" s="177">
        <v>0.8</v>
      </c>
      <c r="AT608" s="180">
        <v>1.22276665343608</v>
      </c>
      <c r="AU608" s="181">
        <v>601</v>
      </c>
    </row>
    <row r="609" customHeight="1" spans="1:47">
      <c r="A609" s="184" t="s">
        <v>606</v>
      </c>
      <c r="B609" s="185" t="s">
        <v>705</v>
      </c>
      <c r="C609" s="167" t="s">
        <v>709</v>
      </c>
      <c r="D609" s="186">
        <v>0</v>
      </c>
      <c r="E609" s="186">
        <v>0.75</v>
      </c>
      <c r="F609" s="186" t="s">
        <v>160</v>
      </c>
      <c r="G609" s="186" t="s">
        <v>160</v>
      </c>
      <c r="H609" s="186" t="s">
        <v>160</v>
      </c>
      <c r="I609" s="186" t="s">
        <v>160</v>
      </c>
      <c r="J609" s="186" t="s">
        <v>160</v>
      </c>
      <c r="K609" s="196" t="s">
        <v>160</v>
      </c>
      <c r="L609" s="171">
        <v>0.3551</v>
      </c>
      <c r="M609" s="172">
        <v>51</v>
      </c>
      <c r="N609" s="173">
        <v>115.2</v>
      </c>
      <c r="O609" s="173">
        <v>36.08</v>
      </c>
      <c r="P609" s="174">
        <v>1.116</v>
      </c>
      <c r="Q609" s="175">
        <v>33.18</v>
      </c>
      <c r="R609" s="176">
        <v>23</v>
      </c>
      <c r="S609" s="174">
        <f t="shared" si="18"/>
        <v>1.246504</v>
      </c>
      <c r="T609" s="177">
        <f t="shared" si="19"/>
        <v>-0.104696013811428</v>
      </c>
      <c r="U609" s="219">
        <v>2.89</v>
      </c>
      <c r="V609" s="219">
        <v>3.66</v>
      </c>
      <c r="W609" s="219">
        <v>4.56</v>
      </c>
      <c r="X609" s="219">
        <v>5.62</v>
      </c>
      <c r="Y609" s="219">
        <v>5.78</v>
      </c>
      <c r="Z609" s="219">
        <v>5.66</v>
      </c>
      <c r="AA609" s="219">
        <v>4.99</v>
      </c>
      <c r="AB609" s="219">
        <v>4.83</v>
      </c>
      <c r="AC609" s="219">
        <v>4.22</v>
      </c>
      <c r="AD609" s="219">
        <v>3.6</v>
      </c>
      <c r="AE609" s="219">
        <v>2.9</v>
      </c>
      <c r="AF609" s="219">
        <v>2.5</v>
      </c>
      <c r="AG609" s="179">
        <v>3.25494798251751</v>
      </c>
      <c r="AH609" s="179">
        <v>4.12218325813636</v>
      </c>
      <c r="AI609" s="179">
        <v>5.13583487898956</v>
      </c>
      <c r="AJ609" s="179">
        <v>6.32969123243889</v>
      </c>
      <c r="AK609" s="179">
        <v>6.50989596503501</v>
      </c>
      <c r="AL609" s="179">
        <v>6.37474241558792</v>
      </c>
      <c r="AM609" s="179">
        <v>5.62013509784164</v>
      </c>
      <c r="AN609" s="179">
        <v>5.43993036524552</v>
      </c>
      <c r="AO609" s="179">
        <v>4.75289982222279</v>
      </c>
      <c r="AP609" s="179">
        <v>4.05460648341281</v>
      </c>
      <c r="AQ609" s="179">
        <v>3.26621077830476</v>
      </c>
      <c r="AR609" s="179">
        <v>2.81569894681445</v>
      </c>
      <c r="AS609" s="177">
        <v>0.8</v>
      </c>
      <c r="AT609" s="180">
        <v>1.22296088126516</v>
      </c>
      <c r="AU609" s="181">
        <v>602</v>
      </c>
    </row>
    <row r="610" customHeight="1" spans="1:47">
      <c r="A610" s="184" t="s">
        <v>606</v>
      </c>
      <c r="B610" s="185" t="s">
        <v>705</v>
      </c>
      <c r="C610" s="167" t="s">
        <v>710</v>
      </c>
      <c r="D610" s="186">
        <v>0</v>
      </c>
      <c r="E610" s="186">
        <v>0.75</v>
      </c>
      <c r="F610" s="186" t="s">
        <v>160</v>
      </c>
      <c r="G610" s="186" t="s">
        <v>160</v>
      </c>
      <c r="H610" s="186" t="s">
        <v>160</v>
      </c>
      <c r="I610" s="186" t="s">
        <v>160</v>
      </c>
      <c r="J610" s="186" t="s">
        <v>160</v>
      </c>
      <c r="K610" s="196" t="s">
        <v>160</v>
      </c>
      <c r="L610" s="171">
        <v>0.3551</v>
      </c>
      <c r="M610" s="172">
        <v>47</v>
      </c>
      <c r="N610" s="173">
        <v>115.5</v>
      </c>
      <c r="O610" s="173">
        <v>35.87</v>
      </c>
      <c r="P610" s="174">
        <v>1.099</v>
      </c>
      <c r="Q610" s="175">
        <v>32.97</v>
      </c>
      <c r="R610" s="176">
        <v>22</v>
      </c>
      <c r="S610" s="174">
        <f t="shared" si="18"/>
        <v>1.227744</v>
      </c>
      <c r="T610" s="177">
        <f t="shared" si="19"/>
        <v>-0.104862251413976</v>
      </c>
      <c r="U610" s="219">
        <v>2.91</v>
      </c>
      <c r="V610" s="219">
        <v>3.61</v>
      </c>
      <c r="W610" s="219">
        <v>4.48</v>
      </c>
      <c r="X610" s="219">
        <v>5.39</v>
      </c>
      <c r="Y610" s="219">
        <v>5.67</v>
      </c>
      <c r="Z610" s="219">
        <v>5.62</v>
      </c>
      <c r="AA610" s="219">
        <v>4.91</v>
      </c>
      <c r="AB610" s="219">
        <v>4.76</v>
      </c>
      <c r="AC610" s="219">
        <v>4.19</v>
      </c>
      <c r="AD610" s="219">
        <v>3.43</v>
      </c>
      <c r="AE610" s="219">
        <v>2.93</v>
      </c>
      <c r="AF610" s="219">
        <v>2.54</v>
      </c>
      <c r="AG610" s="179">
        <v>3.27125654859645</v>
      </c>
      <c r="AH610" s="179">
        <v>4.05815674928975</v>
      </c>
      <c r="AI610" s="179">
        <v>5.03616128443715</v>
      </c>
      <c r="AJ610" s="179">
        <v>6.05913154533844</v>
      </c>
      <c r="AK610" s="179">
        <v>6.37389162561576</v>
      </c>
      <c r="AL610" s="179">
        <v>6.31768446842338</v>
      </c>
      <c r="AM610" s="179">
        <v>5.5195428362916</v>
      </c>
      <c r="AN610" s="179">
        <v>5.35092136471447</v>
      </c>
      <c r="AO610" s="179">
        <v>4.71015977272135</v>
      </c>
      <c r="AP610" s="179">
        <v>3.85581098339719</v>
      </c>
      <c r="AQ610" s="179">
        <v>3.2937394114734</v>
      </c>
      <c r="AR610" s="179">
        <v>2.85532358537285</v>
      </c>
      <c r="AS610" s="177">
        <v>0.8</v>
      </c>
      <c r="AT610" s="180">
        <v>1.22223179606824</v>
      </c>
      <c r="AU610" s="181">
        <v>603</v>
      </c>
    </row>
    <row r="611" customHeight="1" spans="1:47">
      <c r="A611" s="184" t="s">
        <v>606</v>
      </c>
      <c r="B611" s="185" t="s">
        <v>705</v>
      </c>
      <c r="C611" s="167" t="s">
        <v>711</v>
      </c>
      <c r="D611" s="186">
        <v>0</v>
      </c>
      <c r="E611" s="186">
        <v>0.75</v>
      </c>
      <c r="F611" s="186" t="s">
        <v>160</v>
      </c>
      <c r="G611" s="186" t="s">
        <v>160</v>
      </c>
      <c r="H611" s="186" t="s">
        <v>160</v>
      </c>
      <c r="I611" s="186" t="s">
        <v>160</v>
      </c>
      <c r="J611" s="186" t="s">
        <v>160</v>
      </c>
      <c r="K611" s="196" t="s">
        <v>160</v>
      </c>
      <c r="L611" s="171">
        <v>0.3551</v>
      </c>
      <c r="M611" s="172">
        <v>43</v>
      </c>
      <c r="N611" s="173">
        <v>115.85</v>
      </c>
      <c r="O611" s="173">
        <v>36</v>
      </c>
      <c r="P611" s="174">
        <v>1.099</v>
      </c>
      <c r="Q611" s="175">
        <v>33</v>
      </c>
      <c r="R611" s="176">
        <v>22</v>
      </c>
      <c r="S611" s="174">
        <f t="shared" si="18"/>
        <v>1.246504</v>
      </c>
      <c r="T611" s="177">
        <f t="shared" si="19"/>
        <v>-0.118334156970214</v>
      </c>
      <c r="U611" s="219">
        <v>2.89</v>
      </c>
      <c r="V611" s="219">
        <v>3.66</v>
      </c>
      <c r="W611" s="219">
        <v>4.56</v>
      </c>
      <c r="X611" s="219">
        <v>5.62</v>
      </c>
      <c r="Y611" s="219">
        <v>5.78</v>
      </c>
      <c r="Z611" s="219">
        <v>5.66</v>
      </c>
      <c r="AA611" s="219">
        <v>4.99</v>
      </c>
      <c r="AB611" s="219">
        <v>4.83</v>
      </c>
      <c r="AC611" s="219">
        <v>4.22</v>
      </c>
      <c r="AD611" s="219">
        <v>3.6</v>
      </c>
      <c r="AE611" s="219">
        <v>2.9</v>
      </c>
      <c r="AF611" s="219">
        <v>2.5</v>
      </c>
      <c r="AG611" s="179">
        <v>3.25157226932284</v>
      </c>
      <c r="AH611" s="179">
        <v>4.11790813346768</v>
      </c>
      <c r="AI611" s="179">
        <v>5.13050849415646</v>
      </c>
      <c r="AJ611" s="179">
        <v>6.32312669674546</v>
      </c>
      <c r="AK611" s="179">
        <v>6.50314453864569</v>
      </c>
      <c r="AL611" s="179">
        <v>6.36813115722052</v>
      </c>
      <c r="AM611" s="179">
        <v>5.61430644426332</v>
      </c>
      <c r="AN611" s="179">
        <v>5.43428860236309</v>
      </c>
      <c r="AO611" s="179">
        <v>4.74797058011848</v>
      </c>
      <c r="AP611" s="179">
        <v>4.0504014427551</v>
      </c>
      <c r="AQ611" s="179">
        <v>3.26282338444161</v>
      </c>
      <c r="AR611" s="179">
        <v>2.81277877969104</v>
      </c>
      <c r="AS611" s="177">
        <v>0.8</v>
      </c>
      <c r="AT611" s="180">
        <v>1.22296088126516</v>
      </c>
      <c r="AU611" s="181">
        <v>604</v>
      </c>
    </row>
    <row r="612" customHeight="1" spans="1:47">
      <c r="A612" s="184" t="s">
        <v>606</v>
      </c>
      <c r="B612" s="185" t="s">
        <v>705</v>
      </c>
      <c r="C612" s="167" t="s">
        <v>712</v>
      </c>
      <c r="D612" s="186">
        <v>0</v>
      </c>
      <c r="E612" s="186">
        <v>0.75</v>
      </c>
      <c r="F612" s="186" t="s">
        <v>160</v>
      </c>
      <c r="G612" s="186" t="s">
        <v>160</v>
      </c>
      <c r="H612" s="186" t="s">
        <v>160</v>
      </c>
      <c r="I612" s="186" t="s">
        <v>160</v>
      </c>
      <c r="J612" s="186" t="s">
        <v>160</v>
      </c>
      <c r="K612" s="196" t="s">
        <v>160</v>
      </c>
      <c r="L612" s="171">
        <v>0.3551</v>
      </c>
      <c r="M612" s="172">
        <v>53</v>
      </c>
      <c r="N612" s="173">
        <v>115.02</v>
      </c>
      <c r="O612" s="173">
        <v>35.7</v>
      </c>
      <c r="P612" s="174">
        <v>1.11</v>
      </c>
      <c r="Q612" s="175">
        <v>32.7</v>
      </c>
      <c r="R612" s="176">
        <v>23</v>
      </c>
      <c r="S612" s="174">
        <f t="shared" si="18"/>
        <v>1.227744</v>
      </c>
      <c r="T612" s="177">
        <f t="shared" si="19"/>
        <v>-0.0959027289076553</v>
      </c>
      <c r="U612" s="219">
        <v>2.91</v>
      </c>
      <c r="V612" s="219">
        <v>3.61</v>
      </c>
      <c r="W612" s="219">
        <v>4.48</v>
      </c>
      <c r="X612" s="219">
        <v>5.39</v>
      </c>
      <c r="Y612" s="219">
        <v>5.67</v>
      </c>
      <c r="Z612" s="219">
        <v>5.62</v>
      </c>
      <c r="AA612" s="219">
        <v>4.91</v>
      </c>
      <c r="AB612" s="219">
        <v>4.76</v>
      </c>
      <c r="AC612" s="219">
        <v>4.19</v>
      </c>
      <c r="AD612" s="219">
        <v>3.43</v>
      </c>
      <c r="AE612" s="219">
        <v>2.93</v>
      </c>
      <c r="AF612" s="219">
        <v>2.54</v>
      </c>
      <c r="AG612" s="179">
        <v>3.26361502072093</v>
      </c>
      <c r="AH612" s="179">
        <v>4.04867705319676</v>
      </c>
      <c r="AI612" s="179">
        <v>5.02439700784528</v>
      </c>
      <c r="AJ612" s="179">
        <v>6.04497765006386</v>
      </c>
      <c r="AK612" s="179">
        <v>6.35900246305419</v>
      </c>
      <c r="AL612" s="179">
        <v>6.30292660359163</v>
      </c>
      <c r="AM612" s="179">
        <v>5.50664939922329</v>
      </c>
      <c r="AN612" s="179">
        <v>5.33842182083561</v>
      </c>
      <c r="AO612" s="179">
        <v>4.69915702296244</v>
      </c>
      <c r="AP612" s="179">
        <v>3.84680395913155</v>
      </c>
      <c r="AQ612" s="179">
        <v>3.28604536450596</v>
      </c>
      <c r="AR612" s="179">
        <v>2.848653660698</v>
      </c>
      <c r="AS612" s="177">
        <v>0.8</v>
      </c>
      <c r="AT612" s="180">
        <v>1.22667258772221</v>
      </c>
      <c r="AU612" s="181">
        <v>605</v>
      </c>
    </row>
    <row r="613" customHeight="1" spans="1:47">
      <c r="A613" s="184" t="s">
        <v>606</v>
      </c>
      <c r="B613" s="185" t="s">
        <v>713</v>
      </c>
      <c r="C613" s="188" t="s">
        <v>714</v>
      </c>
      <c r="D613" s="186">
        <v>0</v>
      </c>
      <c r="E613" s="186">
        <v>0.75</v>
      </c>
      <c r="F613" s="186" t="s">
        <v>160</v>
      </c>
      <c r="G613" s="186" t="s">
        <v>160</v>
      </c>
      <c r="H613" s="186" t="s">
        <v>160</v>
      </c>
      <c r="I613" s="186" t="s">
        <v>160</v>
      </c>
      <c r="J613" s="186" t="s">
        <v>160</v>
      </c>
      <c r="K613" s="196" t="s">
        <v>160</v>
      </c>
      <c r="L613" s="171">
        <v>0.3551</v>
      </c>
      <c r="M613" s="172">
        <v>51</v>
      </c>
      <c r="N613" s="173">
        <v>115.65</v>
      </c>
      <c r="O613" s="173">
        <v>34.45</v>
      </c>
      <c r="P613" s="174">
        <v>1.089</v>
      </c>
      <c r="Q613" s="175">
        <v>30.75</v>
      </c>
      <c r="R613" s="176">
        <v>21</v>
      </c>
      <c r="S613" s="174">
        <f t="shared" si="18"/>
        <v>1.19808</v>
      </c>
      <c r="T613" s="177">
        <f t="shared" si="19"/>
        <v>-0.0910456730769231</v>
      </c>
      <c r="U613" s="219">
        <v>2.89</v>
      </c>
      <c r="V613" s="219">
        <v>3.5</v>
      </c>
      <c r="W613" s="219">
        <v>4.24</v>
      </c>
      <c r="X613" s="219">
        <v>5.21</v>
      </c>
      <c r="Y613" s="219">
        <v>5.45</v>
      </c>
      <c r="Z613" s="219">
        <v>5.5</v>
      </c>
      <c r="AA613" s="219">
        <v>4.9</v>
      </c>
      <c r="AB613" s="219">
        <v>4.6</v>
      </c>
      <c r="AC613" s="219">
        <v>4.1</v>
      </c>
      <c r="AD613" s="219">
        <v>3.38</v>
      </c>
      <c r="AE613" s="219">
        <v>2.91</v>
      </c>
      <c r="AF613" s="219">
        <v>2.54</v>
      </c>
      <c r="AG613" s="179">
        <v>3.18897682959402</v>
      </c>
      <c r="AH613" s="179">
        <v>3.86208266559829</v>
      </c>
      <c r="AI613" s="179">
        <v>4.67863728632479</v>
      </c>
      <c r="AJ613" s="179">
        <v>5.7489859107906</v>
      </c>
      <c r="AK613" s="179">
        <v>6.01381443643162</v>
      </c>
      <c r="AL613" s="179">
        <v>6.06898704594017</v>
      </c>
      <c r="AM613" s="179">
        <v>5.40691573183761</v>
      </c>
      <c r="AN613" s="179">
        <v>5.07588007478632</v>
      </c>
      <c r="AO613" s="179">
        <v>4.52415397970085</v>
      </c>
      <c r="AP613" s="179">
        <v>3.72966840277778</v>
      </c>
      <c r="AQ613" s="179">
        <v>3.21104587339744</v>
      </c>
      <c r="AR613" s="179">
        <v>2.80276856303419</v>
      </c>
      <c r="AS613" s="177">
        <v>0.8</v>
      </c>
      <c r="AT613" s="180">
        <v>1.22140580258253</v>
      </c>
      <c r="AU613" s="181">
        <v>606</v>
      </c>
    </row>
    <row r="614" customHeight="1" spans="1:47">
      <c r="A614" s="184" t="s">
        <v>606</v>
      </c>
      <c r="B614" s="185" t="s">
        <v>713</v>
      </c>
      <c r="C614" s="167" t="s">
        <v>715</v>
      </c>
      <c r="D614" s="186">
        <v>0</v>
      </c>
      <c r="E614" s="186">
        <v>0.75</v>
      </c>
      <c r="F614" s="186" t="s">
        <v>160</v>
      </c>
      <c r="G614" s="186" t="s">
        <v>160</v>
      </c>
      <c r="H614" s="186" t="s">
        <v>160</v>
      </c>
      <c r="I614" s="186" t="s">
        <v>160</v>
      </c>
      <c r="J614" s="186" t="s">
        <v>160</v>
      </c>
      <c r="K614" s="196" t="s">
        <v>160</v>
      </c>
      <c r="L614" s="171">
        <v>0.3551</v>
      </c>
      <c r="M614" s="172">
        <v>49</v>
      </c>
      <c r="N614" s="173">
        <v>115.63</v>
      </c>
      <c r="O614" s="173">
        <v>34.45</v>
      </c>
      <c r="P614" s="174">
        <v>1.088</v>
      </c>
      <c r="Q614" s="175">
        <v>30.75</v>
      </c>
      <c r="R614" s="176">
        <v>21</v>
      </c>
      <c r="S614" s="174">
        <f t="shared" si="18"/>
        <v>1.19808</v>
      </c>
      <c r="T614" s="177">
        <f t="shared" si="19"/>
        <v>-0.0918803418803419</v>
      </c>
      <c r="U614" s="219">
        <v>2.89</v>
      </c>
      <c r="V614" s="219">
        <v>3.5</v>
      </c>
      <c r="W614" s="219">
        <v>4.24</v>
      </c>
      <c r="X614" s="219">
        <v>5.21</v>
      </c>
      <c r="Y614" s="219">
        <v>5.45</v>
      </c>
      <c r="Z614" s="219">
        <v>5.5</v>
      </c>
      <c r="AA614" s="219">
        <v>4.9</v>
      </c>
      <c r="AB614" s="219">
        <v>4.6</v>
      </c>
      <c r="AC614" s="219">
        <v>4.1</v>
      </c>
      <c r="AD614" s="219">
        <v>3.38</v>
      </c>
      <c r="AE614" s="219">
        <v>2.91</v>
      </c>
      <c r="AF614" s="219">
        <v>2.54</v>
      </c>
      <c r="AG614" s="179">
        <v>3.18897682959402</v>
      </c>
      <c r="AH614" s="179">
        <v>3.86208266559829</v>
      </c>
      <c r="AI614" s="179">
        <v>4.67863728632479</v>
      </c>
      <c r="AJ614" s="179">
        <v>5.7489859107906</v>
      </c>
      <c r="AK614" s="179">
        <v>6.01381443643162</v>
      </c>
      <c r="AL614" s="179">
        <v>6.06898704594017</v>
      </c>
      <c r="AM614" s="179">
        <v>5.40691573183761</v>
      </c>
      <c r="AN614" s="179">
        <v>5.07588007478632</v>
      </c>
      <c r="AO614" s="179">
        <v>4.52415397970085</v>
      </c>
      <c r="AP614" s="179">
        <v>3.72966840277778</v>
      </c>
      <c r="AQ614" s="179">
        <v>3.21104587339744</v>
      </c>
      <c r="AR614" s="179">
        <v>2.80276856303419</v>
      </c>
      <c r="AS614" s="177">
        <v>0.8</v>
      </c>
      <c r="AT614" s="180">
        <v>1.23161711096677</v>
      </c>
      <c r="AU614" s="181">
        <v>607</v>
      </c>
    </row>
    <row r="615" customHeight="1" spans="1:47">
      <c r="A615" s="184" t="s">
        <v>606</v>
      </c>
      <c r="B615" s="185" t="s">
        <v>713</v>
      </c>
      <c r="C615" s="167" t="s">
        <v>716</v>
      </c>
      <c r="D615" s="186">
        <v>0</v>
      </c>
      <c r="E615" s="186">
        <v>0.75</v>
      </c>
      <c r="F615" s="186" t="s">
        <v>160</v>
      </c>
      <c r="G615" s="186" t="s">
        <v>160</v>
      </c>
      <c r="H615" s="186" t="s">
        <v>160</v>
      </c>
      <c r="I615" s="186" t="s">
        <v>160</v>
      </c>
      <c r="J615" s="186" t="s">
        <v>160</v>
      </c>
      <c r="K615" s="196" t="s">
        <v>160</v>
      </c>
      <c r="L615" s="171">
        <v>0.3551</v>
      </c>
      <c r="M615" s="172">
        <v>51</v>
      </c>
      <c r="N615" s="173">
        <v>115.63</v>
      </c>
      <c r="O615" s="173">
        <v>34.38</v>
      </c>
      <c r="P615" s="174">
        <v>1.085</v>
      </c>
      <c r="Q615" s="175">
        <v>30.68</v>
      </c>
      <c r="R615" s="176">
        <v>21</v>
      </c>
      <c r="S615" s="174">
        <f t="shared" si="18"/>
        <v>1.19808</v>
      </c>
      <c r="T615" s="177">
        <f t="shared" si="19"/>
        <v>-0.0943843482905984</v>
      </c>
      <c r="U615" s="219">
        <v>2.89</v>
      </c>
      <c r="V615" s="219">
        <v>3.5</v>
      </c>
      <c r="W615" s="219">
        <v>4.24</v>
      </c>
      <c r="X615" s="219">
        <v>5.21</v>
      </c>
      <c r="Y615" s="219">
        <v>5.45</v>
      </c>
      <c r="Z615" s="219">
        <v>5.5</v>
      </c>
      <c r="AA615" s="219">
        <v>4.9</v>
      </c>
      <c r="AB615" s="219">
        <v>4.6</v>
      </c>
      <c r="AC615" s="219">
        <v>4.1</v>
      </c>
      <c r="AD615" s="219">
        <v>3.38</v>
      </c>
      <c r="AE615" s="219">
        <v>2.91</v>
      </c>
      <c r="AF615" s="219">
        <v>2.54</v>
      </c>
      <c r="AG615" s="179">
        <v>3.18594711538462</v>
      </c>
      <c r="AH615" s="179">
        <v>3.85841346153846</v>
      </c>
      <c r="AI615" s="179">
        <v>4.67419230769231</v>
      </c>
      <c r="AJ615" s="179">
        <v>5.74352403846154</v>
      </c>
      <c r="AK615" s="179">
        <v>6.00810096153846</v>
      </c>
      <c r="AL615" s="179">
        <v>6.06322115384615</v>
      </c>
      <c r="AM615" s="179">
        <v>5.40177884615385</v>
      </c>
      <c r="AN615" s="179">
        <v>5.07105769230769</v>
      </c>
      <c r="AO615" s="179">
        <v>4.51985576923077</v>
      </c>
      <c r="AP615" s="179">
        <v>3.726125</v>
      </c>
      <c r="AQ615" s="179">
        <v>3.20799519230769</v>
      </c>
      <c r="AR615" s="179">
        <v>2.80010576923077</v>
      </c>
      <c r="AS615" s="177">
        <v>0.8</v>
      </c>
      <c r="AT615" s="180">
        <v>1.23715363937138</v>
      </c>
      <c r="AU615" s="181">
        <v>608</v>
      </c>
    </row>
    <row r="616" customHeight="1" spans="1:47">
      <c r="A616" s="184" t="s">
        <v>606</v>
      </c>
      <c r="B616" s="185" t="s">
        <v>713</v>
      </c>
      <c r="C616" s="167" t="s">
        <v>717</v>
      </c>
      <c r="D616" s="186">
        <v>0</v>
      </c>
      <c r="E616" s="186">
        <v>0.75</v>
      </c>
      <c r="F616" s="186" t="s">
        <v>160</v>
      </c>
      <c r="G616" s="186" t="s">
        <v>160</v>
      </c>
      <c r="H616" s="186" t="s">
        <v>160</v>
      </c>
      <c r="I616" s="186" t="s">
        <v>160</v>
      </c>
      <c r="J616" s="186" t="s">
        <v>160</v>
      </c>
      <c r="K616" s="196" t="s">
        <v>160</v>
      </c>
      <c r="L616" s="171">
        <v>0.3551</v>
      </c>
      <c r="M616" s="172">
        <v>66</v>
      </c>
      <c r="N616" s="173">
        <v>115.13</v>
      </c>
      <c r="O616" s="173">
        <v>34.65</v>
      </c>
      <c r="P616" s="174">
        <v>1.1</v>
      </c>
      <c r="Q616" s="175">
        <v>31.05</v>
      </c>
      <c r="R616" s="176">
        <v>22</v>
      </c>
      <c r="S616" s="174">
        <f t="shared" si="18"/>
        <v>1.19808</v>
      </c>
      <c r="T616" s="177">
        <f t="shared" si="19"/>
        <v>-0.0818643162393162</v>
      </c>
      <c r="U616" s="219">
        <v>2.89</v>
      </c>
      <c r="V616" s="219">
        <v>3.5</v>
      </c>
      <c r="W616" s="219">
        <v>4.24</v>
      </c>
      <c r="X616" s="219">
        <v>5.21</v>
      </c>
      <c r="Y616" s="219">
        <v>5.45</v>
      </c>
      <c r="Z616" s="219">
        <v>5.5</v>
      </c>
      <c r="AA616" s="219">
        <v>4.9</v>
      </c>
      <c r="AB616" s="219">
        <v>4.6</v>
      </c>
      <c r="AC616" s="219">
        <v>4.1</v>
      </c>
      <c r="AD616" s="219">
        <v>3.38</v>
      </c>
      <c r="AE616" s="219">
        <v>2.91</v>
      </c>
      <c r="AF616" s="219">
        <v>2.54</v>
      </c>
      <c r="AG616" s="179">
        <v>3.1962905982906</v>
      </c>
      <c r="AH616" s="179">
        <v>3.87094017094017</v>
      </c>
      <c r="AI616" s="179">
        <v>4.68936752136752</v>
      </c>
      <c r="AJ616" s="179">
        <v>5.76217094017094</v>
      </c>
      <c r="AK616" s="179">
        <v>6.02760683760684</v>
      </c>
      <c r="AL616" s="179">
        <v>6.08290598290598</v>
      </c>
      <c r="AM616" s="179">
        <v>5.41931623931624</v>
      </c>
      <c r="AN616" s="179">
        <v>5.08752136752137</v>
      </c>
      <c r="AO616" s="179">
        <v>4.53452991452991</v>
      </c>
      <c r="AP616" s="179">
        <v>3.73822222222222</v>
      </c>
      <c r="AQ616" s="179">
        <v>3.21841025641026</v>
      </c>
      <c r="AR616" s="179">
        <v>2.80919658119658</v>
      </c>
      <c r="AS616" s="177">
        <v>0.8</v>
      </c>
      <c r="AT616" s="180">
        <v>1.22380929665192</v>
      </c>
      <c r="AU616" s="181">
        <v>609</v>
      </c>
    </row>
    <row r="617" customHeight="1" spans="1:47">
      <c r="A617" s="184" t="s">
        <v>606</v>
      </c>
      <c r="B617" s="185" t="s">
        <v>713</v>
      </c>
      <c r="C617" s="167" t="s">
        <v>718</v>
      </c>
      <c r="D617" s="186">
        <v>0</v>
      </c>
      <c r="E617" s="186">
        <v>0.75</v>
      </c>
      <c r="F617" s="186" t="s">
        <v>160</v>
      </c>
      <c r="G617" s="186" t="s">
        <v>160</v>
      </c>
      <c r="H617" s="186" t="s">
        <v>160</v>
      </c>
      <c r="I617" s="186" t="s">
        <v>160</v>
      </c>
      <c r="J617" s="186" t="s">
        <v>160</v>
      </c>
      <c r="K617" s="196" t="s">
        <v>160</v>
      </c>
      <c r="L617" s="171">
        <v>0.3551</v>
      </c>
      <c r="M617" s="172">
        <v>54</v>
      </c>
      <c r="N617" s="173">
        <v>115.07</v>
      </c>
      <c r="O617" s="173">
        <v>34.45</v>
      </c>
      <c r="P617" s="174">
        <v>1.102</v>
      </c>
      <c r="Q617" s="175">
        <v>30.75</v>
      </c>
      <c r="R617" s="176">
        <v>22</v>
      </c>
      <c r="S617" s="174">
        <f t="shared" si="18"/>
        <v>1.19808</v>
      </c>
      <c r="T617" s="177">
        <f t="shared" si="19"/>
        <v>-0.0801949786324786</v>
      </c>
      <c r="U617" s="219">
        <v>2.89</v>
      </c>
      <c r="V617" s="219">
        <v>3.5</v>
      </c>
      <c r="W617" s="219">
        <v>4.24</v>
      </c>
      <c r="X617" s="219">
        <v>5.21</v>
      </c>
      <c r="Y617" s="219">
        <v>5.45</v>
      </c>
      <c r="Z617" s="219">
        <v>5.5</v>
      </c>
      <c r="AA617" s="219">
        <v>4.9</v>
      </c>
      <c r="AB617" s="219">
        <v>4.6</v>
      </c>
      <c r="AC617" s="219">
        <v>4.1</v>
      </c>
      <c r="AD617" s="219">
        <v>3.38</v>
      </c>
      <c r="AE617" s="219">
        <v>2.91</v>
      </c>
      <c r="AF617" s="219">
        <v>2.54</v>
      </c>
      <c r="AG617" s="179">
        <v>3.18897682959402</v>
      </c>
      <c r="AH617" s="179">
        <v>3.86208266559829</v>
      </c>
      <c r="AI617" s="179">
        <v>4.67863728632479</v>
      </c>
      <c r="AJ617" s="179">
        <v>5.7489859107906</v>
      </c>
      <c r="AK617" s="179">
        <v>6.01381443643162</v>
      </c>
      <c r="AL617" s="179">
        <v>6.06898704594017</v>
      </c>
      <c r="AM617" s="179">
        <v>5.40691573183761</v>
      </c>
      <c r="AN617" s="179">
        <v>5.07588007478632</v>
      </c>
      <c r="AO617" s="179">
        <v>4.52415397970085</v>
      </c>
      <c r="AP617" s="179">
        <v>3.72966840277778</v>
      </c>
      <c r="AQ617" s="179">
        <v>3.21104587339744</v>
      </c>
      <c r="AR617" s="179">
        <v>2.80276856303419</v>
      </c>
      <c r="AS617" s="177">
        <v>0.8</v>
      </c>
      <c r="AT617" s="180">
        <v>1.22436128961912</v>
      </c>
      <c r="AU617" s="181">
        <v>610</v>
      </c>
    </row>
    <row r="618" customHeight="1" spans="1:47">
      <c r="A618" s="184" t="s">
        <v>606</v>
      </c>
      <c r="B618" s="185" t="s">
        <v>713</v>
      </c>
      <c r="C618" s="167" t="s">
        <v>719</v>
      </c>
      <c r="D618" s="186">
        <v>0</v>
      </c>
      <c r="E618" s="186">
        <v>0.75</v>
      </c>
      <c r="F618" s="186" t="s">
        <v>160</v>
      </c>
      <c r="G618" s="186" t="s">
        <v>160</v>
      </c>
      <c r="H618" s="186" t="s">
        <v>160</v>
      </c>
      <c r="I618" s="186" t="s">
        <v>160</v>
      </c>
      <c r="J618" s="186" t="s">
        <v>160</v>
      </c>
      <c r="K618" s="196" t="s">
        <v>160</v>
      </c>
      <c r="L618" s="171">
        <v>0.3551</v>
      </c>
      <c r="M618" s="172">
        <v>57</v>
      </c>
      <c r="N618" s="173">
        <v>115.32</v>
      </c>
      <c r="O618" s="173">
        <v>34.45</v>
      </c>
      <c r="P618" s="174">
        <v>1.097</v>
      </c>
      <c r="Q618" s="175">
        <v>30.75</v>
      </c>
      <c r="R618" s="176">
        <v>22</v>
      </c>
      <c r="S618" s="174">
        <f t="shared" si="18"/>
        <v>1.19808</v>
      </c>
      <c r="T618" s="177">
        <f t="shared" si="19"/>
        <v>-0.0843683226495727</v>
      </c>
      <c r="U618" s="219">
        <v>2.89</v>
      </c>
      <c r="V618" s="219">
        <v>3.5</v>
      </c>
      <c r="W618" s="219">
        <v>4.24</v>
      </c>
      <c r="X618" s="219">
        <v>5.21</v>
      </c>
      <c r="Y618" s="219">
        <v>5.45</v>
      </c>
      <c r="Z618" s="219">
        <v>5.5</v>
      </c>
      <c r="AA618" s="219">
        <v>4.9</v>
      </c>
      <c r="AB618" s="219">
        <v>4.6</v>
      </c>
      <c r="AC618" s="219">
        <v>4.1</v>
      </c>
      <c r="AD618" s="219">
        <v>3.38</v>
      </c>
      <c r="AE618" s="219">
        <v>2.91</v>
      </c>
      <c r="AF618" s="219">
        <v>2.54</v>
      </c>
      <c r="AG618" s="179">
        <v>3.18897682959402</v>
      </c>
      <c r="AH618" s="179">
        <v>3.86208266559829</v>
      </c>
      <c r="AI618" s="179">
        <v>4.67863728632479</v>
      </c>
      <c r="AJ618" s="179">
        <v>5.7489859107906</v>
      </c>
      <c r="AK618" s="179">
        <v>6.01381443643162</v>
      </c>
      <c r="AL618" s="179">
        <v>6.06898704594017</v>
      </c>
      <c r="AM618" s="179">
        <v>5.40691573183761</v>
      </c>
      <c r="AN618" s="179">
        <v>5.07588007478632</v>
      </c>
      <c r="AO618" s="179">
        <v>4.52415397970085</v>
      </c>
      <c r="AP618" s="179">
        <v>3.72966840277778</v>
      </c>
      <c r="AQ618" s="179">
        <v>3.21104587339744</v>
      </c>
      <c r="AR618" s="179">
        <v>2.80276856303419</v>
      </c>
      <c r="AS618" s="177">
        <v>0.8</v>
      </c>
      <c r="AT618" s="180">
        <v>1.22471565547461</v>
      </c>
      <c r="AU618" s="181">
        <v>611</v>
      </c>
    </row>
    <row r="619" customHeight="1" spans="1:47">
      <c r="A619" s="184" t="s">
        <v>606</v>
      </c>
      <c r="B619" s="185" t="s">
        <v>713</v>
      </c>
      <c r="C619" s="167" t="s">
        <v>720</v>
      </c>
      <c r="D619" s="186">
        <v>0</v>
      </c>
      <c r="E619" s="186">
        <v>0.75</v>
      </c>
      <c r="F619" s="186" t="s">
        <v>160</v>
      </c>
      <c r="G619" s="186" t="s">
        <v>160</v>
      </c>
      <c r="H619" s="186" t="s">
        <v>160</v>
      </c>
      <c r="I619" s="186" t="s">
        <v>160</v>
      </c>
      <c r="J619" s="186" t="s">
        <v>160</v>
      </c>
      <c r="K619" s="196" t="s">
        <v>160</v>
      </c>
      <c r="L619" s="171">
        <v>0.3551</v>
      </c>
      <c r="M619" s="172">
        <v>45</v>
      </c>
      <c r="N619" s="173">
        <v>115.3</v>
      </c>
      <c r="O619" s="173">
        <v>34.07</v>
      </c>
      <c r="P619" s="174">
        <v>1.093</v>
      </c>
      <c r="Q619" s="175">
        <v>30.27</v>
      </c>
      <c r="R619" s="176">
        <v>21</v>
      </c>
      <c r="S619" s="174">
        <f t="shared" si="18"/>
        <v>1.19808</v>
      </c>
      <c r="T619" s="177">
        <f t="shared" si="19"/>
        <v>-0.0877069978632479</v>
      </c>
      <c r="U619" s="219">
        <v>2.89</v>
      </c>
      <c r="V619" s="219">
        <v>3.5</v>
      </c>
      <c r="W619" s="219">
        <v>4.24</v>
      </c>
      <c r="X619" s="219">
        <v>5.21</v>
      </c>
      <c r="Y619" s="219">
        <v>5.45</v>
      </c>
      <c r="Z619" s="219">
        <v>5.5</v>
      </c>
      <c r="AA619" s="219">
        <v>4.9</v>
      </c>
      <c r="AB619" s="219">
        <v>4.6</v>
      </c>
      <c r="AC619" s="219">
        <v>4.1</v>
      </c>
      <c r="AD619" s="219">
        <v>3.38</v>
      </c>
      <c r="AE619" s="219">
        <v>2.91</v>
      </c>
      <c r="AF619" s="219">
        <v>2.54</v>
      </c>
      <c r="AG619" s="179">
        <v>3.1756422275641</v>
      </c>
      <c r="AH619" s="179">
        <v>3.84593349358974</v>
      </c>
      <c r="AI619" s="179">
        <v>4.65907371794872</v>
      </c>
      <c r="AJ619" s="179">
        <v>5.72494671474359</v>
      </c>
      <c r="AK619" s="179">
        <v>5.98866786858974</v>
      </c>
      <c r="AL619" s="179">
        <v>6.04360977564103</v>
      </c>
      <c r="AM619" s="179">
        <v>5.38430689102564</v>
      </c>
      <c r="AN619" s="179">
        <v>5.05465544871795</v>
      </c>
      <c r="AO619" s="179">
        <v>4.50523637820513</v>
      </c>
      <c r="AP619" s="179">
        <v>3.71407291666667</v>
      </c>
      <c r="AQ619" s="179">
        <v>3.19761899038461</v>
      </c>
      <c r="AR619" s="179">
        <v>2.79104887820513</v>
      </c>
      <c r="AS619" s="177">
        <v>0.8</v>
      </c>
      <c r="AT619" s="180">
        <v>1.2187186948433</v>
      </c>
      <c r="AU619" s="181">
        <v>612</v>
      </c>
    </row>
    <row r="620" customHeight="1" spans="1:47">
      <c r="A620" s="184" t="s">
        <v>606</v>
      </c>
      <c r="B620" s="185" t="s">
        <v>713</v>
      </c>
      <c r="C620" s="167" t="s">
        <v>721</v>
      </c>
      <c r="D620" s="186">
        <v>0</v>
      </c>
      <c r="E620" s="186">
        <v>0.75</v>
      </c>
      <c r="F620" s="186" t="s">
        <v>160</v>
      </c>
      <c r="G620" s="186" t="s">
        <v>160</v>
      </c>
      <c r="H620" s="186" t="s">
        <v>160</v>
      </c>
      <c r="I620" s="186" t="s">
        <v>160</v>
      </c>
      <c r="J620" s="186" t="s">
        <v>160</v>
      </c>
      <c r="K620" s="196" t="s">
        <v>160</v>
      </c>
      <c r="L620" s="171">
        <v>0.3551</v>
      </c>
      <c r="M620" s="172">
        <v>48</v>
      </c>
      <c r="N620" s="173">
        <v>115.85</v>
      </c>
      <c r="O620" s="173">
        <v>34.4</v>
      </c>
      <c r="P620" s="174">
        <v>1.093</v>
      </c>
      <c r="Q620" s="175">
        <v>30.7</v>
      </c>
      <c r="R620" s="176">
        <v>21</v>
      </c>
      <c r="S620" s="174">
        <f t="shared" si="18"/>
        <v>1.19808</v>
      </c>
      <c r="T620" s="177">
        <f t="shared" si="19"/>
        <v>-0.0877069978632479</v>
      </c>
      <c r="U620" s="219">
        <v>2.89</v>
      </c>
      <c r="V620" s="219">
        <v>3.5</v>
      </c>
      <c r="W620" s="219">
        <v>4.24</v>
      </c>
      <c r="X620" s="219">
        <v>5.21</v>
      </c>
      <c r="Y620" s="219">
        <v>5.45</v>
      </c>
      <c r="Z620" s="219">
        <v>5.5</v>
      </c>
      <c r="AA620" s="219">
        <v>4.9</v>
      </c>
      <c r="AB620" s="219">
        <v>4.6</v>
      </c>
      <c r="AC620" s="219">
        <v>4.1</v>
      </c>
      <c r="AD620" s="219">
        <v>3.38</v>
      </c>
      <c r="AE620" s="219">
        <v>2.91</v>
      </c>
      <c r="AF620" s="219">
        <v>2.54</v>
      </c>
      <c r="AG620" s="179">
        <v>3.18720145566239</v>
      </c>
      <c r="AH620" s="179">
        <v>3.85993255876068</v>
      </c>
      <c r="AI620" s="179">
        <v>4.67603258547009</v>
      </c>
      <c r="AJ620" s="179">
        <v>5.74578532318376</v>
      </c>
      <c r="AK620" s="179">
        <v>6.01046641292735</v>
      </c>
      <c r="AL620" s="179">
        <v>6.06560830662393</v>
      </c>
      <c r="AM620" s="179">
        <v>5.40390558226496</v>
      </c>
      <c r="AN620" s="179">
        <v>5.07305422008547</v>
      </c>
      <c r="AO620" s="179">
        <v>4.52163528311966</v>
      </c>
      <c r="AP620" s="179">
        <v>3.72759201388889</v>
      </c>
      <c r="AQ620" s="179">
        <v>3.20925821314103</v>
      </c>
      <c r="AR620" s="179">
        <v>2.80120819978633</v>
      </c>
      <c r="AS620" s="177">
        <v>0.8</v>
      </c>
      <c r="AT620" s="180">
        <v>1.22471565547461</v>
      </c>
      <c r="AU620" s="181">
        <v>613</v>
      </c>
    </row>
    <row r="621" customHeight="1" spans="1:47">
      <c r="A621" s="184" t="s">
        <v>606</v>
      </c>
      <c r="B621" s="185" t="s">
        <v>713</v>
      </c>
      <c r="C621" s="167" t="s">
        <v>722</v>
      </c>
      <c r="D621" s="186">
        <v>0</v>
      </c>
      <c r="E621" s="186">
        <v>0.75</v>
      </c>
      <c r="F621" s="186" t="s">
        <v>160</v>
      </c>
      <c r="G621" s="186" t="s">
        <v>160</v>
      </c>
      <c r="H621" s="186" t="s">
        <v>160</v>
      </c>
      <c r="I621" s="186" t="s">
        <v>160</v>
      </c>
      <c r="J621" s="186" t="s">
        <v>160</v>
      </c>
      <c r="K621" s="196" t="s">
        <v>160</v>
      </c>
      <c r="L621" s="171">
        <v>0.3551</v>
      </c>
      <c r="M621" s="172">
        <v>42</v>
      </c>
      <c r="N621" s="173">
        <v>116.13</v>
      </c>
      <c r="O621" s="173">
        <v>34.23</v>
      </c>
      <c r="P621" s="174">
        <v>1.093</v>
      </c>
      <c r="Q621" s="175">
        <v>30.83</v>
      </c>
      <c r="R621" s="176">
        <v>21</v>
      </c>
      <c r="S621" s="174">
        <f t="shared" si="18"/>
        <v>1.209392</v>
      </c>
      <c r="T621" s="177">
        <f t="shared" si="19"/>
        <v>-0.0962400941960919</v>
      </c>
      <c r="U621" s="219">
        <v>2.91</v>
      </c>
      <c r="V621" s="219">
        <v>3.59</v>
      </c>
      <c r="W621" s="219">
        <v>4.24</v>
      </c>
      <c r="X621" s="219">
        <v>5.16</v>
      </c>
      <c r="Y621" s="219">
        <v>5.48</v>
      </c>
      <c r="Z621" s="219">
        <v>5.53</v>
      </c>
      <c r="AA621" s="219">
        <v>4.87</v>
      </c>
      <c r="AB621" s="219">
        <v>4.67</v>
      </c>
      <c r="AC621" s="219">
        <v>4.23</v>
      </c>
      <c r="AD621" s="219">
        <v>3.45</v>
      </c>
      <c r="AE621" s="219">
        <v>2.96</v>
      </c>
      <c r="AF621" s="219">
        <v>2.6</v>
      </c>
      <c r="AG621" s="179">
        <v>3.21234941193591</v>
      </c>
      <c r="AH621" s="179">
        <v>3.96300150819585</v>
      </c>
      <c r="AI621" s="179">
        <v>4.68053660020903</v>
      </c>
      <c r="AJ621" s="179">
        <v>5.69612473044307</v>
      </c>
      <c r="AK621" s="179">
        <v>6.04937277574186</v>
      </c>
      <c r="AL621" s="179">
        <v>6.1045677828198</v>
      </c>
      <c r="AM621" s="179">
        <v>5.37599368939103</v>
      </c>
      <c r="AN621" s="179">
        <v>5.15521366107929</v>
      </c>
      <c r="AO621" s="179">
        <v>4.66949759879344</v>
      </c>
      <c r="AP621" s="179">
        <v>3.80845548837763</v>
      </c>
      <c r="AQ621" s="179">
        <v>3.26754441901385</v>
      </c>
      <c r="AR621" s="179">
        <v>2.87014036805271</v>
      </c>
      <c r="AS621" s="177">
        <v>0.8</v>
      </c>
      <c r="AT621" s="180">
        <v>1.21480058657083</v>
      </c>
      <c r="AU621" s="181">
        <v>614</v>
      </c>
    </row>
    <row r="622" customHeight="1" spans="1:47">
      <c r="A622" s="184" t="s">
        <v>606</v>
      </c>
      <c r="B622" s="185" t="s">
        <v>713</v>
      </c>
      <c r="C622" s="167" t="s">
        <v>723</v>
      </c>
      <c r="D622" s="186">
        <v>0</v>
      </c>
      <c r="E622" s="186">
        <v>0.75</v>
      </c>
      <c r="F622" s="186" t="s">
        <v>160</v>
      </c>
      <c r="G622" s="186" t="s">
        <v>160</v>
      </c>
      <c r="H622" s="186" t="s">
        <v>160</v>
      </c>
      <c r="I622" s="186" t="s">
        <v>160</v>
      </c>
      <c r="J622" s="186" t="s">
        <v>160</v>
      </c>
      <c r="K622" s="196" t="s">
        <v>160</v>
      </c>
      <c r="L622" s="171">
        <v>0.3551</v>
      </c>
      <c r="M622" s="172">
        <v>35</v>
      </c>
      <c r="N622" s="173">
        <v>116.43</v>
      </c>
      <c r="O622" s="173">
        <v>33.92</v>
      </c>
      <c r="P622" s="174">
        <v>1.104</v>
      </c>
      <c r="Q622" s="175">
        <v>30.52</v>
      </c>
      <c r="R622" s="176">
        <v>21</v>
      </c>
      <c r="S622" s="174">
        <f t="shared" si="18"/>
        <v>1.181672</v>
      </c>
      <c r="T622" s="177">
        <f t="shared" si="19"/>
        <v>-0.0657305919070604</v>
      </c>
      <c r="U622" s="219">
        <v>2.89</v>
      </c>
      <c r="V622" s="219">
        <v>3.5</v>
      </c>
      <c r="W622" s="219">
        <v>3.86</v>
      </c>
      <c r="X622" s="219">
        <v>4.99</v>
      </c>
      <c r="Y622" s="219">
        <v>5.29</v>
      </c>
      <c r="Z622" s="219">
        <v>5.34</v>
      </c>
      <c r="AA622" s="219">
        <v>4.88</v>
      </c>
      <c r="AB622" s="219">
        <v>4.58</v>
      </c>
      <c r="AC622" s="219">
        <v>4.16</v>
      </c>
      <c r="AD622" s="219">
        <v>3.45</v>
      </c>
      <c r="AE622" s="219">
        <v>2.97</v>
      </c>
      <c r="AF622" s="219">
        <v>2.64</v>
      </c>
      <c r="AG622" s="179">
        <v>3.17972587993961</v>
      </c>
      <c r="AH622" s="179">
        <v>3.85087909335247</v>
      </c>
      <c r="AI622" s="179">
        <v>4.24696951438301</v>
      </c>
      <c r="AJ622" s="179">
        <v>5.49025333595109</v>
      </c>
      <c r="AK622" s="179">
        <v>5.82032868680988</v>
      </c>
      <c r="AL622" s="179">
        <v>5.87534124528634</v>
      </c>
      <c r="AM622" s="179">
        <v>5.36922570730287</v>
      </c>
      <c r="AN622" s="179">
        <v>5.03915035644409</v>
      </c>
      <c r="AO622" s="179">
        <v>4.57704486524179</v>
      </c>
      <c r="AP622" s="179">
        <v>3.79586653487601</v>
      </c>
      <c r="AQ622" s="179">
        <v>3.26774597350195</v>
      </c>
      <c r="AR622" s="179">
        <v>2.90466308755729</v>
      </c>
      <c r="AS622" s="177">
        <v>0.8</v>
      </c>
      <c r="AT622" s="180">
        <v>1.21480058657083</v>
      </c>
      <c r="AU622" s="181">
        <v>615</v>
      </c>
    </row>
    <row r="623" customHeight="1" spans="1:47">
      <c r="A623" s="184" t="s">
        <v>606</v>
      </c>
      <c r="B623" s="185" t="s">
        <v>724</v>
      </c>
      <c r="C623" s="188" t="s">
        <v>725</v>
      </c>
      <c r="D623" s="186">
        <v>0</v>
      </c>
      <c r="E623" s="186">
        <v>0.75</v>
      </c>
      <c r="F623" s="186" t="s">
        <v>160</v>
      </c>
      <c r="G623" s="186" t="s">
        <v>160</v>
      </c>
      <c r="H623" s="186" t="s">
        <v>160</v>
      </c>
      <c r="I623" s="186" t="s">
        <v>160</v>
      </c>
      <c r="J623" s="186" t="s">
        <v>160</v>
      </c>
      <c r="K623" s="196" t="s">
        <v>160</v>
      </c>
      <c r="L623" s="171">
        <v>0.3551</v>
      </c>
      <c r="M623" s="172">
        <v>71</v>
      </c>
      <c r="N623" s="173">
        <v>113.85</v>
      </c>
      <c r="O623" s="173">
        <v>34.03</v>
      </c>
      <c r="P623" s="174">
        <v>1.109</v>
      </c>
      <c r="Q623" s="175">
        <v>30.23</v>
      </c>
      <c r="R623" s="176">
        <v>22</v>
      </c>
      <c r="S623" s="174">
        <f t="shared" si="18"/>
        <v>1.173912</v>
      </c>
      <c r="T623" s="177">
        <f t="shared" si="19"/>
        <v>-0.0552954565589244</v>
      </c>
      <c r="U623" s="219">
        <v>2.88</v>
      </c>
      <c r="V623" s="219">
        <v>3.43</v>
      </c>
      <c r="W623" s="219">
        <v>4.2</v>
      </c>
      <c r="X623" s="219">
        <v>5.1</v>
      </c>
      <c r="Y623" s="219">
        <v>5.38</v>
      </c>
      <c r="Z623" s="219">
        <v>5.38</v>
      </c>
      <c r="AA623" s="219">
        <v>4.81</v>
      </c>
      <c r="AB623" s="219">
        <v>4.48</v>
      </c>
      <c r="AC623" s="219">
        <v>3.81</v>
      </c>
      <c r="AD623" s="219">
        <v>3.29</v>
      </c>
      <c r="AE623" s="219">
        <v>2.85</v>
      </c>
      <c r="AF623" s="219">
        <v>2.61</v>
      </c>
      <c r="AG623" s="179">
        <v>3.16309529164026</v>
      </c>
      <c r="AH623" s="179">
        <v>3.76715862858545</v>
      </c>
      <c r="AI623" s="179">
        <v>4.61284730030871</v>
      </c>
      <c r="AJ623" s="179">
        <v>5.60131457894629</v>
      </c>
      <c r="AK623" s="179">
        <v>5.90883773230021</v>
      </c>
      <c r="AL623" s="179">
        <v>5.90883773230021</v>
      </c>
      <c r="AM623" s="179">
        <v>5.28280845582974</v>
      </c>
      <c r="AN623" s="179">
        <v>4.92037045366263</v>
      </c>
      <c r="AO623" s="179">
        <v>4.18451147956576</v>
      </c>
      <c r="AP623" s="179">
        <v>3.61339705190849</v>
      </c>
      <c r="AQ623" s="179">
        <v>3.13014638235234</v>
      </c>
      <c r="AR623" s="179">
        <v>2.86655510804898</v>
      </c>
      <c r="AS623" s="177">
        <v>0.8</v>
      </c>
      <c r="AT623" s="180">
        <v>1.2119947612612</v>
      </c>
      <c r="AU623" s="181">
        <v>616</v>
      </c>
    </row>
    <row r="624" customHeight="1" spans="1:47">
      <c r="A624" s="184" t="s">
        <v>606</v>
      </c>
      <c r="B624" s="185" t="s">
        <v>724</v>
      </c>
      <c r="C624" s="167" t="s">
        <v>726</v>
      </c>
      <c r="D624" s="186">
        <v>0</v>
      </c>
      <c r="E624" s="186">
        <v>0.75</v>
      </c>
      <c r="F624" s="186" t="s">
        <v>160</v>
      </c>
      <c r="G624" s="186" t="s">
        <v>160</v>
      </c>
      <c r="H624" s="186" t="s">
        <v>160</v>
      </c>
      <c r="I624" s="186" t="s">
        <v>160</v>
      </c>
      <c r="J624" s="186" t="s">
        <v>160</v>
      </c>
      <c r="K624" s="196" t="s">
        <v>160</v>
      </c>
      <c r="L624" s="171">
        <v>0.3551</v>
      </c>
      <c r="M624" s="172">
        <v>76</v>
      </c>
      <c r="N624" s="173">
        <v>113.82</v>
      </c>
      <c r="O624" s="173">
        <v>34.03</v>
      </c>
      <c r="P624" s="174">
        <v>1.112</v>
      </c>
      <c r="Q624" s="175">
        <v>30.23</v>
      </c>
      <c r="R624" s="176">
        <v>22</v>
      </c>
      <c r="S624" s="174">
        <f t="shared" si="18"/>
        <v>1.173912</v>
      </c>
      <c r="T624" s="177">
        <f t="shared" si="19"/>
        <v>-0.0527398987317618</v>
      </c>
      <c r="U624" s="219">
        <v>2.88</v>
      </c>
      <c r="V624" s="219">
        <v>3.43</v>
      </c>
      <c r="W624" s="219">
        <v>4.2</v>
      </c>
      <c r="X624" s="219">
        <v>5.1</v>
      </c>
      <c r="Y624" s="219">
        <v>5.38</v>
      </c>
      <c r="Z624" s="219">
        <v>5.38</v>
      </c>
      <c r="AA624" s="219">
        <v>4.81</v>
      </c>
      <c r="AB624" s="219">
        <v>4.48</v>
      </c>
      <c r="AC624" s="219">
        <v>3.81</v>
      </c>
      <c r="AD624" s="219">
        <v>3.29</v>
      </c>
      <c r="AE624" s="219">
        <v>2.85</v>
      </c>
      <c r="AF624" s="219">
        <v>2.61</v>
      </c>
      <c r="AG624" s="179">
        <v>3.16309529164026</v>
      </c>
      <c r="AH624" s="179">
        <v>3.76715862858545</v>
      </c>
      <c r="AI624" s="179">
        <v>4.61284730030871</v>
      </c>
      <c r="AJ624" s="179">
        <v>5.60131457894629</v>
      </c>
      <c r="AK624" s="179">
        <v>5.90883773230021</v>
      </c>
      <c r="AL624" s="179">
        <v>5.90883773230021</v>
      </c>
      <c r="AM624" s="179">
        <v>5.28280845582974</v>
      </c>
      <c r="AN624" s="179">
        <v>4.92037045366263</v>
      </c>
      <c r="AO624" s="179">
        <v>4.18451147956576</v>
      </c>
      <c r="AP624" s="179">
        <v>3.61339705190849</v>
      </c>
      <c r="AQ624" s="179">
        <v>3.13014638235234</v>
      </c>
      <c r="AR624" s="179">
        <v>2.86655510804898</v>
      </c>
      <c r="AS624" s="177">
        <v>0.8</v>
      </c>
      <c r="AT624" s="180">
        <v>1.21344431363639</v>
      </c>
      <c r="AU624" s="181">
        <v>617</v>
      </c>
    </row>
    <row r="625" customHeight="1" spans="1:47">
      <c r="A625" s="184" t="s">
        <v>606</v>
      </c>
      <c r="B625" s="185" t="s">
        <v>724</v>
      </c>
      <c r="C625" s="167" t="s">
        <v>727</v>
      </c>
      <c r="D625" s="186">
        <v>0</v>
      </c>
      <c r="E625" s="186">
        <v>0.75</v>
      </c>
      <c r="F625" s="186" t="s">
        <v>160</v>
      </c>
      <c r="G625" s="186" t="s">
        <v>160</v>
      </c>
      <c r="H625" s="186" t="s">
        <v>160</v>
      </c>
      <c r="I625" s="186" t="s">
        <v>160</v>
      </c>
      <c r="J625" s="186" t="s">
        <v>160</v>
      </c>
      <c r="K625" s="196" t="s">
        <v>160</v>
      </c>
      <c r="L625" s="171">
        <v>0.3551</v>
      </c>
      <c r="M625" s="172">
        <v>81</v>
      </c>
      <c r="N625" s="173">
        <v>113.83</v>
      </c>
      <c r="O625" s="173">
        <v>34</v>
      </c>
      <c r="P625" s="174">
        <v>1.107</v>
      </c>
      <c r="Q625" s="175">
        <v>30.2</v>
      </c>
      <c r="R625" s="176">
        <v>22</v>
      </c>
      <c r="S625" s="174">
        <f t="shared" si="18"/>
        <v>1.173912</v>
      </c>
      <c r="T625" s="177">
        <f t="shared" si="19"/>
        <v>-0.0569991617770328</v>
      </c>
      <c r="U625" s="219">
        <v>2.88</v>
      </c>
      <c r="V625" s="219">
        <v>3.43</v>
      </c>
      <c r="W625" s="219">
        <v>4.2</v>
      </c>
      <c r="X625" s="219">
        <v>5.1</v>
      </c>
      <c r="Y625" s="219">
        <v>5.38</v>
      </c>
      <c r="Z625" s="219">
        <v>5.38</v>
      </c>
      <c r="AA625" s="219">
        <v>4.81</v>
      </c>
      <c r="AB625" s="219">
        <v>4.48</v>
      </c>
      <c r="AC625" s="219">
        <v>3.81</v>
      </c>
      <c r="AD625" s="219">
        <v>3.29</v>
      </c>
      <c r="AE625" s="219">
        <v>2.85</v>
      </c>
      <c r="AF625" s="219">
        <v>2.61</v>
      </c>
      <c r="AG625" s="179">
        <v>3.16203545069818</v>
      </c>
      <c r="AH625" s="179">
        <v>3.76589638746346</v>
      </c>
      <c r="AI625" s="179">
        <v>4.61130169893484</v>
      </c>
      <c r="AJ625" s="179">
        <v>5.59943777727802</v>
      </c>
      <c r="AK625" s="179">
        <v>5.90685789054035</v>
      </c>
      <c r="AL625" s="179">
        <v>5.90685789054035</v>
      </c>
      <c r="AM625" s="179">
        <v>5.28103837425633</v>
      </c>
      <c r="AN625" s="179">
        <v>4.91872181219717</v>
      </c>
      <c r="AO625" s="179">
        <v>4.18310939831946</v>
      </c>
      <c r="AP625" s="179">
        <v>3.61218633083229</v>
      </c>
      <c r="AQ625" s="179">
        <v>3.12909758142007</v>
      </c>
      <c r="AR625" s="179">
        <v>2.86559462719522</v>
      </c>
      <c r="AS625" s="177">
        <v>0.8</v>
      </c>
      <c r="AT625" s="180">
        <v>1.2156016040951</v>
      </c>
      <c r="AU625" s="181">
        <v>618</v>
      </c>
    </row>
    <row r="626" customHeight="1" spans="1:47">
      <c r="A626" s="184" t="s">
        <v>606</v>
      </c>
      <c r="B626" s="185" t="s">
        <v>724</v>
      </c>
      <c r="C626" s="167" t="s">
        <v>728</v>
      </c>
      <c r="D626" s="186">
        <v>0</v>
      </c>
      <c r="E626" s="186">
        <v>0.75</v>
      </c>
      <c r="F626" s="186" t="s">
        <v>160</v>
      </c>
      <c r="G626" s="186" t="s">
        <v>160</v>
      </c>
      <c r="H626" s="186" t="s">
        <v>160</v>
      </c>
      <c r="I626" s="186" t="s">
        <v>160</v>
      </c>
      <c r="J626" s="186" t="s">
        <v>160</v>
      </c>
      <c r="K626" s="196" t="s">
        <v>160</v>
      </c>
      <c r="L626" s="171">
        <v>0.3551</v>
      </c>
      <c r="M626" s="172">
        <v>64</v>
      </c>
      <c r="N626" s="173">
        <v>114.2</v>
      </c>
      <c r="O626" s="173">
        <v>34.1</v>
      </c>
      <c r="P626" s="174">
        <v>1.105</v>
      </c>
      <c r="Q626" s="175">
        <v>30.1</v>
      </c>
      <c r="R626" s="176">
        <v>22</v>
      </c>
      <c r="S626" s="174">
        <f t="shared" si="18"/>
        <v>1.189592</v>
      </c>
      <c r="T626" s="177">
        <f t="shared" si="19"/>
        <v>-0.0711100948896767</v>
      </c>
      <c r="U626" s="219">
        <v>2.89</v>
      </c>
      <c r="V626" s="219">
        <v>3.41</v>
      </c>
      <c r="W626" s="219">
        <v>4.29</v>
      </c>
      <c r="X626" s="219">
        <v>5.18</v>
      </c>
      <c r="Y626" s="219">
        <v>5.44</v>
      </c>
      <c r="Z626" s="219">
        <v>5.46</v>
      </c>
      <c r="AA626" s="219">
        <v>4.91</v>
      </c>
      <c r="AB626" s="219">
        <v>4.59</v>
      </c>
      <c r="AC626" s="219">
        <v>3.96</v>
      </c>
      <c r="AD626" s="219">
        <v>3.33</v>
      </c>
      <c r="AE626" s="219">
        <v>2.84</v>
      </c>
      <c r="AF626" s="219">
        <v>2.56</v>
      </c>
      <c r="AG626" s="179">
        <v>3.17183034183149</v>
      </c>
      <c r="AH626" s="179">
        <v>3.74254029953127</v>
      </c>
      <c r="AI626" s="179">
        <v>4.70835715102321</v>
      </c>
      <c r="AJ626" s="179">
        <v>5.68514919400937</v>
      </c>
      <c r="AK626" s="179">
        <v>5.97050417285927</v>
      </c>
      <c r="AL626" s="179">
        <v>5.99245455584772</v>
      </c>
      <c r="AM626" s="179">
        <v>5.38881902366526</v>
      </c>
      <c r="AN626" s="179">
        <v>5.03761289585001</v>
      </c>
      <c r="AO626" s="179">
        <v>4.34617583171373</v>
      </c>
      <c r="AP626" s="179">
        <v>3.65473876757746</v>
      </c>
      <c r="AQ626" s="179">
        <v>3.11695438436035</v>
      </c>
      <c r="AR626" s="179">
        <v>2.80964902252201</v>
      </c>
      <c r="AS626" s="177">
        <v>0.8</v>
      </c>
      <c r="AT626" s="180">
        <v>1.20893274544947</v>
      </c>
      <c r="AU626" s="181">
        <v>619</v>
      </c>
    </row>
    <row r="627" customHeight="1" spans="1:47">
      <c r="A627" s="184" t="s">
        <v>606</v>
      </c>
      <c r="B627" s="185" t="s">
        <v>724</v>
      </c>
      <c r="C627" s="167" t="s">
        <v>729</v>
      </c>
      <c r="D627" s="186">
        <v>0</v>
      </c>
      <c r="E627" s="186">
        <v>0.75</v>
      </c>
      <c r="F627" s="186" t="s">
        <v>160</v>
      </c>
      <c r="G627" s="186" t="s">
        <v>160</v>
      </c>
      <c r="H627" s="186" t="s">
        <v>160</v>
      </c>
      <c r="I627" s="186" t="s">
        <v>160</v>
      </c>
      <c r="J627" s="186" t="s">
        <v>160</v>
      </c>
      <c r="K627" s="196" t="s">
        <v>160</v>
      </c>
      <c r="L627" s="171">
        <v>0.3551</v>
      </c>
      <c r="M627" s="172">
        <v>86</v>
      </c>
      <c r="N627" s="173">
        <v>113.48</v>
      </c>
      <c r="O627" s="173">
        <v>33.85</v>
      </c>
      <c r="P627" s="174">
        <v>1.074</v>
      </c>
      <c r="Q627" s="175">
        <v>29.65</v>
      </c>
      <c r="R627" s="176">
        <v>21</v>
      </c>
      <c r="S627" s="174">
        <f t="shared" si="18"/>
        <v>1.137512</v>
      </c>
      <c r="T627" s="177">
        <f t="shared" si="19"/>
        <v>-0.0558341362552659</v>
      </c>
      <c r="U627" s="219">
        <v>2.84</v>
      </c>
      <c r="V627" s="219">
        <v>3.29</v>
      </c>
      <c r="W627" s="219">
        <v>4.02</v>
      </c>
      <c r="X627" s="219">
        <v>4.83</v>
      </c>
      <c r="Y627" s="219">
        <v>5.08</v>
      </c>
      <c r="Z627" s="219">
        <v>5.21</v>
      </c>
      <c r="AA627" s="219">
        <v>4.76</v>
      </c>
      <c r="AB627" s="219">
        <v>4.41</v>
      </c>
      <c r="AC627" s="219">
        <v>3.8</v>
      </c>
      <c r="AD627" s="219">
        <v>3.19</v>
      </c>
      <c r="AE627" s="219">
        <v>2.72</v>
      </c>
      <c r="AF627" s="219">
        <v>2.57</v>
      </c>
      <c r="AG627" s="179">
        <v>3.1035691931162</v>
      </c>
      <c r="AH627" s="179">
        <v>3.59533191737757</v>
      </c>
      <c r="AI627" s="179">
        <v>4.39308033673491</v>
      </c>
      <c r="AJ627" s="179">
        <v>5.27825324040538</v>
      </c>
      <c r="AK627" s="179">
        <v>5.55145475388391</v>
      </c>
      <c r="AL627" s="179">
        <v>5.69351954089275</v>
      </c>
      <c r="AM627" s="179">
        <v>5.20175681663138</v>
      </c>
      <c r="AN627" s="179">
        <v>4.81927469776143</v>
      </c>
      <c r="AO627" s="179">
        <v>4.15266300487379</v>
      </c>
      <c r="AP627" s="179">
        <v>3.48605131198616</v>
      </c>
      <c r="AQ627" s="179">
        <v>2.97243246664651</v>
      </c>
      <c r="AR627" s="179">
        <v>2.80851155855938</v>
      </c>
      <c r="AS627" s="177">
        <v>0.8</v>
      </c>
      <c r="AT627" s="180">
        <v>1.21493652080877</v>
      </c>
      <c r="AU627" s="181">
        <v>620</v>
      </c>
    </row>
    <row r="628" customHeight="1" spans="1:47">
      <c r="A628" s="184" t="s">
        <v>606</v>
      </c>
      <c r="B628" s="185" t="s">
        <v>724</v>
      </c>
      <c r="C628" s="167" t="s">
        <v>730</v>
      </c>
      <c r="D628" s="186">
        <v>0</v>
      </c>
      <c r="E628" s="186">
        <v>0.75</v>
      </c>
      <c r="F628" s="186" t="s">
        <v>160</v>
      </c>
      <c r="G628" s="186" t="s">
        <v>160</v>
      </c>
      <c r="H628" s="186" t="s">
        <v>160</v>
      </c>
      <c r="I628" s="186" t="s">
        <v>160</v>
      </c>
      <c r="J628" s="186" t="s">
        <v>160</v>
      </c>
      <c r="K628" s="196" t="s">
        <v>160</v>
      </c>
      <c r="L628" s="171">
        <v>0.3551</v>
      </c>
      <c r="M628" s="172">
        <v>114</v>
      </c>
      <c r="N628" s="173">
        <v>113.47</v>
      </c>
      <c r="O628" s="173">
        <v>34.17</v>
      </c>
      <c r="P628" s="174">
        <v>1.117</v>
      </c>
      <c r="Q628" s="175">
        <v>30.47</v>
      </c>
      <c r="R628" s="176">
        <v>22</v>
      </c>
      <c r="S628" s="174">
        <f t="shared" si="18"/>
        <v>1.173912</v>
      </c>
      <c r="T628" s="177">
        <f t="shared" si="19"/>
        <v>-0.0484806356864911</v>
      </c>
      <c r="U628" s="219">
        <v>2.88</v>
      </c>
      <c r="V628" s="219">
        <v>3.43</v>
      </c>
      <c r="W628" s="219">
        <v>4.2</v>
      </c>
      <c r="X628" s="219">
        <v>5.1</v>
      </c>
      <c r="Y628" s="219">
        <v>5.38</v>
      </c>
      <c r="Z628" s="219">
        <v>5.38</v>
      </c>
      <c r="AA628" s="219">
        <v>4.81</v>
      </c>
      <c r="AB628" s="219">
        <v>4.48</v>
      </c>
      <c r="AC628" s="219">
        <v>3.81</v>
      </c>
      <c r="AD628" s="219">
        <v>3.29</v>
      </c>
      <c r="AE628" s="219">
        <v>2.85</v>
      </c>
      <c r="AF628" s="219">
        <v>2.61</v>
      </c>
      <c r="AG628" s="179">
        <v>3.16796270930019</v>
      </c>
      <c r="AH628" s="179">
        <v>3.77295558781237</v>
      </c>
      <c r="AI628" s="179">
        <v>4.61994561772944</v>
      </c>
      <c r="AJ628" s="179">
        <v>5.60993396438575</v>
      </c>
      <c r="AK628" s="179">
        <v>5.91793033890104</v>
      </c>
      <c r="AL628" s="179">
        <v>5.91793033890104</v>
      </c>
      <c r="AM628" s="179">
        <v>5.29093771935205</v>
      </c>
      <c r="AN628" s="179">
        <v>4.92794199224473</v>
      </c>
      <c r="AO628" s="179">
        <v>4.1909506675117</v>
      </c>
      <c r="AP628" s="179">
        <v>3.61895740055473</v>
      </c>
      <c r="AQ628" s="179">
        <v>3.13496309774498</v>
      </c>
      <c r="AR628" s="179">
        <v>2.87096620530329</v>
      </c>
      <c r="AS628" s="177">
        <v>0.8</v>
      </c>
      <c r="AT628" s="180">
        <v>1.19446727878171</v>
      </c>
      <c r="AU628" s="181">
        <v>621</v>
      </c>
    </row>
    <row r="629" customHeight="1" spans="1:47">
      <c r="A629" s="184" t="s">
        <v>606</v>
      </c>
      <c r="B629" s="185" t="s">
        <v>724</v>
      </c>
      <c r="C629" s="167" t="s">
        <v>731</v>
      </c>
      <c r="D629" s="186">
        <v>0</v>
      </c>
      <c r="E629" s="186">
        <v>0.75</v>
      </c>
      <c r="F629" s="186" t="s">
        <v>160</v>
      </c>
      <c r="G629" s="186" t="s">
        <v>160</v>
      </c>
      <c r="H629" s="186" t="s">
        <v>160</v>
      </c>
      <c r="I629" s="186" t="s">
        <v>160</v>
      </c>
      <c r="J629" s="186" t="s">
        <v>160</v>
      </c>
      <c r="K629" s="196" t="s">
        <v>160</v>
      </c>
      <c r="L629" s="171">
        <v>0.3551</v>
      </c>
      <c r="M629" s="172">
        <v>98</v>
      </c>
      <c r="N629" s="173">
        <v>113.77</v>
      </c>
      <c r="O629" s="173">
        <v>34.22</v>
      </c>
      <c r="P629" s="174">
        <v>1.128</v>
      </c>
      <c r="Q629" s="175">
        <v>30.52</v>
      </c>
      <c r="R629" s="176">
        <v>22</v>
      </c>
      <c r="S629" s="174">
        <f t="shared" si="18"/>
        <v>1.173912</v>
      </c>
      <c r="T629" s="177">
        <f t="shared" si="19"/>
        <v>-0.0391102569868953</v>
      </c>
      <c r="U629" s="219">
        <v>2.88</v>
      </c>
      <c r="V629" s="219">
        <v>3.43</v>
      </c>
      <c r="W629" s="219">
        <v>4.2</v>
      </c>
      <c r="X629" s="219">
        <v>5.1</v>
      </c>
      <c r="Y629" s="219">
        <v>5.38</v>
      </c>
      <c r="Z629" s="219">
        <v>5.38</v>
      </c>
      <c r="AA629" s="219">
        <v>4.81</v>
      </c>
      <c r="AB629" s="219">
        <v>4.48</v>
      </c>
      <c r="AC629" s="219">
        <v>3.81</v>
      </c>
      <c r="AD629" s="219">
        <v>3.29</v>
      </c>
      <c r="AE629" s="219">
        <v>2.85</v>
      </c>
      <c r="AF629" s="219">
        <v>2.61</v>
      </c>
      <c r="AG629" s="179">
        <v>3.16978799092266</v>
      </c>
      <c r="AH629" s="179">
        <v>3.77512944752247</v>
      </c>
      <c r="AI629" s="179">
        <v>4.62260748676221</v>
      </c>
      <c r="AJ629" s="179">
        <v>5.61316623392554</v>
      </c>
      <c r="AK629" s="179">
        <v>5.92134006637635</v>
      </c>
      <c r="AL629" s="179">
        <v>5.92134006637635</v>
      </c>
      <c r="AM629" s="179">
        <v>5.29398619317291</v>
      </c>
      <c r="AN629" s="179">
        <v>4.93078131921302</v>
      </c>
      <c r="AO629" s="179">
        <v>4.19336536299143</v>
      </c>
      <c r="AP629" s="179">
        <v>3.62104253129706</v>
      </c>
      <c r="AQ629" s="179">
        <v>3.13676936601721</v>
      </c>
      <c r="AR629" s="179">
        <v>2.87262036677366</v>
      </c>
      <c r="AS629" s="177">
        <v>0.8</v>
      </c>
      <c r="AT629" s="180">
        <v>1.21572178953088</v>
      </c>
      <c r="AU629" s="181">
        <v>622</v>
      </c>
    </row>
    <row r="630" customHeight="1" spans="1:47">
      <c r="A630" s="184" t="s">
        <v>606</v>
      </c>
      <c r="B630" s="185" t="s">
        <v>732</v>
      </c>
      <c r="C630" s="188" t="s">
        <v>733</v>
      </c>
      <c r="D630" s="186">
        <v>0</v>
      </c>
      <c r="E630" s="186">
        <v>0.75</v>
      </c>
      <c r="F630" s="186" t="s">
        <v>160</v>
      </c>
      <c r="G630" s="186" t="s">
        <v>160</v>
      </c>
      <c r="H630" s="186" t="s">
        <v>160</v>
      </c>
      <c r="I630" s="186" t="s">
        <v>160</v>
      </c>
      <c r="J630" s="186" t="s">
        <v>160</v>
      </c>
      <c r="K630" s="196" t="s">
        <v>160</v>
      </c>
      <c r="L630" s="171">
        <v>0.3551</v>
      </c>
      <c r="M630" s="172">
        <v>63</v>
      </c>
      <c r="N630" s="173">
        <v>114.02</v>
      </c>
      <c r="O630" s="173">
        <v>33.58</v>
      </c>
      <c r="P630" s="174">
        <v>1.049</v>
      </c>
      <c r="Q630" s="175">
        <v>29.08</v>
      </c>
      <c r="R630" s="176">
        <v>21</v>
      </c>
      <c r="S630" s="174">
        <f t="shared" si="18"/>
        <v>1.162536</v>
      </c>
      <c r="T630" s="177">
        <f t="shared" si="19"/>
        <v>-0.0976623519615737</v>
      </c>
      <c r="U630" s="219">
        <v>2.86</v>
      </c>
      <c r="V630" s="219">
        <v>3.25</v>
      </c>
      <c r="W630" s="219">
        <v>4.13</v>
      </c>
      <c r="X630" s="219">
        <v>4.96</v>
      </c>
      <c r="Y630" s="219">
        <v>5.22</v>
      </c>
      <c r="Z630" s="219">
        <v>5.32</v>
      </c>
      <c r="AA630" s="219">
        <v>4.93</v>
      </c>
      <c r="AB630" s="219">
        <v>4.5</v>
      </c>
      <c r="AC630" s="219">
        <v>3.98</v>
      </c>
      <c r="AD630" s="219">
        <v>3.27</v>
      </c>
      <c r="AE630" s="219">
        <v>2.76</v>
      </c>
      <c r="AF630" s="219">
        <v>2.56</v>
      </c>
      <c r="AG630" s="179">
        <v>3.11492943014238</v>
      </c>
      <c r="AH630" s="179">
        <v>3.5396925342527</v>
      </c>
      <c r="AI630" s="179">
        <v>4.4981323589119</v>
      </c>
      <c r="AJ630" s="179">
        <v>5.40211537535182</v>
      </c>
      <c r="AK630" s="179">
        <v>5.68529077809203</v>
      </c>
      <c r="AL630" s="179">
        <v>5.79420439453058</v>
      </c>
      <c r="AM630" s="179">
        <v>5.36944129042025</v>
      </c>
      <c r="AN630" s="179">
        <v>4.90111273973451</v>
      </c>
      <c r="AO630" s="179">
        <v>4.33476193425408</v>
      </c>
      <c r="AP630" s="179">
        <v>3.56147525754041</v>
      </c>
      <c r="AQ630" s="179">
        <v>3.00601581370383</v>
      </c>
      <c r="AR630" s="179">
        <v>2.78818858082674</v>
      </c>
      <c r="AS630" s="177">
        <v>0.8</v>
      </c>
      <c r="AT630" s="180">
        <v>1.21572178953088</v>
      </c>
      <c r="AU630" s="181">
        <v>623</v>
      </c>
    </row>
    <row r="631" customHeight="1" spans="1:47">
      <c r="A631" s="184" t="s">
        <v>606</v>
      </c>
      <c r="B631" s="185" t="s">
        <v>732</v>
      </c>
      <c r="C631" s="167" t="s">
        <v>734</v>
      </c>
      <c r="D631" s="186">
        <v>0</v>
      </c>
      <c r="E631" s="186">
        <v>0.75</v>
      </c>
      <c r="F631" s="186" t="s">
        <v>160</v>
      </c>
      <c r="G631" s="186" t="s">
        <v>160</v>
      </c>
      <c r="H631" s="186" t="s">
        <v>160</v>
      </c>
      <c r="I631" s="186" t="s">
        <v>160</v>
      </c>
      <c r="J631" s="186" t="s">
        <v>160</v>
      </c>
      <c r="K631" s="196" t="s">
        <v>160</v>
      </c>
      <c r="L631" s="171">
        <v>0.3551</v>
      </c>
      <c r="M631" s="172">
        <v>63</v>
      </c>
      <c r="N631" s="173">
        <v>114.02</v>
      </c>
      <c r="O631" s="173">
        <v>33.58</v>
      </c>
      <c r="P631" s="174">
        <v>1.049</v>
      </c>
      <c r="Q631" s="175">
        <v>29.08</v>
      </c>
      <c r="R631" s="176">
        <v>21</v>
      </c>
      <c r="S631" s="174">
        <f t="shared" si="18"/>
        <v>1.162536</v>
      </c>
      <c r="T631" s="177">
        <f t="shared" si="19"/>
        <v>-0.0976623519615737</v>
      </c>
      <c r="U631" s="219">
        <v>2.86</v>
      </c>
      <c r="V631" s="219">
        <v>3.25</v>
      </c>
      <c r="W631" s="219">
        <v>4.13</v>
      </c>
      <c r="X631" s="219">
        <v>4.96</v>
      </c>
      <c r="Y631" s="219">
        <v>5.22</v>
      </c>
      <c r="Z631" s="219">
        <v>5.32</v>
      </c>
      <c r="AA631" s="219">
        <v>4.93</v>
      </c>
      <c r="AB631" s="219">
        <v>4.5</v>
      </c>
      <c r="AC631" s="219">
        <v>3.98</v>
      </c>
      <c r="AD631" s="219">
        <v>3.27</v>
      </c>
      <c r="AE631" s="219">
        <v>2.76</v>
      </c>
      <c r="AF631" s="219">
        <v>2.56</v>
      </c>
      <c r="AG631" s="179">
        <v>3.11492943014238</v>
      </c>
      <c r="AH631" s="179">
        <v>3.5396925342527</v>
      </c>
      <c r="AI631" s="179">
        <v>4.4981323589119</v>
      </c>
      <c r="AJ631" s="179">
        <v>5.40211537535182</v>
      </c>
      <c r="AK631" s="179">
        <v>5.68529077809203</v>
      </c>
      <c r="AL631" s="179">
        <v>5.79420439453058</v>
      </c>
      <c r="AM631" s="179">
        <v>5.36944129042025</v>
      </c>
      <c r="AN631" s="179">
        <v>4.90111273973451</v>
      </c>
      <c r="AO631" s="179">
        <v>4.33476193425408</v>
      </c>
      <c r="AP631" s="179">
        <v>3.56147525754041</v>
      </c>
      <c r="AQ631" s="179">
        <v>3.00601581370383</v>
      </c>
      <c r="AR631" s="179">
        <v>2.78818858082674</v>
      </c>
      <c r="AS631" s="177">
        <v>0.8</v>
      </c>
      <c r="AT631" s="180">
        <v>1.20943251480742</v>
      </c>
      <c r="AU631" s="181">
        <v>624</v>
      </c>
    </row>
    <row r="632" customHeight="1" spans="1:47">
      <c r="A632" s="184" t="s">
        <v>606</v>
      </c>
      <c r="B632" s="185" t="s">
        <v>732</v>
      </c>
      <c r="C632" s="167" t="s">
        <v>735</v>
      </c>
      <c r="D632" s="186">
        <v>0</v>
      </c>
      <c r="E632" s="186">
        <v>0.75</v>
      </c>
      <c r="F632" s="186" t="s">
        <v>160</v>
      </c>
      <c r="G632" s="186" t="s">
        <v>160</v>
      </c>
      <c r="H632" s="186" t="s">
        <v>160</v>
      </c>
      <c r="I632" s="186" t="s">
        <v>160</v>
      </c>
      <c r="J632" s="186" t="s">
        <v>160</v>
      </c>
      <c r="K632" s="196" t="s">
        <v>160</v>
      </c>
      <c r="L632" s="171">
        <v>0.3551</v>
      </c>
      <c r="M632" s="172">
        <v>68</v>
      </c>
      <c r="N632" s="173">
        <v>114</v>
      </c>
      <c r="O632" s="173">
        <v>33.58</v>
      </c>
      <c r="P632" s="174">
        <v>1.05</v>
      </c>
      <c r="Q632" s="175">
        <v>29.08</v>
      </c>
      <c r="R632" s="176">
        <v>21</v>
      </c>
      <c r="S632" s="174">
        <f t="shared" si="18"/>
        <v>1.162536</v>
      </c>
      <c r="T632" s="177">
        <f t="shared" si="19"/>
        <v>-0.0968021635459031</v>
      </c>
      <c r="U632" s="219">
        <v>2.86</v>
      </c>
      <c r="V632" s="219">
        <v>3.25</v>
      </c>
      <c r="W632" s="219">
        <v>4.13</v>
      </c>
      <c r="X632" s="219">
        <v>4.96</v>
      </c>
      <c r="Y632" s="219">
        <v>5.22</v>
      </c>
      <c r="Z632" s="219">
        <v>5.32</v>
      </c>
      <c r="AA632" s="219">
        <v>4.93</v>
      </c>
      <c r="AB632" s="219">
        <v>4.5</v>
      </c>
      <c r="AC632" s="219">
        <v>3.98</v>
      </c>
      <c r="AD632" s="219">
        <v>3.27</v>
      </c>
      <c r="AE632" s="219">
        <v>2.76</v>
      </c>
      <c r="AF632" s="219">
        <v>2.56</v>
      </c>
      <c r="AG632" s="179">
        <v>3.11492943014238</v>
      </c>
      <c r="AH632" s="179">
        <v>3.5396925342527</v>
      </c>
      <c r="AI632" s="179">
        <v>4.4981323589119</v>
      </c>
      <c r="AJ632" s="179">
        <v>5.40211537535182</v>
      </c>
      <c r="AK632" s="179">
        <v>5.68529077809203</v>
      </c>
      <c r="AL632" s="179">
        <v>5.79420439453058</v>
      </c>
      <c r="AM632" s="179">
        <v>5.36944129042025</v>
      </c>
      <c r="AN632" s="179">
        <v>4.90111273973451</v>
      </c>
      <c r="AO632" s="179">
        <v>4.33476193425408</v>
      </c>
      <c r="AP632" s="179">
        <v>3.56147525754041</v>
      </c>
      <c r="AQ632" s="179">
        <v>3.00601581370383</v>
      </c>
      <c r="AR632" s="179">
        <v>2.78818858082674</v>
      </c>
      <c r="AS632" s="177">
        <v>0.8</v>
      </c>
      <c r="AT632" s="180">
        <v>1.20897034066491</v>
      </c>
      <c r="AU632" s="181">
        <v>625</v>
      </c>
    </row>
    <row r="633" customHeight="1" spans="1:47">
      <c r="A633" s="184" t="s">
        <v>606</v>
      </c>
      <c r="B633" s="185" t="s">
        <v>732</v>
      </c>
      <c r="C633" s="167" t="s">
        <v>736</v>
      </c>
      <c r="D633" s="186">
        <v>0</v>
      </c>
      <c r="E633" s="186">
        <v>0.75</v>
      </c>
      <c r="F633" s="186" t="s">
        <v>160</v>
      </c>
      <c r="G633" s="186" t="s">
        <v>160</v>
      </c>
      <c r="H633" s="186" t="s">
        <v>160</v>
      </c>
      <c r="I633" s="186" t="s">
        <v>160</v>
      </c>
      <c r="J633" s="186" t="s">
        <v>160</v>
      </c>
      <c r="K633" s="196" t="s">
        <v>160</v>
      </c>
      <c r="L633" s="171">
        <v>0.3551</v>
      </c>
      <c r="M633" s="172">
        <v>58</v>
      </c>
      <c r="N633" s="173">
        <v>114.07</v>
      </c>
      <c r="O633" s="173">
        <v>33.57</v>
      </c>
      <c r="P633" s="174">
        <v>1.048</v>
      </c>
      <c r="Q633" s="175">
        <v>29.07</v>
      </c>
      <c r="R633" s="176">
        <v>21</v>
      </c>
      <c r="S633" s="174">
        <f t="shared" si="18"/>
        <v>1.162536</v>
      </c>
      <c r="T633" s="177">
        <f t="shared" si="19"/>
        <v>-0.0985225403772442</v>
      </c>
      <c r="U633" s="219">
        <v>2.86</v>
      </c>
      <c r="V633" s="219">
        <v>3.25</v>
      </c>
      <c r="W633" s="219">
        <v>4.13</v>
      </c>
      <c r="X633" s="219">
        <v>4.96</v>
      </c>
      <c r="Y633" s="219">
        <v>5.22</v>
      </c>
      <c r="Z633" s="219">
        <v>5.32</v>
      </c>
      <c r="AA633" s="219">
        <v>4.93</v>
      </c>
      <c r="AB633" s="219">
        <v>4.5</v>
      </c>
      <c r="AC633" s="219">
        <v>3.98</v>
      </c>
      <c r="AD633" s="219">
        <v>3.27</v>
      </c>
      <c r="AE633" s="219">
        <v>2.76</v>
      </c>
      <c r="AF633" s="219">
        <v>2.56</v>
      </c>
      <c r="AG633" s="179">
        <v>3.11469325681097</v>
      </c>
      <c r="AH633" s="179">
        <v>3.53942415546701</v>
      </c>
      <c r="AI633" s="179">
        <v>4.49779131140885</v>
      </c>
      <c r="AJ633" s="179">
        <v>5.40170578803581</v>
      </c>
      <c r="AK633" s="179">
        <v>5.68485972047317</v>
      </c>
      <c r="AL633" s="179">
        <v>5.79376507910293</v>
      </c>
      <c r="AM633" s="179">
        <v>5.36903418044688</v>
      </c>
      <c r="AN633" s="179">
        <v>4.90074113833894</v>
      </c>
      <c r="AO633" s="179">
        <v>4.33443327346422</v>
      </c>
      <c r="AP633" s="179">
        <v>3.56120522719296</v>
      </c>
      <c r="AQ633" s="179">
        <v>3.00578789818122</v>
      </c>
      <c r="AR633" s="179">
        <v>2.78797718092171</v>
      </c>
      <c r="AS633" s="177">
        <v>0.8</v>
      </c>
      <c r="AT633" s="180">
        <v>1.20370231582103</v>
      </c>
      <c r="AU633" s="181">
        <v>626</v>
      </c>
    </row>
    <row r="634" customHeight="1" spans="1:47">
      <c r="A634" s="184" t="s">
        <v>606</v>
      </c>
      <c r="B634" s="185" t="s">
        <v>732</v>
      </c>
      <c r="C634" s="167" t="s">
        <v>737</v>
      </c>
      <c r="D634" s="186">
        <v>0</v>
      </c>
      <c r="E634" s="186">
        <v>0.75</v>
      </c>
      <c r="F634" s="186" t="s">
        <v>160</v>
      </c>
      <c r="G634" s="186" t="s">
        <v>160</v>
      </c>
      <c r="H634" s="186" t="s">
        <v>160</v>
      </c>
      <c r="I634" s="186" t="s">
        <v>160</v>
      </c>
      <c r="J634" s="186" t="s">
        <v>160</v>
      </c>
      <c r="K634" s="196" t="s">
        <v>160</v>
      </c>
      <c r="L634" s="171">
        <v>0.3551</v>
      </c>
      <c r="M634" s="172">
        <v>93</v>
      </c>
      <c r="N634" s="173">
        <v>113.6</v>
      </c>
      <c r="O634" s="173">
        <v>33.43</v>
      </c>
      <c r="P634" s="174">
        <v>1.036</v>
      </c>
      <c r="Q634" s="175">
        <v>29.03</v>
      </c>
      <c r="R634" s="176">
        <v>21</v>
      </c>
      <c r="S634" s="174">
        <f t="shared" si="18"/>
        <v>1.137512</v>
      </c>
      <c r="T634" s="177">
        <f t="shared" si="19"/>
        <v>-0.0892403772443719</v>
      </c>
      <c r="U634" s="219">
        <v>2.84</v>
      </c>
      <c r="V634" s="219">
        <v>3.29</v>
      </c>
      <c r="W634" s="219">
        <v>4.02</v>
      </c>
      <c r="X634" s="219">
        <v>4.83</v>
      </c>
      <c r="Y634" s="219">
        <v>5.08</v>
      </c>
      <c r="Z634" s="219">
        <v>5.21</v>
      </c>
      <c r="AA634" s="219">
        <v>4.76</v>
      </c>
      <c r="AB634" s="219">
        <v>4.41</v>
      </c>
      <c r="AC634" s="219">
        <v>3.8</v>
      </c>
      <c r="AD634" s="219">
        <v>3.19</v>
      </c>
      <c r="AE634" s="219">
        <v>2.72</v>
      </c>
      <c r="AF634" s="219">
        <v>2.57</v>
      </c>
      <c r="AG634" s="179">
        <v>3.08992735021696</v>
      </c>
      <c r="AH634" s="179">
        <v>3.57952851486402</v>
      </c>
      <c r="AI634" s="179">
        <v>4.37377040418035</v>
      </c>
      <c r="AJ634" s="179">
        <v>5.25505250054505</v>
      </c>
      <c r="AK634" s="179">
        <v>5.52705314757119</v>
      </c>
      <c r="AL634" s="179">
        <v>5.66849348402478</v>
      </c>
      <c r="AM634" s="179">
        <v>5.17889231937773</v>
      </c>
      <c r="AN634" s="179">
        <v>4.79809141354113</v>
      </c>
      <c r="AO634" s="179">
        <v>4.13440983479735</v>
      </c>
      <c r="AP634" s="179">
        <v>3.47072825605356</v>
      </c>
      <c r="AQ634" s="179">
        <v>2.95936703964442</v>
      </c>
      <c r="AR634" s="179">
        <v>2.79616665142873</v>
      </c>
      <c r="AS634" s="177">
        <v>0.8</v>
      </c>
      <c r="AT634" s="180">
        <v>1.21572178953088</v>
      </c>
      <c r="AU634" s="181">
        <v>627</v>
      </c>
    </row>
    <row r="635" customHeight="1" spans="1:47">
      <c r="A635" s="184" t="s">
        <v>606</v>
      </c>
      <c r="B635" s="185" t="s">
        <v>732</v>
      </c>
      <c r="C635" s="167" t="s">
        <v>738</v>
      </c>
      <c r="D635" s="186">
        <v>0</v>
      </c>
      <c r="E635" s="186">
        <v>0.75</v>
      </c>
      <c r="F635" s="186" t="s">
        <v>160</v>
      </c>
      <c r="G635" s="186" t="s">
        <v>160</v>
      </c>
      <c r="H635" s="186" t="s">
        <v>160</v>
      </c>
      <c r="I635" s="186" t="s">
        <v>160</v>
      </c>
      <c r="J635" s="186" t="s">
        <v>160</v>
      </c>
      <c r="K635" s="196" t="s">
        <v>160</v>
      </c>
      <c r="L635" s="171">
        <v>0.3551</v>
      </c>
      <c r="M635" s="172">
        <v>60</v>
      </c>
      <c r="N635" s="173">
        <v>113.93</v>
      </c>
      <c r="O635" s="173">
        <v>33.82</v>
      </c>
      <c r="P635" s="174">
        <v>1.084</v>
      </c>
      <c r="Q635" s="175">
        <v>29.62</v>
      </c>
      <c r="R635" s="176">
        <v>21</v>
      </c>
      <c r="S635" s="174">
        <f t="shared" si="18"/>
        <v>1.137512</v>
      </c>
      <c r="T635" s="177">
        <f t="shared" si="19"/>
        <v>-0.0470430202055011</v>
      </c>
      <c r="U635" s="219">
        <v>2.84</v>
      </c>
      <c r="V635" s="219">
        <v>3.29</v>
      </c>
      <c r="W635" s="219">
        <v>4.02</v>
      </c>
      <c r="X635" s="219">
        <v>4.83</v>
      </c>
      <c r="Y635" s="219">
        <v>5.08</v>
      </c>
      <c r="Z635" s="219">
        <v>5.21</v>
      </c>
      <c r="AA635" s="219">
        <v>4.76</v>
      </c>
      <c r="AB635" s="219">
        <v>4.41</v>
      </c>
      <c r="AC635" s="219">
        <v>3.8</v>
      </c>
      <c r="AD635" s="219">
        <v>3.19</v>
      </c>
      <c r="AE635" s="219">
        <v>2.72</v>
      </c>
      <c r="AF635" s="219">
        <v>2.57</v>
      </c>
      <c r="AG635" s="179">
        <v>3.10255054891729</v>
      </c>
      <c r="AH635" s="179">
        <v>3.59415186828798</v>
      </c>
      <c r="AI635" s="179">
        <v>4.39163845304489</v>
      </c>
      <c r="AJ635" s="179">
        <v>5.27652082791214</v>
      </c>
      <c r="AK635" s="179">
        <v>5.54963267200698</v>
      </c>
      <c r="AL635" s="179">
        <v>5.69165083093629</v>
      </c>
      <c r="AM635" s="179">
        <v>5.20004951156559</v>
      </c>
      <c r="AN635" s="179">
        <v>4.81769292983283</v>
      </c>
      <c r="AO635" s="179">
        <v>4.15130003024144</v>
      </c>
      <c r="AP635" s="179">
        <v>3.48490713065005</v>
      </c>
      <c r="AQ635" s="179">
        <v>2.97145686375177</v>
      </c>
      <c r="AR635" s="179">
        <v>2.80758975729487</v>
      </c>
      <c r="AS635" s="177">
        <v>0.8</v>
      </c>
      <c r="AT635" s="180">
        <v>1.21271926769119</v>
      </c>
      <c r="AU635" s="181">
        <v>628</v>
      </c>
    </row>
    <row r="636" customHeight="1" spans="1:47">
      <c r="A636" s="184" t="s">
        <v>606</v>
      </c>
      <c r="B636" s="185" t="s">
        <v>739</v>
      </c>
      <c r="C636" s="188" t="s">
        <v>740</v>
      </c>
      <c r="D636" s="186">
        <v>0</v>
      </c>
      <c r="E636" s="186">
        <v>0.75</v>
      </c>
      <c r="F636" s="186" t="s">
        <v>160</v>
      </c>
      <c r="G636" s="186" t="s">
        <v>160</v>
      </c>
      <c r="H636" s="186" t="s">
        <v>160</v>
      </c>
      <c r="I636" s="186" t="s">
        <v>160</v>
      </c>
      <c r="J636" s="186" t="s">
        <v>160</v>
      </c>
      <c r="K636" s="196" t="s">
        <v>160</v>
      </c>
      <c r="L636" s="171">
        <v>0.3551</v>
      </c>
      <c r="M636" s="172">
        <v>106</v>
      </c>
      <c r="N636" s="173">
        <v>114.07</v>
      </c>
      <c r="O636" s="173">
        <v>32.13</v>
      </c>
      <c r="P636" s="174">
        <v>1.063</v>
      </c>
      <c r="Q636" s="175">
        <v>26.53</v>
      </c>
      <c r="R636" s="176">
        <v>20</v>
      </c>
      <c r="S636" s="174">
        <f t="shared" si="18"/>
        <v>1.118592</v>
      </c>
      <c r="T636" s="177">
        <f t="shared" si="19"/>
        <v>-0.0496981920128162</v>
      </c>
      <c r="U636" s="219">
        <v>2.76</v>
      </c>
      <c r="V636" s="219">
        <v>3.05</v>
      </c>
      <c r="W636" s="219">
        <v>3.79</v>
      </c>
      <c r="X636" s="219">
        <v>4.7</v>
      </c>
      <c r="Y636" s="219">
        <v>4.97</v>
      </c>
      <c r="Z636" s="219">
        <v>5.06</v>
      </c>
      <c r="AA636" s="219">
        <v>4.83</v>
      </c>
      <c r="AB636" s="219">
        <v>4.41</v>
      </c>
      <c r="AC636" s="219">
        <v>3.9</v>
      </c>
      <c r="AD636" s="219">
        <v>3.18</v>
      </c>
      <c r="AE636" s="219">
        <v>2.78</v>
      </c>
      <c r="AF636" s="219">
        <v>2.5</v>
      </c>
      <c r="AG636" s="179">
        <v>2.95314709921044</v>
      </c>
      <c r="AH636" s="179">
        <v>3.26344154079414</v>
      </c>
      <c r="AI636" s="179">
        <v>4.05522735724911</v>
      </c>
      <c r="AJ636" s="179">
        <v>5.02890991532212</v>
      </c>
      <c r="AK636" s="179">
        <v>5.31780474024488</v>
      </c>
      <c r="AL636" s="179">
        <v>5.41410301521913</v>
      </c>
      <c r="AM636" s="179">
        <v>5.16800742361826</v>
      </c>
      <c r="AN636" s="179">
        <v>4.71861547373841</v>
      </c>
      <c r="AO636" s="179">
        <v>4.17292524888431</v>
      </c>
      <c r="AP636" s="179">
        <v>3.40253904909028</v>
      </c>
      <c r="AQ636" s="179">
        <v>2.97454671587138</v>
      </c>
      <c r="AR636" s="179">
        <v>2.67495208261815</v>
      </c>
      <c r="AS636" s="177">
        <v>0.8</v>
      </c>
      <c r="AT636" s="180">
        <v>1.24447826321177</v>
      </c>
      <c r="AU636" s="181">
        <v>629</v>
      </c>
    </row>
    <row r="637" customHeight="1" spans="1:47">
      <c r="A637" s="184" t="s">
        <v>606</v>
      </c>
      <c r="B637" s="185" t="s">
        <v>739</v>
      </c>
      <c r="C637" s="167" t="s">
        <v>741</v>
      </c>
      <c r="D637" s="186">
        <v>0</v>
      </c>
      <c r="E637" s="186">
        <v>0.75</v>
      </c>
      <c r="F637" s="186" t="s">
        <v>160</v>
      </c>
      <c r="G637" s="186" t="s">
        <v>160</v>
      </c>
      <c r="H637" s="186" t="s">
        <v>160</v>
      </c>
      <c r="I637" s="186" t="s">
        <v>160</v>
      </c>
      <c r="J637" s="186" t="s">
        <v>160</v>
      </c>
      <c r="K637" s="196" t="s">
        <v>160</v>
      </c>
      <c r="L637" s="171">
        <v>0.3551</v>
      </c>
      <c r="M637" s="172">
        <v>80</v>
      </c>
      <c r="N637" s="173">
        <v>114.05</v>
      </c>
      <c r="O637" s="173">
        <v>32.12</v>
      </c>
      <c r="P637" s="174">
        <v>1.062</v>
      </c>
      <c r="Q637" s="175">
        <v>26.52</v>
      </c>
      <c r="R637" s="176">
        <v>20</v>
      </c>
      <c r="S637" s="174">
        <f t="shared" si="18"/>
        <v>1.118592</v>
      </c>
      <c r="T637" s="177">
        <f t="shared" si="19"/>
        <v>-0.0505921730175077</v>
      </c>
      <c r="U637" s="219">
        <v>2.76</v>
      </c>
      <c r="V637" s="219">
        <v>3.05</v>
      </c>
      <c r="W637" s="219">
        <v>3.79</v>
      </c>
      <c r="X637" s="219">
        <v>4.7</v>
      </c>
      <c r="Y637" s="219">
        <v>4.97</v>
      </c>
      <c r="Z637" s="219">
        <v>5.06</v>
      </c>
      <c r="AA637" s="219">
        <v>4.83</v>
      </c>
      <c r="AB637" s="219">
        <v>4.41</v>
      </c>
      <c r="AC637" s="219">
        <v>3.9</v>
      </c>
      <c r="AD637" s="219">
        <v>3.18</v>
      </c>
      <c r="AE637" s="219">
        <v>2.78</v>
      </c>
      <c r="AF637" s="219">
        <v>2.5</v>
      </c>
      <c r="AG637" s="179">
        <v>2.9529497082046</v>
      </c>
      <c r="AH637" s="179">
        <v>3.263223409429</v>
      </c>
      <c r="AI637" s="179">
        <v>4.05495630220849</v>
      </c>
      <c r="AJ637" s="179">
        <v>5.02857377846436</v>
      </c>
      <c r="AK637" s="179">
        <v>5.31744929339741</v>
      </c>
      <c r="AL637" s="179">
        <v>5.41374113170843</v>
      </c>
      <c r="AM637" s="179">
        <v>5.16766198935805</v>
      </c>
      <c r="AN637" s="179">
        <v>4.71830007723996</v>
      </c>
      <c r="AO637" s="179">
        <v>4.17264632681085</v>
      </c>
      <c r="AP637" s="179">
        <v>3.40231162032269</v>
      </c>
      <c r="AQ637" s="179">
        <v>2.97434789449594</v>
      </c>
      <c r="AR637" s="179">
        <v>2.67477328641721</v>
      </c>
      <c r="AS637" s="177">
        <v>0.8</v>
      </c>
      <c r="AT637" s="180">
        <v>1.24559607822012</v>
      </c>
      <c r="AU637" s="181">
        <v>630</v>
      </c>
    </row>
    <row r="638" customHeight="1" spans="1:47">
      <c r="A638" s="184" t="s">
        <v>606</v>
      </c>
      <c r="B638" s="185" t="s">
        <v>739</v>
      </c>
      <c r="C638" s="167" t="s">
        <v>742</v>
      </c>
      <c r="D638" s="186">
        <v>0</v>
      </c>
      <c r="E638" s="186">
        <v>0.75</v>
      </c>
      <c r="F638" s="186" t="s">
        <v>160</v>
      </c>
      <c r="G638" s="186" t="s">
        <v>160</v>
      </c>
      <c r="H638" s="186" t="s">
        <v>160</v>
      </c>
      <c r="I638" s="186" t="s">
        <v>160</v>
      </c>
      <c r="J638" s="186" t="s">
        <v>160</v>
      </c>
      <c r="K638" s="196" t="s">
        <v>160</v>
      </c>
      <c r="L638" s="171">
        <v>0.3551</v>
      </c>
      <c r="M638" s="172">
        <v>92</v>
      </c>
      <c r="N638" s="173">
        <v>114.12</v>
      </c>
      <c r="O638" s="173">
        <v>32.1</v>
      </c>
      <c r="P638" s="174">
        <v>1.065</v>
      </c>
      <c r="Q638" s="175">
        <v>26.5</v>
      </c>
      <c r="R638" s="176">
        <v>20</v>
      </c>
      <c r="S638" s="174">
        <f t="shared" si="18"/>
        <v>1.118592</v>
      </c>
      <c r="T638" s="177">
        <f t="shared" si="19"/>
        <v>-0.047910230003433</v>
      </c>
      <c r="U638" s="219">
        <v>2.76</v>
      </c>
      <c r="V638" s="219">
        <v>3.05</v>
      </c>
      <c r="W638" s="219">
        <v>3.79</v>
      </c>
      <c r="X638" s="219">
        <v>4.7</v>
      </c>
      <c r="Y638" s="219">
        <v>4.97</v>
      </c>
      <c r="Z638" s="219">
        <v>5.06</v>
      </c>
      <c r="AA638" s="219">
        <v>4.83</v>
      </c>
      <c r="AB638" s="219">
        <v>4.41</v>
      </c>
      <c r="AC638" s="219">
        <v>3.9</v>
      </c>
      <c r="AD638" s="219">
        <v>3.18</v>
      </c>
      <c r="AE638" s="219">
        <v>2.78</v>
      </c>
      <c r="AF638" s="219">
        <v>2.5</v>
      </c>
      <c r="AG638" s="179">
        <v>2.95257466529351</v>
      </c>
      <c r="AH638" s="179">
        <v>3.26280895983522</v>
      </c>
      <c r="AI638" s="179">
        <v>4.05444129763131</v>
      </c>
      <c r="AJ638" s="179">
        <v>5.0279351184346</v>
      </c>
      <c r="AK638" s="179">
        <v>5.31677394438723</v>
      </c>
      <c r="AL638" s="179">
        <v>5.4130535530381</v>
      </c>
      <c r="AM638" s="179">
        <v>5.16700566426365</v>
      </c>
      <c r="AN638" s="179">
        <v>4.71770082389289</v>
      </c>
      <c r="AO638" s="179">
        <v>4.17211637487127</v>
      </c>
      <c r="AP638" s="179">
        <v>3.40187950566426</v>
      </c>
      <c r="AQ638" s="179">
        <v>2.9739701338826</v>
      </c>
      <c r="AR638" s="179">
        <v>2.67443357363543</v>
      </c>
      <c r="AS638" s="177">
        <v>0.8</v>
      </c>
      <c r="AT638" s="180">
        <v>1.24447826321177</v>
      </c>
      <c r="AU638" s="181">
        <v>631</v>
      </c>
    </row>
    <row r="639" customHeight="1" spans="1:47">
      <c r="A639" s="184" t="s">
        <v>606</v>
      </c>
      <c r="B639" s="185" t="s">
        <v>739</v>
      </c>
      <c r="C639" s="167" t="s">
        <v>743</v>
      </c>
      <c r="D639" s="186">
        <v>0</v>
      </c>
      <c r="E639" s="186">
        <v>0.75</v>
      </c>
      <c r="F639" s="186" t="s">
        <v>160</v>
      </c>
      <c r="G639" s="186" t="s">
        <v>160</v>
      </c>
      <c r="H639" s="186" t="s">
        <v>160</v>
      </c>
      <c r="I639" s="186" t="s">
        <v>160</v>
      </c>
      <c r="J639" s="186" t="s">
        <v>160</v>
      </c>
      <c r="K639" s="196" t="s">
        <v>160</v>
      </c>
      <c r="L639" s="171">
        <v>0.3551</v>
      </c>
      <c r="M639" s="172">
        <v>54</v>
      </c>
      <c r="N639" s="173">
        <v>114.53</v>
      </c>
      <c r="O639" s="173">
        <v>32.2</v>
      </c>
      <c r="P639" s="174">
        <v>1.088</v>
      </c>
      <c r="Q639" s="175">
        <v>26.7</v>
      </c>
      <c r="R639" s="176">
        <v>20</v>
      </c>
      <c r="S639" s="174">
        <f t="shared" si="18"/>
        <v>1.118592</v>
      </c>
      <c r="T639" s="177">
        <f t="shared" si="19"/>
        <v>-0.0273486668955257</v>
      </c>
      <c r="U639" s="219">
        <v>2.76</v>
      </c>
      <c r="V639" s="219">
        <v>3.05</v>
      </c>
      <c r="W639" s="219">
        <v>3.79</v>
      </c>
      <c r="X639" s="219">
        <v>4.7</v>
      </c>
      <c r="Y639" s="219">
        <v>4.97</v>
      </c>
      <c r="Z639" s="219">
        <v>5.06</v>
      </c>
      <c r="AA639" s="219">
        <v>4.83</v>
      </c>
      <c r="AB639" s="219">
        <v>4.41</v>
      </c>
      <c r="AC639" s="219">
        <v>3.9</v>
      </c>
      <c r="AD639" s="219">
        <v>3.18</v>
      </c>
      <c r="AE639" s="219">
        <v>2.78</v>
      </c>
      <c r="AF639" s="219">
        <v>2.5</v>
      </c>
      <c r="AG639" s="179">
        <v>2.95470648815654</v>
      </c>
      <c r="AH639" s="179">
        <v>3.26516477857878</v>
      </c>
      <c r="AI639" s="179">
        <v>4.05736869207003</v>
      </c>
      <c r="AJ639" s="179">
        <v>5.03156539649846</v>
      </c>
      <c r="AK639" s="179">
        <v>5.32061277033986</v>
      </c>
      <c r="AL639" s="179">
        <v>5.41696189495366</v>
      </c>
      <c r="AM639" s="179">
        <v>5.17073635427394</v>
      </c>
      <c r="AN639" s="179">
        <v>4.72110710607621</v>
      </c>
      <c r="AO639" s="179">
        <v>4.17512873326468</v>
      </c>
      <c r="AP639" s="179">
        <v>3.40433573635427</v>
      </c>
      <c r="AQ639" s="179">
        <v>2.97611740473738</v>
      </c>
      <c r="AR639" s="179">
        <v>2.67636457260556</v>
      </c>
      <c r="AS639" s="177">
        <v>0.8</v>
      </c>
      <c r="AT639" s="180">
        <v>1.24172821557912</v>
      </c>
      <c r="AU639" s="181">
        <v>632</v>
      </c>
    </row>
    <row r="640" customHeight="1" spans="1:47">
      <c r="A640" s="184" t="s">
        <v>606</v>
      </c>
      <c r="B640" s="185" t="s">
        <v>739</v>
      </c>
      <c r="C640" s="167" t="s">
        <v>744</v>
      </c>
      <c r="D640" s="186">
        <v>0</v>
      </c>
      <c r="E640" s="186">
        <v>0.75</v>
      </c>
      <c r="F640" s="186" t="s">
        <v>160</v>
      </c>
      <c r="G640" s="186" t="s">
        <v>160</v>
      </c>
      <c r="H640" s="186" t="s">
        <v>160</v>
      </c>
      <c r="I640" s="186" t="s">
        <v>160</v>
      </c>
      <c r="J640" s="186" t="s">
        <v>160</v>
      </c>
      <c r="K640" s="196" t="s">
        <v>160</v>
      </c>
      <c r="L640" s="171">
        <v>0.3551</v>
      </c>
      <c r="M640" s="172">
        <v>49</v>
      </c>
      <c r="N640" s="173">
        <v>114.9</v>
      </c>
      <c r="O640" s="173">
        <v>32.02</v>
      </c>
      <c r="P640" s="174">
        <v>1.091</v>
      </c>
      <c r="Q640" s="175">
        <v>26.42</v>
      </c>
      <c r="R640" s="176">
        <v>20</v>
      </c>
      <c r="S640" s="174">
        <f t="shared" si="18"/>
        <v>1.118592</v>
      </c>
      <c r="T640" s="177">
        <f t="shared" si="19"/>
        <v>-0.024666723881451</v>
      </c>
      <c r="U640" s="219">
        <v>2.76</v>
      </c>
      <c r="V640" s="219">
        <v>3.05</v>
      </c>
      <c r="W640" s="219">
        <v>3.79</v>
      </c>
      <c r="X640" s="219">
        <v>4.7</v>
      </c>
      <c r="Y640" s="219">
        <v>4.97</v>
      </c>
      <c r="Z640" s="219">
        <v>5.06</v>
      </c>
      <c r="AA640" s="219">
        <v>4.83</v>
      </c>
      <c r="AB640" s="219">
        <v>4.41</v>
      </c>
      <c r="AC640" s="219">
        <v>3.9</v>
      </c>
      <c r="AD640" s="219">
        <v>3.18</v>
      </c>
      <c r="AE640" s="219">
        <v>2.78</v>
      </c>
      <c r="AF640" s="219">
        <v>2.5</v>
      </c>
      <c r="AG640" s="179">
        <v>2.95103501544799</v>
      </c>
      <c r="AH640" s="179">
        <v>3.26110753518709</v>
      </c>
      <c r="AI640" s="179">
        <v>4.05232706831445</v>
      </c>
      <c r="AJ640" s="179">
        <v>5.02531325094404</v>
      </c>
      <c r="AK640" s="179">
        <v>5.314001458977</v>
      </c>
      <c r="AL640" s="179">
        <v>5.41023086165465</v>
      </c>
      <c r="AM640" s="179">
        <v>5.16431127703399</v>
      </c>
      <c r="AN640" s="179">
        <v>4.71524073120494</v>
      </c>
      <c r="AO640" s="179">
        <v>4.16994078269825</v>
      </c>
      <c r="AP640" s="179">
        <v>3.40010556127703</v>
      </c>
      <c r="AQ640" s="179">
        <v>2.97241932715414</v>
      </c>
      <c r="AR640" s="179">
        <v>2.67303896326811</v>
      </c>
      <c r="AS640" s="177">
        <v>0.8</v>
      </c>
      <c r="AT640" s="180">
        <v>1.24080159456984</v>
      </c>
      <c r="AU640" s="181">
        <v>633</v>
      </c>
    </row>
    <row r="641" customHeight="1" spans="1:47">
      <c r="A641" s="184" t="s">
        <v>606</v>
      </c>
      <c r="B641" s="185" t="s">
        <v>739</v>
      </c>
      <c r="C641" s="167" t="s">
        <v>745</v>
      </c>
      <c r="D641" s="186">
        <v>0</v>
      </c>
      <c r="E641" s="186">
        <v>0.75</v>
      </c>
      <c r="F641" s="186" t="s">
        <v>160</v>
      </c>
      <c r="G641" s="186" t="s">
        <v>160</v>
      </c>
      <c r="H641" s="186" t="s">
        <v>160</v>
      </c>
      <c r="I641" s="186" t="s">
        <v>160</v>
      </c>
      <c r="J641" s="186" t="s">
        <v>160</v>
      </c>
      <c r="K641" s="196" t="s">
        <v>160</v>
      </c>
      <c r="L641" s="171">
        <v>0.3551</v>
      </c>
      <c r="M641" s="172">
        <v>84</v>
      </c>
      <c r="N641" s="173">
        <v>114.87</v>
      </c>
      <c r="O641" s="173">
        <v>31.63</v>
      </c>
      <c r="P641" s="174">
        <v>1.073</v>
      </c>
      <c r="Q641" s="175">
        <v>26.03</v>
      </c>
      <c r="R641" s="176">
        <v>20</v>
      </c>
      <c r="S641" s="174">
        <f t="shared" si="18"/>
        <v>1.082056</v>
      </c>
      <c r="T641" s="177">
        <f t="shared" si="19"/>
        <v>-0.00836925260799848</v>
      </c>
      <c r="U641" s="219">
        <v>2.66</v>
      </c>
      <c r="V641" s="219">
        <v>2.85</v>
      </c>
      <c r="W641" s="219">
        <v>3.48</v>
      </c>
      <c r="X641" s="219">
        <v>4.33</v>
      </c>
      <c r="Y641" s="219">
        <v>4.74</v>
      </c>
      <c r="Z641" s="219">
        <v>4.76</v>
      </c>
      <c r="AA641" s="219">
        <v>4.66</v>
      </c>
      <c r="AB641" s="219">
        <v>4.47</v>
      </c>
      <c r="AC641" s="219">
        <v>3.93</v>
      </c>
      <c r="AD641" s="219">
        <v>3.15</v>
      </c>
      <c r="AE641" s="219">
        <v>2.88</v>
      </c>
      <c r="AF641" s="219">
        <v>2.51</v>
      </c>
      <c r="AG641" s="179">
        <v>2.83449876901011</v>
      </c>
      <c r="AH641" s="179">
        <v>3.03696296679654</v>
      </c>
      <c r="AI641" s="179">
        <v>3.70829162261472</v>
      </c>
      <c r="AJ641" s="179">
        <v>4.61405250744878</v>
      </c>
      <c r="AK641" s="179">
        <v>5.05094893425109</v>
      </c>
      <c r="AL641" s="179">
        <v>5.07226095507072</v>
      </c>
      <c r="AM641" s="179">
        <v>4.96570085097259</v>
      </c>
      <c r="AN641" s="179">
        <v>4.76323665318615</v>
      </c>
      <c r="AO641" s="179">
        <v>4.18781209105628</v>
      </c>
      <c r="AP641" s="179">
        <v>3.35664327909091</v>
      </c>
      <c r="AQ641" s="179">
        <v>3.06893099802598</v>
      </c>
      <c r="AR641" s="179">
        <v>2.67465861286292</v>
      </c>
      <c r="AS641" s="177">
        <v>0.8</v>
      </c>
      <c r="AT641" s="180">
        <v>1.24625537391495</v>
      </c>
      <c r="AU641" s="181">
        <v>634</v>
      </c>
    </row>
    <row r="642" customHeight="1" spans="1:47">
      <c r="A642" s="184" t="s">
        <v>606</v>
      </c>
      <c r="B642" s="185" t="s">
        <v>739</v>
      </c>
      <c r="C642" s="167" t="s">
        <v>746</v>
      </c>
      <c r="D642" s="186">
        <v>0</v>
      </c>
      <c r="E642" s="186">
        <v>0.75</v>
      </c>
      <c r="F642" s="186" t="s">
        <v>160</v>
      </c>
      <c r="G642" s="186" t="s">
        <v>160</v>
      </c>
      <c r="H642" s="186" t="s">
        <v>160</v>
      </c>
      <c r="I642" s="186" t="s">
        <v>160</v>
      </c>
      <c r="J642" s="186" t="s">
        <v>160</v>
      </c>
      <c r="K642" s="196" t="s">
        <v>160</v>
      </c>
      <c r="L642" s="171">
        <v>0.3551</v>
      </c>
      <c r="M642" s="172">
        <v>97</v>
      </c>
      <c r="N642" s="173">
        <v>115.4</v>
      </c>
      <c r="O642" s="173">
        <v>31.8</v>
      </c>
      <c r="P642" s="174">
        <v>1.097</v>
      </c>
      <c r="Q642" s="175">
        <v>26.5</v>
      </c>
      <c r="R642" s="176">
        <v>20</v>
      </c>
      <c r="S642" s="174">
        <f t="shared" si="18"/>
        <v>1.079048</v>
      </c>
      <c r="T642" s="177">
        <f t="shared" si="19"/>
        <v>0.0166368873303131</v>
      </c>
      <c r="U642" s="219">
        <v>2.66</v>
      </c>
      <c r="V642" s="219">
        <v>2.87</v>
      </c>
      <c r="W642" s="219">
        <v>3.43</v>
      </c>
      <c r="X642" s="219">
        <v>4.3</v>
      </c>
      <c r="Y642" s="219">
        <v>4.6</v>
      </c>
      <c r="Z642" s="219">
        <v>4.72</v>
      </c>
      <c r="AA642" s="219">
        <v>4.66</v>
      </c>
      <c r="AB642" s="219">
        <v>4.47</v>
      </c>
      <c r="AC642" s="219">
        <v>3.95</v>
      </c>
      <c r="AD642" s="219">
        <v>3.2</v>
      </c>
      <c r="AE642" s="219">
        <v>2.91</v>
      </c>
      <c r="AF642" s="219">
        <v>2.53</v>
      </c>
      <c r="AG642" s="179">
        <v>2.84309057613748</v>
      </c>
      <c r="AH642" s="179">
        <v>3.06754509530623</v>
      </c>
      <c r="AI642" s="179">
        <v>3.66609047975623</v>
      </c>
      <c r="AJ642" s="179">
        <v>4.59597348774105</v>
      </c>
      <c r="AK642" s="179">
        <v>4.91662280083926</v>
      </c>
      <c r="AL642" s="179">
        <v>5.04488252607854</v>
      </c>
      <c r="AM642" s="179">
        <v>4.9807526634589</v>
      </c>
      <c r="AN642" s="179">
        <v>4.77767476516337</v>
      </c>
      <c r="AO642" s="179">
        <v>4.2218826224598</v>
      </c>
      <c r="AP642" s="179">
        <v>3.42025933971427</v>
      </c>
      <c r="AQ642" s="179">
        <v>3.11029833705266</v>
      </c>
      <c r="AR642" s="179">
        <v>2.70414254046159</v>
      </c>
      <c r="AS642" s="177">
        <v>0.8</v>
      </c>
      <c r="AT642" s="180">
        <v>1.2630625426666</v>
      </c>
      <c r="AU642" s="181">
        <v>635</v>
      </c>
    </row>
    <row r="643" customHeight="1" spans="1:47">
      <c r="A643" s="184" t="s">
        <v>606</v>
      </c>
      <c r="B643" s="185" t="s">
        <v>739</v>
      </c>
      <c r="C643" s="167" t="s">
        <v>747</v>
      </c>
      <c r="D643" s="186">
        <v>0</v>
      </c>
      <c r="E643" s="186">
        <v>0.75</v>
      </c>
      <c r="F643" s="186" t="s">
        <v>160</v>
      </c>
      <c r="G643" s="186" t="s">
        <v>160</v>
      </c>
      <c r="H643" s="186" t="s">
        <v>160</v>
      </c>
      <c r="I643" s="186" t="s">
        <v>160</v>
      </c>
      <c r="J643" s="186" t="s">
        <v>160</v>
      </c>
      <c r="K643" s="196" t="s">
        <v>160</v>
      </c>
      <c r="L643" s="171">
        <v>0.3551</v>
      </c>
      <c r="M643" s="172">
        <v>63</v>
      </c>
      <c r="N643" s="173">
        <v>115.68</v>
      </c>
      <c r="O643" s="173">
        <v>32.18</v>
      </c>
      <c r="P643" s="174">
        <v>1.103</v>
      </c>
      <c r="Q643" s="175">
        <v>26.88</v>
      </c>
      <c r="R643" s="176">
        <v>20</v>
      </c>
      <c r="S643" s="174">
        <f t="shared" si="18"/>
        <v>1.130664</v>
      </c>
      <c r="T643" s="177">
        <f t="shared" si="19"/>
        <v>-0.0244670388373559</v>
      </c>
      <c r="U643" s="219">
        <v>2.76</v>
      </c>
      <c r="V643" s="219">
        <v>3.11</v>
      </c>
      <c r="W643" s="219">
        <v>3.7</v>
      </c>
      <c r="X643" s="219">
        <v>4.69</v>
      </c>
      <c r="Y643" s="219">
        <v>4.92</v>
      </c>
      <c r="Z643" s="219">
        <v>5.1</v>
      </c>
      <c r="AA643" s="219">
        <v>4.93</v>
      </c>
      <c r="AB643" s="219">
        <v>4.54</v>
      </c>
      <c r="AC643" s="219">
        <v>4</v>
      </c>
      <c r="AD643" s="219">
        <v>3.27</v>
      </c>
      <c r="AE643" s="219">
        <v>2.88</v>
      </c>
      <c r="AF643" s="219">
        <v>2.53</v>
      </c>
      <c r="AG643" s="179">
        <v>2.95977499946934</v>
      </c>
      <c r="AH643" s="179">
        <v>3.33510878563393</v>
      </c>
      <c r="AI643" s="179">
        <v>3.96781431088281</v>
      </c>
      <c r="AJ643" s="179">
        <v>5.02947273460551</v>
      </c>
      <c r="AK643" s="179">
        <v>5.27612065122795</v>
      </c>
      <c r="AL643" s="179">
        <v>5.46914945554117</v>
      </c>
      <c r="AM643" s="179">
        <v>5.2868444736898</v>
      </c>
      <c r="AN643" s="179">
        <v>4.86861539767783</v>
      </c>
      <c r="AO643" s="179">
        <v>4.28952898473817</v>
      </c>
      <c r="AP643" s="179">
        <v>3.50668994502346</v>
      </c>
      <c r="AQ643" s="179">
        <v>3.08846086901148</v>
      </c>
      <c r="AR643" s="179">
        <v>2.71312708284689</v>
      </c>
      <c r="AS643" s="177">
        <v>0.8</v>
      </c>
      <c r="AT643" s="180">
        <v>1.2630625426666</v>
      </c>
      <c r="AU643" s="181">
        <v>636</v>
      </c>
    </row>
    <row r="644" customHeight="1" spans="1:47">
      <c r="A644" s="184" t="s">
        <v>606</v>
      </c>
      <c r="B644" s="185" t="s">
        <v>739</v>
      </c>
      <c r="C644" s="167" t="s">
        <v>748</v>
      </c>
      <c r="D644" s="186">
        <v>0</v>
      </c>
      <c r="E644" s="186">
        <v>0.75</v>
      </c>
      <c r="F644" s="186" t="s">
        <v>160</v>
      </c>
      <c r="G644" s="186" t="s">
        <v>160</v>
      </c>
      <c r="H644" s="186" t="s">
        <v>160</v>
      </c>
      <c r="I644" s="186" t="s">
        <v>160</v>
      </c>
      <c r="J644" s="186" t="s">
        <v>160</v>
      </c>
      <c r="K644" s="196" t="s">
        <v>160</v>
      </c>
      <c r="L644" s="171">
        <v>0.3551</v>
      </c>
      <c r="M644" s="172">
        <v>37</v>
      </c>
      <c r="N644" s="173">
        <v>115.03</v>
      </c>
      <c r="O644" s="173">
        <v>32.13</v>
      </c>
      <c r="P644" s="174">
        <v>1.098</v>
      </c>
      <c r="Q644" s="175">
        <v>26.83</v>
      </c>
      <c r="R644" s="176">
        <v>20</v>
      </c>
      <c r="S644" s="174">
        <f t="shared" si="18"/>
        <v>1.130664</v>
      </c>
      <c r="T644" s="177">
        <f t="shared" si="19"/>
        <v>-0.0288892190783469</v>
      </c>
      <c r="U644" s="219">
        <v>2.76</v>
      </c>
      <c r="V644" s="219">
        <v>3.11</v>
      </c>
      <c r="W644" s="219">
        <v>3.7</v>
      </c>
      <c r="X644" s="219">
        <v>4.69</v>
      </c>
      <c r="Y644" s="219">
        <v>4.92</v>
      </c>
      <c r="Z644" s="219">
        <v>5.1</v>
      </c>
      <c r="AA644" s="219">
        <v>4.93</v>
      </c>
      <c r="AB644" s="219">
        <v>4.54</v>
      </c>
      <c r="AC644" s="219">
        <v>4</v>
      </c>
      <c r="AD644" s="219">
        <v>3.27</v>
      </c>
      <c r="AE644" s="219">
        <v>2.88</v>
      </c>
      <c r="AF644" s="219">
        <v>2.53</v>
      </c>
      <c r="AG644" s="179">
        <v>2.95827131667763</v>
      </c>
      <c r="AH644" s="179">
        <v>3.33341441843023</v>
      </c>
      <c r="AI644" s="179">
        <v>3.96579850424175</v>
      </c>
      <c r="AJ644" s="179">
        <v>5.02691756348482</v>
      </c>
      <c r="AK644" s="179">
        <v>5.27344017320795</v>
      </c>
      <c r="AL644" s="179">
        <v>5.46637091125215</v>
      </c>
      <c r="AM644" s="179">
        <v>5.28415854754374</v>
      </c>
      <c r="AN644" s="179">
        <v>4.86614194844799</v>
      </c>
      <c r="AO644" s="179">
        <v>4.28734973431541</v>
      </c>
      <c r="AP644" s="179">
        <v>3.50490840780285</v>
      </c>
      <c r="AQ644" s="179">
        <v>3.08689180870709</v>
      </c>
      <c r="AR644" s="179">
        <v>2.7117487069545</v>
      </c>
      <c r="AS644" s="177">
        <v>0.8</v>
      </c>
      <c r="AT644" s="180">
        <v>1.27011894134328</v>
      </c>
      <c r="AU644" s="181">
        <v>637</v>
      </c>
    </row>
    <row r="645" customHeight="1" spans="1:47">
      <c r="A645" s="184" t="s">
        <v>606</v>
      </c>
      <c r="B645" s="185" t="s">
        <v>739</v>
      </c>
      <c r="C645" s="167" t="s">
        <v>749</v>
      </c>
      <c r="D645" s="186">
        <v>0</v>
      </c>
      <c r="E645" s="186">
        <v>0.75</v>
      </c>
      <c r="F645" s="186" t="s">
        <v>160</v>
      </c>
      <c r="G645" s="186" t="s">
        <v>160</v>
      </c>
      <c r="H645" s="186" t="s">
        <v>160</v>
      </c>
      <c r="I645" s="186" t="s">
        <v>160</v>
      </c>
      <c r="J645" s="186" t="s">
        <v>160</v>
      </c>
      <c r="K645" s="196" t="s">
        <v>160</v>
      </c>
      <c r="L645" s="171">
        <v>0.3551</v>
      </c>
      <c r="M645" s="172">
        <v>37</v>
      </c>
      <c r="N645" s="173">
        <v>115.4</v>
      </c>
      <c r="O645" s="173">
        <v>32.43</v>
      </c>
      <c r="P645" s="174">
        <v>1.136</v>
      </c>
      <c r="Q645" s="175">
        <v>27.23</v>
      </c>
      <c r="R645" s="176">
        <v>21</v>
      </c>
      <c r="S645" s="174">
        <f t="shared" si="18"/>
        <v>1.130664</v>
      </c>
      <c r="T645" s="177">
        <f t="shared" si="19"/>
        <v>0.00471935075318552</v>
      </c>
      <c r="U645" s="219">
        <v>2.76</v>
      </c>
      <c r="V645" s="219">
        <v>3.11</v>
      </c>
      <c r="W645" s="219">
        <v>3.7</v>
      </c>
      <c r="X645" s="219">
        <v>4.69</v>
      </c>
      <c r="Y645" s="219">
        <v>4.92</v>
      </c>
      <c r="Z645" s="219">
        <v>5.1</v>
      </c>
      <c r="AA645" s="219">
        <v>4.93</v>
      </c>
      <c r="AB645" s="219">
        <v>4.54</v>
      </c>
      <c r="AC645" s="219">
        <v>4</v>
      </c>
      <c r="AD645" s="219">
        <v>3.27</v>
      </c>
      <c r="AE645" s="219">
        <v>2.88</v>
      </c>
      <c r="AF645" s="219">
        <v>2.53</v>
      </c>
      <c r="AG645" s="179">
        <v>2.96680520472926</v>
      </c>
      <c r="AH645" s="179">
        <v>3.34303050243043</v>
      </c>
      <c r="AI645" s="179">
        <v>3.97723886141241</v>
      </c>
      <c r="AJ645" s="179">
        <v>5.04141898919573</v>
      </c>
      <c r="AK645" s="179">
        <v>5.2886527562565</v>
      </c>
      <c r="AL645" s="179">
        <v>5.4821400522171</v>
      </c>
      <c r="AM645" s="179">
        <v>5.29940205047653</v>
      </c>
      <c r="AN645" s="179">
        <v>4.88017957589523</v>
      </c>
      <c r="AO645" s="179">
        <v>4.29971768801341</v>
      </c>
      <c r="AP645" s="179">
        <v>3.51501920995097</v>
      </c>
      <c r="AQ645" s="179">
        <v>3.09579673536966</v>
      </c>
      <c r="AR645" s="179">
        <v>2.71957143766848</v>
      </c>
      <c r="AS645" s="177">
        <v>0.8</v>
      </c>
      <c r="AT645" s="180">
        <v>1.25776554732019</v>
      </c>
      <c r="AU645" s="181">
        <v>638</v>
      </c>
    </row>
    <row r="646" customHeight="1" spans="1:47">
      <c r="A646" s="184" t="s">
        <v>606</v>
      </c>
      <c r="B646" s="185" t="s">
        <v>739</v>
      </c>
      <c r="C646" s="167" t="s">
        <v>750</v>
      </c>
      <c r="D646" s="186">
        <v>0</v>
      </c>
      <c r="E646" s="186">
        <v>0.75</v>
      </c>
      <c r="F646" s="186" t="s">
        <v>160</v>
      </c>
      <c r="G646" s="186" t="s">
        <v>160</v>
      </c>
      <c r="H646" s="186" t="s">
        <v>160</v>
      </c>
      <c r="I646" s="186" t="s">
        <v>160</v>
      </c>
      <c r="J646" s="186" t="s">
        <v>160</v>
      </c>
      <c r="K646" s="196" t="s">
        <v>160</v>
      </c>
      <c r="L646" s="171">
        <v>0.3551</v>
      </c>
      <c r="M646" s="172">
        <v>50</v>
      </c>
      <c r="N646" s="173">
        <v>114.73</v>
      </c>
      <c r="O646" s="173">
        <v>32.35</v>
      </c>
      <c r="P646" s="174">
        <v>1.094</v>
      </c>
      <c r="Q646" s="175">
        <v>26.95</v>
      </c>
      <c r="R646" s="176">
        <v>20</v>
      </c>
      <c r="S646" s="174">
        <f t="shared" si="18"/>
        <v>1.118592</v>
      </c>
      <c r="T646" s="177">
        <f t="shared" si="19"/>
        <v>-0.0219847808673761</v>
      </c>
      <c r="U646" s="219">
        <v>2.76</v>
      </c>
      <c r="V646" s="219">
        <v>3.05</v>
      </c>
      <c r="W646" s="219">
        <v>3.79</v>
      </c>
      <c r="X646" s="219">
        <v>4.7</v>
      </c>
      <c r="Y646" s="219">
        <v>4.97</v>
      </c>
      <c r="Z646" s="219">
        <v>5.06</v>
      </c>
      <c r="AA646" s="219">
        <v>4.83</v>
      </c>
      <c r="AB646" s="219">
        <v>4.41</v>
      </c>
      <c r="AC646" s="219">
        <v>3.9</v>
      </c>
      <c r="AD646" s="219">
        <v>3.18</v>
      </c>
      <c r="AE646" s="219">
        <v>2.78</v>
      </c>
      <c r="AF646" s="219">
        <v>2.5</v>
      </c>
      <c r="AG646" s="179">
        <v>2.9593254376931</v>
      </c>
      <c r="AH646" s="179">
        <v>3.27026905252317</v>
      </c>
      <c r="AI646" s="179">
        <v>4.0637113800206</v>
      </c>
      <c r="AJ646" s="179">
        <v>5.03943099897013</v>
      </c>
      <c r="AK646" s="179">
        <v>5.32893022657055</v>
      </c>
      <c r="AL646" s="179">
        <v>5.42542996910402</v>
      </c>
      <c r="AM646" s="179">
        <v>5.17881951596292</v>
      </c>
      <c r="AN646" s="179">
        <v>4.72848738414006</v>
      </c>
      <c r="AO646" s="179">
        <v>4.18165550978373</v>
      </c>
      <c r="AP646" s="179">
        <v>3.40965756951596</v>
      </c>
      <c r="AQ646" s="179">
        <v>2.98076982492276</v>
      </c>
      <c r="AR646" s="179">
        <v>2.68054840370752</v>
      </c>
      <c r="AS646" s="177">
        <v>0.8</v>
      </c>
      <c r="AT646" s="180">
        <v>1.25366276322008</v>
      </c>
      <c r="AU646" s="181">
        <v>639</v>
      </c>
    </row>
    <row r="647" customHeight="1" spans="1:47">
      <c r="A647" s="184" t="s">
        <v>606</v>
      </c>
      <c r="B647" s="185" t="s">
        <v>751</v>
      </c>
      <c r="C647" s="188" t="s">
        <v>752</v>
      </c>
      <c r="D647" s="186">
        <v>0</v>
      </c>
      <c r="E647" s="186">
        <v>0.75</v>
      </c>
      <c r="F647" s="186" t="s">
        <v>160</v>
      </c>
      <c r="G647" s="186" t="s">
        <v>160</v>
      </c>
      <c r="H647" s="186" t="s">
        <v>160</v>
      </c>
      <c r="I647" s="186" t="s">
        <v>160</v>
      </c>
      <c r="J647" s="186" t="s">
        <v>160</v>
      </c>
      <c r="K647" s="196" t="s">
        <v>160</v>
      </c>
      <c r="L647" s="171">
        <v>0.3551</v>
      </c>
      <c r="M647" s="172">
        <v>376</v>
      </c>
      <c r="N647" s="173">
        <v>111.2</v>
      </c>
      <c r="O647" s="173">
        <v>34.78</v>
      </c>
      <c r="P647" s="174">
        <v>1.18</v>
      </c>
      <c r="Q647" s="175">
        <v>31.18</v>
      </c>
      <c r="R647" s="176">
        <v>23</v>
      </c>
      <c r="S647" s="174">
        <f t="shared" si="18"/>
        <v>1.16384</v>
      </c>
      <c r="T647" s="177">
        <f t="shared" si="19"/>
        <v>0.0138850701127302</v>
      </c>
      <c r="U647" s="219">
        <v>2.88</v>
      </c>
      <c r="V647" s="219">
        <v>3.4</v>
      </c>
      <c r="W647" s="219">
        <v>4.1</v>
      </c>
      <c r="X647" s="219">
        <v>5</v>
      </c>
      <c r="Y647" s="219">
        <v>5.31</v>
      </c>
      <c r="Z647" s="219">
        <v>5.27</v>
      </c>
      <c r="AA647" s="219">
        <v>5</v>
      </c>
      <c r="AB647" s="219">
        <v>4.48</v>
      </c>
      <c r="AC647" s="219">
        <v>3.72</v>
      </c>
      <c r="AD647" s="219">
        <v>3.24</v>
      </c>
      <c r="AE647" s="219">
        <v>2.81</v>
      </c>
      <c r="AF647" s="219">
        <v>2.59</v>
      </c>
      <c r="AG647" s="179">
        <v>3.18496563101457</v>
      </c>
      <c r="AH647" s="179">
        <v>3.76002886994776</v>
      </c>
      <c r="AI647" s="179">
        <v>4.53415246081936</v>
      </c>
      <c r="AJ647" s="179">
        <v>5.52945422051141</v>
      </c>
      <c r="AK647" s="179">
        <v>5.87228038218312</v>
      </c>
      <c r="AL647" s="179">
        <v>5.82804474841903</v>
      </c>
      <c r="AM647" s="179">
        <v>5.52945422051141</v>
      </c>
      <c r="AN647" s="179">
        <v>4.95439098157822</v>
      </c>
      <c r="AO647" s="179">
        <v>4.11391394006049</v>
      </c>
      <c r="AP647" s="179">
        <v>3.58308633489139</v>
      </c>
      <c r="AQ647" s="179">
        <v>3.10755327192741</v>
      </c>
      <c r="AR647" s="179">
        <v>2.86425728622491</v>
      </c>
      <c r="AS647" s="177">
        <v>0.8</v>
      </c>
      <c r="AT647" s="180">
        <v>1.25554867208964</v>
      </c>
      <c r="AU647" s="181">
        <v>640</v>
      </c>
    </row>
    <row r="648" customHeight="1" spans="1:47">
      <c r="A648" s="184" t="s">
        <v>606</v>
      </c>
      <c r="B648" s="185" t="s">
        <v>751</v>
      </c>
      <c r="C648" s="167" t="s">
        <v>753</v>
      </c>
      <c r="D648" s="186">
        <v>0</v>
      </c>
      <c r="E648" s="186">
        <v>0.75</v>
      </c>
      <c r="F648" s="186" t="s">
        <v>160</v>
      </c>
      <c r="G648" s="186" t="s">
        <v>160</v>
      </c>
      <c r="H648" s="186" t="s">
        <v>160</v>
      </c>
      <c r="I648" s="186" t="s">
        <v>160</v>
      </c>
      <c r="J648" s="186" t="s">
        <v>160</v>
      </c>
      <c r="K648" s="196" t="s">
        <v>160</v>
      </c>
      <c r="L648" s="171">
        <v>0.3551</v>
      </c>
      <c r="M648" s="172">
        <v>376</v>
      </c>
      <c r="N648" s="173">
        <v>111.2</v>
      </c>
      <c r="O648" s="173">
        <v>34.78</v>
      </c>
      <c r="P648" s="174">
        <v>1.18</v>
      </c>
      <c r="Q648" s="175">
        <v>31.18</v>
      </c>
      <c r="R648" s="176">
        <v>23</v>
      </c>
      <c r="S648" s="174">
        <f t="shared" si="18"/>
        <v>1.16384</v>
      </c>
      <c r="T648" s="177">
        <f t="shared" si="19"/>
        <v>0.0138850701127302</v>
      </c>
      <c r="U648" s="219">
        <v>2.88</v>
      </c>
      <c r="V648" s="219">
        <v>3.4</v>
      </c>
      <c r="W648" s="219">
        <v>4.1</v>
      </c>
      <c r="X648" s="219">
        <v>5</v>
      </c>
      <c r="Y648" s="219">
        <v>5.31</v>
      </c>
      <c r="Z648" s="219">
        <v>5.27</v>
      </c>
      <c r="AA648" s="219">
        <v>5</v>
      </c>
      <c r="AB648" s="219">
        <v>4.48</v>
      </c>
      <c r="AC648" s="219">
        <v>3.72</v>
      </c>
      <c r="AD648" s="219">
        <v>3.24</v>
      </c>
      <c r="AE648" s="219">
        <v>2.81</v>
      </c>
      <c r="AF648" s="219">
        <v>2.59</v>
      </c>
      <c r="AG648" s="179">
        <v>3.18496563101457</v>
      </c>
      <c r="AH648" s="179">
        <v>3.76002886994776</v>
      </c>
      <c r="AI648" s="179">
        <v>4.53415246081936</v>
      </c>
      <c r="AJ648" s="179">
        <v>5.52945422051141</v>
      </c>
      <c r="AK648" s="179">
        <v>5.87228038218312</v>
      </c>
      <c r="AL648" s="179">
        <v>5.82804474841903</v>
      </c>
      <c r="AM648" s="179">
        <v>5.52945422051141</v>
      </c>
      <c r="AN648" s="179">
        <v>4.95439098157822</v>
      </c>
      <c r="AO648" s="179">
        <v>4.11391394006049</v>
      </c>
      <c r="AP648" s="179">
        <v>3.58308633489139</v>
      </c>
      <c r="AQ648" s="179">
        <v>3.10755327192741</v>
      </c>
      <c r="AR648" s="179">
        <v>2.86425728622491</v>
      </c>
      <c r="AS648" s="177">
        <v>0.8</v>
      </c>
      <c r="AT648" s="180">
        <v>1.23394801780077</v>
      </c>
      <c r="AU648" s="181">
        <v>641</v>
      </c>
    </row>
    <row r="649" customHeight="1" spans="1:47">
      <c r="A649" s="184" t="s">
        <v>606</v>
      </c>
      <c r="B649" s="185" t="s">
        <v>751</v>
      </c>
      <c r="C649" s="167" t="s">
        <v>754</v>
      </c>
      <c r="D649" s="186">
        <v>0</v>
      </c>
      <c r="E649" s="186">
        <v>0.75</v>
      </c>
      <c r="F649" s="186" t="s">
        <v>160</v>
      </c>
      <c r="G649" s="186" t="s">
        <v>160</v>
      </c>
      <c r="H649" s="186" t="s">
        <v>160</v>
      </c>
      <c r="I649" s="186" t="s">
        <v>160</v>
      </c>
      <c r="J649" s="186" t="s">
        <v>160</v>
      </c>
      <c r="K649" s="196" t="s">
        <v>160</v>
      </c>
      <c r="L649" s="171">
        <v>0.3551</v>
      </c>
      <c r="M649" s="172">
        <v>524</v>
      </c>
      <c r="N649" s="173">
        <v>111.75</v>
      </c>
      <c r="O649" s="173">
        <v>34.77</v>
      </c>
      <c r="P649" s="174">
        <v>1.182</v>
      </c>
      <c r="Q649" s="175">
        <v>31.17</v>
      </c>
      <c r="R649" s="176">
        <v>23</v>
      </c>
      <c r="S649" s="174">
        <f t="shared" si="18"/>
        <v>1.16384</v>
      </c>
      <c r="T649" s="177">
        <f t="shared" si="19"/>
        <v>0.0156035193841078</v>
      </c>
      <c r="U649" s="219">
        <v>2.88</v>
      </c>
      <c r="V649" s="219">
        <v>3.4</v>
      </c>
      <c r="W649" s="219">
        <v>4.1</v>
      </c>
      <c r="X649" s="219">
        <v>5</v>
      </c>
      <c r="Y649" s="219">
        <v>5.31</v>
      </c>
      <c r="Z649" s="219">
        <v>5.27</v>
      </c>
      <c r="AA649" s="219">
        <v>5</v>
      </c>
      <c r="AB649" s="219">
        <v>4.48</v>
      </c>
      <c r="AC649" s="219">
        <v>3.72</v>
      </c>
      <c r="AD649" s="219">
        <v>3.24</v>
      </c>
      <c r="AE649" s="219">
        <v>2.81</v>
      </c>
      <c r="AF649" s="219">
        <v>2.59</v>
      </c>
      <c r="AG649" s="179">
        <v>3.18403519384108</v>
      </c>
      <c r="AH649" s="179">
        <v>3.75893043717349</v>
      </c>
      <c r="AI649" s="179">
        <v>4.53282788012098</v>
      </c>
      <c r="AJ649" s="179">
        <v>5.52783887819632</v>
      </c>
      <c r="AK649" s="179">
        <v>5.87056488864449</v>
      </c>
      <c r="AL649" s="179">
        <v>5.82634217761892</v>
      </c>
      <c r="AM649" s="179">
        <v>5.52783887819632</v>
      </c>
      <c r="AN649" s="179">
        <v>4.9529436348639</v>
      </c>
      <c r="AO649" s="179">
        <v>4.11271212537806</v>
      </c>
      <c r="AP649" s="179">
        <v>3.58203959307121</v>
      </c>
      <c r="AQ649" s="179">
        <v>3.10664544954633</v>
      </c>
      <c r="AR649" s="179">
        <v>2.86342053890569</v>
      </c>
      <c r="AS649" s="177">
        <v>0.8</v>
      </c>
      <c r="AT649" s="180">
        <v>1.23394801780077</v>
      </c>
      <c r="AU649" s="181">
        <v>642</v>
      </c>
    </row>
    <row r="650" customHeight="1" spans="1:47">
      <c r="A650" s="184" t="s">
        <v>606</v>
      </c>
      <c r="B650" s="185" t="s">
        <v>751</v>
      </c>
      <c r="C650" s="167" t="s">
        <v>755</v>
      </c>
      <c r="D650" s="186">
        <v>0</v>
      </c>
      <c r="E650" s="186">
        <v>0.75</v>
      </c>
      <c r="F650" s="186" t="s">
        <v>160</v>
      </c>
      <c r="G650" s="186" t="s">
        <v>160</v>
      </c>
      <c r="H650" s="186" t="s">
        <v>160</v>
      </c>
      <c r="I650" s="186" t="s">
        <v>160</v>
      </c>
      <c r="J650" s="186" t="s">
        <v>160</v>
      </c>
      <c r="K650" s="196" t="s">
        <v>160</v>
      </c>
      <c r="L650" s="171">
        <v>0.3551</v>
      </c>
      <c r="M650" s="172">
        <v>360</v>
      </c>
      <c r="N650" s="173">
        <v>111.08</v>
      </c>
      <c r="O650" s="173">
        <v>34.7</v>
      </c>
      <c r="P650" s="174">
        <v>1.16</v>
      </c>
      <c r="Q650" s="175">
        <v>31</v>
      </c>
      <c r="R650" s="176">
        <v>22</v>
      </c>
      <c r="S650" s="174">
        <f t="shared" si="18"/>
        <v>1.16384</v>
      </c>
      <c r="T650" s="177">
        <f t="shared" si="19"/>
        <v>-0.00329942260104488</v>
      </c>
      <c r="U650" s="219">
        <v>2.88</v>
      </c>
      <c r="V650" s="219">
        <v>3.4</v>
      </c>
      <c r="W650" s="219">
        <v>4.1</v>
      </c>
      <c r="X650" s="219">
        <v>5</v>
      </c>
      <c r="Y650" s="219">
        <v>5.31</v>
      </c>
      <c r="Z650" s="219">
        <v>5.27</v>
      </c>
      <c r="AA650" s="219">
        <v>5</v>
      </c>
      <c r="AB650" s="219">
        <v>4.48</v>
      </c>
      <c r="AC650" s="219">
        <v>3.72</v>
      </c>
      <c r="AD650" s="219">
        <v>3.24</v>
      </c>
      <c r="AE650" s="219">
        <v>2.81</v>
      </c>
      <c r="AF650" s="219">
        <v>2.59</v>
      </c>
      <c r="AG650" s="179">
        <v>3.18167940610393</v>
      </c>
      <c r="AH650" s="179">
        <v>3.7561492988727</v>
      </c>
      <c r="AI650" s="179">
        <v>4.52947415452296</v>
      </c>
      <c r="AJ650" s="179">
        <v>5.52374896893044</v>
      </c>
      <c r="AK650" s="179">
        <v>5.86622140500412</v>
      </c>
      <c r="AL650" s="179">
        <v>5.82203141325268</v>
      </c>
      <c r="AM650" s="179">
        <v>5.52374896893044</v>
      </c>
      <c r="AN650" s="179">
        <v>4.94927907616167</v>
      </c>
      <c r="AO650" s="179">
        <v>4.10966923288425</v>
      </c>
      <c r="AP650" s="179">
        <v>3.57938933186692</v>
      </c>
      <c r="AQ650" s="179">
        <v>3.10434692053891</v>
      </c>
      <c r="AR650" s="179">
        <v>2.86130196590597</v>
      </c>
      <c r="AS650" s="177">
        <v>0.8</v>
      </c>
      <c r="AT650" s="180">
        <v>1.23617662980435</v>
      </c>
      <c r="AU650" s="181">
        <v>643</v>
      </c>
    </row>
    <row r="651" customHeight="1" spans="1:47">
      <c r="A651" s="184" t="s">
        <v>606</v>
      </c>
      <c r="B651" s="185" t="s">
        <v>751</v>
      </c>
      <c r="C651" s="167" t="s">
        <v>756</v>
      </c>
      <c r="D651" s="186">
        <v>0</v>
      </c>
      <c r="E651" s="186">
        <v>0.75</v>
      </c>
      <c r="F651" s="186" t="s">
        <v>160</v>
      </c>
      <c r="G651" s="186" t="s">
        <v>160</v>
      </c>
      <c r="H651" s="186" t="s">
        <v>160</v>
      </c>
      <c r="I651" s="186" t="s">
        <v>160</v>
      </c>
      <c r="J651" s="186" t="s">
        <v>160</v>
      </c>
      <c r="K651" s="196" t="s">
        <v>160</v>
      </c>
      <c r="L651" s="171">
        <v>0.3551</v>
      </c>
      <c r="M651" s="172">
        <v>571</v>
      </c>
      <c r="N651" s="173">
        <v>111.05</v>
      </c>
      <c r="O651" s="173">
        <v>34.05</v>
      </c>
      <c r="P651" s="174">
        <v>1.103</v>
      </c>
      <c r="Q651" s="175">
        <v>30.05</v>
      </c>
      <c r="R651" s="176">
        <v>22</v>
      </c>
      <c r="S651" s="174">
        <f t="shared" ref="S651:S714" si="20">(U651*31+V651*28+W651*31+X651*30+Y651*31+Z651*30+AA651*31+AB651*31+AC651*30+AD651*31+AE651*30+AF651*31)*AS651/1000</f>
        <v>1.16384</v>
      </c>
      <c r="T651" s="177">
        <f t="shared" ref="T651:T714" si="21">P651/S651-1</f>
        <v>-0.0522752268353038</v>
      </c>
      <c r="U651" s="219">
        <v>2.88</v>
      </c>
      <c r="V651" s="219">
        <v>3.4</v>
      </c>
      <c r="W651" s="219">
        <v>4.1</v>
      </c>
      <c r="X651" s="219">
        <v>5</v>
      </c>
      <c r="Y651" s="219">
        <v>5.31</v>
      </c>
      <c r="Z651" s="219">
        <v>5.27</v>
      </c>
      <c r="AA651" s="219">
        <v>5</v>
      </c>
      <c r="AB651" s="219">
        <v>4.48</v>
      </c>
      <c r="AC651" s="219">
        <v>3.72</v>
      </c>
      <c r="AD651" s="219">
        <v>3.24</v>
      </c>
      <c r="AE651" s="219">
        <v>2.81</v>
      </c>
      <c r="AF651" s="219">
        <v>2.59</v>
      </c>
      <c r="AG651" s="179">
        <v>3.15816112180368</v>
      </c>
      <c r="AH651" s="179">
        <v>3.72838465768491</v>
      </c>
      <c r="AI651" s="179">
        <v>4.49599326367886</v>
      </c>
      <c r="AJ651" s="179">
        <v>5.48291861424251</v>
      </c>
      <c r="AK651" s="179">
        <v>5.82285956832554</v>
      </c>
      <c r="AL651" s="179">
        <v>5.7789962194116</v>
      </c>
      <c r="AM651" s="179">
        <v>5.48291861424251</v>
      </c>
      <c r="AN651" s="179">
        <v>4.91269507836129</v>
      </c>
      <c r="AO651" s="179">
        <v>4.07929144899643</v>
      </c>
      <c r="AP651" s="179">
        <v>3.55293126202915</v>
      </c>
      <c r="AQ651" s="179">
        <v>3.08140026120429</v>
      </c>
      <c r="AR651" s="179">
        <v>2.84015184217762</v>
      </c>
      <c r="AS651" s="177">
        <v>0.8</v>
      </c>
      <c r="AT651" s="180">
        <v>1.22389116185568</v>
      </c>
      <c r="AU651" s="181">
        <v>644</v>
      </c>
    </row>
    <row r="652" customHeight="1" spans="1:47">
      <c r="A652" s="184" t="s">
        <v>606</v>
      </c>
      <c r="B652" s="185" t="s">
        <v>751</v>
      </c>
      <c r="C652" s="167" t="s">
        <v>757</v>
      </c>
      <c r="D652" s="186">
        <v>0</v>
      </c>
      <c r="E652" s="186">
        <v>0.75</v>
      </c>
      <c r="F652" s="186" t="s">
        <v>160</v>
      </c>
      <c r="G652" s="186" t="s">
        <v>160</v>
      </c>
      <c r="H652" s="186" t="s">
        <v>160</v>
      </c>
      <c r="I652" s="186" t="s">
        <v>160</v>
      </c>
      <c r="J652" s="186" t="s">
        <v>160</v>
      </c>
      <c r="K652" s="196" t="s">
        <v>160</v>
      </c>
      <c r="L652" s="171">
        <v>0.3551</v>
      </c>
      <c r="M652" s="172">
        <v>511</v>
      </c>
      <c r="N652" s="173">
        <v>111.87</v>
      </c>
      <c r="O652" s="173">
        <v>34.75</v>
      </c>
      <c r="P652" s="174">
        <v>1.179</v>
      </c>
      <c r="Q652" s="175">
        <v>31.15</v>
      </c>
      <c r="R652" s="176">
        <v>23</v>
      </c>
      <c r="S652" s="174">
        <f t="shared" si="20"/>
        <v>1.16384</v>
      </c>
      <c r="T652" s="177">
        <f t="shared" si="21"/>
        <v>0.0130258454770416</v>
      </c>
      <c r="U652" s="219">
        <v>2.88</v>
      </c>
      <c r="V652" s="219">
        <v>3.4</v>
      </c>
      <c r="W652" s="219">
        <v>4.1</v>
      </c>
      <c r="X652" s="219">
        <v>5</v>
      </c>
      <c r="Y652" s="219">
        <v>5.31</v>
      </c>
      <c r="Z652" s="219">
        <v>5.27</v>
      </c>
      <c r="AA652" s="219">
        <v>5</v>
      </c>
      <c r="AB652" s="219">
        <v>4.48</v>
      </c>
      <c r="AC652" s="219">
        <v>3.72</v>
      </c>
      <c r="AD652" s="219">
        <v>3.24</v>
      </c>
      <c r="AE652" s="219">
        <v>2.81</v>
      </c>
      <c r="AF652" s="219">
        <v>2.59</v>
      </c>
      <c r="AG652" s="179">
        <v>3.18350068737971</v>
      </c>
      <c r="AH652" s="179">
        <v>3.75829942260104</v>
      </c>
      <c r="AI652" s="179">
        <v>4.53206695078361</v>
      </c>
      <c r="AJ652" s="179">
        <v>5.52691091558977</v>
      </c>
      <c r="AK652" s="179">
        <v>5.86957939235634</v>
      </c>
      <c r="AL652" s="179">
        <v>5.82536410503162</v>
      </c>
      <c r="AM652" s="179">
        <v>5.52691091558977</v>
      </c>
      <c r="AN652" s="179">
        <v>4.95211218036844</v>
      </c>
      <c r="AO652" s="179">
        <v>4.11202172119879</v>
      </c>
      <c r="AP652" s="179">
        <v>3.58143827330217</v>
      </c>
      <c r="AQ652" s="179">
        <v>3.10612393456145</v>
      </c>
      <c r="AR652" s="179">
        <v>2.8629398542755</v>
      </c>
      <c r="AS652" s="177">
        <v>0.8</v>
      </c>
      <c r="AT652" s="180">
        <v>1.23742313239526</v>
      </c>
      <c r="AU652" s="181">
        <v>645</v>
      </c>
    </row>
    <row r="653" customHeight="1" spans="1:47">
      <c r="A653" s="184" t="s">
        <v>606</v>
      </c>
      <c r="B653" s="185" t="s">
        <v>751</v>
      </c>
      <c r="C653" s="167" t="s">
        <v>758</v>
      </c>
      <c r="D653" s="186">
        <v>0</v>
      </c>
      <c r="E653" s="186">
        <v>0.75</v>
      </c>
      <c r="F653" s="186" t="s">
        <v>160</v>
      </c>
      <c r="G653" s="186" t="s">
        <v>160</v>
      </c>
      <c r="H653" s="186" t="s">
        <v>160</v>
      </c>
      <c r="I653" s="186" t="s">
        <v>160</v>
      </c>
      <c r="J653" s="186" t="s">
        <v>160</v>
      </c>
      <c r="K653" s="196" t="s">
        <v>160</v>
      </c>
      <c r="L653" s="171">
        <v>0.3551</v>
      </c>
      <c r="M653" s="172">
        <v>426</v>
      </c>
      <c r="N653" s="173">
        <v>110.87</v>
      </c>
      <c r="O653" s="173">
        <v>34.52</v>
      </c>
      <c r="P653" s="174">
        <v>1.116</v>
      </c>
      <c r="Q653" s="175">
        <v>30.72</v>
      </c>
      <c r="R653" s="176">
        <v>23</v>
      </c>
      <c r="S653" s="174">
        <f t="shared" si="20"/>
        <v>1.163192</v>
      </c>
      <c r="T653" s="177">
        <f t="shared" si="21"/>
        <v>-0.0405711180957229</v>
      </c>
      <c r="U653" s="219">
        <v>2.89</v>
      </c>
      <c r="V653" s="219">
        <v>3.37</v>
      </c>
      <c r="W653" s="219">
        <v>4.03</v>
      </c>
      <c r="X653" s="219">
        <v>4.97</v>
      </c>
      <c r="Y653" s="219">
        <v>5.24</v>
      </c>
      <c r="Z653" s="219">
        <v>5.28</v>
      </c>
      <c r="AA653" s="219">
        <v>5.08</v>
      </c>
      <c r="AB653" s="219">
        <v>4.58</v>
      </c>
      <c r="AC653" s="219">
        <v>3.73</v>
      </c>
      <c r="AD653" s="219">
        <v>3.19</v>
      </c>
      <c r="AE653" s="219">
        <v>2.79</v>
      </c>
      <c r="AF653" s="219">
        <v>2.62</v>
      </c>
      <c r="AG653" s="179">
        <v>3.18379218564089</v>
      </c>
      <c r="AH653" s="179">
        <v>3.71258811958817</v>
      </c>
      <c r="AI653" s="179">
        <v>4.43968252876567</v>
      </c>
      <c r="AJ653" s="179">
        <v>5.47524123274575</v>
      </c>
      <c r="AK653" s="179">
        <v>5.7726889455911</v>
      </c>
      <c r="AL653" s="179">
        <v>5.81675527342004</v>
      </c>
      <c r="AM653" s="179">
        <v>5.59642363427534</v>
      </c>
      <c r="AN653" s="179">
        <v>5.04559453641359</v>
      </c>
      <c r="AO653" s="179">
        <v>4.10918507004862</v>
      </c>
      <c r="AP653" s="179">
        <v>3.51428964435794</v>
      </c>
      <c r="AQ653" s="179">
        <v>3.07362636606854</v>
      </c>
      <c r="AR653" s="179">
        <v>2.88634447279555</v>
      </c>
      <c r="AS653" s="177">
        <v>0.8</v>
      </c>
      <c r="AT653" s="180">
        <v>1.23084061557497</v>
      </c>
      <c r="AU653" s="181">
        <v>646</v>
      </c>
    </row>
    <row r="654" customHeight="1" spans="1:47">
      <c r="A654" s="184" t="s">
        <v>606</v>
      </c>
      <c r="B654" s="185" t="s">
        <v>759</v>
      </c>
      <c r="C654" s="188" t="s">
        <v>760</v>
      </c>
      <c r="D654" s="186">
        <v>0</v>
      </c>
      <c r="E654" s="186">
        <v>0.75</v>
      </c>
      <c r="F654" s="186" t="s">
        <v>160</v>
      </c>
      <c r="G654" s="186" t="s">
        <v>160</v>
      </c>
      <c r="H654" s="186" t="s">
        <v>160</v>
      </c>
      <c r="I654" s="186" t="s">
        <v>160</v>
      </c>
      <c r="J654" s="186" t="s">
        <v>160</v>
      </c>
      <c r="K654" s="196" t="s">
        <v>160</v>
      </c>
      <c r="L654" s="171">
        <v>0.3551</v>
      </c>
      <c r="M654" s="172">
        <v>130</v>
      </c>
      <c r="N654" s="173">
        <v>112.52</v>
      </c>
      <c r="O654" s="173">
        <v>33</v>
      </c>
      <c r="P654" s="174">
        <v>1.018</v>
      </c>
      <c r="Q654" s="175">
        <v>28.9</v>
      </c>
      <c r="R654" s="176">
        <v>20</v>
      </c>
      <c r="S654" s="174">
        <f t="shared" si="20"/>
        <v>1.110432</v>
      </c>
      <c r="T654" s="177">
        <f t="shared" si="21"/>
        <v>-0.0832396760900262</v>
      </c>
      <c r="U654" s="219">
        <v>2.88</v>
      </c>
      <c r="V654" s="219">
        <v>3.37</v>
      </c>
      <c r="W654" s="219">
        <v>3.94</v>
      </c>
      <c r="X654" s="219">
        <v>4.67</v>
      </c>
      <c r="Y654" s="219">
        <v>4.9</v>
      </c>
      <c r="Z654" s="219">
        <v>5.07</v>
      </c>
      <c r="AA654" s="219">
        <v>4.53</v>
      </c>
      <c r="AB654" s="219">
        <v>4.18</v>
      </c>
      <c r="AC654" s="219">
        <v>3.63</v>
      </c>
      <c r="AD654" s="219">
        <v>3.15</v>
      </c>
      <c r="AE654" s="219">
        <v>2.7</v>
      </c>
      <c r="AF654" s="219">
        <v>2.6</v>
      </c>
      <c r="AG654" s="179">
        <v>3.12655658338376</v>
      </c>
      <c r="AH654" s="179">
        <v>3.65850544652892</v>
      </c>
      <c r="AI654" s="179">
        <v>4.27730310365695</v>
      </c>
      <c r="AJ654" s="179">
        <v>5.06979834875076</v>
      </c>
      <c r="AK654" s="179">
        <v>5.31948863145154</v>
      </c>
      <c r="AL654" s="179">
        <v>5.50404231866517</v>
      </c>
      <c r="AM654" s="179">
        <v>4.91781295928071</v>
      </c>
      <c r="AN654" s="179">
        <v>4.5378494856056</v>
      </c>
      <c r="AO654" s="179">
        <v>3.94076402697329</v>
      </c>
      <c r="AP654" s="179">
        <v>3.41967126307599</v>
      </c>
      <c r="AQ654" s="179">
        <v>2.93114679692228</v>
      </c>
      <c r="AR654" s="179">
        <v>2.82258580444368</v>
      </c>
      <c r="AS654" s="177">
        <v>0.8</v>
      </c>
      <c r="AT654" s="180">
        <v>1.22447114404426</v>
      </c>
      <c r="AU654" s="181">
        <v>647</v>
      </c>
    </row>
    <row r="655" customHeight="1" spans="1:47">
      <c r="A655" s="184" t="s">
        <v>606</v>
      </c>
      <c r="B655" s="185" t="s">
        <v>759</v>
      </c>
      <c r="C655" s="167" t="s">
        <v>761</v>
      </c>
      <c r="D655" s="186">
        <v>0</v>
      </c>
      <c r="E655" s="186">
        <v>0.75</v>
      </c>
      <c r="F655" s="186" t="s">
        <v>160</v>
      </c>
      <c r="G655" s="186" t="s">
        <v>160</v>
      </c>
      <c r="H655" s="186" t="s">
        <v>160</v>
      </c>
      <c r="I655" s="186" t="s">
        <v>160</v>
      </c>
      <c r="J655" s="186" t="s">
        <v>160</v>
      </c>
      <c r="K655" s="196" t="s">
        <v>160</v>
      </c>
      <c r="L655" s="171">
        <v>0.3551</v>
      </c>
      <c r="M655" s="172">
        <v>130</v>
      </c>
      <c r="N655" s="173">
        <v>112.55</v>
      </c>
      <c r="O655" s="173">
        <v>33.02</v>
      </c>
      <c r="P655" s="174">
        <v>1.018</v>
      </c>
      <c r="Q655" s="175">
        <v>29.02</v>
      </c>
      <c r="R655" s="176">
        <v>20</v>
      </c>
      <c r="S655" s="174">
        <f t="shared" si="20"/>
        <v>1.110432</v>
      </c>
      <c r="T655" s="177">
        <f t="shared" si="21"/>
        <v>-0.0832396760900262</v>
      </c>
      <c r="U655" s="219">
        <v>2.88</v>
      </c>
      <c r="V655" s="219">
        <v>3.37</v>
      </c>
      <c r="W655" s="219">
        <v>3.94</v>
      </c>
      <c r="X655" s="219">
        <v>4.67</v>
      </c>
      <c r="Y655" s="219">
        <v>4.9</v>
      </c>
      <c r="Z655" s="219">
        <v>5.07</v>
      </c>
      <c r="AA655" s="219">
        <v>4.53</v>
      </c>
      <c r="AB655" s="219">
        <v>4.18</v>
      </c>
      <c r="AC655" s="219">
        <v>3.63</v>
      </c>
      <c r="AD655" s="219">
        <v>3.15</v>
      </c>
      <c r="AE655" s="219">
        <v>2.7</v>
      </c>
      <c r="AF655" s="219">
        <v>2.6</v>
      </c>
      <c r="AG655" s="179">
        <v>3.13110054465289</v>
      </c>
      <c r="AH655" s="179">
        <v>3.66382251231953</v>
      </c>
      <c r="AI655" s="179">
        <v>4.28351949511541</v>
      </c>
      <c r="AJ655" s="179">
        <v>5.07716650816979</v>
      </c>
      <c r="AK655" s="179">
        <v>5.32721967666638</v>
      </c>
      <c r="AL655" s="179">
        <v>5.51204158381603</v>
      </c>
      <c r="AM655" s="179">
        <v>4.92496023169361</v>
      </c>
      <c r="AN655" s="179">
        <v>4.54444454050315</v>
      </c>
      <c r="AO655" s="179">
        <v>3.94649131148958</v>
      </c>
      <c r="AP655" s="179">
        <v>3.4246412207141</v>
      </c>
      <c r="AQ655" s="179">
        <v>2.93540676061209</v>
      </c>
      <c r="AR655" s="179">
        <v>2.82668799170053</v>
      </c>
      <c r="AS655" s="177">
        <v>0.8</v>
      </c>
      <c r="AT655" s="180">
        <v>1.23059299381974</v>
      </c>
      <c r="AU655" s="181">
        <v>648</v>
      </c>
    </row>
    <row r="656" customHeight="1" spans="1:47">
      <c r="A656" s="184" t="s">
        <v>606</v>
      </c>
      <c r="B656" s="185" t="s">
        <v>759</v>
      </c>
      <c r="C656" s="167" t="s">
        <v>762</v>
      </c>
      <c r="D656" s="186">
        <v>0</v>
      </c>
      <c r="E656" s="186">
        <v>0.75</v>
      </c>
      <c r="F656" s="186" t="s">
        <v>160</v>
      </c>
      <c r="G656" s="186" t="s">
        <v>160</v>
      </c>
      <c r="H656" s="186" t="s">
        <v>160</v>
      </c>
      <c r="I656" s="186" t="s">
        <v>160</v>
      </c>
      <c r="J656" s="186" t="s">
        <v>160</v>
      </c>
      <c r="K656" s="196" t="s">
        <v>160</v>
      </c>
      <c r="L656" s="171">
        <v>0.3551</v>
      </c>
      <c r="M656" s="172">
        <v>129</v>
      </c>
      <c r="N656" s="173">
        <v>112.53</v>
      </c>
      <c r="O656" s="173">
        <v>32.98</v>
      </c>
      <c r="P656" s="174">
        <v>1.012</v>
      </c>
      <c r="Q656" s="175">
        <v>28.18</v>
      </c>
      <c r="R656" s="176">
        <v>20</v>
      </c>
      <c r="S656" s="174">
        <f t="shared" si="20"/>
        <v>1.093784</v>
      </c>
      <c r="T656" s="177">
        <f t="shared" si="21"/>
        <v>-0.0747716185279726</v>
      </c>
      <c r="U656" s="219">
        <v>2.75</v>
      </c>
      <c r="V656" s="219">
        <v>3.23</v>
      </c>
      <c r="W656" s="219">
        <v>3.72</v>
      </c>
      <c r="X656" s="219">
        <v>4.48</v>
      </c>
      <c r="Y656" s="219">
        <v>4.71</v>
      </c>
      <c r="Z656" s="219">
        <v>4.94</v>
      </c>
      <c r="AA656" s="219">
        <v>4.67</v>
      </c>
      <c r="AB656" s="219">
        <v>4.37</v>
      </c>
      <c r="AC656" s="219">
        <v>3.77</v>
      </c>
      <c r="AD656" s="219">
        <v>3.08</v>
      </c>
      <c r="AE656" s="219">
        <v>2.72</v>
      </c>
      <c r="AF656" s="219">
        <v>2.49</v>
      </c>
      <c r="AG656" s="179">
        <v>2.97044571871594</v>
      </c>
      <c r="AH656" s="179">
        <v>3.48892351689182</v>
      </c>
      <c r="AI656" s="179">
        <v>4.01820293586302</v>
      </c>
      <c r="AJ656" s="179">
        <v>4.83912611630816</v>
      </c>
      <c r="AK656" s="179">
        <v>5.08756339460076</v>
      </c>
      <c r="AL656" s="179">
        <v>5.33600067289337</v>
      </c>
      <c r="AM656" s="179">
        <v>5.04435691141944</v>
      </c>
      <c r="AN656" s="179">
        <v>4.72030828755952</v>
      </c>
      <c r="AO656" s="179">
        <v>4.07221103983968</v>
      </c>
      <c r="AP656" s="179">
        <v>3.32689920496186</v>
      </c>
      <c r="AQ656" s="179">
        <v>2.93804085632995</v>
      </c>
      <c r="AR656" s="179">
        <v>2.68960357803735</v>
      </c>
      <c r="AS656" s="177">
        <v>0.8</v>
      </c>
      <c r="AT656" s="180">
        <v>1.2175913473109</v>
      </c>
      <c r="AU656" s="181">
        <v>649</v>
      </c>
    </row>
    <row r="657" customHeight="1" spans="1:47">
      <c r="A657" s="184" t="s">
        <v>606</v>
      </c>
      <c r="B657" s="185" t="s">
        <v>759</v>
      </c>
      <c r="C657" s="167" t="s">
        <v>763</v>
      </c>
      <c r="D657" s="186">
        <v>0</v>
      </c>
      <c r="E657" s="186">
        <v>0.75</v>
      </c>
      <c r="F657" s="186" t="s">
        <v>160</v>
      </c>
      <c r="G657" s="186" t="s">
        <v>160</v>
      </c>
      <c r="H657" s="186" t="s">
        <v>160</v>
      </c>
      <c r="I657" s="186" t="s">
        <v>160</v>
      </c>
      <c r="J657" s="186" t="s">
        <v>160</v>
      </c>
      <c r="K657" s="196" t="s">
        <v>160</v>
      </c>
      <c r="L657" s="171">
        <v>0.3551</v>
      </c>
      <c r="M657" s="172">
        <v>202</v>
      </c>
      <c r="N657" s="173">
        <v>112.43</v>
      </c>
      <c r="O657" s="173">
        <v>33.5</v>
      </c>
      <c r="P657" s="174">
        <v>1.016</v>
      </c>
      <c r="Q657" s="175">
        <v>29.8</v>
      </c>
      <c r="R657" s="176">
        <v>21</v>
      </c>
      <c r="S657" s="174">
        <f t="shared" si="20"/>
        <v>1.110432</v>
      </c>
      <c r="T657" s="177">
        <f t="shared" si="21"/>
        <v>-0.0850407769228553</v>
      </c>
      <c r="U657" s="219">
        <v>2.88</v>
      </c>
      <c r="V657" s="219">
        <v>3.37</v>
      </c>
      <c r="W657" s="219">
        <v>3.94</v>
      </c>
      <c r="X657" s="219">
        <v>4.67</v>
      </c>
      <c r="Y657" s="219">
        <v>4.9</v>
      </c>
      <c r="Z657" s="219">
        <v>5.07</v>
      </c>
      <c r="AA657" s="219">
        <v>4.53</v>
      </c>
      <c r="AB657" s="219">
        <v>4.18</v>
      </c>
      <c r="AC657" s="219">
        <v>3.63</v>
      </c>
      <c r="AD657" s="219">
        <v>3.15</v>
      </c>
      <c r="AE657" s="219">
        <v>2.7</v>
      </c>
      <c r="AF657" s="219">
        <v>2.6</v>
      </c>
      <c r="AG657" s="179">
        <v>3.14670355321172</v>
      </c>
      <c r="AH657" s="179">
        <v>3.68208019941788</v>
      </c>
      <c r="AI657" s="179">
        <v>4.3048652776577</v>
      </c>
      <c r="AJ657" s="179">
        <v>5.10246721996484</v>
      </c>
      <c r="AK657" s="179">
        <v>5.35376646206161</v>
      </c>
      <c r="AL657" s="179">
        <v>5.53950938013314</v>
      </c>
      <c r="AM657" s="179">
        <v>4.94950246390594</v>
      </c>
      <c r="AN657" s="179">
        <v>4.56709057375868</v>
      </c>
      <c r="AO657" s="179">
        <v>3.96615760352727</v>
      </c>
      <c r="AP657" s="179">
        <v>3.44170701132532</v>
      </c>
      <c r="AQ657" s="179">
        <v>2.95003458113599</v>
      </c>
      <c r="AR657" s="179">
        <v>2.84077404109392</v>
      </c>
      <c r="AS657" s="177">
        <v>0.8</v>
      </c>
      <c r="AT657" s="180">
        <v>1.25921856428117</v>
      </c>
      <c r="AU657" s="181">
        <v>650</v>
      </c>
    </row>
    <row r="658" customHeight="1" spans="1:47">
      <c r="A658" s="184" t="s">
        <v>606</v>
      </c>
      <c r="B658" s="185" t="s">
        <v>759</v>
      </c>
      <c r="C658" s="167" t="s">
        <v>764</v>
      </c>
      <c r="D658" s="186">
        <v>0</v>
      </c>
      <c r="E658" s="186">
        <v>0.75</v>
      </c>
      <c r="F658" s="186" t="s">
        <v>160</v>
      </c>
      <c r="G658" s="186" t="s">
        <v>160</v>
      </c>
      <c r="H658" s="186" t="s">
        <v>160</v>
      </c>
      <c r="I658" s="186" t="s">
        <v>160</v>
      </c>
      <c r="J658" s="186" t="s">
        <v>160</v>
      </c>
      <c r="K658" s="196" t="s">
        <v>160</v>
      </c>
      <c r="L658" s="171">
        <v>0.3551</v>
      </c>
      <c r="M658" s="172">
        <v>163</v>
      </c>
      <c r="N658" s="173">
        <v>113</v>
      </c>
      <c r="O658" s="173">
        <v>33.27</v>
      </c>
      <c r="P658" s="174">
        <v>1.016</v>
      </c>
      <c r="Q658" s="175">
        <v>28.87</v>
      </c>
      <c r="R658" s="176">
        <v>21</v>
      </c>
      <c r="S658" s="174">
        <f t="shared" si="20"/>
        <v>1.137512</v>
      </c>
      <c r="T658" s="177">
        <f t="shared" si="21"/>
        <v>-0.106822609343902</v>
      </c>
      <c r="U658" s="219">
        <v>2.84</v>
      </c>
      <c r="V658" s="219">
        <v>3.29</v>
      </c>
      <c r="W658" s="219">
        <v>4.02</v>
      </c>
      <c r="X658" s="219">
        <v>4.83</v>
      </c>
      <c r="Y658" s="219">
        <v>5.08</v>
      </c>
      <c r="Z658" s="219">
        <v>5.21</v>
      </c>
      <c r="AA658" s="219">
        <v>4.76</v>
      </c>
      <c r="AB658" s="219">
        <v>4.41</v>
      </c>
      <c r="AC658" s="219">
        <v>3.8</v>
      </c>
      <c r="AD658" s="219">
        <v>3.19</v>
      </c>
      <c r="AE658" s="219">
        <v>2.72</v>
      </c>
      <c r="AF658" s="219">
        <v>2.57</v>
      </c>
      <c r="AG658" s="179">
        <v>3.08519365070434</v>
      </c>
      <c r="AH658" s="179">
        <v>3.57404475733003</v>
      </c>
      <c r="AI658" s="179">
        <v>4.36706988585615</v>
      </c>
      <c r="AJ658" s="179">
        <v>5.24700187778239</v>
      </c>
      <c r="AK658" s="179">
        <v>5.51858582590777</v>
      </c>
      <c r="AL658" s="179">
        <v>5.65980947893297</v>
      </c>
      <c r="AM658" s="179">
        <v>5.17095837230728</v>
      </c>
      <c r="AN658" s="179">
        <v>4.79074084493175</v>
      </c>
      <c r="AO658" s="179">
        <v>4.12807601150581</v>
      </c>
      <c r="AP658" s="179">
        <v>3.46541117807988</v>
      </c>
      <c r="AQ658" s="179">
        <v>2.95483335560416</v>
      </c>
      <c r="AR658" s="179">
        <v>2.79188298672893</v>
      </c>
      <c r="AS658" s="177">
        <v>0.8</v>
      </c>
      <c r="AT658" s="180">
        <v>1.25807833706499</v>
      </c>
      <c r="AU658" s="181">
        <v>651</v>
      </c>
    </row>
    <row r="659" customHeight="1" spans="1:47">
      <c r="A659" s="184" t="s">
        <v>606</v>
      </c>
      <c r="B659" s="185" t="s">
        <v>759</v>
      </c>
      <c r="C659" s="167" t="s">
        <v>765</v>
      </c>
      <c r="D659" s="186">
        <v>0</v>
      </c>
      <c r="E659" s="186">
        <v>0.75</v>
      </c>
      <c r="F659" s="186" t="s">
        <v>160</v>
      </c>
      <c r="G659" s="186" t="s">
        <v>160</v>
      </c>
      <c r="H659" s="186" t="s">
        <v>160</v>
      </c>
      <c r="I659" s="186" t="s">
        <v>160</v>
      </c>
      <c r="J659" s="186" t="s">
        <v>160</v>
      </c>
      <c r="K659" s="196" t="s">
        <v>160</v>
      </c>
      <c r="L659" s="171">
        <v>0.3551</v>
      </c>
      <c r="M659" s="172">
        <v>226</v>
      </c>
      <c r="N659" s="173">
        <v>111.48</v>
      </c>
      <c r="O659" s="173">
        <v>33.28</v>
      </c>
      <c r="P659" s="174">
        <v>1.043</v>
      </c>
      <c r="Q659" s="175">
        <v>29.18</v>
      </c>
      <c r="R659" s="176">
        <v>21</v>
      </c>
      <c r="S659" s="174">
        <f t="shared" si="20"/>
        <v>1.12508</v>
      </c>
      <c r="T659" s="177">
        <f t="shared" si="21"/>
        <v>-0.0729548121022504</v>
      </c>
      <c r="U659" s="219">
        <v>2.91</v>
      </c>
      <c r="V659" s="219">
        <v>3.26</v>
      </c>
      <c r="W659" s="219">
        <v>3.84</v>
      </c>
      <c r="X659" s="219">
        <v>4.77</v>
      </c>
      <c r="Y659" s="219">
        <v>4.96</v>
      </c>
      <c r="Z659" s="219">
        <v>5.15</v>
      </c>
      <c r="AA659" s="219">
        <v>4.73</v>
      </c>
      <c r="AB659" s="219">
        <v>4.33</v>
      </c>
      <c r="AC659" s="219">
        <v>3.69</v>
      </c>
      <c r="AD659" s="219">
        <v>3.18</v>
      </c>
      <c r="AE659" s="219">
        <v>2.77</v>
      </c>
      <c r="AF659" s="219">
        <v>2.62</v>
      </c>
      <c r="AG659" s="179">
        <v>3.16842066341949</v>
      </c>
      <c r="AH659" s="179">
        <v>3.54950218651118</v>
      </c>
      <c r="AI659" s="179">
        <v>4.1810087104917</v>
      </c>
      <c r="AJ659" s="179">
        <v>5.19359675756391</v>
      </c>
      <c r="AK659" s="179">
        <v>5.40046958438511</v>
      </c>
      <c r="AL659" s="179">
        <v>5.60734241120632</v>
      </c>
      <c r="AM659" s="179">
        <v>5.15004458349629</v>
      </c>
      <c r="AN659" s="179">
        <v>4.71452284282007</v>
      </c>
      <c r="AO659" s="179">
        <v>4.01768805773812</v>
      </c>
      <c r="AP659" s="179">
        <v>3.46239783837594</v>
      </c>
      <c r="AQ659" s="179">
        <v>3.01598805418281</v>
      </c>
      <c r="AR659" s="179">
        <v>2.85266740142923</v>
      </c>
      <c r="AS659" s="177">
        <v>0.8</v>
      </c>
      <c r="AT659" s="180">
        <v>1.25807833706499</v>
      </c>
      <c r="AU659" s="181">
        <v>652</v>
      </c>
    </row>
    <row r="660" customHeight="1" spans="1:47">
      <c r="A660" s="184" t="s">
        <v>606</v>
      </c>
      <c r="B660" s="185" t="s">
        <v>759</v>
      </c>
      <c r="C660" s="167" t="s">
        <v>766</v>
      </c>
      <c r="D660" s="186">
        <v>0</v>
      </c>
      <c r="E660" s="186">
        <v>0.75</v>
      </c>
      <c r="F660" s="186" t="s">
        <v>160</v>
      </c>
      <c r="G660" s="186" t="s">
        <v>160</v>
      </c>
      <c r="H660" s="186" t="s">
        <v>160</v>
      </c>
      <c r="I660" s="186" t="s">
        <v>160</v>
      </c>
      <c r="J660" s="186" t="s">
        <v>160</v>
      </c>
      <c r="K660" s="196" t="s">
        <v>160</v>
      </c>
      <c r="L660" s="171">
        <v>0.3551</v>
      </c>
      <c r="M660" s="172">
        <v>187</v>
      </c>
      <c r="N660" s="173">
        <v>112.23</v>
      </c>
      <c r="O660" s="173">
        <v>33.03</v>
      </c>
      <c r="P660" s="174">
        <v>1.017</v>
      </c>
      <c r="Q660" s="175">
        <v>29.03</v>
      </c>
      <c r="R660" s="176">
        <v>20</v>
      </c>
      <c r="S660" s="174">
        <f t="shared" si="20"/>
        <v>1.110432</v>
      </c>
      <c r="T660" s="177">
        <f t="shared" si="21"/>
        <v>-0.0841402265064409</v>
      </c>
      <c r="U660" s="219">
        <v>2.88</v>
      </c>
      <c r="V660" s="219">
        <v>3.37</v>
      </c>
      <c r="W660" s="219">
        <v>3.94</v>
      </c>
      <c r="X660" s="219">
        <v>4.67</v>
      </c>
      <c r="Y660" s="219">
        <v>4.9</v>
      </c>
      <c r="Z660" s="219">
        <v>5.07</v>
      </c>
      <c r="AA660" s="219">
        <v>4.53</v>
      </c>
      <c r="AB660" s="219">
        <v>4.18</v>
      </c>
      <c r="AC660" s="219">
        <v>3.63</v>
      </c>
      <c r="AD660" s="219">
        <v>3.15</v>
      </c>
      <c r="AE660" s="219">
        <v>2.7</v>
      </c>
      <c r="AF660" s="219">
        <v>2.6</v>
      </c>
      <c r="AG660" s="179">
        <v>3.13132878015043</v>
      </c>
      <c r="AH660" s="179">
        <v>3.66408957955102</v>
      </c>
      <c r="AI660" s="179">
        <v>4.28383173395579</v>
      </c>
      <c r="AJ660" s="179">
        <v>5.07753659836892</v>
      </c>
      <c r="AK660" s="179">
        <v>5.32760799400594</v>
      </c>
      <c r="AL660" s="179">
        <v>5.51244337338982</v>
      </c>
      <c r="AM660" s="179">
        <v>4.92531922711161</v>
      </c>
      <c r="AN660" s="179">
        <v>4.54477579896833</v>
      </c>
      <c r="AO660" s="179">
        <v>3.9467789833146</v>
      </c>
      <c r="AP660" s="179">
        <v>3.42489085328953</v>
      </c>
      <c r="AQ660" s="179">
        <v>2.93562073139103</v>
      </c>
      <c r="AR660" s="179">
        <v>2.8268940376358</v>
      </c>
      <c r="AS660" s="177">
        <v>0.8</v>
      </c>
      <c r="AT660" s="180">
        <v>1.25838239765597</v>
      </c>
      <c r="AU660" s="181">
        <v>653</v>
      </c>
    </row>
    <row r="661" customHeight="1" spans="1:47">
      <c r="A661" s="184" t="s">
        <v>606</v>
      </c>
      <c r="B661" s="185" t="s">
        <v>759</v>
      </c>
      <c r="C661" s="167" t="s">
        <v>767</v>
      </c>
      <c r="D661" s="186">
        <v>0</v>
      </c>
      <c r="E661" s="186">
        <v>0.75</v>
      </c>
      <c r="F661" s="186" t="s">
        <v>160</v>
      </c>
      <c r="G661" s="186" t="s">
        <v>160</v>
      </c>
      <c r="H661" s="186" t="s">
        <v>160</v>
      </c>
      <c r="I661" s="186" t="s">
        <v>160</v>
      </c>
      <c r="J661" s="186" t="s">
        <v>160</v>
      </c>
      <c r="K661" s="196" t="s">
        <v>160</v>
      </c>
      <c r="L661" s="171">
        <v>0.3551</v>
      </c>
      <c r="M661" s="172">
        <v>161</v>
      </c>
      <c r="N661" s="173">
        <v>111.85</v>
      </c>
      <c r="O661" s="173">
        <v>33.05</v>
      </c>
      <c r="P661" s="174">
        <v>1.027</v>
      </c>
      <c r="Q661" s="175">
        <v>28.85</v>
      </c>
      <c r="R661" s="176">
        <v>21</v>
      </c>
      <c r="S661" s="174">
        <f t="shared" si="20"/>
        <v>1.12508</v>
      </c>
      <c r="T661" s="177">
        <f t="shared" si="21"/>
        <v>-0.0871760230383617</v>
      </c>
      <c r="U661" s="219">
        <v>2.91</v>
      </c>
      <c r="V661" s="219">
        <v>3.26</v>
      </c>
      <c r="W661" s="219">
        <v>3.84</v>
      </c>
      <c r="X661" s="219">
        <v>4.77</v>
      </c>
      <c r="Y661" s="219">
        <v>4.96</v>
      </c>
      <c r="Z661" s="219">
        <v>5.15</v>
      </c>
      <c r="AA661" s="219">
        <v>4.73</v>
      </c>
      <c r="AB661" s="219">
        <v>4.33</v>
      </c>
      <c r="AC661" s="219">
        <v>3.69</v>
      </c>
      <c r="AD661" s="219">
        <v>3.18</v>
      </c>
      <c r="AE661" s="219">
        <v>2.77</v>
      </c>
      <c r="AF661" s="219">
        <v>2.62</v>
      </c>
      <c r="AG661" s="179">
        <v>3.1612198954741</v>
      </c>
      <c r="AH661" s="179">
        <v>3.54143534681978</v>
      </c>
      <c r="AI661" s="179">
        <v>4.17150666619263</v>
      </c>
      <c r="AJ661" s="179">
        <v>5.18179343691115</v>
      </c>
      <c r="AK661" s="179">
        <v>5.38819611049881</v>
      </c>
      <c r="AL661" s="179">
        <v>5.59459878408647</v>
      </c>
      <c r="AM661" s="179">
        <v>5.13834024247165</v>
      </c>
      <c r="AN661" s="179">
        <v>4.70380829807658</v>
      </c>
      <c r="AO661" s="179">
        <v>4.00855718704448</v>
      </c>
      <c r="AP661" s="179">
        <v>3.45452895794077</v>
      </c>
      <c r="AQ661" s="179">
        <v>3.00913371493583</v>
      </c>
      <c r="AR661" s="179">
        <v>2.84618423578768</v>
      </c>
      <c r="AS661" s="177">
        <v>0.8</v>
      </c>
      <c r="AT661" s="180">
        <v>1.25644746662244</v>
      </c>
      <c r="AU661" s="181">
        <v>654</v>
      </c>
    </row>
    <row r="662" customHeight="1" spans="1:47">
      <c r="A662" s="184" t="s">
        <v>606</v>
      </c>
      <c r="B662" s="185" t="s">
        <v>759</v>
      </c>
      <c r="C662" s="167" t="s">
        <v>768</v>
      </c>
      <c r="D662" s="186">
        <v>0</v>
      </c>
      <c r="E662" s="186">
        <v>0.75</v>
      </c>
      <c r="F662" s="186" t="s">
        <v>160</v>
      </c>
      <c r="G662" s="186" t="s">
        <v>160</v>
      </c>
      <c r="H662" s="186" t="s">
        <v>160</v>
      </c>
      <c r="I662" s="186" t="s">
        <v>160</v>
      </c>
      <c r="J662" s="186" t="s">
        <v>160</v>
      </c>
      <c r="K662" s="196" t="s">
        <v>160</v>
      </c>
      <c r="L662" s="171">
        <v>0.3551</v>
      </c>
      <c r="M662" s="172">
        <v>200</v>
      </c>
      <c r="N662" s="173">
        <v>111.48</v>
      </c>
      <c r="O662" s="173">
        <v>33.13</v>
      </c>
      <c r="P662" s="174">
        <v>1.035</v>
      </c>
      <c r="Q662" s="175">
        <v>29.03</v>
      </c>
      <c r="R662" s="176">
        <v>21</v>
      </c>
      <c r="S662" s="174">
        <f t="shared" si="20"/>
        <v>1.12508</v>
      </c>
      <c r="T662" s="177">
        <f t="shared" si="21"/>
        <v>-0.0800654175703061</v>
      </c>
      <c r="U662" s="219">
        <v>2.91</v>
      </c>
      <c r="V662" s="219">
        <v>3.26</v>
      </c>
      <c r="W662" s="219">
        <v>3.84</v>
      </c>
      <c r="X662" s="219">
        <v>4.77</v>
      </c>
      <c r="Y662" s="219">
        <v>4.96</v>
      </c>
      <c r="Z662" s="219">
        <v>5.15</v>
      </c>
      <c r="AA662" s="219">
        <v>4.73</v>
      </c>
      <c r="AB662" s="219">
        <v>4.33</v>
      </c>
      <c r="AC662" s="219">
        <v>3.69</v>
      </c>
      <c r="AD662" s="219">
        <v>3.18</v>
      </c>
      <c r="AE662" s="219">
        <v>2.77</v>
      </c>
      <c r="AF662" s="219">
        <v>2.62</v>
      </c>
      <c r="AG662" s="179">
        <v>3.16440644220855</v>
      </c>
      <c r="AH662" s="179">
        <v>3.54500515518896</v>
      </c>
      <c r="AI662" s="179">
        <v>4.17571159384222</v>
      </c>
      <c r="AJ662" s="179">
        <v>5.18701674547588</v>
      </c>
      <c r="AK662" s="179">
        <v>5.39362747537953</v>
      </c>
      <c r="AL662" s="179">
        <v>5.60023820528318</v>
      </c>
      <c r="AM662" s="179">
        <v>5.14351974970669</v>
      </c>
      <c r="AN662" s="179">
        <v>4.70854979201479</v>
      </c>
      <c r="AO662" s="179">
        <v>4.01259785970775</v>
      </c>
      <c r="AP662" s="179">
        <v>3.45801116365059</v>
      </c>
      <c r="AQ662" s="179">
        <v>3.01216695701639</v>
      </c>
      <c r="AR662" s="179">
        <v>2.84905322288193</v>
      </c>
      <c r="AS662" s="177">
        <v>0.8</v>
      </c>
      <c r="AT662" s="180">
        <v>1.25921856428117</v>
      </c>
      <c r="AU662" s="181">
        <v>655</v>
      </c>
    </row>
    <row r="663" customHeight="1" spans="1:47">
      <c r="A663" s="184" t="s">
        <v>606</v>
      </c>
      <c r="B663" s="185" t="s">
        <v>759</v>
      </c>
      <c r="C663" s="167" t="s">
        <v>769</v>
      </c>
      <c r="D663" s="186">
        <v>0</v>
      </c>
      <c r="E663" s="186">
        <v>0.75</v>
      </c>
      <c r="F663" s="186" t="s">
        <v>160</v>
      </c>
      <c r="G663" s="186" t="s">
        <v>160</v>
      </c>
      <c r="H663" s="186" t="s">
        <v>160</v>
      </c>
      <c r="I663" s="186" t="s">
        <v>160</v>
      </c>
      <c r="J663" s="186" t="s">
        <v>160</v>
      </c>
      <c r="K663" s="196" t="s">
        <v>160</v>
      </c>
      <c r="L663" s="171">
        <v>0.3551</v>
      </c>
      <c r="M663" s="172">
        <v>120</v>
      </c>
      <c r="N663" s="173">
        <v>112.93</v>
      </c>
      <c r="O663" s="173">
        <v>33.05</v>
      </c>
      <c r="P663" s="174">
        <v>1.022</v>
      </c>
      <c r="Q663" s="175">
        <v>29.05</v>
      </c>
      <c r="R663" s="176">
        <v>21</v>
      </c>
      <c r="S663" s="174">
        <f t="shared" si="20"/>
        <v>1.110432</v>
      </c>
      <c r="T663" s="177">
        <f t="shared" si="21"/>
        <v>-0.0796374744243682</v>
      </c>
      <c r="U663" s="219">
        <v>2.88</v>
      </c>
      <c r="V663" s="219">
        <v>3.37</v>
      </c>
      <c r="W663" s="219">
        <v>3.94</v>
      </c>
      <c r="X663" s="219">
        <v>4.67</v>
      </c>
      <c r="Y663" s="219">
        <v>4.9</v>
      </c>
      <c r="Z663" s="219">
        <v>5.07</v>
      </c>
      <c r="AA663" s="219">
        <v>4.53</v>
      </c>
      <c r="AB663" s="219">
        <v>4.18</v>
      </c>
      <c r="AC663" s="219">
        <v>3.63</v>
      </c>
      <c r="AD663" s="219">
        <v>3.15</v>
      </c>
      <c r="AE663" s="219">
        <v>2.7</v>
      </c>
      <c r="AF663" s="219">
        <v>2.6</v>
      </c>
      <c r="AG663" s="179">
        <v>3.1317852511455</v>
      </c>
      <c r="AH663" s="179">
        <v>3.66462371401401</v>
      </c>
      <c r="AI663" s="179">
        <v>4.28445621163655</v>
      </c>
      <c r="AJ663" s="179">
        <v>5.07827677876718</v>
      </c>
      <c r="AK663" s="179">
        <v>5.32838462868505</v>
      </c>
      <c r="AL663" s="179">
        <v>5.51324695253739</v>
      </c>
      <c r="AM663" s="179">
        <v>4.92603721794761</v>
      </c>
      <c r="AN663" s="179">
        <v>4.54543831589868</v>
      </c>
      <c r="AO663" s="179">
        <v>3.94735432696464</v>
      </c>
      <c r="AP663" s="179">
        <v>3.42539011844039</v>
      </c>
      <c r="AQ663" s="179">
        <v>2.93604867294891</v>
      </c>
      <c r="AR663" s="179">
        <v>2.82730612950635</v>
      </c>
      <c r="AS663" s="177">
        <v>0.8</v>
      </c>
      <c r="AT663" s="180">
        <v>1.25356580147608</v>
      </c>
      <c r="AU663" s="181">
        <v>656</v>
      </c>
    </row>
    <row r="664" customHeight="1" spans="1:47">
      <c r="A664" s="184" t="s">
        <v>606</v>
      </c>
      <c r="B664" s="185" t="s">
        <v>759</v>
      </c>
      <c r="C664" s="167" t="s">
        <v>770</v>
      </c>
      <c r="D664" s="186">
        <v>0</v>
      </c>
      <c r="E664" s="186">
        <v>0.75</v>
      </c>
      <c r="F664" s="186" t="s">
        <v>160</v>
      </c>
      <c r="G664" s="186" t="s">
        <v>160</v>
      </c>
      <c r="H664" s="186" t="s">
        <v>160</v>
      </c>
      <c r="I664" s="186" t="s">
        <v>160</v>
      </c>
      <c r="J664" s="186" t="s">
        <v>160</v>
      </c>
      <c r="K664" s="196" t="s">
        <v>160</v>
      </c>
      <c r="L664" s="171">
        <v>0.3551</v>
      </c>
      <c r="M664" s="172">
        <v>114</v>
      </c>
      <c r="N664" s="173">
        <v>112.83</v>
      </c>
      <c r="O664" s="173">
        <v>32.7</v>
      </c>
      <c r="P664" s="174">
        <v>1.015</v>
      </c>
      <c r="Q664" s="175">
        <v>27.7</v>
      </c>
      <c r="R664" s="176">
        <v>20</v>
      </c>
      <c r="S664" s="174">
        <f t="shared" si="20"/>
        <v>1.093784</v>
      </c>
      <c r="T664" s="177">
        <f t="shared" si="21"/>
        <v>-0.0720288466461387</v>
      </c>
      <c r="U664" s="219">
        <v>2.75</v>
      </c>
      <c r="V664" s="219">
        <v>3.23</v>
      </c>
      <c r="W664" s="219">
        <v>3.72</v>
      </c>
      <c r="X664" s="219">
        <v>4.48</v>
      </c>
      <c r="Y664" s="219">
        <v>4.71</v>
      </c>
      <c r="Z664" s="219">
        <v>4.94</v>
      </c>
      <c r="AA664" s="219">
        <v>4.67</v>
      </c>
      <c r="AB664" s="219">
        <v>4.37</v>
      </c>
      <c r="AC664" s="219">
        <v>3.77</v>
      </c>
      <c r="AD664" s="219">
        <v>3.08</v>
      </c>
      <c r="AE664" s="219">
        <v>2.72</v>
      </c>
      <c r="AF664" s="219">
        <v>2.49</v>
      </c>
      <c r="AG664" s="179">
        <v>2.96159570811056</v>
      </c>
      <c r="AH664" s="179">
        <v>3.47852877716258</v>
      </c>
      <c r="AI664" s="179">
        <v>4.00623128515319</v>
      </c>
      <c r="AJ664" s="179">
        <v>4.82470864448557</v>
      </c>
      <c r="AK664" s="179">
        <v>5.07240574007299</v>
      </c>
      <c r="AL664" s="179">
        <v>5.32010283566042</v>
      </c>
      <c r="AM664" s="179">
        <v>5.02932798431866</v>
      </c>
      <c r="AN664" s="179">
        <v>4.70624481616114</v>
      </c>
      <c r="AO664" s="179">
        <v>4.06007847984611</v>
      </c>
      <c r="AP664" s="179">
        <v>3.31698719308383</v>
      </c>
      <c r="AQ664" s="179">
        <v>2.92928739129481</v>
      </c>
      <c r="AR664" s="179">
        <v>2.68159029570738</v>
      </c>
      <c r="AS664" s="177">
        <v>0.8</v>
      </c>
      <c r="AT664" s="180">
        <v>1.25921856428117</v>
      </c>
      <c r="AU664" s="181">
        <v>657</v>
      </c>
    </row>
    <row r="665" customHeight="1" spans="1:47">
      <c r="A665" s="184" t="s">
        <v>606</v>
      </c>
      <c r="B665" s="185" t="s">
        <v>759</v>
      </c>
      <c r="C665" s="167" t="s">
        <v>771</v>
      </c>
      <c r="D665" s="186">
        <v>0</v>
      </c>
      <c r="E665" s="186">
        <v>0.75</v>
      </c>
      <c r="F665" s="186" t="s">
        <v>160</v>
      </c>
      <c r="G665" s="186" t="s">
        <v>160</v>
      </c>
      <c r="H665" s="186" t="s">
        <v>160</v>
      </c>
      <c r="I665" s="186" t="s">
        <v>160</v>
      </c>
      <c r="J665" s="186" t="s">
        <v>160</v>
      </c>
      <c r="K665" s="196" t="s">
        <v>160</v>
      </c>
      <c r="L665" s="171">
        <v>0.3551</v>
      </c>
      <c r="M665" s="172">
        <v>89</v>
      </c>
      <c r="N665" s="173">
        <v>112.35</v>
      </c>
      <c r="O665" s="173">
        <v>32.52</v>
      </c>
      <c r="P665" s="174">
        <v>1.012</v>
      </c>
      <c r="Q665" s="175">
        <v>27.42</v>
      </c>
      <c r="R665" s="176">
        <v>20</v>
      </c>
      <c r="S665" s="174">
        <f t="shared" si="20"/>
        <v>1.093784</v>
      </c>
      <c r="T665" s="177">
        <f t="shared" si="21"/>
        <v>-0.0747716185279726</v>
      </c>
      <c r="U665" s="219">
        <v>2.75</v>
      </c>
      <c r="V665" s="219">
        <v>3.23</v>
      </c>
      <c r="W665" s="219">
        <v>3.72</v>
      </c>
      <c r="X665" s="219">
        <v>4.48</v>
      </c>
      <c r="Y665" s="219">
        <v>4.71</v>
      </c>
      <c r="Z665" s="219">
        <v>4.94</v>
      </c>
      <c r="AA665" s="219">
        <v>4.67</v>
      </c>
      <c r="AB665" s="219">
        <v>4.37</v>
      </c>
      <c r="AC665" s="219">
        <v>3.77</v>
      </c>
      <c r="AD665" s="219">
        <v>3.08</v>
      </c>
      <c r="AE665" s="219">
        <v>2.72</v>
      </c>
      <c r="AF665" s="219">
        <v>2.49</v>
      </c>
      <c r="AG665" s="179">
        <v>2.95729138477067</v>
      </c>
      <c r="AH665" s="179">
        <v>3.47347315374882</v>
      </c>
      <c r="AI665" s="179">
        <v>4.00040870958069</v>
      </c>
      <c r="AJ665" s="179">
        <v>4.81769651046276</v>
      </c>
      <c r="AK665" s="179">
        <v>5.06503360809812</v>
      </c>
      <c r="AL665" s="179">
        <v>5.31237070573349</v>
      </c>
      <c r="AM665" s="179">
        <v>5.02201846068328</v>
      </c>
      <c r="AN665" s="179">
        <v>4.69940485507193</v>
      </c>
      <c r="AO665" s="179">
        <v>4.05417764384924</v>
      </c>
      <c r="AP665" s="179">
        <v>3.31216635094315</v>
      </c>
      <c r="AQ665" s="179">
        <v>2.92503002420953</v>
      </c>
      <c r="AR665" s="179">
        <v>2.67769292657417</v>
      </c>
      <c r="AS665" s="177">
        <v>0.8</v>
      </c>
      <c r="AT665" s="180">
        <v>1.26226608065898</v>
      </c>
      <c r="AU665" s="181">
        <v>658</v>
      </c>
    </row>
    <row r="666" customHeight="1" spans="1:47">
      <c r="A666" s="184" t="s">
        <v>606</v>
      </c>
      <c r="B666" s="185" t="s">
        <v>759</v>
      </c>
      <c r="C666" s="167" t="s">
        <v>772</v>
      </c>
      <c r="D666" s="186">
        <v>0</v>
      </c>
      <c r="E666" s="186">
        <v>0.75</v>
      </c>
      <c r="F666" s="186" t="s">
        <v>160</v>
      </c>
      <c r="G666" s="186" t="s">
        <v>160</v>
      </c>
      <c r="H666" s="186" t="s">
        <v>160</v>
      </c>
      <c r="I666" s="186" t="s">
        <v>160</v>
      </c>
      <c r="J666" s="186" t="s">
        <v>160</v>
      </c>
      <c r="K666" s="196" t="s">
        <v>160</v>
      </c>
      <c r="L666" s="171">
        <v>0.3551</v>
      </c>
      <c r="M666" s="172">
        <v>142</v>
      </c>
      <c r="N666" s="173">
        <v>113.4</v>
      </c>
      <c r="O666" s="173">
        <v>32.37</v>
      </c>
      <c r="P666" s="174">
        <v>1.025</v>
      </c>
      <c r="Q666" s="175">
        <v>27.17</v>
      </c>
      <c r="R666" s="176">
        <v>20</v>
      </c>
      <c r="S666" s="174">
        <f t="shared" si="20"/>
        <v>1.109104</v>
      </c>
      <c r="T666" s="177">
        <f t="shared" si="21"/>
        <v>-0.0758305803603629</v>
      </c>
      <c r="U666" s="219">
        <v>2.77</v>
      </c>
      <c r="V666" s="219">
        <v>3.13</v>
      </c>
      <c r="W666" s="219">
        <v>3.77</v>
      </c>
      <c r="X666" s="219">
        <v>4.6</v>
      </c>
      <c r="Y666" s="219">
        <v>4.84</v>
      </c>
      <c r="Z666" s="219">
        <v>5.03</v>
      </c>
      <c r="AA666" s="219">
        <v>4.75</v>
      </c>
      <c r="AB666" s="219">
        <v>4.36</v>
      </c>
      <c r="AC666" s="219">
        <v>3.88</v>
      </c>
      <c r="AD666" s="219">
        <v>3.14</v>
      </c>
      <c r="AE666" s="219">
        <v>2.77</v>
      </c>
      <c r="AF666" s="219">
        <v>2.51</v>
      </c>
      <c r="AG666" s="179">
        <v>2.97413660035488</v>
      </c>
      <c r="AH666" s="179">
        <v>3.36066698884866</v>
      </c>
      <c r="AI666" s="179">
        <v>4.0478321239487</v>
      </c>
      <c r="AJ666" s="179">
        <v>4.93899940853157</v>
      </c>
      <c r="AK666" s="179">
        <v>5.19668633419409</v>
      </c>
      <c r="AL666" s="179">
        <v>5.40068848367692</v>
      </c>
      <c r="AM666" s="179">
        <v>5.10005373707065</v>
      </c>
      <c r="AN666" s="179">
        <v>4.68131248286906</v>
      </c>
      <c r="AO666" s="179">
        <v>4.16593863154402</v>
      </c>
      <c r="AP666" s="179">
        <v>3.3714039440846</v>
      </c>
      <c r="AQ666" s="179">
        <v>2.97413660035488</v>
      </c>
      <c r="AR666" s="179">
        <v>2.69497576422049</v>
      </c>
      <c r="AS666" s="177">
        <v>0.8</v>
      </c>
      <c r="AT666" s="180">
        <v>1.26076470375853</v>
      </c>
      <c r="AU666" s="181">
        <v>659</v>
      </c>
    </row>
    <row r="667" customHeight="1" spans="1:47">
      <c r="A667" s="184" t="s">
        <v>606</v>
      </c>
      <c r="B667" s="185" t="s">
        <v>759</v>
      </c>
      <c r="C667" s="167" t="s">
        <v>773</v>
      </c>
      <c r="D667" s="186">
        <v>0</v>
      </c>
      <c r="E667" s="186">
        <v>0.75</v>
      </c>
      <c r="F667" s="186" t="s">
        <v>160</v>
      </c>
      <c r="G667" s="186" t="s">
        <v>160</v>
      </c>
      <c r="H667" s="186" t="s">
        <v>160</v>
      </c>
      <c r="I667" s="186" t="s">
        <v>160</v>
      </c>
      <c r="J667" s="186" t="s">
        <v>160</v>
      </c>
      <c r="K667" s="196" t="s">
        <v>160</v>
      </c>
      <c r="L667" s="171">
        <v>0.3551</v>
      </c>
      <c r="M667" s="172">
        <v>114</v>
      </c>
      <c r="N667" s="173">
        <v>112.08</v>
      </c>
      <c r="O667" s="173">
        <v>32.68</v>
      </c>
      <c r="P667" s="174">
        <v>1.01</v>
      </c>
      <c r="Q667" s="175">
        <v>27.68</v>
      </c>
      <c r="R667" s="176">
        <v>20</v>
      </c>
      <c r="S667" s="174">
        <f t="shared" si="20"/>
        <v>1.093784</v>
      </c>
      <c r="T667" s="177">
        <f t="shared" si="21"/>
        <v>-0.0766001331158621</v>
      </c>
      <c r="U667" s="219">
        <v>2.75</v>
      </c>
      <c r="V667" s="219">
        <v>3.23</v>
      </c>
      <c r="W667" s="219">
        <v>3.72</v>
      </c>
      <c r="X667" s="219">
        <v>4.48</v>
      </c>
      <c r="Y667" s="219">
        <v>4.71</v>
      </c>
      <c r="Z667" s="219">
        <v>4.94</v>
      </c>
      <c r="AA667" s="219">
        <v>4.67</v>
      </c>
      <c r="AB667" s="219">
        <v>4.37</v>
      </c>
      <c r="AC667" s="219">
        <v>3.77</v>
      </c>
      <c r="AD667" s="219">
        <v>3.08</v>
      </c>
      <c r="AE667" s="219">
        <v>2.72</v>
      </c>
      <c r="AF667" s="219">
        <v>2.49</v>
      </c>
      <c r="AG667" s="179">
        <v>2.96119343490122</v>
      </c>
      <c r="AH667" s="179">
        <v>3.47805628899307</v>
      </c>
      <c r="AI667" s="179">
        <v>4.00568711921184</v>
      </c>
      <c r="AJ667" s="179">
        <v>4.82405330485727</v>
      </c>
      <c r="AK667" s="179">
        <v>5.07171675577628</v>
      </c>
      <c r="AL667" s="179">
        <v>5.31938020669529</v>
      </c>
      <c r="AM667" s="179">
        <v>5.02864485126862</v>
      </c>
      <c r="AN667" s="179">
        <v>4.70560556746122</v>
      </c>
      <c r="AO667" s="179">
        <v>4.0595269998464</v>
      </c>
      <c r="AP667" s="179">
        <v>3.31653664708937</v>
      </c>
      <c r="AQ667" s="179">
        <v>2.92888950652048</v>
      </c>
      <c r="AR667" s="179">
        <v>2.68122605560147</v>
      </c>
      <c r="AS667" s="177">
        <v>0.8</v>
      </c>
      <c r="AT667" s="180">
        <v>1.25527666244391</v>
      </c>
      <c r="AU667" s="181">
        <v>660</v>
      </c>
    </row>
    <row r="668" customHeight="1" spans="1:47">
      <c r="A668" s="184" t="s">
        <v>606</v>
      </c>
      <c r="B668" s="185" t="s">
        <v>774</v>
      </c>
      <c r="C668" s="188" t="s">
        <v>775</v>
      </c>
      <c r="D668" s="186">
        <v>0</v>
      </c>
      <c r="E668" s="186">
        <v>0.75</v>
      </c>
      <c r="F668" s="186" t="s">
        <v>160</v>
      </c>
      <c r="G668" s="186" t="s">
        <v>160</v>
      </c>
      <c r="H668" s="186" t="s">
        <v>160</v>
      </c>
      <c r="I668" s="186" t="s">
        <v>160</v>
      </c>
      <c r="J668" s="186" t="s">
        <v>160</v>
      </c>
      <c r="K668" s="196" t="s">
        <v>160</v>
      </c>
      <c r="L668" s="171">
        <v>0.3551</v>
      </c>
      <c r="M668" s="172">
        <v>49</v>
      </c>
      <c r="N668" s="173">
        <v>114.65</v>
      </c>
      <c r="O668" s="173">
        <v>33.62</v>
      </c>
      <c r="P668" s="174">
        <v>1.078</v>
      </c>
      <c r="Q668" s="175">
        <v>29.22</v>
      </c>
      <c r="R668" s="176">
        <v>21</v>
      </c>
      <c r="S668" s="174">
        <f t="shared" si="20"/>
        <v>1.162536</v>
      </c>
      <c r="T668" s="177">
        <f t="shared" si="21"/>
        <v>-0.0727168879071272</v>
      </c>
      <c r="U668" s="219">
        <v>2.86</v>
      </c>
      <c r="V668" s="219">
        <v>3.25</v>
      </c>
      <c r="W668" s="219">
        <v>4.13</v>
      </c>
      <c r="X668" s="219">
        <v>4.96</v>
      </c>
      <c r="Y668" s="219">
        <v>5.22</v>
      </c>
      <c r="Z668" s="219">
        <v>5.32</v>
      </c>
      <c r="AA668" s="219">
        <v>4.93</v>
      </c>
      <c r="AB668" s="219">
        <v>4.5</v>
      </c>
      <c r="AC668" s="219">
        <v>3.98</v>
      </c>
      <c r="AD668" s="219">
        <v>3.27</v>
      </c>
      <c r="AE668" s="219">
        <v>2.76</v>
      </c>
      <c r="AF668" s="219">
        <v>2.56</v>
      </c>
      <c r="AG668" s="179">
        <v>3.11679913568268</v>
      </c>
      <c r="AH668" s="179">
        <v>3.54181719963941</v>
      </c>
      <c r="AI668" s="179">
        <v>4.500832318311</v>
      </c>
      <c r="AJ668" s="179">
        <v>5.40535794160353</v>
      </c>
      <c r="AK668" s="179">
        <v>5.68870331757468</v>
      </c>
      <c r="AL668" s="179">
        <v>5.79768230833282</v>
      </c>
      <c r="AM668" s="179">
        <v>5.37266424437609</v>
      </c>
      <c r="AN668" s="179">
        <v>4.90405458411611</v>
      </c>
      <c r="AO668" s="179">
        <v>4.3373638321738</v>
      </c>
      <c r="AP668" s="179">
        <v>3.56361299779104</v>
      </c>
      <c r="AQ668" s="179">
        <v>3.00782014492454</v>
      </c>
      <c r="AR668" s="179">
        <v>2.78986216340827</v>
      </c>
      <c r="AS668" s="177">
        <v>0.8</v>
      </c>
      <c r="AT668" s="180">
        <v>1.2576567985184</v>
      </c>
      <c r="AU668" s="181">
        <v>661</v>
      </c>
    </row>
    <row r="669" customHeight="1" spans="1:47">
      <c r="A669" s="184" t="s">
        <v>606</v>
      </c>
      <c r="B669" s="185" t="s">
        <v>774</v>
      </c>
      <c r="C669" s="167" t="s">
        <v>776</v>
      </c>
      <c r="D669" s="186">
        <v>0</v>
      </c>
      <c r="E669" s="186">
        <v>0.75</v>
      </c>
      <c r="F669" s="186" t="s">
        <v>160</v>
      </c>
      <c r="G669" s="186" t="s">
        <v>160</v>
      </c>
      <c r="H669" s="186" t="s">
        <v>160</v>
      </c>
      <c r="I669" s="186" t="s">
        <v>160</v>
      </c>
      <c r="J669" s="186" t="s">
        <v>160</v>
      </c>
      <c r="K669" s="196" t="s">
        <v>160</v>
      </c>
      <c r="L669" s="171">
        <v>0.3551</v>
      </c>
      <c r="M669" s="172">
        <v>49</v>
      </c>
      <c r="N669" s="173">
        <v>114.65</v>
      </c>
      <c r="O669" s="173">
        <v>33.62</v>
      </c>
      <c r="P669" s="174">
        <v>1.078</v>
      </c>
      <c r="Q669" s="175">
        <v>29.22</v>
      </c>
      <c r="R669" s="176">
        <v>21</v>
      </c>
      <c r="S669" s="174">
        <f t="shared" si="20"/>
        <v>1.162536</v>
      </c>
      <c r="T669" s="177">
        <f t="shared" si="21"/>
        <v>-0.0727168879071272</v>
      </c>
      <c r="U669" s="219">
        <v>2.86</v>
      </c>
      <c r="V669" s="219">
        <v>3.25</v>
      </c>
      <c r="W669" s="219">
        <v>4.13</v>
      </c>
      <c r="X669" s="219">
        <v>4.96</v>
      </c>
      <c r="Y669" s="219">
        <v>5.22</v>
      </c>
      <c r="Z669" s="219">
        <v>5.32</v>
      </c>
      <c r="AA669" s="219">
        <v>4.93</v>
      </c>
      <c r="AB669" s="219">
        <v>4.5</v>
      </c>
      <c r="AC669" s="219">
        <v>3.98</v>
      </c>
      <c r="AD669" s="219">
        <v>3.27</v>
      </c>
      <c r="AE669" s="219">
        <v>2.76</v>
      </c>
      <c r="AF669" s="219">
        <v>2.56</v>
      </c>
      <c r="AG669" s="179">
        <v>3.11679913568268</v>
      </c>
      <c r="AH669" s="179">
        <v>3.54181719963941</v>
      </c>
      <c r="AI669" s="179">
        <v>4.500832318311</v>
      </c>
      <c r="AJ669" s="179">
        <v>5.40535794160353</v>
      </c>
      <c r="AK669" s="179">
        <v>5.68870331757468</v>
      </c>
      <c r="AL669" s="179">
        <v>5.79768230833282</v>
      </c>
      <c r="AM669" s="179">
        <v>5.37266424437609</v>
      </c>
      <c r="AN669" s="179">
        <v>4.90405458411611</v>
      </c>
      <c r="AO669" s="179">
        <v>4.3373638321738</v>
      </c>
      <c r="AP669" s="179">
        <v>3.56361299779104</v>
      </c>
      <c r="AQ669" s="179">
        <v>3.00782014492454</v>
      </c>
      <c r="AR669" s="179">
        <v>2.78986216340827</v>
      </c>
      <c r="AS669" s="177">
        <v>0.8</v>
      </c>
      <c r="AT669" s="180">
        <v>1.24994449070219</v>
      </c>
      <c r="AU669" s="181">
        <v>662</v>
      </c>
    </row>
    <row r="670" customHeight="1" spans="1:47">
      <c r="A670" s="184" t="s">
        <v>606</v>
      </c>
      <c r="B670" s="185" t="s">
        <v>774</v>
      </c>
      <c r="C670" s="167" t="s">
        <v>777</v>
      </c>
      <c r="D670" s="186">
        <v>0</v>
      </c>
      <c r="E670" s="186">
        <v>0.75</v>
      </c>
      <c r="F670" s="186" t="s">
        <v>160</v>
      </c>
      <c r="G670" s="186" t="s">
        <v>160</v>
      </c>
      <c r="H670" s="186" t="s">
        <v>160</v>
      </c>
      <c r="I670" s="186" t="s">
        <v>160</v>
      </c>
      <c r="J670" s="186" t="s">
        <v>160</v>
      </c>
      <c r="K670" s="196" t="s">
        <v>160</v>
      </c>
      <c r="L670" s="171">
        <v>0.3551</v>
      </c>
      <c r="M670" s="172">
        <v>61</v>
      </c>
      <c r="N670" s="173">
        <v>114.38</v>
      </c>
      <c r="O670" s="173">
        <v>34.07</v>
      </c>
      <c r="P670" s="174">
        <v>1.052</v>
      </c>
      <c r="Q670" s="175">
        <v>30.07</v>
      </c>
      <c r="R670" s="176">
        <v>22</v>
      </c>
      <c r="S670" s="174">
        <f t="shared" si="20"/>
        <v>1.189592</v>
      </c>
      <c r="T670" s="177">
        <f t="shared" si="21"/>
        <v>-0.115663185361031</v>
      </c>
      <c r="U670" s="219">
        <v>2.89</v>
      </c>
      <c r="V670" s="219">
        <v>3.41</v>
      </c>
      <c r="W670" s="219">
        <v>4.29</v>
      </c>
      <c r="X670" s="219">
        <v>5.18</v>
      </c>
      <c r="Y670" s="219">
        <v>5.44</v>
      </c>
      <c r="Z670" s="219">
        <v>5.46</v>
      </c>
      <c r="AA670" s="219">
        <v>4.91</v>
      </c>
      <c r="AB670" s="219">
        <v>4.59</v>
      </c>
      <c r="AC670" s="219">
        <v>3.96</v>
      </c>
      <c r="AD670" s="219">
        <v>3.33</v>
      </c>
      <c r="AE670" s="219">
        <v>2.84</v>
      </c>
      <c r="AF670" s="219">
        <v>2.56</v>
      </c>
      <c r="AG670" s="179">
        <v>3.17107236766891</v>
      </c>
      <c r="AH670" s="179">
        <v>3.74164594247439</v>
      </c>
      <c r="AI670" s="179">
        <v>4.70723199214521</v>
      </c>
      <c r="AJ670" s="179">
        <v>5.68379061056228</v>
      </c>
      <c r="AK670" s="179">
        <v>5.96907739796502</v>
      </c>
      <c r="AL670" s="179">
        <v>5.99102253545754</v>
      </c>
      <c r="AM670" s="179">
        <v>5.38753125441328</v>
      </c>
      <c r="AN670" s="179">
        <v>5.03640905453298</v>
      </c>
      <c r="AO670" s="179">
        <v>4.34513722351865</v>
      </c>
      <c r="AP670" s="179">
        <v>3.65386539250432</v>
      </c>
      <c r="AQ670" s="179">
        <v>3.11620952393762</v>
      </c>
      <c r="AR670" s="179">
        <v>2.80897759904236</v>
      </c>
      <c r="AS670" s="177">
        <v>0.8</v>
      </c>
      <c r="AT670" s="180">
        <v>1.25866918600906</v>
      </c>
      <c r="AU670" s="181">
        <v>663</v>
      </c>
    </row>
    <row r="671" customHeight="1" spans="1:47">
      <c r="A671" s="184" t="s">
        <v>606</v>
      </c>
      <c r="B671" s="185" t="s">
        <v>774</v>
      </c>
      <c r="C671" s="167" t="s">
        <v>778</v>
      </c>
      <c r="D671" s="186">
        <v>0</v>
      </c>
      <c r="E671" s="186">
        <v>0.75</v>
      </c>
      <c r="F671" s="186" t="s">
        <v>160</v>
      </c>
      <c r="G671" s="186" t="s">
        <v>160</v>
      </c>
      <c r="H671" s="186" t="s">
        <v>160</v>
      </c>
      <c r="I671" s="186" t="s">
        <v>160</v>
      </c>
      <c r="J671" s="186" t="s">
        <v>160</v>
      </c>
      <c r="K671" s="196" t="s">
        <v>160</v>
      </c>
      <c r="L671" s="171">
        <v>0.3551</v>
      </c>
      <c r="M671" s="172">
        <v>52</v>
      </c>
      <c r="N671" s="173">
        <v>114.53</v>
      </c>
      <c r="O671" s="173">
        <v>33.8</v>
      </c>
      <c r="P671" s="174">
        <v>1.087</v>
      </c>
      <c r="Q671" s="175">
        <v>29.4</v>
      </c>
      <c r="R671" s="176">
        <v>21</v>
      </c>
      <c r="S671" s="174">
        <f t="shared" si="20"/>
        <v>1.162536</v>
      </c>
      <c r="T671" s="177">
        <f t="shared" si="21"/>
        <v>-0.0649751921660922</v>
      </c>
      <c r="U671" s="219">
        <v>2.86</v>
      </c>
      <c r="V671" s="219">
        <v>3.25</v>
      </c>
      <c r="W671" s="219">
        <v>4.13</v>
      </c>
      <c r="X671" s="219">
        <v>4.96</v>
      </c>
      <c r="Y671" s="219">
        <v>5.22</v>
      </c>
      <c r="Z671" s="219">
        <v>5.32</v>
      </c>
      <c r="AA671" s="219">
        <v>4.93</v>
      </c>
      <c r="AB671" s="219">
        <v>4.5</v>
      </c>
      <c r="AC671" s="219">
        <v>3.98</v>
      </c>
      <c r="AD671" s="219">
        <v>3.27</v>
      </c>
      <c r="AE671" s="219">
        <v>2.76</v>
      </c>
      <c r="AF671" s="219">
        <v>2.56</v>
      </c>
      <c r="AG671" s="179">
        <v>3.12229016563788</v>
      </c>
      <c r="AH671" s="179">
        <v>3.54805700640668</v>
      </c>
      <c r="AI671" s="179">
        <v>4.5087616727568</v>
      </c>
      <c r="AJ671" s="179">
        <v>5.41488084670066</v>
      </c>
      <c r="AK671" s="179">
        <v>5.6987254072132</v>
      </c>
      <c r="AL671" s="179">
        <v>5.80789639202571</v>
      </c>
      <c r="AM671" s="179">
        <v>5.38212955125691</v>
      </c>
      <c r="AN671" s="179">
        <v>4.9126943165631</v>
      </c>
      <c r="AO671" s="179">
        <v>4.34500519553803</v>
      </c>
      <c r="AP671" s="179">
        <v>3.56989120336919</v>
      </c>
      <c r="AQ671" s="179">
        <v>3.01311918082537</v>
      </c>
      <c r="AR671" s="179">
        <v>2.79477721120034</v>
      </c>
      <c r="AS671" s="177">
        <v>0.8</v>
      </c>
      <c r="AT671" s="180">
        <v>1.25919166326699</v>
      </c>
      <c r="AU671" s="181">
        <v>664</v>
      </c>
    </row>
    <row r="672" customHeight="1" spans="1:47">
      <c r="A672" s="184" t="s">
        <v>606</v>
      </c>
      <c r="B672" s="185" t="s">
        <v>774</v>
      </c>
      <c r="C672" s="167" t="s">
        <v>779</v>
      </c>
      <c r="D672" s="186">
        <v>0</v>
      </c>
      <c r="E672" s="186">
        <v>0.75</v>
      </c>
      <c r="F672" s="186" t="s">
        <v>160</v>
      </c>
      <c r="G672" s="186" t="s">
        <v>160</v>
      </c>
      <c r="H672" s="186" t="s">
        <v>160</v>
      </c>
      <c r="I672" s="186" t="s">
        <v>160</v>
      </c>
      <c r="J672" s="186" t="s">
        <v>160</v>
      </c>
      <c r="K672" s="196" t="s">
        <v>160</v>
      </c>
      <c r="L672" s="171">
        <v>0.3551</v>
      </c>
      <c r="M672" s="172">
        <v>51</v>
      </c>
      <c r="N672" s="173">
        <v>114.6</v>
      </c>
      <c r="O672" s="173">
        <v>33.53</v>
      </c>
      <c r="P672" s="174">
        <v>1.078</v>
      </c>
      <c r="Q672" s="175">
        <v>29.03</v>
      </c>
      <c r="R672" s="176">
        <v>21</v>
      </c>
      <c r="S672" s="174">
        <f t="shared" si="20"/>
        <v>1.162536</v>
      </c>
      <c r="T672" s="177">
        <f t="shared" si="21"/>
        <v>-0.0727168879071272</v>
      </c>
      <c r="U672" s="219">
        <v>2.86</v>
      </c>
      <c r="V672" s="219">
        <v>3.25</v>
      </c>
      <c r="W672" s="219">
        <v>4.13</v>
      </c>
      <c r="X672" s="219">
        <v>4.96</v>
      </c>
      <c r="Y672" s="219">
        <v>5.22</v>
      </c>
      <c r="Z672" s="219">
        <v>5.32</v>
      </c>
      <c r="AA672" s="219">
        <v>4.93</v>
      </c>
      <c r="AB672" s="219">
        <v>4.5</v>
      </c>
      <c r="AC672" s="219">
        <v>3.98</v>
      </c>
      <c r="AD672" s="219">
        <v>3.27</v>
      </c>
      <c r="AE672" s="219">
        <v>2.76</v>
      </c>
      <c r="AF672" s="219">
        <v>2.56</v>
      </c>
      <c r="AG672" s="179">
        <v>3.11372888237439</v>
      </c>
      <c r="AH672" s="179">
        <v>3.53832827542545</v>
      </c>
      <c r="AI672" s="179">
        <v>4.49639870077142</v>
      </c>
      <c r="AJ672" s="179">
        <v>5.40003330649545</v>
      </c>
      <c r="AK672" s="179">
        <v>5.68309956852949</v>
      </c>
      <c r="AL672" s="179">
        <v>5.79197120777335</v>
      </c>
      <c r="AM672" s="179">
        <v>5.3673718147223</v>
      </c>
      <c r="AN672" s="179">
        <v>4.8992237659737</v>
      </c>
      <c r="AO672" s="179">
        <v>4.33309124190563</v>
      </c>
      <c r="AP672" s="179">
        <v>3.56010260327422</v>
      </c>
      <c r="AQ672" s="179">
        <v>3.00485724313053</v>
      </c>
      <c r="AR672" s="179">
        <v>2.78711396464281</v>
      </c>
      <c r="AS672" s="177">
        <v>0.8</v>
      </c>
      <c r="AT672" s="180">
        <v>1.24366048998347</v>
      </c>
      <c r="AU672" s="181">
        <v>665</v>
      </c>
    </row>
    <row r="673" customHeight="1" spans="1:47">
      <c r="A673" s="184" t="s">
        <v>606</v>
      </c>
      <c r="B673" s="185" t="s">
        <v>774</v>
      </c>
      <c r="C673" s="167" t="s">
        <v>780</v>
      </c>
      <c r="D673" s="186">
        <v>0</v>
      </c>
      <c r="E673" s="186">
        <v>0.75</v>
      </c>
      <c r="F673" s="186" t="s">
        <v>160</v>
      </c>
      <c r="G673" s="186" t="s">
        <v>160</v>
      </c>
      <c r="H673" s="186" t="s">
        <v>160</v>
      </c>
      <c r="I673" s="186" t="s">
        <v>160</v>
      </c>
      <c r="J673" s="186" t="s">
        <v>160</v>
      </c>
      <c r="K673" s="196" t="s">
        <v>160</v>
      </c>
      <c r="L673" s="171">
        <v>0.3551</v>
      </c>
      <c r="M673" s="172">
        <v>41</v>
      </c>
      <c r="N673" s="173">
        <v>115.07</v>
      </c>
      <c r="O673" s="173">
        <v>33.4</v>
      </c>
      <c r="P673" s="174">
        <v>1.082</v>
      </c>
      <c r="Q673" s="175">
        <v>29.2</v>
      </c>
      <c r="R673" s="176">
        <v>21</v>
      </c>
      <c r="S673" s="174">
        <f t="shared" si="20"/>
        <v>1.170448</v>
      </c>
      <c r="T673" s="177">
        <f t="shared" si="21"/>
        <v>-0.0755676458928548</v>
      </c>
      <c r="U673" s="219">
        <v>2.87</v>
      </c>
      <c r="V673" s="219">
        <v>3.39</v>
      </c>
      <c r="W673" s="219">
        <v>3.95</v>
      </c>
      <c r="X673" s="219">
        <v>4.98</v>
      </c>
      <c r="Y673" s="219">
        <v>5.22</v>
      </c>
      <c r="Z673" s="219">
        <v>5.32</v>
      </c>
      <c r="AA673" s="219">
        <v>4.93</v>
      </c>
      <c r="AB673" s="219">
        <v>4.54</v>
      </c>
      <c r="AC673" s="219">
        <v>4.09</v>
      </c>
      <c r="AD673" s="219">
        <v>3.37</v>
      </c>
      <c r="AE673" s="219">
        <v>2.86</v>
      </c>
      <c r="AF673" s="219">
        <v>2.56</v>
      </c>
      <c r="AG673" s="179">
        <v>3.12840710565527</v>
      </c>
      <c r="AH673" s="179">
        <v>3.69522651155797</v>
      </c>
      <c r="AI673" s="179">
        <v>4.30564741022241</v>
      </c>
      <c r="AJ673" s="179">
        <v>5.42838584883737</v>
      </c>
      <c r="AK673" s="179">
        <v>5.68999480540784</v>
      </c>
      <c r="AL673" s="179">
        <v>5.79899853731221</v>
      </c>
      <c r="AM673" s="179">
        <v>5.37388398288519</v>
      </c>
      <c r="AN673" s="179">
        <v>4.94876942845816</v>
      </c>
      <c r="AO673" s="179">
        <v>4.45825263488852</v>
      </c>
      <c r="AP673" s="179">
        <v>3.67342576517709</v>
      </c>
      <c r="AQ673" s="179">
        <v>3.11750673246483</v>
      </c>
      <c r="AR673" s="179">
        <v>2.79049553675174</v>
      </c>
      <c r="AS673" s="177">
        <v>0.8</v>
      </c>
      <c r="AT673" s="180">
        <v>1.25921856428117</v>
      </c>
      <c r="AU673" s="181">
        <v>666</v>
      </c>
    </row>
    <row r="674" customHeight="1" spans="1:47">
      <c r="A674" s="184" t="s">
        <v>606</v>
      </c>
      <c r="B674" s="185" t="s">
        <v>774</v>
      </c>
      <c r="C674" s="167" t="s">
        <v>781</v>
      </c>
      <c r="D674" s="186">
        <v>0</v>
      </c>
      <c r="E674" s="186">
        <v>0.75</v>
      </c>
      <c r="F674" s="186" t="s">
        <v>160</v>
      </c>
      <c r="G674" s="186" t="s">
        <v>160</v>
      </c>
      <c r="H674" s="186" t="s">
        <v>160</v>
      </c>
      <c r="I674" s="186" t="s">
        <v>160</v>
      </c>
      <c r="J674" s="186" t="s">
        <v>160</v>
      </c>
      <c r="K674" s="196" t="s">
        <v>160</v>
      </c>
      <c r="L674" s="171">
        <v>0.3551</v>
      </c>
      <c r="M674" s="172">
        <v>43</v>
      </c>
      <c r="N674" s="173">
        <v>115.2</v>
      </c>
      <c r="O674" s="173">
        <v>33.65</v>
      </c>
      <c r="P674" s="174">
        <v>1.095</v>
      </c>
      <c r="Q674" s="175">
        <v>29.55</v>
      </c>
      <c r="R674" s="176">
        <v>21</v>
      </c>
      <c r="S674" s="174">
        <f t="shared" si="20"/>
        <v>1.170448</v>
      </c>
      <c r="T674" s="177">
        <f t="shared" si="21"/>
        <v>-0.0644607876642108</v>
      </c>
      <c r="U674" s="219">
        <v>2.87</v>
      </c>
      <c r="V674" s="219">
        <v>3.39</v>
      </c>
      <c r="W674" s="219">
        <v>3.95</v>
      </c>
      <c r="X674" s="219">
        <v>4.98</v>
      </c>
      <c r="Y674" s="219">
        <v>5.22</v>
      </c>
      <c r="Z674" s="219">
        <v>5.32</v>
      </c>
      <c r="AA674" s="219">
        <v>4.93</v>
      </c>
      <c r="AB674" s="219">
        <v>4.54</v>
      </c>
      <c r="AC674" s="219">
        <v>4.09</v>
      </c>
      <c r="AD674" s="219">
        <v>3.37</v>
      </c>
      <c r="AE674" s="219">
        <v>2.86</v>
      </c>
      <c r="AF674" s="219">
        <v>2.56</v>
      </c>
      <c r="AG674" s="179">
        <v>3.13660676937378</v>
      </c>
      <c r="AH674" s="179">
        <v>3.70491182863314</v>
      </c>
      <c r="AI674" s="179">
        <v>4.31693266168168</v>
      </c>
      <c r="AJ674" s="179">
        <v>5.44261383675311</v>
      </c>
      <c r="AK674" s="179">
        <v>5.7049084794882</v>
      </c>
      <c r="AL674" s="179">
        <v>5.81419791396115</v>
      </c>
      <c r="AM674" s="179">
        <v>5.38796911951663</v>
      </c>
      <c r="AN674" s="179">
        <v>4.96174032507211</v>
      </c>
      <c r="AO674" s="179">
        <v>4.46993786994382</v>
      </c>
      <c r="AP674" s="179">
        <v>3.68305394173855</v>
      </c>
      <c r="AQ674" s="179">
        <v>3.12567782592648</v>
      </c>
      <c r="AR674" s="179">
        <v>2.79780952250762</v>
      </c>
      <c r="AS674" s="177">
        <v>0.8</v>
      </c>
      <c r="AT674" s="180">
        <v>1.24593664482959</v>
      </c>
      <c r="AU674" s="181">
        <v>667</v>
      </c>
    </row>
    <row r="675" customHeight="1" spans="1:47">
      <c r="A675" s="184" t="s">
        <v>606</v>
      </c>
      <c r="B675" s="185" t="s">
        <v>774</v>
      </c>
      <c r="C675" s="167" t="s">
        <v>782</v>
      </c>
      <c r="D675" s="186">
        <v>0</v>
      </c>
      <c r="E675" s="186">
        <v>0.75</v>
      </c>
      <c r="F675" s="186" t="s">
        <v>160</v>
      </c>
      <c r="G675" s="186" t="s">
        <v>160</v>
      </c>
      <c r="H675" s="186" t="s">
        <v>160</v>
      </c>
      <c r="I675" s="186" t="s">
        <v>160</v>
      </c>
      <c r="J675" s="186" t="s">
        <v>160</v>
      </c>
      <c r="K675" s="196" t="s">
        <v>160</v>
      </c>
      <c r="L675" s="171">
        <v>0.3551</v>
      </c>
      <c r="M675" s="172">
        <v>49</v>
      </c>
      <c r="N675" s="173">
        <v>114.88</v>
      </c>
      <c r="O675" s="173">
        <v>33.73</v>
      </c>
      <c r="P675" s="174">
        <v>1.084</v>
      </c>
      <c r="Q675" s="175">
        <v>29.33</v>
      </c>
      <c r="R675" s="176">
        <v>21</v>
      </c>
      <c r="S675" s="174">
        <f t="shared" si="20"/>
        <v>1.162536</v>
      </c>
      <c r="T675" s="177">
        <f t="shared" si="21"/>
        <v>-0.0675557574131037</v>
      </c>
      <c r="U675" s="219">
        <v>2.86</v>
      </c>
      <c r="V675" s="219">
        <v>3.25</v>
      </c>
      <c r="W675" s="219">
        <v>4.13</v>
      </c>
      <c r="X675" s="219">
        <v>4.96</v>
      </c>
      <c r="Y675" s="219">
        <v>5.22</v>
      </c>
      <c r="Z675" s="219">
        <v>5.32</v>
      </c>
      <c r="AA675" s="219">
        <v>4.93</v>
      </c>
      <c r="AB675" s="219">
        <v>4.5</v>
      </c>
      <c r="AC675" s="219">
        <v>3.98</v>
      </c>
      <c r="AD675" s="219">
        <v>3.27</v>
      </c>
      <c r="AE675" s="219">
        <v>2.76</v>
      </c>
      <c r="AF675" s="219">
        <v>2.56</v>
      </c>
      <c r="AG675" s="179">
        <v>3.12000715676762</v>
      </c>
      <c r="AH675" s="179">
        <v>3.54546267814502</v>
      </c>
      <c r="AI675" s="179">
        <v>4.50546488022736</v>
      </c>
      <c r="AJ675" s="179">
        <v>5.41092150264594</v>
      </c>
      <c r="AK675" s="179">
        <v>5.69455851689754</v>
      </c>
      <c r="AL675" s="179">
        <v>5.80364967622508</v>
      </c>
      <c r="AM675" s="179">
        <v>5.37819415484768</v>
      </c>
      <c r="AN675" s="179">
        <v>4.90910216973926</v>
      </c>
      <c r="AO675" s="179">
        <v>4.34182814123606</v>
      </c>
      <c r="AP675" s="179">
        <v>3.56728091001053</v>
      </c>
      <c r="AQ675" s="179">
        <v>3.01091599744008</v>
      </c>
      <c r="AR675" s="179">
        <v>2.792733678785</v>
      </c>
      <c r="AS675" s="177">
        <v>0.8</v>
      </c>
      <c r="AT675" s="180">
        <v>1.24118224286149</v>
      </c>
      <c r="AU675" s="181">
        <v>668</v>
      </c>
    </row>
    <row r="676" customHeight="1" spans="1:47">
      <c r="A676" s="184" t="s">
        <v>606</v>
      </c>
      <c r="B676" s="185" t="s">
        <v>774</v>
      </c>
      <c r="C676" s="167" t="s">
        <v>783</v>
      </c>
      <c r="D676" s="186">
        <v>0</v>
      </c>
      <c r="E676" s="186">
        <v>0.75</v>
      </c>
      <c r="F676" s="186" t="s">
        <v>160</v>
      </c>
      <c r="G676" s="186" t="s">
        <v>160</v>
      </c>
      <c r="H676" s="186" t="s">
        <v>160</v>
      </c>
      <c r="I676" s="186" t="s">
        <v>160</v>
      </c>
      <c r="J676" s="186" t="s">
        <v>160</v>
      </c>
      <c r="K676" s="196" t="s">
        <v>160</v>
      </c>
      <c r="L676" s="171">
        <v>0.3551</v>
      </c>
      <c r="M676" s="172">
        <v>54</v>
      </c>
      <c r="N676" s="173">
        <v>114.85</v>
      </c>
      <c r="O676" s="173">
        <v>34.07</v>
      </c>
      <c r="P676" s="174">
        <v>1.103</v>
      </c>
      <c r="Q676" s="175">
        <v>30.07</v>
      </c>
      <c r="R676" s="176">
        <v>22</v>
      </c>
      <c r="S676" s="174">
        <f t="shared" si="20"/>
        <v>1.189592</v>
      </c>
      <c r="T676" s="177">
        <f t="shared" si="21"/>
        <v>-0.0727913435867089</v>
      </c>
      <c r="U676" s="219">
        <v>2.89</v>
      </c>
      <c r="V676" s="219">
        <v>3.41</v>
      </c>
      <c r="W676" s="219">
        <v>4.29</v>
      </c>
      <c r="X676" s="219">
        <v>5.18</v>
      </c>
      <c r="Y676" s="219">
        <v>5.44</v>
      </c>
      <c r="Z676" s="219">
        <v>5.46</v>
      </c>
      <c r="AA676" s="219">
        <v>4.91</v>
      </c>
      <c r="AB676" s="219">
        <v>4.59</v>
      </c>
      <c r="AC676" s="219">
        <v>3.96</v>
      </c>
      <c r="AD676" s="219">
        <v>3.33</v>
      </c>
      <c r="AE676" s="219">
        <v>2.84</v>
      </c>
      <c r="AF676" s="219">
        <v>2.56</v>
      </c>
      <c r="AG676" s="179">
        <v>3.17107236766891</v>
      </c>
      <c r="AH676" s="179">
        <v>3.74164594247439</v>
      </c>
      <c r="AI676" s="179">
        <v>4.70723199214521</v>
      </c>
      <c r="AJ676" s="179">
        <v>5.68379061056228</v>
      </c>
      <c r="AK676" s="179">
        <v>5.96907739796502</v>
      </c>
      <c r="AL676" s="179">
        <v>5.99102253545754</v>
      </c>
      <c r="AM676" s="179">
        <v>5.38753125441328</v>
      </c>
      <c r="AN676" s="179">
        <v>5.03640905453298</v>
      </c>
      <c r="AO676" s="179">
        <v>4.34513722351865</v>
      </c>
      <c r="AP676" s="179">
        <v>3.65386539250432</v>
      </c>
      <c r="AQ676" s="179">
        <v>3.11620952393762</v>
      </c>
      <c r="AR676" s="179">
        <v>2.80897759904236</v>
      </c>
      <c r="AS676" s="177">
        <v>0.8</v>
      </c>
      <c r="AT676" s="180">
        <v>1.23913849944354</v>
      </c>
      <c r="AU676" s="181">
        <v>669</v>
      </c>
    </row>
    <row r="677" customHeight="1" spans="1:47">
      <c r="A677" s="184" t="s">
        <v>606</v>
      </c>
      <c r="B677" s="185" t="s">
        <v>774</v>
      </c>
      <c r="C677" s="167" t="s">
        <v>784</v>
      </c>
      <c r="D677" s="186">
        <v>0</v>
      </c>
      <c r="E677" s="186">
        <v>0.75</v>
      </c>
      <c r="F677" s="186" t="s">
        <v>160</v>
      </c>
      <c r="G677" s="186" t="s">
        <v>160</v>
      </c>
      <c r="H677" s="186" t="s">
        <v>160</v>
      </c>
      <c r="I677" s="186" t="s">
        <v>160</v>
      </c>
      <c r="J677" s="186" t="s">
        <v>160</v>
      </c>
      <c r="K677" s="196" t="s">
        <v>160</v>
      </c>
      <c r="L677" s="171">
        <v>0.3551</v>
      </c>
      <c r="M677" s="172">
        <v>41</v>
      </c>
      <c r="N677" s="173">
        <v>115.48</v>
      </c>
      <c r="O677" s="173">
        <v>33.87</v>
      </c>
      <c r="P677" s="174">
        <v>1.086</v>
      </c>
      <c r="Q677" s="175">
        <v>29.87</v>
      </c>
      <c r="R677" s="176">
        <v>21</v>
      </c>
      <c r="S677" s="174">
        <f t="shared" si="20"/>
        <v>1.170448</v>
      </c>
      <c r="T677" s="177">
        <f t="shared" si="21"/>
        <v>-0.0721501510532719</v>
      </c>
      <c r="U677" s="219">
        <v>2.87</v>
      </c>
      <c r="V677" s="219">
        <v>3.39</v>
      </c>
      <c r="W677" s="219">
        <v>3.95</v>
      </c>
      <c r="X677" s="219">
        <v>4.98</v>
      </c>
      <c r="Y677" s="219">
        <v>5.22</v>
      </c>
      <c r="Z677" s="219">
        <v>5.32</v>
      </c>
      <c r="AA677" s="219">
        <v>4.93</v>
      </c>
      <c r="AB677" s="219">
        <v>4.54</v>
      </c>
      <c r="AC677" s="219">
        <v>4.09</v>
      </c>
      <c r="AD677" s="219">
        <v>3.37</v>
      </c>
      <c r="AE677" s="219">
        <v>2.86</v>
      </c>
      <c r="AF677" s="219">
        <v>2.56</v>
      </c>
      <c r="AG677" s="179">
        <v>3.14410024195863</v>
      </c>
      <c r="AH677" s="179">
        <v>3.71376300356786</v>
      </c>
      <c r="AI677" s="179">
        <v>4.32724597760857</v>
      </c>
      <c r="AJ677" s="179">
        <v>5.45561644771916</v>
      </c>
      <c r="AK677" s="179">
        <v>5.71853772230804</v>
      </c>
      <c r="AL677" s="179">
        <v>5.82808825338674</v>
      </c>
      <c r="AM677" s="179">
        <v>5.40084118217982</v>
      </c>
      <c r="AN677" s="179">
        <v>4.97359411097289</v>
      </c>
      <c r="AO677" s="179">
        <v>4.48061672111875</v>
      </c>
      <c r="AP677" s="179">
        <v>3.69185289735213</v>
      </c>
      <c r="AQ677" s="179">
        <v>3.13314518885076</v>
      </c>
      <c r="AR677" s="179">
        <v>2.80449359561467</v>
      </c>
      <c r="AS677" s="177">
        <v>0.8</v>
      </c>
      <c r="AT677" s="180">
        <v>1.276545215924</v>
      </c>
      <c r="AU677" s="181">
        <v>670</v>
      </c>
    </row>
    <row r="678" customHeight="1" spans="1:47">
      <c r="A678" s="184" t="s">
        <v>606</v>
      </c>
      <c r="B678" s="185" t="s">
        <v>774</v>
      </c>
      <c r="C678" s="167" t="s">
        <v>785</v>
      </c>
      <c r="D678" s="186">
        <v>0</v>
      </c>
      <c r="E678" s="186">
        <v>0.75</v>
      </c>
      <c r="F678" s="186" t="s">
        <v>160</v>
      </c>
      <c r="G678" s="186" t="s">
        <v>160</v>
      </c>
      <c r="H678" s="186" t="s">
        <v>160</v>
      </c>
      <c r="I678" s="186" t="s">
        <v>160</v>
      </c>
      <c r="J678" s="186" t="s">
        <v>160</v>
      </c>
      <c r="K678" s="196" t="s">
        <v>160</v>
      </c>
      <c r="L678" s="171">
        <v>0.3551</v>
      </c>
      <c r="M678" s="172">
        <v>45</v>
      </c>
      <c r="N678" s="173">
        <v>114.9</v>
      </c>
      <c r="O678" s="173">
        <v>33.45</v>
      </c>
      <c r="P678" s="174">
        <v>1.076</v>
      </c>
      <c r="Q678" s="175">
        <v>28.95</v>
      </c>
      <c r="R678" s="176">
        <v>21</v>
      </c>
      <c r="S678" s="174">
        <f t="shared" si="20"/>
        <v>1.162536</v>
      </c>
      <c r="T678" s="177">
        <f t="shared" si="21"/>
        <v>-0.0744372647384682</v>
      </c>
      <c r="U678" s="219">
        <v>2.86</v>
      </c>
      <c r="V678" s="219">
        <v>3.25</v>
      </c>
      <c r="W678" s="219">
        <v>4.13</v>
      </c>
      <c r="X678" s="219">
        <v>4.96</v>
      </c>
      <c r="Y678" s="219">
        <v>5.22</v>
      </c>
      <c r="Z678" s="219">
        <v>5.32</v>
      </c>
      <c r="AA678" s="219">
        <v>4.93</v>
      </c>
      <c r="AB678" s="219">
        <v>4.5</v>
      </c>
      <c r="AC678" s="219">
        <v>3.98</v>
      </c>
      <c r="AD678" s="219">
        <v>3.27</v>
      </c>
      <c r="AE678" s="219">
        <v>2.76</v>
      </c>
      <c r="AF678" s="219">
        <v>2.56</v>
      </c>
      <c r="AG678" s="179">
        <v>3.11101288906322</v>
      </c>
      <c r="AH678" s="179">
        <v>3.53524191939002</v>
      </c>
      <c r="AI678" s="179">
        <v>4.4924766544864</v>
      </c>
      <c r="AJ678" s="179">
        <v>5.39532305236139</v>
      </c>
      <c r="AK678" s="179">
        <v>5.67814240591259</v>
      </c>
      <c r="AL678" s="179">
        <v>5.78691908035536</v>
      </c>
      <c r="AM678" s="179">
        <v>5.36269005002856</v>
      </c>
      <c r="AN678" s="179">
        <v>4.89495034992465</v>
      </c>
      <c r="AO678" s="179">
        <v>4.32931164282224</v>
      </c>
      <c r="AP678" s="179">
        <v>3.55699725427858</v>
      </c>
      <c r="AQ678" s="179">
        <v>3.00223621462045</v>
      </c>
      <c r="AR678" s="179">
        <v>2.78468286573491</v>
      </c>
      <c r="AS678" s="177">
        <v>0.8</v>
      </c>
      <c r="AT678" s="180">
        <v>1.2763230075898</v>
      </c>
      <c r="AU678" s="181">
        <v>671</v>
      </c>
    </row>
    <row r="679" customHeight="1" spans="1:47">
      <c r="A679" s="184" t="s">
        <v>606</v>
      </c>
      <c r="B679" s="185" t="s">
        <v>786</v>
      </c>
      <c r="C679" s="188" t="s">
        <v>787</v>
      </c>
      <c r="D679" s="186">
        <v>0</v>
      </c>
      <c r="E679" s="186">
        <v>0.75</v>
      </c>
      <c r="F679" s="186" t="s">
        <v>160</v>
      </c>
      <c r="G679" s="186" t="s">
        <v>160</v>
      </c>
      <c r="H679" s="186" t="s">
        <v>160</v>
      </c>
      <c r="I679" s="186" t="s">
        <v>160</v>
      </c>
      <c r="J679" s="186" t="s">
        <v>160</v>
      </c>
      <c r="K679" s="196" t="s">
        <v>160</v>
      </c>
      <c r="L679" s="171">
        <v>0.3551</v>
      </c>
      <c r="M679" s="172">
        <v>84</v>
      </c>
      <c r="N679" s="173">
        <v>114.02</v>
      </c>
      <c r="O679" s="173">
        <v>32.98</v>
      </c>
      <c r="P679" s="174">
        <v>1.03</v>
      </c>
      <c r="Q679" s="175">
        <v>27.88</v>
      </c>
      <c r="R679" s="176">
        <v>20</v>
      </c>
      <c r="S679" s="174">
        <f t="shared" si="20"/>
        <v>1.118592</v>
      </c>
      <c r="T679" s="177">
        <f t="shared" si="21"/>
        <v>-0.0791995651676394</v>
      </c>
      <c r="U679" s="219">
        <v>2.76</v>
      </c>
      <c r="V679" s="219">
        <v>3.05</v>
      </c>
      <c r="W679" s="219">
        <v>3.79</v>
      </c>
      <c r="X679" s="219">
        <v>4.7</v>
      </c>
      <c r="Y679" s="219">
        <v>4.97</v>
      </c>
      <c r="Z679" s="219">
        <v>5.06</v>
      </c>
      <c r="AA679" s="219">
        <v>4.83</v>
      </c>
      <c r="AB679" s="219">
        <v>4.41</v>
      </c>
      <c r="AC679" s="219">
        <v>3.9</v>
      </c>
      <c r="AD679" s="219">
        <v>3.18</v>
      </c>
      <c r="AE679" s="219">
        <v>2.78</v>
      </c>
      <c r="AF679" s="219">
        <v>2.5</v>
      </c>
      <c r="AG679" s="179">
        <v>2.9771301064195</v>
      </c>
      <c r="AH679" s="179">
        <v>3.28994450165923</v>
      </c>
      <c r="AI679" s="179">
        <v>4.08816054468475</v>
      </c>
      <c r="AJ679" s="179">
        <v>5.06975054354045</v>
      </c>
      <c r="AK679" s="179">
        <v>5.36099153221192</v>
      </c>
      <c r="AL679" s="179">
        <v>5.45807186176908</v>
      </c>
      <c r="AM679" s="179">
        <v>5.20997768623412</v>
      </c>
      <c r="AN679" s="179">
        <v>4.75693614830072</v>
      </c>
      <c r="AO679" s="179">
        <v>4.20681428081016</v>
      </c>
      <c r="AP679" s="179">
        <v>3.4301716443529</v>
      </c>
      <c r="AQ679" s="179">
        <v>2.99870351298776</v>
      </c>
      <c r="AR679" s="179">
        <v>2.69667582103215</v>
      </c>
      <c r="AS679" s="177">
        <v>0.8</v>
      </c>
      <c r="AT679" s="180">
        <v>1.27739238519815</v>
      </c>
      <c r="AU679" s="181">
        <v>672</v>
      </c>
    </row>
    <row r="680" customHeight="1" spans="1:47">
      <c r="A680" s="184" t="s">
        <v>606</v>
      </c>
      <c r="B680" s="185" t="s">
        <v>786</v>
      </c>
      <c r="C680" s="167" t="s">
        <v>788</v>
      </c>
      <c r="D680" s="186">
        <v>0</v>
      </c>
      <c r="E680" s="186">
        <v>0.75</v>
      </c>
      <c r="F680" s="186" t="s">
        <v>160</v>
      </c>
      <c r="G680" s="186" t="s">
        <v>160</v>
      </c>
      <c r="H680" s="186" t="s">
        <v>160</v>
      </c>
      <c r="I680" s="186" t="s">
        <v>160</v>
      </c>
      <c r="J680" s="186" t="s">
        <v>160</v>
      </c>
      <c r="K680" s="196" t="s">
        <v>160</v>
      </c>
      <c r="L680" s="171">
        <v>0.3551</v>
      </c>
      <c r="M680" s="172">
        <v>90</v>
      </c>
      <c r="N680" s="173">
        <v>114.05</v>
      </c>
      <c r="O680" s="173">
        <v>32.97</v>
      </c>
      <c r="P680" s="174">
        <v>1.037</v>
      </c>
      <c r="Q680" s="175">
        <v>27.87</v>
      </c>
      <c r="R680" s="176">
        <v>20</v>
      </c>
      <c r="S680" s="174">
        <f t="shared" si="20"/>
        <v>1.118592</v>
      </c>
      <c r="T680" s="177">
        <f t="shared" si="21"/>
        <v>-0.0729416981347981</v>
      </c>
      <c r="U680" s="219">
        <v>2.76</v>
      </c>
      <c r="V680" s="219">
        <v>3.05</v>
      </c>
      <c r="W680" s="219">
        <v>3.79</v>
      </c>
      <c r="X680" s="219">
        <v>4.7</v>
      </c>
      <c r="Y680" s="219">
        <v>4.97</v>
      </c>
      <c r="Z680" s="219">
        <v>5.06</v>
      </c>
      <c r="AA680" s="219">
        <v>4.83</v>
      </c>
      <c r="AB680" s="219">
        <v>4.41</v>
      </c>
      <c r="AC680" s="219">
        <v>3.9</v>
      </c>
      <c r="AD680" s="219">
        <v>3.18</v>
      </c>
      <c r="AE680" s="219">
        <v>2.78</v>
      </c>
      <c r="AF680" s="219">
        <v>2.5</v>
      </c>
      <c r="AG680" s="179">
        <v>2.97693271541366</v>
      </c>
      <c r="AH680" s="179">
        <v>3.28972637029408</v>
      </c>
      <c r="AI680" s="179">
        <v>4.08788948964412</v>
      </c>
      <c r="AJ680" s="179">
        <v>5.06941440668269</v>
      </c>
      <c r="AK680" s="179">
        <v>5.36063608536446</v>
      </c>
      <c r="AL680" s="179">
        <v>5.45770997825838</v>
      </c>
      <c r="AM680" s="179">
        <v>5.20963225197391</v>
      </c>
      <c r="AN680" s="179">
        <v>4.75662075180227</v>
      </c>
      <c r="AO680" s="179">
        <v>4.2065353587367</v>
      </c>
      <c r="AP680" s="179">
        <v>3.42994421558531</v>
      </c>
      <c r="AQ680" s="179">
        <v>2.99850469161231</v>
      </c>
      <c r="AR680" s="179">
        <v>2.69649702483122</v>
      </c>
      <c r="AS680" s="177">
        <v>0.8</v>
      </c>
      <c r="AT680" s="180">
        <v>1.27739238519815</v>
      </c>
      <c r="AU680" s="181">
        <v>673</v>
      </c>
    </row>
    <row r="681" customHeight="1" spans="1:47">
      <c r="A681" s="184" t="s">
        <v>606</v>
      </c>
      <c r="B681" s="185" t="s">
        <v>786</v>
      </c>
      <c r="C681" s="167" t="s">
        <v>789</v>
      </c>
      <c r="D681" s="186">
        <v>0</v>
      </c>
      <c r="E681" s="186">
        <v>0.75</v>
      </c>
      <c r="F681" s="186" t="s">
        <v>160</v>
      </c>
      <c r="G681" s="186" t="s">
        <v>160</v>
      </c>
      <c r="H681" s="186" t="s">
        <v>160</v>
      </c>
      <c r="I681" s="186" t="s">
        <v>160</v>
      </c>
      <c r="J681" s="186" t="s">
        <v>160</v>
      </c>
      <c r="K681" s="196" t="s">
        <v>160</v>
      </c>
      <c r="L681" s="171">
        <v>0.3551</v>
      </c>
      <c r="M681" s="172">
        <v>64</v>
      </c>
      <c r="N681" s="173">
        <v>114.02</v>
      </c>
      <c r="O681" s="173">
        <v>33.38</v>
      </c>
      <c r="P681" s="174">
        <v>1.033</v>
      </c>
      <c r="Q681" s="175">
        <v>28.88</v>
      </c>
      <c r="R681" s="176">
        <v>20</v>
      </c>
      <c r="S681" s="174">
        <f t="shared" si="20"/>
        <v>1.162536</v>
      </c>
      <c r="T681" s="177">
        <f t="shared" si="21"/>
        <v>-0.111425366612303</v>
      </c>
      <c r="U681" s="219">
        <v>2.86</v>
      </c>
      <c r="V681" s="219">
        <v>3.25</v>
      </c>
      <c r="W681" s="219">
        <v>4.13</v>
      </c>
      <c r="X681" s="219">
        <v>4.96</v>
      </c>
      <c r="Y681" s="219">
        <v>5.22</v>
      </c>
      <c r="Z681" s="219">
        <v>5.32</v>
      </c>
      <c r="AA681" s="219">
        <v>4.93</v>
      </c>
      <c r="AB681" s="219">
        <v>4.5</v>
      </c>
      <c r="AC681" s="219">
        <v>3.98</v>
      </c>
      <c r="AD681" s="219">
        <v>3.27</v>
      </c>
      <c r="AE681" s="219">
        <v>2.76</v>
      </c>
      <c r="AF681" s="219">
        <v>2.56</v>
      </c>
      <c r="AG681" s="179">
        <v>3.10939903796528</v>
      </c>
      <c r="AH681" s="179">
        <v>3.53340799768781</v>
      </c>
      <c r="AI681" s="179">
        <v>4.49014616321559</v>
      </c>
      <c r="AJ681" s="179">
        <v>5.39252420570202</v>
      </c>
      <c r="AK681" s="179">
        <v>5.67519684551704</v>
      </c>
      <c r="AL681" s="179">
        <v>5.78391709159975</v>
      </c>
      <c r="AM681" s="179">
        <v>5.35990813187721</v>
      </c>
      <c r="AN681" s="179">
        <v>4.89241107372159</v>
      </c>
      <c r="AO681" s="179">
        <v>4.32706579409154</v>
      </c>
      <c r="AP681" s="179">
        <v>3.55515204690435</v>
      </c>
      <c r="AQ681" s="179">
        <v>3.00067879188257</v>
      </c>
      <c r="AR681" s="179">
        <v>2.78323829971717</v>
      </c>
      <c r="AS681" s="177">
        <v>0.8</v>
      </c>
      <c r="AT681" s="180">
        <v>1.27084418334965</v>
      </c>
      <c r="AU681" s="181">
        <v>674</v>
      </c>
    </row>
    <row r="682" customHeight="1" spans="1:47">
      <c r="A682" s="184" t="s">
        <v>606</v>
      </c>
      <c r="B682" s="185" t="s">
        <v>786</v>
      </c>
      <c r="C682" s="167" t="s">
        <v>790</v>
      </c>
      <c r="D682" s="186">
        <v>0</v>
      </c>
      <c r="E682" s="186">
        <v>0.75</v>
      </c>
      <c r="F682" s="186" t="s">
        <v>160</v>
      </c>
      <c r="G682" s="186" t="s">
        <v>160</v>
      </c>
      <c r="H682" s="186" t="s">
        <v>160</v>
      </c>
      <c r="I682" s="186" t="s">
        <v>160</v>
      </c>
      <c r="J682" s="186" t="s">
        <v>160</v>
      </c>
      <c r="K682" s="196" t="s">
        <v>160</v>
      </c>
      <c r="L682" s="171">
        <v>0.3551</v>
      </c>
      <c r="M682" s="172">
        <v>73</v>
      </c>
      <c r="N682" s="173">
        <v>114.27</v>
      </c>
      <c r="O682" s="173">
        <v>33.27</v>
      </c>
      <c r="P682" s="174">
        <v>1.047</v>
      </c>
      <c r="Q682" s="175">
        <v>28.67</v>
      </c>
      <c r="R682" s="176">
        <v>21</v>
      </c>
      <c r="S682" s="174">
        <f t="shared" si="20"/>
        <v>1.162536</v>
      </c>
      <c r="T682" s="177">
        <f t="shared" si="21"/>
        <v>-0.0993827287929149</v>
      </c>
      <c r="U682" s="219">
        <v>2.86</v>
      </c>
      <c r="V682" s="219">
        <v>3.25</v>
      </c>
      <c r="W682" s="219">
        <v>4.13</v>
      </c>
      <c r="X682" s="219">
        <v>4.96</v>
      </c>
      <c r="Y682" s="219">
        <v>5.22</v>
      </c>
      <c r="Z682" s="219">
        <v>5.32</v>
      </c>
      <c r="AA682" s="219">
        <v>4.93</v>
      </c>
      <c r="AB682" s="219">
        <v>4.5</v>
      </c>
      <c r="AC682" s="219">
        <v>3.98</v>
      </c>
      <c r="AD682" s="219">
        <v>3.27</v>
      </c>
      <c r="AE682" s="219">
        <v>2.76</v>
      </c>
      <c r="AF682" s="219">
        <v>2.56</v>
      </c>
      <c r="AG682" s="179">
        <v>3.1048527013357</v>
      </c>
      <c r="AH682" s="179">
        <v>3.5282417060633</v>
      </c>
      <c r="AI682" s="179">
        <v>4.48358099878197</v>
      </c>
      <c r="AJ682" s="179">
        <v>5.38463964986891</v>
      </c>
      <c r="AK682" s="179">
        <v>5.66689898635397</v>
      </c>
      <c r="AL682" s="179">
        <v>5.77546026961746</v>
      </c>
      <c r="AM682" s="179">
        <v>5.35207126488986</v>
      </c>
      <c r="AN682" s="179">
        <v>4.88525774685687</v>
      </c>
      <c r="AO682" s="179">
        <v>4.32073907388674</v>
      </c>
      <c r="AP682" s="179">
        <v>3.54995396271599</v>
      </c>
      <c r="AQ682" s="179">
        <v>2.99629141807221</v>
      </c>
      <c r="AR682" s="179">
        <v>2.77916885154524</v>
      </c>
      <c r="AS682" s="177">
        <v>0.8</v>
      </c>
      <c r="AT682" s="180">
        <v>1.27210104923998</v>
      </c>
      <c r="AU682" s="181">
        <v>675</v>
      </c>
    </row>
    <row r="683" customHeight="1" spans="1:47">
      <c r="A683" s="184" t="s">
        <v>606</v>
      </c>
      <c r="B683" s="185" t="s">
        <v>786</v>
      </c>
      <c r="C683" s="167" t="s">
        <v>791</v>
      </c>
      <c r="D683" s="186">
        <v>0</v>
      </c>
      <c r="E683" s="186">
        <v>0.75</v>
      </c>
      <c r="F683" s="186" t="s">
        <v>160</v>
      </c>
      <c r="G683" s="186" t="s">
        <v>160</v>
      </c>
      <c r="H683" s="186" t="s">
        <v>160</v>
      </c>
      <c r="I683" s="186" t="s">
        <v>160</v>
      </c>
      <c r="J683" s="186" t="s">
        <v>160</v>
      </c>
      <c r="K683" s="196" t="s">
        <v>160</v>
      </c>
      <c r="L683" s="171">
        <v>0.3551</v>
      </c>
      <c r="M683" s="172">
        <v>46</v>
      </c>
      <c r="N683" s="173">
        <v>114.63</v>
      </c>
      <c r="O683" s="173">
        <v>32.97</v>
      </c>
      <c r="P683" s="174">
        <v>1.073</v>
      </c>
      <c r="Q683" s="175">
        <v>27.87</v>
      </c>
      <c r="R683" s="176">
        <v>20</v>
      </c>
      <c r="S683" s="174">
        <f t="shared" si="20"/>
        <v>1.118592</v>
      </c>
      <c r="T683" s="177">
        <f t="shared" si="21"/>
        <v>-0.0407583819659001</v>
      </c>
      <c r="U683" s="219">
        <v>2.76</v>
      </c>
      <c r="V683" s="219">
        <v>3.05</v>
      </c>
      <c r="W683" s="219">
        <v>3.79</v>
      </c>
      <c r="X683" s="219">
        <v>4.7</v>
      </c>
      <c r="Y683" s="219">
        <v>4.97</v>
      </c>
      <c r="Z683" s="219">
        <v>5.06</v>
      </c>
      <c r="AA683" s="219">
        <v>4.83</v>
      </c>
      <c r="AB683" s="219">
        <v>4.41</v>
      </c>
      <c r="AC683" s="219">
        <v>3.9</v>
      </c>
      <c r="AD683" s="219">
        <v>3.18</v>
      </c>
      <c r="AE683" s="219">
        <v>2.78</v>
      </c>
      <c r="AF683" s="219">
        <v>2.5</v>
      </c>
      <c r="AG683" s="179">
        <v>2.97693271541366</v>
      </c>
      <c r="AH683" s="179">
        <v>3.28972637029408</v>
      </c>
      <c r="AI683" s="179">
        <v>4.08788948964412</v>
      </c>
      <c r="AJ683" s="179">
        <v>5.06941440668269</v>
      </c>
      <c r="AK683" s="179">
        <v>5.36063608536446</v>
      </c>
      <c r="AL683" s="179">
        <v>5.45770997825838</v>
      </c>
      <c r="AM683" s="179">
        <v>5.20963225197391</v>
      </c>
      <c r="AN683" s="179">
        <v>4.75662075180227</v>
      </c>
      <c r="AO683" s="179">
        <v>4.2065353587367</v>
      </c>
      <c r="AP683" s="179">
        <v>3.42994421558531</v>
      </c>
      <c r="AQ683" s="179">
        <v>2.99850469161231</v>
      </c>
      <c r="AR683" s="179">
        <v>2.69649702483122</v>
      </c>
      <c r="AS683" s="177">
        <v>0.8</v>
      </c>
      <c r="AT683" s="180">
        <v>1.276545215924</v>
      </c>
      <c r="AU683" s="181">
        <v>676</v>
      </c>
    </row>
    <row r="684" customHeight="1" spans="1:47">
      <c r="A684" s="184" t="s">
        <v>606</v>
      </c>
      <c r="B684" s="185" t="s">
        <v>786</v>
      </c>
      <c r="C684" s="167" t="s">
        <v>792</v>
      </c>
      <c r="D684" s="186">
        <v>0</v>
      </c>
      <c r="E684" s="186">
        <v>0.75</v>
      </c>
      <c r="F684" s="186" t="s">
        <v>160</v>
      </c>
      <c r="G684" s="186" t="s">
        <v>160</v>
      </c>
      <c r="H684" s="186" t="s">
        <v>160</v>
      </c>
      <c r="I684" s="186" t="s">
        <v>160</v>
      </c>
      <c r="J684" s="186" t="s">
        <v>160</v>
      </c>
      <c r="K684" s="196" t="s">
        <v>160</v>
      </c>
      <c r="L684" s="171">
        <v>0.3551</v>
      </c>
      <c r="M684" s="172">
        <v>78</v>
      </c>
      <c r="N684" s="173">
        <v>114.38</v>
      </c>
      <c r="O684" s="173">
        <v>32.6</v>
      </c>
      <c r="P684" s="174">
        <v>1.07</v>
      </c>
      <c r="Q684" s="175">
        <v>27.3</v>
      </c>
      <c r="R684" s="176">
        <v>20</v>
      </c>
      <c r="S684" s="174">
        <f t="shared" si="20"/>
        <v>1.118592</v>
      </c>
      <c r="T684" s="177">
        <f t="shared" si="21"/>
        <v>-0.0434403249799747</v>
      </c>
      <c r="U684" s="219">
        <v>2.76</v>
      </c>
      <c r="V684" s="219">
        <v>3.05</v>
      </c>
      <c r="W684" s="219">
        <v>3.79</v>
      </c>
      <c r="X684" s="219">
        <v>4.7</v>
      </c>
      <c r="Y684" s="219">
        <v>4.97</v>
      </c>
      <c r="Z684" s="219">
        <v>5.06</v>
      </c>
      <c r="AA684" s="219">
        <v>4.83</v>
      </c>
      <c r="AB684" s="219">
        <v>4.41</v>
      </c>
      <c r="AC684" s="219">
        <v>3.9</v>
      </c>
      <c r="AD684" s="219">
        <v>3.18</v>
      </c>
      <c r="AE684" s="219">
        <v>2.78</v>
      </c>
      <c r="AF684" s="219">
        <v>2.5</v>
      </c>
      <c r="AG684" s="179">
        <v>2.96625386199794</v>
      </c>
      <c r="AH684" s="179">
        <v>3.27792546343975</v>
      </c>
      <c r="AI684" s="179">
        <v>4.07322541194645</v>
      </c>
      <c r="AJ684" s="179">
        <v>5.05122940267765</v>
      </c>
      <c r="AK684" s="179">
        <v>5.34140641091658</v>
      </c>
      <c r="AL684" s="179">
        <v>5.43813208032956</v>
      </c>
      <c r="AM684" s="179">
        <v>5.1909442584964</v>
      </c>
      <c r="AN684" s="179">
        <v>4.73955780123584</v>
      </c>
      <c r="AO684" s="179">
        <v>4.19144567456231</v>
      </c>
      <c r="AP684" s="179">
        <v>3.4176403192585</v>
      </c>
      <c r="AQ684" s="179">
        <v>2.98774845520082</v>
      </c>
      <c r="AR684" s="179">
        <v>2.68682415036045</v>
      </c>
      <c r="AS684" s="177">
        <v>0.8</v>
      </c>
      <c r="AT684" s="180">
        <v>1.276545215924</v>
      </c>
      <c r="AU684" s="181">
        <v>677</v>
      </c>
    </row>
    <row r="685" customHeight="1" spans="1:47">
      <c r="A685" s="184" t="s">
        <v>606</v>
      </c>
      <c r="B685" s="185" t="s">
        <v>786</v>
      </c>
      <c r="C685" s="167" t="s">
        <v>793</v>
      </c>
      <c r="D685" s="186">
        <v>0</v>
      </c>
      <c r="E685" s="186">
        <v>0.75</v>
      </c>
      <c r="F685" s="186" t="s">
        <v>160</v>
      </c>
      <c r="G685" s="186" t="s">
        <v>160</v>
      </c>
      <c r="H685" s="186" t="s">
        <v>160</v>
      </c>
      <c r="I685" s="186" t="s">
        <v>160</v>
      </c>
      <c r="J685" s="186" t="s">
        <v>160</v>
      </c>
      <c r="K685" s="196" t="s">
        <v>160</v>
      </c>
      <c r="L685" s="171">
        <v>0.3551</v>
      </c>
      <c r="M685" s="172">
        <v>90</v>
      </c>
      <c r="N685" s="173">
        <v>114.02</v>
      </c>
      <c r="O685" s="173">
        <v>32.8</v>
      </c>
      <c r="P685" s="174">
        <v>1.04</v>
      </c>
      <c r="Q685" s="175">
        <v>27.6</v>
      </c>
      <c r="R685" s="176">
        <v>20</v>
      </c>
      <c r="S685" s="174">
        <f t="shared" si="20"/>
        <v>1.118592</v>
      </c>
      <c r="T685" s="177">
        <f t="shared" si="21"/>
        <v>-0.0702597551207232</v>
      </c>
      <c r="U685" s="219">
        <v>2.76</v>
      </c>
      <c r="V685" s="219">
        <v>3.05</v>
      </c>
      <c r="W685" s="219">
        <v>3.79</v>
      </c>
      <c r="X685" s="219">
        <v>4.7</v>
      </c>
      <c r="Y685" s="219">
        <v>4.97</v>
      </c>
      <c r="Z685" s="219">
        <v>5.06</v>
      </c>
      <c r="AA685" s="219">
        <v>4.83</v>
      </c>
      <c r="AB685" s="219">
        <v>4.41</v>
      </c>
      <c r="AC685" s="219">
        <v>3.9</v>
      </c>
      <c r="AD685" s="219">
        <v>3.18</v>
      </c>
      <c r="AE685" s="219">
        <v>2.78</v>
      </c>
      <c r="AF685" s="219">
        <v>2.5</v>
      </c>
      <c r="AG685" s="179">
        <v>2.97164263645726</v>
      </c>
      <c r="AH685" s="179">
        <v>3.2838804497082</v>
      </c>
      <c r="AI685" s="179">
        <v>4.08062521455544</v>
      </c>
      <c r="AJ685" s="179">
        <v>5.06040593889461</v>
      </c>
      <c r="AK685" s="179">
        <v>5.35111010985239</v>
      </c>
      <c r="AL685" s="179">
        <v>5.44801150017164</v>
      </c>
      <c r="AM685" s="179">
        <v>5.20037461380021</v>
      </c>
      <c r="AN685" s="179">
        <v>4.74816812564367</v>
      </c>
      <c r="AO685" s="179">
        <v>4.19906024716787</v>
      </c>
      <c r="AP685" s="179">
        <v>3.4238491246138</v>
      </c>
      <c r="AQ685" s="179">
        <v>2.99317627875043</v>
      </c>
      <c r="AR685" s="179">
        <v>2.69170528664607</v>
      </c>
      <c r="AS685" s="177">
        <v>0.8</v>
      </c>
      <c r="AT685" s="180">
        <v>1.276545215924</v>
      </c>
      <c r="AU685" s="181">
        <v>678</v>
      </c>
    </row>
    <row r="686" customHeight="1" spans="1:47">
      <c r="A686" s="184" t="s">
        <v>606</v>
      </c>
      <c r="B686" s="185" t="s">
        <v>786</v>
      </c>
      <c r="C686" s="167" t="s">
        <v>794</v>
      </c>
      <c r="D686" s="186">
        <v>0</v>
      </c>
      <c r="E686" s="186">
        <v>0.75</v>
      </c>
      <c r="F686" s="186" t="s">
        <v>160</v>
      </c>
      <c r="G686" s="186" t="s">
        <v>160</v>
      </c>
      <c r="H686" s="186" t="s">
        <v>160</v>
      </c>
      <c r="I686" s="186" t="s">
        <v>160</v>
      </c>
      <c r="J686" s="186" t="s">
        <v>160</v>
      </c>
      <c r="K686" s="196" t="s">
        <v>160</v>
      </c>
      <c r="L686" s="171">
        <v>0.3551</v>
      </c>
      <c r="M686" s="172">
        <v>149</v>
      </c>
      <c r="N686" s="173">
        <v>113.32</v>
      </c>
      <c r="O686" s="173">
        <v>32.72</v>
      </c>
      <c r="P686" s="174">
        <v>1.018</v>
      </c>
      <c r="Q686" s="175">
        <v>27.72</v>
      </c>
      <c r="R686" s="176">
        <v>20</v>
      </c>
      <c r="S686" s="174">
        <f t="shared" si="20"/>
        <v>1.109104</v>
      </c>
      <c r="T686" s="177">
        <f t="shared" si="21"/>
        <v>-0.082141981274975</v>
      </c>
      <c r="U686" s="219">
        <v>2.77</v>
      </c>
      <c r="V686" s="219">
        <v>3.13</v>
      </c>
      <c r="W686" s="219">
        <v>3.77</v>
      </c>
      <c r="X686" s="219">
        <v>4.6</v>
      </c>
      <c r="Y686" s="219">
        <v>4.84</v>
      </c>
      <c r="Z686" s="219">
        <v>5.03</v>
      </c>
      <c r="AA686" s="219">
        <v>4.75</v>
      </c>
      <c r="AB686" s="219">
        <v>4.36</v>
      </c>
      <c r="AC686" s="219">
        <v>3.88</v>
      </c>
      <c r="AD686" s="219">
        <v>3.14</v>
      </c>
      <c r="AE686" s="219">
        <v>2.77</v>
      </c>
      <c r="AF686" s="219">
        <v>2.51</v>
      </c>
      <c r="AG686" s="179">
        <v>2.9842265468342</v>
      </c>
      <c r="AH686" s="179">
        <v>3.37206826411229</v>
      </c>
      <c r="AI686" s="179">
        <v>4.06156465038446</v>
      </c>
      <c r="AJ686" s="179">
        <v>4.95575527633116</v>
      </c>
      <c r="AK686" s="179">
        <v>5.21431642118323</v>
      </c>
      <c r="AL686" s="179">
        <v>5.41901066085777</v>
      </c>
      <c r="AM686" s="179">
        <v>5.1173559918637</v>
      </c>
      <c r="AN686" s="179">
        <v>4.69719413147911</v>
      </c>
      <c r="AO686" s="179">
        <v>4.18007184177498</v>
      </c>
      <c r="AP686" s="179">
        <v>3.3828416451478</v>
      </c>
      <c r="AQ686" s="179">
        <v>2.9842265468342</v>
      </c>
      <c r="AR686" s="179">
        <v>2.70411863991114</v>
      </c>
      <c r="AS686" s="177">
        <v>0.8</v>
      </c>
      <c r="AT686" s="180">
        <v>1.28962229153213</v>
      </c>
      <c r="AU686" s="181">
        <v>679</v>
      </c>
    </row>
    <row r="687" customHeight="1" spans="1:47">
      <c r="A687" s="184" t="s">
        <v>606</v>
      </c>
      <c r="B687" s="185" t="s">
        <v>786</v>
      </c>
      <c r="C687" s="167" t="s">
        <v>795</v>
      </c>
      <c r="D687" s="186">
        <v>0</v>
      </c>
      <c r="E687" s="186">
        <v>0.75</v>
      </c>
      <c r="F687" s="186" t="s">
        <v>160</v>
      </c>
      <c r="G687" s="186" t="s">
        <v>160</v>
      </c>
      <c r="H687" s="186" t="s">
        <v>160</v>
      </c>
      <c r="I687" s="186" t="s">
        <v>160</v>
      </c>
      <c r="J687" s="186" t="s">
        <v>160</v>
      </c>
      <c r="K687" s="196" t="s">
        <v>160</v>
      </c>
      <c r="L687" s="171">
        <v>0.3551</v>
      </c>
      <c r="M687" s="172">
        <v>57</v>
      </c>
      <c r="N687" s="173">
        <v>114.35</v>
      </c>
      <c r="O687" s="173">
        <v>33</v>
      </c>
      <c r="P687" s="174">
        <v>1.047</v>
      </c>
      <c r="Q687" s="175">
        <v>28.1</v>
      </c>
      <c r="R687" s="176">
        <v>20</v>
      </c>
      <c r="S687" s="174">
        <f t="shared" si="20"/>
        <v>1.162536</v>
      </c>
      <c r="T687" s="177">
        <f t="shared" si="21"/>
        <v>-0.0993827287929149</v>
      </c>
      <c r="U687" s="219">
        <v>2.86</v>
      </c>
      <c r="V687" s="219">
        <v>3.25</v>
      </c>
      <c r="W687" s="219">
        <v>4.13</v>
      </c>
      <c r="X687" s="219">
        <v>4.96</v>
      </c>
      <c r="Y687" s="219">
        <v>5.22</v>
      </c>
      <c r="Z687" s="219">
        <v>5.32</v>
      </c>
      <c r="AA687" s="219">
        <v>4.93</v>
      </c>
      <c r="AB687" s="219">
        <v>4.5</v>
      </c>
      <c r="AC687" s="219">
        <v>3.98</v>
      </c>
      <c r="AD687" s="219">
        <v>3.27</v>
      </c>
      <c r="AE687" s="219">
        <v>2.76</v>
      </c>
      <c r="AF687" s="219">
        <v>2.56</v>
      </c>
      <c r="AG687" s="179">
        <v>3.09335893254058</v>
      </c>
      <c r="AH687" s="179">
        <v>3.51518060515975</v>
      </c>
      <c r="AI687" s="179">
        <v>4.46698335363378</v>
      </c>
      <c r="AJ687" s="179">
        <v>5.36470640048996</v>
      </c>
      <c r="AK687" s="179">
        <v>5.64592084890274</v>
      </c>
      <c r="AL687" s="179">
        <v>5.75408025213843</v>
      </c>
      <c r="AM687" s="179">
        <v>5.33225857951926</v>
      </c>
      <c r="AN687" s="179">
        <v>4.86717314560581</v>
      </c>
      <c r="AO687" s="179">
        <v>4.30474424878025</v>
      </c>
      <c r="AP687" s="179">
        <v>3.53681248580689</v>
      </c>
      <c r="AQ687" s="179">
        <v>2.9851995293049</v>
      </c>
      <c r="AR687" s="179">
        <v>2.76888072283353</v>
      </c>
      <c r="AS687" s="177">
        <v>0.8</v>
      </c>
      <c r="AT687" s="180">
        <v>1.2655276787516</v>
      </c>
      <c r="AU687" s="181">
        <v>680</v>
      </c>
    </row>
    <row r="688" customHeight="1" spans="1:47">
      <c r="A688" s="184" t="s">
        <v>606</v>
      </c>
      <c r="B688" s="185" t="s">
        <v>786</v>
      </c>
      <c r="C688" s="167" t="s">
        <v>796</v>
      </c>
      <c r="D688" s="186">
        <v>0</v>
      </c>
      <c r="E688" s="186">
        <v>0.75</v>
      </c>
      <c r="F688" s="186" t="s">
        <v>160</v>
      </c>
      <c r="G688" s="186" t="s">
        <v>160</v>
      </c>
      <c r="H688" s="186" t="s">
        <v>160</v>
      </c>
      <c r="I688" s="186" t="s">
        <v>160</v>
      </c>
      <c r="J688" s="186" t="s">
        <v>160</v>
      </c>
      <c r="K688" s="196" t="s">
        <v>160</v>
      </c>
      <c r="L688" s="171">
        <v>0.3551</v>
      </c>
      <c r="M688" s="172">
        <v>67</v>
      </c>
      <c r="N688" s="173">
        <v>114</v>
      </c>
      <c r="O688" s="173">
        <v>33.15</v>
      </c>
      <c r="P688" s="174">
        <v>1.027</v>
      </c>
      <c r="Q688" s="175">
        <v>28.55</v>
      </c>
      <c r="R688" s="176">
        <v>20</v>
      </c>
      <c r="S688" s="174">
        <f t="shared" si="20"/>
        <v>1.162536</v>
      </c>
      <c r="T688" s="177">
        <f t="shared" si="21"/>
        <v>-0.116586497106326</v>
      </c>
      <c r="U688" s="219">
        <v>2.86</v>
      </c>
      <c r="V688" s="219">
        <v>3.25</v>
      </c>
      <c r="W688" s="219">
        <v>4.13</v>
      </c>
      <c r="X688" s="219">
        <v>4.96</v>
      </c>
      <c r="Y688" s="219">
        <v>5.22</v>
      </c>
      <c r="Z688" s="219">
        <v>5.32</v>
      </c>
      <c r="AA688" s="219">
        <v>4.93</v>
      </c>
      <c r="AB688" s="219">
        <v>4.5</v>
      </c>
      <c r="AC688" s="219">
        <v>3.98</v>
      </c>
      <c r="AD688" s="219">
        <v>3.27</v>
      </c>
      <c r="AE688" s="219">
        <v>2.76</v>
      </c>
      <c r="AF688" s="219">
        <v>2.56</v>
      </c>
      <c r="AG688" s="179">
        <v>3.10213670802453</v>
      </c>
      <c r="AH688" s="179">
        <v>3.52515535002787</v>
      </c>
      <c r="AI688" s="179">
        <v>4.47965895249695</v>
      </c>
      <c r="AJ688" s="179">
        <v>5.37992939573484</v>
      </c>
      <c r="AK688" s="179">
        <v>5.66194182373707</v>
      </c>
      <c r="AL688" s="179">
        <v>5.77040814219947</v>
      </c>
      <c r="AM688" s="179">
        <v>5.34738950019612</v>
      </c>
      <c r="AN688" s="179">
        <v>4.88098433080782</v>
      </c>
      <c r="AO688" s="179">
        <v>4.31695947480336</v>
      </c>
      <c r="AP688" s="179">
        <v>3.54684861372035</v>
      </c>
      <c r="AQ688" s="179">
        <v>2.99367038956213</v>
      </c>
      <c r="AR688" s="179">
        <v>2.77673775263734</v>
      </c>
      <c r="AS688" s="177">
        <v>0.8</v>
      </c>
      <c r="AT688" s="180">
        <v>1.29772444777757</v>
      </c>
      <c r="AU688" s="181">
        <v>681</v>
      </c>
    </row>
    <row r="689" customHeight="1" spans="1:47">
      <c r="A689" s="184" t="s">
        <v>606</v>
      </c>
      <c r="B689" s="185" t="s">
        <v>786</v>
      </c>
      <c r="C689" s="167" t="s">
        <v>797</v>
      </c>
      <c r="D689" s="186">
        <v>0</v>
      </c>
      <c r="E689" s="186">
        <v>0.75</v>
      </c>
      <c r="F689" s="186" t="s">
        <v>160</v>
      </c>
      <c r="G689" s="186" t="s">
        <v>160</v>
      </c>
      <c r="H689" s="186" t="s">
        <v>160</v>
      </c>
      <c r="I689" s="186" t="s">
        <v>160</v>
      </c>
      <c r="J689" s="186" t="s">
        <v>160</v>
      </c>
      <c r="K689" s="196" t="s">
        <v>160</v>
      </c>
      <c r="L689" s="171">
        <v>0.3551</v>
      </c>
      <c r="M689" s="172">
        <v>40</v>
      </c>
      <c r="N689" s="173">
        <v>114.98</v>
      </c>
      <c r="O689" s="173">
        <v>32.75</v>
      </c>
      <c r="P689" s="174">
        <v>1.094</v>
      </c>
      <c r="Q689" s="175">
        <v>27.45</v>
      </c>
      <c r="R689" s="176">
        <v>21</v>
      </c>
      <c r="S689" s="174">
        <f t="shared" si="20"/>
        <v>1.118592</v>
      </c>
      <c r="T689" s="177">
        <f t="shared" si="21"/>
        <v>-0.0219847808673761</v>
      </c>
      <c r="U689" s="219">
        <v>2.76</v>
      </c>
      <c r="V689" s="219">
        <v>3.05</v>
      </c>
      <c r="W689" s="219">
        <v>3.79</v>
      </c>
      <c r="X689" s="219">
        <v>4.7</v>
      </c>
      <c r="Y689" s="219">
        <v>4.97</v>
      </c>
      <c r="Z689" s="219">
        <v>5.06</v>
      </c>
      <c r="AA689" s="219">
        <v>4.83</v>
      </c>
      <c r="AB689" s="219">
        <v>4.41</v>
      </c>
      <c r="AC689" s="219">
        <v>3.9</v>
      </c>
      <c r="AD689" s="219">
        <v>3.18</v>
      </c>
      <c r="AE689" s="219">
        <v>2.78</v>
      </c>
      <c r="AF689" s="219">
        <v>2.5</v>
      </c>
      <c r="AG689" s="179">
        <v>2.97024116031583</v>
      </c>
      <c r="AH689" s="179">
        <v>3.28233171701568</v>
      </c>
      <c r="AI689" s="179">
        <v>4.07870072376702</v>
      </c>
      <c r="AJ689" s="179">
        <v>5.05801936720449</v>
      </c>
      <c r="AK689" s="179">
        <v>5.34858643723538</v>
      </c>
      <c r="AL689" s="179">
        <v>5.44544212724568</v>
      </c>
      <c r="AM689" s="179">
        <v>5.19792203055269</v>
      </c>
      <c r="AN689" s="179">
        <v>4.74592881050463</v>
      </c>
      <c r="AO689" s="179">
        <v>4.19707990044628</v>
      </c>
      <c r="AP689" s="179">
        <v>3.42223438036389</v>
      </c>
      <c r="AQ689" s="179">
        <v>2.99176464698478</v>
      </c>
      <c r="AR689" s="179">
        <v>2.69043583361941</v>
      </c>
      <c r="AS689" s="177">
        <v>0.8</v>
      </c>
      <c r="AT689" s="180">
        <v>1.28707354941537</v>
      </c>
      <c r="AU689" s="181">
        <v>682</v>
      </c>
    </row>
    <row r="690" customHeight="1" spans="1:47">
      <c r="A690" s="184" t="s">
        <v>798</v>
      </c>
      <c r="B690" s="185" t="s">
        <v>799</v>
      </c>
      <c r="C690" s="188" t="s">
        <v>800</v>
      </c>
      <c r="D690" s="186">
        <v>0</v>
      </c>
      <c r="E690" s="186">
        <v>0.65</v>
      </c>
      <c r="F690" s="186" t="s">
        <v>160</v>
      </c>
      <c r="G690" s="186" t="s">
        <v>160</v>
      </c>
      <c r="H690" s="186" t="s">
        <v>160</v>
      </c>
      <c r="I690" s="186" t="s">
        <v>160</v>
      </c>
      <c r="J690" s="186" t="s">
        <v>160</v>
      </c>
      <c r="K690" s="196" t="s">
        <v>160</v>
      </c>
      <c r="L690" s="171">
        <v>0.3723</v>
      </c>
      <c r="M690" s="172">
        <v>118</v>
      </c>
      <c r="N690" s="173">
        <v>126.53</v>
      </c>
      <c r="O690" s="173">
        <v>45.8</v>
      </c>
      <c r="P690" s="174">
        <v>1.249</v>
      </c>
      <c r="Q690" s="175">
        <v>43.6</v>
      </c>
      <c r="R690" s="176">
        <v>34</v>
      </c>
      <c r="S690" s="174">
        <f t="shared" si="20"/>
        <v>1.157664</v>
      </c>
      <c r="T690" s="177">
        <f t="shared" si="21"/>
        <v>0.0788968128921692</v>
      </c>
      <c r="U690" s="219">
        <v>2.11</v>
      </c>
      <c r="V690" s="219">
        <v>3.18</v>
      </c>
      <c r="W690" s="219">
        <v>4.34</v>
      </c>
      <c r="X690" s="219">
        <v>5.16</v>
      </c>
      <c r="Y690" s="219">
        <v>5.85</v>
      </c>
      <c r="Z690" s="219">
        <v>5.92</v>
      </c>
      <c r="AA690" s="219">
        <v>5.04</v>
      </c>
      <c r="AB690" s="219">
        <v>4.81</v>
      </c>
      <c r="AC690" s="219">
        <v>4.21</v>
      </c>
      <c r="AD690" s="219">
        <v>3.06</v>
      </c>
      <c r="AE690" s="219">
        <v>2.14</v>
      </c>
      <c r="AF690" s="219">
        <v>1.73</v>
      </c>
      <c r="AG690" s="179">
        <v>2.65695117063328</v>
      </c>
      <c r="AH690" s="179">
        <v>4.00431503441413</v>
      </c>
      <c r="AI690" s="179">
        <v>5.46500856898029</v>
      </c>
      <c r="AJ690" s="179">
        <v>6.49756779169085</v>
      </c>
      <c r="AK690" s="179">
        <v>7.36642860104486</v>
      </c>
      <c r="AL690" s="179">
        <v>7.45457390054455</v>
      </c>
      <c r="AM690" s="179">
        <v>6.34646156397711</v>
      </c>
      <c r="AN690" s="179">
        <v>6.05684129419244</v>
      </c>
      <c r="AO690" s="179">
        <v>5.30131015562374</v>
      </c>
      <c r="AP690" s="179">
        <v>3.85320880670039</v>
      </c>
      <c r="AQ690" s="179">
        <v>2.69472772756171</v>
      </c>
      <c r="AR690" s="179">
        <v>2.17844811620643</v>
      </c>
      <c r="AS690" s="177">
        <v>0.8</v>
      </c>
      <c r="AT690" s="180">
        <v>1.26918668802278</v>
      </c>
      <c r="AU690" s="181">
        <v>683</v>
      </c>
    </row>
    <row r="691" customHeight="1" spans="1:47">
      <c r="A691" s="184" t="s">
        <v>798</v>
      </c>
      <c r="B691" s="185" t="s">
        <v>799</v>
      </c>
      <c r="C691" s="167" t="s">
        <v>801</v>
      </c>
      <c r="D691" s="186">
        <v>0</v>
      </c>
      <c r="E691" s="186">
        <v>0.65</v>
      </c>
      <c r="F691" s="186" t="s">
        <v>160</v>
      </c>
      <c r="G691" s="186" t="s">
        <v>160</v>
      </c>
      <c r="H691" s="186" t="s">
        <v>160</v>
      </c>
      <c r="I691" s="186" t="s">
        <v>160</v>
      </c>
      <c r="J691" s="186" t="s">
        <v>160</v>
      </c>
      <c r="K691" s="196" t="s">
        <v>160</v>
      </c>
      <c r="L691" s="171">
        <v>0.3723</v>
      </c>
      <c r="M691" s="172">
        <v>131</v>
      </c>
      <c r="N691" s="173">
        <v>126.62</v>
      </c>
      <c r="O691" s="173">
        <v>45.77</v>
      </c>
      <c r="P691" s="174">
        <v>1.251</v>
      </c>
      <c r="Q691" s="175">
        <v>43.47</v>
      </c>
      <c r="R691" s="176">
        <v>34</v>
      </c>
      <c r="S691" s="174">
        <f t="shared" si="20"/>
        <v>1.157664</v>
      </c>
      <c r="T691" s="177">
        <f t="shared" si="21"/>
        <v>0.0806244298863918</v>
      </c>
      <c r="U691" s="219">
        <v>2.11</v>
      </c>
      <c r="V691" s="219">
        <v>3.18</v>
      </c>
      <c r="W691" s="219">
        <v>4.34</v>
      </c>
      <c r="X691" s="219">
        <v>5.16</v>
      </c>
      <c r="Y691" s="219">
        <v>5.85</v>
      </c>
      <c r="Z691" s="219">
        <v>5.92</v>
      </c>
      <c r="AA691" s="219">
        <v>5.04</v>
      </c>
      <c r="AB691" s="219">
        <v>4.81</v>
      </c>
      <c r="AC691" s="219">
        <v>4.21</v>
      </c>
      <c r="AD691" s="219">
        <v>3.06</v>
      </c>
      <c r="AE691" s="219">
        <v>2.14</v>
      </c>
      <c r="AF691" s="219">
        <v>1.73</v>
      </c>
      <c r="AG691" s="179">
        <v>2.65454529120712</v>
      </c>
      <c r="AH691" s="179">
        <v>4.00068911186666</v>
      </c>
      <c r="AI691" s="179">
        <v>5.46005998286204</v>
      </c>
      <c r="AJ691" s="179">
        <v>6.49168421925533</v>
      </c>
      <c r="AK691" s="179">
        <v>7.35975827183017</v>
      </c>
      <c r="AL691" s="179">
        <v>7.44782375542472</v>
      </c>
      <c r="AM691" s="179">
        <v>6.34071481880753</v>
      </c>
      <c r="AN691" s="179">
        <v>6.05135680128258</v>
      </c>
      <c r="AO691" s="179">
        <v>5.29650979904359</v>
      </c>
      <c r="AP691" s="179">
        <v>3.84971971141886</v>
      </c>
      <c r="AQ691" s="179">
        <v>2.69228764131907</v>
      </c>
      <c r="AR691" s="179">
        <v>2.17647552312243</v>
      </c>
      <c r="AS691" s="177">
        <v>0.8</v>
      </c>
      <c r="AT691" s="180">
        <v>1.27067630807808</v>
      </c>
      <c r="AU691" s="181">
        <v>684</v>
      </c>
    </row>
    <row r="692" customHeight="1" spans="1:47">
      <c r="A692" s="184" t="s">
        <v>798</v>
      </c>
      <c r="B692" s="185" t="s">
        <v>799</v>
      </c>
      <c r="C692" s="167" t="s">
        <v>802</v>
      </c>
      <c r="D692" s="186">
        <v>0</v>
      </c>
      <c r="E692" s="186">
        <v>0.65</v>
      </c>
      <c r="F692" s="186" t="s">
        <v>160</v>
      </c>
      <c r="G692" s="186" t="s">
        <v>160</v>
      </c>
      <c r="H692" s="186" t="s">
        <v>160</v>
      </c>
      <c r="I692" s="186" t="s">
        <v>160</v>
      </c>
      <c r="J692" s="186" t="s">
        <v>160</v>
      </c>
      <c r="K692" s="196" t="s">
        <v>160</v>
      </c>
      <c r="L692" s="171">
        <v>0.3723</v>
      </c>
      <c r="M692" s="172">
        <v>136</v>
      </c>
      <c r="N692" s="173">
        <v>126.68</v>
      </c>
      <c r="O692" s="173">
        <v>45.77</v>
      </c>
      <c r="P692" s="174">
        <v>1.254</v>
      </c>
      <c r="Q692" s="175">
        <v>43.47</v>
      </c>
      <c r="R692" s="176">
        <v>34</v>
      </c>
      <c r="S692" s="174">
        <f t="shared" si="20"/>
        <v>1.157664</v>
      </c>
      <c r="T692" s="177">
        <f t="shared" si="21"/>
        <v>0.0832158553777262</v>
      </c>
      <c r="U692" s="219">
        <v>2.11</v>
      </c>
      <c r="V692" s="219">
        <v>3.18</v>
      </c>
      <c r="W692" s="219">
        <v>4.34</v>
      </c>
      <c r="X692" s="219">
        <v>5.16</v>
      </c>
      <c r="Y692" s="219">
        <v>5.85</v>
      </c>
      <c r="Z692" s="219">
        <v>5.92</v>
      </c>
      <c r="AA692" s="219">
        <v>5.04</v>
      </c>
      <c r="AB692" s="219">
        <v>4.81</v>
      </c>
      <c r="AC692" s="219">
        <v>4.21</v>
      </c>
      <c r="AD692" s="219">
        <v>3.06</v>
      </c>
      <c r="AE692" s="219">
        <v>2.14</v>
      </c>
      <c r="AF692" s="219">
        <v>1.73</v>
      </c>
      <c r="AG692" s="179">
        <v>2.65454529120712</v>
      </c>
      <c r="AH692" s="179">
        <v>4.00068911186666</v>
      </c>
      <c r="AI692" s="179">
        <v>5.46005998286204</v>
      </c>
      <c r="AJ692" s="179">
        <v>6.49168421925533</v>
      </c>
      <c r="AK692" s="179">
        <v>7.35975827183017</v>
      </c>
      <c r="AL692" s="179">
        <v>7.44782375542472</v>
      </c>
      <c r="AM692" s="179">
        <v>6.34071481880753</v>
      </c>
      <c r="AN692" s="179">
        <v>6.05135680128258</v>
      </c>
      <c r="AO692" s="179">
        <v>5.29650979904359</v>
      </c>
      <c r="AP692" s="179">
        <v>3.84971971141886</v>
      </c>
      <c r="AQ692" s="179">
        <v>2.69228764131907</v>
      </c>
      <c r="AR692" s="179">
        <v>2.17647552312243</v>
      </c>
      <c r="AS692" s="177">
        <v>0.8</v>
      </c>
      <c r="AT692" s="180">
        <v>1.27669618186829</v>
      </c>
      <c r="AU692" s="181">
        <v>685</v>
      </c>
    </row>
    <row r="693" customHeight="1" spans="1:47">
      <c r="A693" s="184" t="s">
        <v>798</v>
      </c>
      <c r="B693" s="185" t="s">
        <v>799</v>
      </c>
      <c r="C693" s="167" t="s">
        <v>803</v>
      </c>
      <c r="D693" s="186">
        <v>0</v>
      </c>
      <c r="E693" s="186">
        <v>0.65</v>
      </c>
      <c r="F693" s="186" t="s">
        <v>160</v>
      </c>
      <c r="G693" s="186" t="s">
        <v>160</v>
      </c>
      <c r="H693" s="186" t="s">
        <v>160</v>
      </c>
      <c r="I693" s="186" t="s">
        <v>160</v>
      </c>
      <c r="J693" s="186" t="s">
        <v>160</v>
      </c>
      <c r="K693" s="196" t="s">
        <v>160</v>
      </c>
      <c r="L693" s="171">
        <v>0.3723</v>
      </c>
      <c r="M693" s="172">
        <v>121</v>
      </c>
      <c r="N693" s="173">
        <v>126.65</v>
      </c>
      <c r="O693" s="173">
        <v>45.78</v>
      </c>
      <c r="P693" s="174">
        <v>1.249</v>
      </c>
      <c r="Q693" s="175">
        <v>43.48</v>
      </c>
      <c r="R693" s="176">
        <v>34</v>
      </c>
      <c r="S693" s="174">
        <f t="shared" si="20"/>
        <v>1.157664</v>
      </c>
      <c r="T693" s="177">
        <f t="shared" si="21"/>
        <v>0.0788968128921692</v>
      </c>
      <c r="U693" s="219">
        <v>2.11</v>
      </c>
      <c r="V693" s="219">
        <v>3.18</v>
      </c>
      <c r="W693" s="219">
        <v>4.34</v>
      </c>
      <c r="X693" s="219">
        <v>5.16</v>
      </c>
      <c r="Y693" s="219">
        <v>5.85</v>
      </c>
      <c r="Z693" s="219">
        <v>5.92</v>
      </c>
      <c r="AA693" s="219">
        <v>5.04</v>
      </c>
      <c r="AB693" s="219">
        <v>4.81</v>
      </c>
      <c r="AC693" s="219">
        <v>4.21</v>
      </c>
      <c r="AD693" s="219">
        <v>3.06</v>
      </c>
      <c r="AE693" s="219">
        <v>2.14</v>
      </c>
      <c r="AF693" s="219">
        <v>1.73</v>
      </c>
      <c r="AG693" s="179">
        <v>2.65518685905409</v>
      </c>
      <c r="AH693" s="179">
        <v>4.00165602454598</v>
      </c>
      <c r="AI693" s="179">
        <v>5.46137960582691</v>
      </c>
      <c r="AJ693" s="179">
        <v>6.4932531719048</v>
      </c>
      <c r="AK693" s="179">
        <v>7.36153702628742</v>
      </c>
      <c r="AL693" s="179">
        <v>7.44962379412334</v>
      </c>
      <c r="AM693" s="179">
        <v>6.34224728418609</v>
      </c>
      <c r="AN693" s="179">
        <v>6.05281933272521</v>
      </c>
      <c r="AO693" s="179">
        <v>5.29778989413163</v>
      </c>
      <c r="AP693" s="179">
        <v>3.85065013682727</v>
      </c>
      <c r="AQ693" s="179">
        <v>2.69293833098377</v>
      </c>
      <c r="AR693" s="179">
        <v>2.17700154794483</v>
      </c>
      <c r="AS693" s="177">
        <v>0.8</v>
      </c>
      <c r="AT693" s="180">
        <v>1.28487631251112</v>
      </c>
      <c r="AU693" s="181">
        <v>686</v>
      </c>
    </row>
    <row r="694" customHeight="1" spans="1:47">
      <c r="A694" s="184" t="s">
        <v>798</v>
      </c>
      <c r="B694" s="185" t="s">
        <v>799</v>
      </c>
      <c r="C694" s="167" t="s">
        <v>804</v>
      </c>
      <c r="D694" s="186">
        <v>0</v>
      </c>
      <c r="E694" s="186">
        <v>0.65</v>
      </c>
      <c r="F694" s="186" t="s">
        <v>160</v>
      </c>
      <c r="G694" s="186" t="s">
        <v>160</v>
      </c>
      <c r="H694" s="186" t="s">
        <v>160</v>
      </c>
      <c r="I694" s="186" t="s">
        <v>160</v>
      </c>
      <c r="J694" s="186" t="s">
        <v>160</v>
      </c>
      <c r="K694" s="196" t="s">
        <v>160</v>
      </c>
      <c r="L694" s="171">
        <v>0.3723</v>
      </c>
      <c r="M694" s="172">
        <v>161</v>
      </c>
      <c r="N694" s="173">
        <v>126.68</v>
      </c>
      <c r="O694" s="173">
        <v>45.72</v>
      </c>
      <c r="P694" s="174">
        <v>1.244</v>
      </c>
      <c r="Q694" s="175">
        <v>43.42</v>
      </c>
      <c r="R694" s="176">
        <v>34</v>
      </c>
      <c r="S694" s="174">
        <f t="shared" si="20"/>
        <v>1.157664</v>
      </c>
      <c r="T694" s="177">
        <f t="shared" si="21"/>
        <v>0.074577770406612</v>
      </c>
      <c r="U694" s="219">
        <v>2.11</v>
      </c>
      <c r="V694" s="219">
        <v>3.18</v>
      </c>
      <c r="W694" s="219">
        <v>4.34</v>
      </c>
      <c r="X694" s="219">
        <v>5.16</v>
      </c>
      <c r="Y694" s="219">
        <v>5.85</v>
      </c>
      <c r="Z694" s="219">
        <v>5.92</v>
      </c>
      <c r="AA694" s="219">
        <v>5.04</v>
      </c>
      <c r="AB694" s="219">
        <v>4.81</v>
      </c>
      <c r="AC694" s="219">
        <v>4.21</v>
      </c>
      <c r="AD694" s="219">
        <v>3.06</v>
      </c>
      <c r="AE694" s="219">
        <v>2.14</v>
      </c>
      <c r="AF694" s="219">
        <v>1.73</v>
      </c>
      <c r="AG694" s="179">
        <v>2.65110415457335</v>
      </c>
      <c r="AH694" s="179">
        <v>3.99550294385936</v>
      </c>
      <c r="AI694" s="179">
        <v>5.45298200514139</v>
      </c>
      <c r="AJ694" s="179">
        <v>6.48326892777179</v>
      </c>
      <c r="AK694" s="179">
        <v>7.35021767974127</v>
      </c>
      <c r="AL694" s="179">
        <v>7.43816900240484</v>
      </c>
      <c r="AM694" s="179">
        <v>6.3324952317771</v>
      </c>
      <c r="AN694" s="179">
        <v>6.04351231445393</v>
      </c>
      <c r="AO694" s="179">
        <v>5.28964383448047</v>
      </c>
      <c r="AP694" s="179">
        <v>3.84472924786467</v>
      </c>
      <c r="AQ694" s="179">
        <v>2.68879757857202</v>
      </c>
      <c r="AR694" s="179">
        <v>2.17365411725682</v>
      </c>
      <c r="AS694" s="177">
        <v>0.8</v>
      </c>
      <c r="AT694" s="180">
        <v>1.24489098635461</v>
      </c>
      <c r="AU694" s="181">
        <v>687</v>
      </c>
    </row>
    <row r="695" customHeight="1" spans="1:47">
      <c r="A695" s="184" t="s">
        <v>798</v>
      </c>
      <c r="B695" s="185" t="s">
        <v>799</v>
      </c>
      <c r="C695" s="167" t="s">
        <v>805</v>
      </c>
      <c r="D695" s="186">
        <v>0</v>
      </c>
      <c r="E695" s="186">
        <v>0.65</v>
      </c>
      <c r="F695" s="186" t="s">
        <v>160</v>
      </c>
      <c r="G695" s="186" t="s">
        <v>160</v>
      </c>
      <c r="H695" s="186" t="s">
        <v>160</v>
      </c>
      <c r="I695" s="186" t="s">
        <v>160</v>
      </c>
      <c r="J695" s="186" t="s">
        <v>160</v>
      </c>
      <c r="K695" s="196" t="s">
        <v>160</v>
      </c>
      <c r="L695" s="171">
        <v>0.3723</v>
      </c>
      <c r="M695" s="172">
        <v>118</v>
      </c>
      <c r="N695" s="173">
        <v>126.53</v>
      </c>
      <c r="O695" s="173">
        <v>45.8</v>
      </c>
      <c r="P695" s="174">
        <v>1.249</v>
      </c>
      <c r="Q695" s="175">
        <v>43.6</v>
      </c>
      <c r="R695" s="176">
        <v>34</v>
      </c>
      <c r="S695" s="174">
        <f t="shared" si="20"/>
        <v>1.157664</v>
      </c>
      <c r="T695" s="177">
        <f t="shared" si="21"/>
        <v>0.0788968128921692</v>
      </c>
      <c r="U695" s="219">
        <v>2.11</v>
      </c>
      <c r="V695" s="219">
        <v>3.18</v>
      </c>
      <c r="W695" s="219">
        <v>4.34</v>
      </c>
      <c r="X695" s="219">
        <v>5.16</v>
      </c>
      <c r="Y695" s="219">
        <v>5.85</v>
      </c>
      <c r="Z695" s="219">
        <v>5.92</v>
      </c>
      <c r="AA695" s="219">
        <v>5.04</v>
      </c>
      <c r="AB695" s="219">
        <v>4.81</v>
      </c>
      <c r="AC695" s="219">
        <v>4.21</v>
      </c>
      <c r="AD695" s="219">
        <v>3.06</v>
      </c>
      <c r="AE695" s="219">
        <v>2.14</v>
      </c>
      <c r="AF695" s="219">
        <v>1.73</v>
      </c>
      <c r="AG695" s="179">
        <v>2.65695117063328</v>
      </c>
      <c r="AH695" s="179">
        <v>4.00431503441413</v>
      </c>
      <c r="AI695" s="179">
        <v>5.46500856898029</v>
      </c>
      <c r="AJ695" s="179">
        <v>6.49756779169085</v>
      </c>
      <c r="AK695" s="179">
        <v>7.36642860104486</v>
      </c>
      <c r="AL695" s="179">
        <v>7.45457390054455</v>
      </c>
      <c r="AM695" s="179">
        <v>6.34646156397711</v>
      </c>
      <c r="AN695" s="179">
        <v>6.05684129419244</v>
      </c>
      <c r="AO695" s="179">
        <v>5.30131015562374</v>
      </c>
      <c r="AP695" s="179">
        <v>3.85320880670039</v>
      </c>
      <c r="AQ695" s="179">
        <v>2.69472772756171</v>
      </c>
      <c r="AR695" s="179">
        <v>2.17844811620643</v>
      </c>
      <c r="AS695" s="177">
        <v>0.8</v>
      </c>
      <c r="AT695" s="180">
        <v>1.24489098635461</v>
      </c>
      <c r="AU695" s="181">
        <v>688</v>
      </c>
    </row>
    <row r="696" customHeight="1" spans="1:47">
      <c r="A696" s="184" t="s">
        <v>798</v>
      </c>
      <c r="B696" s="185" t="s">
        <v>799</v>
      </c>
      <c r="C696" s="167" t="s">
        <v>806</v>
      </c>
      <c r="D696" s="186">
        <v>0</v>
      </c>
      <c r="E696" s="186">
        <v>0.65</v>
      </c>
      <c r="F696" s="186" t="s">
        <v>160</v>
      </c>
      <c r="G696" s="186" t="s">
        <v>160</v>
      </c>
      <c r="H696" s="186" t="s">
        <v>160</v>
      </c>
      <c r="I696" s="186" t="s">
        <v>160</v>
      </c>
      <c r="J696" s="186" t="s">
        <v>160</v>
      </c>
      <c r="K696" s="196" t="s">
        <v>160</v>
      </c>
      <c r="L696" s="171">
        <v>0.3723</v>
      </c>
      <c r="M696" s="172">
        <v>181</v>
      </c>
      <c r="N696" s="173">
        <v>126.62</v>
      </c>
      <c r="O696" s="173">
        <v>45.62</v>
      </c>
      <c r="P696" s="174">
        <v>1.246</v>
      </c>
      <c r="Q696" s="175">
        <v>43.22</v>
      </c>
      <c r="R696" s="176">
        <v>34</v>
      </c>
      <c r="S696" s="174">
        <f t="shared" si="20"/>
        <v>1.157664</v>
      </c>
      <c r="T696" s="177">
        <f t="shared" si="21"/>
        <v>0.0763053874008348</v>
      </c>
      <c r="U696" s="219">
        <v>2.11</v>
      </c>
      <c r="V696" s="219">
        <v>3.18</v>
      </c>
      <c r="W696" s="219">
        <v>4.34</v>
      </c>
      <c r="X696" s="219">
        <v>5.16</v>
      </c>
      <c r="Y696" s="219">
        <v>5.85</v>
      </c>
      <c r="Z696" s="219">
        <v>5.92</v>
      </c>
      <c r="AA696" s="219">
        <v>5.04</v>
      </c>
      <c r="AB696" s="219">
        <v>4.81</v>
      </c>
      <c r="AC696" s="219">
        <v>4.21</v>
      </c>
      <c r="AD696" s="219">
        <v>3.06</v>
      </c>
      <c r="AE696" s="219">
        <v>2.14</v>
      </c>
      <c r="AF696" s="219">
        <v>1.73</v>
      </c>
      <c r="AG696" s="179">
        <v>2.64502384111452</v>
      </c>
      <c r="AH696" s="179">
        <v>3.98633924869392</v>
      </c>
      <c r="AI696" s="179">
        <v>5.44047557840617</v>
      </c>
      <c r="AJ696" s="179">
        <v>6.46839953561655</v>
      </c>
      <c r="AK696" s="179">
        <v>7.33335993863504</v>
      </c>
      <c r="AL696" s="179">
        <v>7.42110954473837</v>
      </c>
      <c r="AM696" s="179">
        <v>6.31797163943942</v>
      </c>
      <c r="AN696" s="179">
        <v>6.02965150509992</v>
      </c>
      <c r="AO696" s="179">
        <v>5.27751202421428</v>
      </c>
      <c r="AP696" s="179">
        <v>3.83591135251679</v>
      </c>
      <c r="AQ696" s="179">
        <v>2.6826308151588</v>
      </c>
      <c r="AR696" s="179">
        <v>2.16866883655361</v>
      </c>
      <c r="AS696" s="177">
        <v>0.8</v>
      </c>
      <c r="AT696" s="180">
        <v>1.24168072490693</v>
      </c>
      <c r="AU696" s="181">
        <v>689</v>
      </c>
    </row>
    <row r="697" customHeight="1" spans="1:47">
      <c r="A697" s="184" t="s">
        <v>798</v>
      </c>
      <c r="B697" s="185" t="s">
        <v>799</v>
      </c>
      <c r="C697" s="167" t="s">
        <v>807</v>
      </c>
      <c r="D697" s="186">
        <v>0</v>
      </c>
      <c r="E697" s="186">
        <v>0.65</v>
      </c>
      <c r="F697" s="186" t="s">
        <v>160</v>
      </c>
      <c r="G697" s="186" t="s">
        <v>160</v>
      </c>
      <c r="H697" s="186" t="s">
        <v>160</v>
      </c>
      <c r="I697" s="186" t="s">
        <v>160</v>
      </c>
      <c r="J697" s="186" t="s">
        <v>160</v>
      </c>
      <c r="K697" s="196" t="s">
        <v>160</v>
      </c>
      <c r="L697" s="171">
        <v>0.3723</v>
      </c>
      <c r="M697" s="172">
        <v>118</v>
      </c>
      <c r="N697" s="173">
        <v>126.55</v>
      </c>
      <c r="O697" s="173">
        <v>45.8</v>
      </c>
      <c r="P697" s="174">
        <v>1.249</v>
      </c>
      <c r="Q697" s="175">
        <v>43.6</v>
      </c>
      <c r="R697" s="176">
        <v>34</v>
      </c>
      <c r="S697" s="174">
        <f t="shared" si="20"/>
        <v>1.157664</v>
      </c>
      <c r="T697" s="177">
        <f t="shared" si="21"/>
        <v>0.0788968128921692</v>
      </c>
      <c r="U697" s="219">
        <v>2.11</v>
      </c>
      <c r="V697" s="219">
        <v>3.18</v>
      </c>
      <c r="W697" s="219">
        <v>4.34</v>
      </c>
      <c r="X697" s="219">
        <v>5.16</v>
      </c>
      <c r="Y697" s="219">
        <v>5.85</v>
      </c>
      <c r="Z697" s="219">
        <v>5.92</v>
      </c>
      <c r="AA697" s="219">
        <v>5.04</v>
      </c>
      <c r="AB697" s="219">
        <v>4.81</v>
      </c>
      <c r="AC697" s="219">
        <v>4.21</v>
      </c>
      <c r="AD697" s="219">
        <v>3.06</v>
      </c>
      <c r="AE697" s="219">
        <v>2.14</v>
      </c>
      <c r="AF697" s="219">
        <v>1.73</v>
      </c>
      <c r="AG697" s="179">
        <v>2.65695117063328</v>
      </c>
      <c r="AH697" s="179">
        <v>4.00431503441413</v>
      </c>
      <c r="AI697" s="179">
        <v>5.46500856898029</v>
      </c>
      <c r="AJ697" s="179">
        <v>6.49756779169085</v>
      </c>
      <c r="AK697" s="179">
        <v>7.36642860104486</v>
      </c>
      <c r="AL697" s="179">
        <v>7.45457390054455</v>
      </c>
      <c r="AM697" s="179">
        <v>6.34646156397711</v>
      </c>
      <c r="AN697" s="179">
        <v>6.05684129419244</v>
      </c>
      <c r="AO697" s="179">
        <v>5.30131015562374</v>
      </c>
      <c r="AP697" s="179">
        <v>3.85320880670039</v>
      </c>
      <c r="AQ697" s="179">
        <v>2.69472772756171</v>
      </c>
      <c r="AR697" s="179">
        <v>2.17844811620643</v>
      </c>
      <c r="AS697" s="177">
        <v>0.8</v>
      </c>
      <c r="AT697" s="180">
        <v>1.24679151807641</v>
      </c>
      <c r="AU697" s="181">
        <v>690</v>
      </c>
    </row>
    <row r="698" customHeight="1" spans="1:47">
      <c r="A698" s="184" t="s">
        <v>798</v>
      </c>
      <c r="B698" s="185" t="s">
        <v>799</v>
      </c>
      <c r="C698" s="167" t="s">
        <v>808</v>
      </c>
      <c r="D698" s="186">
        <v>0</v>
      </c>
      <c r="E698" s="186">
        <v>0.65</v>
      </c>
      <c r="F698" s="186" t="s">
        <v>160</v>
      </c>
      <c r="G698" s="186" t="s">
        <v>160</v>
      </c>
      <c r="H698" s="186" t="s">
        <v>160</v>
      </c>
      <c r="I698" s="186" t="s">
        <v>160</v>
      </c>
      <c r="J698" s="186" t="s">
        <v>160</v>
      </c>
      <c r="K698" s="196" t="s">
        <v>160</v>
      </c>
      <c r="L698" s="171">
        <v>0.3723</v>
      </c>
      <c r="M698" s="172">
        <v>116</v>
      </c>
      <c r="N698" s="173">
        <v>126.58</v>
      </c>
      <c r="O698" s="173">
        <v>45.9</v>
      </c>
      <c r="P698" s="174">
        <v>1.253</v>
      </c>
      <c r="Q698" s="175">
        <v>43.8</v>
      </c>
      <c r="R698" s="176">
        <v>34</v>
      </c>
      <c r="S698" s="174">
        <f t="shared" si="20"/>
        <v>1.157664</v>
      </c>
      <c r="T698" s="177">
        <f t="shared" si="21"/>
        <v>0.0823520468806147</v>
      </c>
      <c r="U698" s="219">
        <v>2.11</v>
      </c>
      <c r="V698" s="219">
        <v>3.18</v>
      </c>
      <c r="W698" s="219">
        <v>4.34</v>
      </c>
      <c r="X698" s="219">
        <v>5.16</v>
      </c>
      <c r="Y698" s="219">
        <v>5.85</v>
      </c>
      <c r="Z698" s="219">
        <v>5.92</v>
      </c>
      <c r="AA698" s="219">
        <v>5.04</v>
      </c>
      <c r="AB698" s="219">
        <v>4.81</v>
      </c>
      <c r="AC698" s="219">
        <v>4.21</v>
      </c>
      <c r="AD698" s="219">
        <v>3.06</v>
      </c>
      <c r="AE698" s="219">
        <v>2.14</v>
      </c>
      <c r="AF698" s="219">
        <v>1.73</v>
      </c>
      <c r="AG698" s="179">
        <v>2.66338143019045</v>
      </c>
      <c r="AH698" s="179">
        <v>4.01400613649556</v>
      </c>
      <c r="AI698" s="179">
        <v>5.47823479005998</v>
      </c>
      <c r="AJ698" s="179">
        <v>6.51329297620035</v>
      </c>
      <c r="AK698" s="179">
        <v>7.38425657185505</v>
      </c>
      <c r="AL698" s="179">
        <v>7.47261519750117</v>
      </c>
      <c r="AM698" s="179">
        <v>6.36182104652127</v>
      </c>
      <c r="AN698" s="179">
        <v>6.0714998479697</v>
      </c>
      <c r="AO698" s="179">
        <v>5.31414019957432</v>
      </c>
      <c r="AP698" s="179">
        <v>3.86253420681649</v>
      </c>
      <c r="AQ698" s="179">
        <v>2.70124941261022</v>
      </c>
      <c r="AR698" s="179">
        <v>2.18372031954004</v>
      </c>
      <c r="AS698" s="177">
        <v>0.8</v>
      </c>
      <c r="AT698" s="180">
        <v>1.23872671492736</v>
      </c>
      <c r="AU698" s="181">
        <v>691</v>
      </c>
    </row>
    <row r="699" customHeight="1" spans="1:47">
      <c r="A699" s="184" t="s">
        <v>798</v>
      </c>
      <c r="B699" s="185" t="s">
        <v>799</v>
      </c>
      <c r="C699" s="167" t="s">
        <v>809</v>
      </c>
      <c r="D699" s="186">
        <v>0</v>
      </c>
      <c r="E699" s="186">
        <v>0.65</v>
      </c>
      <c r="F699" s="186" t="s">
        <v>160</v>
      </c>
      <c r="G699" s="186" t="s">
        <v>160</v>
      </c>
      <c r="H699" s="186" t="s">
        <v>160</v>
      </c>
      <c r="I699" s="186" t="s">
        <v>160</v>
      </c>
      <c r="J699" s="186" t="s">
        <v>160</v>
      </c>
      <c r="K699" s="196" t="s">
        <v>160</v>
      </c>
      <c r="L699" s="171">
        <v>0.3723</v>
      </c>
      <c r="M699" s="172">
        <v>99</v>
      </c>
      <c r="N699" s="173">
        <v>129.55</v>
      </c>
      <c r="O699" s="173">
        <v>46.32</v>
      </c>
      <c r="P699" s="174">
        <v>1.232</v>
      </c>
      <c r="Q699" s="175">
        <v>43.82</v>
      </c>
      <c r="R699" s="176">
        <v>36</v>
      </c>
      <c r="S699" s="174">
        <f t="shared" si="20"/>
        <v>1.10788</v>
      </c>
      <c r="T699" s="177">
        <f t="shared" si="21"/>
        <v>0.112033794273748</v>
      </c>
      <c r="U699" s="219">
        <v>2</v>
      </c>
      <c r="V699" s="219">
        <v>3.12</v>
      </c>
      <c r="W699" s="219">
        <v>4.28</v>
      </c>
      <c r="X699" s="219">
        <v>4.95</v>
      </c>
      <c r="Y699" s="219">
        <v>5.65</v>
      </c>
      <c r="Z699" s="219">
        <v>5.68</v>
      </c>
      <c r="AA699" s="219">
        <v>4.94</v>
      </c>
      <c r="AB699" s="219">
        <v>4.49</v>
      </c>
      <c r="AC699" s="219">
        <v>3.92</v>
      </c>
      <c r="AD699" s="219">
        <v>2.8</v>
      </c>
      <c r="AE699" s="219">
        <v>2.05</v>
      </c>
      <c r="AF699" s="219">
        <v>1.63</v>
      </c>
      <c r="AG699" s="179">
        <v>2.52152940751706</v>
      </c>
      <c r="AH699" s="179">
        <v>3.93358587572661</v>
      </c>
      <c r="AI699" s="179">
        <v>5.39607293208651</v>
      </c>
      <c r="AJ699" s="179">
        <v>6.24078528360472</v>
      </c>
      <c r="AK699" s="179">
        <v>7.12332057623569</v>
      </c>
      <c r="AL699" s="179">
        <v>7.16114351734845</v>
      </c>
      <c r="AM699" s="179">
        <v>6.22817763656714</v>
      </c>
      <c r="AN699" s="179">
        <v>5.6608335198758</v>
      </c>
      <c r="AO699" s="179">
        <v>4.94219763873344</v>
      </c>
      <c r="AP699" s="179">
        <v>3.53014117052388</v>
      </c>
      <c r="AQ699" s="179">
        <v>2.58456764270499</v>
      </c>
      <c r="AR699" s="179">
        <v>2.0550464671264</v>
      </c>
      <c r="AS699" s="177">
        <v>0.8</v>
      </c>
      <c r="AT699" s="180">
        <v>1.24590175603437</v>
      </c>
      <c r="AU699" s="181">
        <v>692</v>
      </c>
    </row>
    <row r="700" customHeight="1" spans="1:47">
      <c r="A700" s="184" t="s">
        <v>798</v>
      </c>
      <c r="B700" s="185" t="s">
        <v>799</v>
      </c>
      <c r="C700" s="167" t="s">
        <v>810</v>
      </c>
      <c r="D700" s="186">
        <v>0</v>
      </c>
      <c r="E700" s="186">
        <v>0.65</v>
      </c>
      <c r="F700" s="186" t="s">
        <v>160</v>
      </c>
      <c r="G700" s="186" t="s">
        <v>160</v>
      </c>
      <c r="H700" s="186" t="s">
        <v>160</v>
      </c>
      <c r="I700" s="186" t="s">
        <v>160</v>
      </c>
      <c r="J700" s="186" t="s">
        <v>160</v>
      </c>
      <c r="K700" s="196" t="s">
        <v>160</v>
      </c>
      <c r="L700" s="171">
        <v>0.3723</v>
      </c>
      <c r="M700" s="172">
        <v>111</v>
      </c>
      <c r="N700" s="173">
        <v>128.83</v>
      </c>
      <c r="O700" s="173">
        <v>45.83</v>
      </c>
      <c r="P700" s="174">
        <v>1.251</v>
      </c>
      <c r="Q700" s="175">
        <v>43.53</v>
      </c>
      <c r="R700" s="176">
        <v>34</v>
      </c>
      <c r="S700" s="174">
        <f t="shared" si="20"/>
        <v>1.117752</v>
      </c>
      <c r="T700" s="177">
        <f t="shared" si="21"/>
        <v>0.119210701479398</v>
      </c>
      <c r="U700" s="219">
        <v>2.07</v>
      </c>
      <c r="V700" s="219">
        <v>3.16</v>
      </c>
      <c r="W700" s="219">
        <v>4.25</v>
      </c>
      <c r="X700" s="219">
        <v>4.96</v>
      </c>
      <c r="Y700" s="219">
        <v>5.49</v>
      </c>
      <c r="Z700" s="219">
        <v>5.78</v>
      </c>
      <c r="AA700" s="219">
        <v>4.95</v>
      </c>
      <c r="AB700" s="219">
        <v>4.55</v>
      </c>
      <c r="AC700" s="219">
        <v>4.05</v>
      </c>
      <c r="AD700" s="219">
        <v>2.9</v>
      </c>
      <c r="AE700" s="219">
        <v>2.06</v>
      </c>
      <c r="AF700" s="219">
        <v>1.7</v>
      </c>
      <c r="AG700" s="179">
        <v>2.59842269125888</v>
      </c>
      <c r="AH700" s="179">
        <v>3.96667425332274</v>
      </c>
      <c r="AI700" s="179">
        <v>5.3349258153866</v>
      </c>
      <c r="AJ700" s="179">
        <v>6.22617224572177</v>
      </c>
      <c r="AK700" s="179">
        <v>6.89146887681704</v>
      </c>
      <c r="AL700" s="179">
        <v>7.25549910892577</v>
      </c>
      <c r="AM700" s="179">
        <v>6.21361947909733</v>
      </c>
      <c r="AN700" s="179">
        <v>5.71150881411977</v>
      </c>
      <c r="AO700" s="179">
        <v>5.08387048289782</v>
      </c>
      <c r="AP700" s="179">
        <v>3.64030232108732</v>
      </c>
      <c r="AQ700" s="179">
        <v>2.58586992463444</v>
      </c>
      <c r="AR700" s="179">
        <v>2.13397032615464</v>
      </c>
      <c r="AS700" s="177">
        <v>0.8</v>
      </c>
      <c r="AT700" s="180">
        <v>1.24168072490693</v>
      </c>
      <c r="AU700" s="181">
        <v>693</v>
      </c>
    </row>
    <row r="701" customHeight="1" spans="1:47">
      <c r="A701" s="184" t="s">
        <v>798</v>
      </c>
      <c r="B701" s="185" t="s">
        <v>799</v>
      </c>
      <c r="C701" s="167" t="s">
        <v>811</v>
      </c>
      <c r="D701" s="186">
        <v>0</v>
      </c>
      <c r="E701" s="186">
        <v>0.65</v>
      </c>
      <c r="F701" s="186" t="s">
        <v>160</v>
      </c>
      <c r="G701" s="186" t="s">
        <v>160</v>
      </c>
      <c r="H701" s="186" t="s">
        <v>160</v>
      </c>
      <c r="I701" s="186" t="s">
        <v>160</v>
      </c>
      <c r="J701" s="186" t="s">
        <v>160</v>
      </c>
      <c r="K701" s="196" t="s">
        <v>160</v>
      </c>
      <c r="L701" s="171">
        <v>0.3723</v>
      </c>
      <c r="M701" s="172">
        <v>168</v>
      </c>
      <c r="N701" s="173">
        <v>127.48</v>
      </c>
      <c r="O701" s="173">
        <v>45.75</v>
      </c>
      <c r="P701" s="174">
        <v>1.263</v>
      </c>
      <c r="Q701" s="175">
        <v>43.45</v>
      </c>
      <c r="R701" s="176">
        <v>34</v>
      </c>
      <c r="S701" s="174">
        <f t="shared" si="20"/>
        <v>1.157664</v>
      </c>
      <c r="T701" s="177">
        <f t="shared" si="21"/>
        <v>0.090990131851729</v>
      </c>
      <c r="U701" s="219">
        <v>2.11</v>
      </c>
      <c r="V701" s="219">
        <v>3.18</v>
      </c>
      <c r="W701" s="219">
        <v>4.34</v>
      </c>
      <c r="X701" s="219">
        <v>5.16</v>
      </c>
      <c r="Y701" s="219">
        <v>5.85</v>
      </c>
      <c r="Z701" s="219">
        <v>5.92</v>
      </c>
      <c r="AA701" s="219">
        <v>5.04</v>
      </c>
      <c r="AB701" s="219">
        <v>4.81</v>
      </c>
      <c r="AC701" s="219">
        <v>4.21</v>
      </c>
      <c r="AD701" s="219">
        <v>3.06</v>
      </c>
      <c r="AE701" s="219">
        <v>2.14</v>
      </c>
      <c r="AF701" s="219">
        <v>1.73</v>
      </c>
      <c r="AG701" s="179">
        <v>2.65365584487381</v>
      </c>
      <c r="AH701" s="179">
        <v>3.9993486192885</v>
      </c>
      <c r="AI701" s="179">
        <v>5.45823050556984</v>
      </c>
      <c r="AJ701" s="179">
        <v>6.48950908035492</v>
      </c>
      <c r="AK701" s="179">
        <v>7.35729227133261</v>
      </c>
      <c r="AL701" s="179">
        <v>7.4453282472289</v>
      </c>
      <c r="AM701" s="179">
        <v>6.33859026453271</v>
      </c>
      <c r="AN701" s="179">
        <v>6.04932920087348</v>
      </c>
      <c r="AO701" s="179">
        <v>5.29473512176245</v>
      </c>
      <c r="AP701" s="179">
        <v>3.84842980346629</v>
      </c>
      <c r="AQ701" s="179">
        <v>2.69138554882937</v>
      </c>
      <c r="AR701" s="179">
        <v>2.17574626143682</v>
      </c>
      <c r="AS701" s="177">
        <v>0.8</v>
      </c>
      <c r="AT701" s="180">
        <v>1.2439086890602</v>
      </c>
      <c r="AU701" s="181">
        <v>694</v>
      </c>
    </row>
    <row r="702" customHeight="1" spans="1:47">
      <c r="A702" s="184" t="s">
        <v>798</v>
      </c>
      <c r="B702" s="185" t="s">
        <v>799</v>
      </c>
      <c r="C702" s="167" t="s">
        <v>812</v>
      </c>
      <c r="D702" s="186">
        <v>0</v>
      </c>
      <c r="E702" s="186">
        <v>0.65</v>
      </c>
      <c r="F702" s="186" t="s">
        <v>160</v>
      </c>
      <c r="G702" s="186" t="s">
        <v>160</v>
      </c>
      <c r="H702" s="186" t="s">
        <v>160</v>
      </c>
      <c r="I702" s="186" t="s">
        <v>160</v>
      </c>
      <c r="J702" s="186" t="s">
        <v>160</v>
      </c>
      <c r="K702" s="196" t="s">
        <v>160</v>
      </c>
      <c r="L702" s="171">
        <v>0.3723</v>
      </c>
      <c r="M702" s="172">
        <v>135</v>
      </c>
      <c r="N702" s="173">
        <v>127.4</v>
      </c>
      <c r="O702" s="173">
        <v>46.08</v>
      </c>
      <c r="P702" s="174">
        <v>1.269</v>
      </c>
      <c r="Q702" s="175">
        <v>42.98</v>
      </c>
      <c r="R702" s="176">
        <v>35</v>
      </c>
      <c r="S702" s="174">
        <f t="shared" si="20"/>
        <v>1.15296</v>
      </c>
      <c r="T702" s="177">
        <f t="shared" si="21"/>
        <v>0.100645295587011</v>
      </c>
      <c r="U702" s="219">
        <v>2</v>
      </c>
      <c r="V702" s="219">
        <v>3.09</v>
      </c>
      <c r="W702" s="219">
        <v>4.29</v>
      </c>
      <c r="X702" s="219">
        <v>5.17</v>
      </c>
      <c r="Y702" s="219">
        <v>5.98</v>
      </c>
      <c r="Z702" s="219">
        <v>5.96</v>
      </c>
      <c r="AA702" s="219">
        <v>5.18</v>
      </c>
      <c r="AB702" s="219">
        <v>4.82</v>
      </c>
      <c r="AC702" s="219">
        <v>4.17</v>
      </c>
      <c r="AD702" s="219">
        <v>2.98</v>
      </c>
      <c r="AE702" s="219">
        <v>2.08</v>
      </c>
      <c r="AF702" s="219">
        <v>1.63</v>
      </c>
      <c r="AG702" s="179">
        <v>2.49988898140439</v>
      </c>
      <c r="AH702" s="179">
        <v>3.86232847626977</v>
      </c>
      <c r="AI702" s="179">
        <v>5.36226186511241</v>
      </c>
      <c r="AJ702" s="179">
        <v>6.46221301693034</v>
      </c>
      <c r="AK702" s="179">
        <v>7.47466805439911</v>
      </c>
      <c r="AL702" s="179">
        <v>7.44966916458507</v>
      </c>
      <c r="AM702" s="179">
        <v>6.47471246183736</v>
      </c>
      <c r="AN702" s="179">
        <v>6.02473244518457</v>
      </c>
      <c r="AO702" s="179">
        <v>5.21226852622814</v>
      </c>
      <c r="AP702" s="179">
        <v>3.72483458229253</v>
      </c>
      <c r="AQ702" s="179">
        <v>2.59988454066056</v>
      </c>
      <c r="AR702" s="179">
        <v>2.03740951984457</v>
      </c>
      <c r="AS702" s="177">
        <v>0.8</v>
      </c>
      <c r="AT702" s="180">
        <v>1.25662622894268</v>
      </c>
      <c r="AU702" s="181">
        <v>695</v>
      </c>
    </row>
    <row r="703" customHeight="1" spans="1:47">
      <c r="A703" s="184" t="s">
        <v>798</v>
      </c>
      <c r="B703" s="185" t="s">
        <v>799</v>
      </c>
      <c r="C703" s="167" t="s">
        <v>813</v>
      </c>
      <c r="D703" s="186">
        <v>0</v>
      </c>
      <c r="E703" s="186">
        <v>0.65</v>
      </c>
      <c r="F703" s="186" t="s">
        <v>160</v>
      </c>
      <c r="G703" s="186" t="s">
        <v>160</v>
      </c>
      <c r="H703" s="186" t="s">
        <v>160</v>
      </c>
      <c r="I703" s="186" t="s">
        <v>160</v>
      </c>
      <c r="J703" s="186" t="s">
        <v>160</v>
      </c>
      <c r="K703" s="196" t="s">
        <v>160</v>
      </c>
      <c r="L703" s="171">
        <v>0.3723</v>
      </c>
      <c r="M703" s="172">
        <v>114</v>
      </c>
      <c r="N703" s="173">
        <v>128.03</v>
      </c>
      <c r="O703" s="173">
        <v>45.95</v>
      </c>
      <c r="P703" s="174">
        <v>1.262</v>
      </c>
      <c r="Q703" s="175">
        <v>43.75</v>
      </c>
      <c r="R703" s="176">
        <v>34</v>
      </c>
      <c r="S703" s="174">
        <f t="shared" si="20"/>
        <v>1.117752</v>
      </c>
      <c r="T703" s="177">
        <f t="shared" si="21"/>
        <v>0.129051882707434</v>
      </c>
      <c r="U703" s="219">
        <v>2.07</v>
      </c>
      <c r="V703" s="219">
        <v>3.16</v>
      </c>
      <c r="W703" s="219">
        <v>4.25</v>
      </c>
      <c r="X703" s="219">
        <v>4.96</v>
      </c>
      <c r="Y703" s="219">
        <v>5.49</v>
      </c>
      <c r="Z703" s="219">
        <v>5.78</v>
      </c>
      <c r="AA703" s="219">
        <v>4.95</v>
      </c>
      <c r="AB703" s="219">
        <v>4.55</v>
      </c>
      <c r="AC703" s="219">
        <v>4.05</v>
      </c>
      <c r="AD703" s="219">
        <v>2.9</v>
      </c>
      <c r="AE703" s="219">
        <v>2.06</v>
      </c>
      <c r="AF703" s="219">
        <v>1.7</v>
      </c>
      <c r="AG703" s="179">
        <v>2.60544521503876</v>
      </c>
      <c r="AH703" s="179">
        <v>3.97739462778863</v>
      </c>
      <c r="AI703" s="179">
        <v>5.34934404053851</v>
      </c>
      <c r="AJ703" s="179">
        <v>6.24299916260494</v>
      </c>
      <c r="AK703" s="179">
        <v>6.91009383118974</v>
      </c>
      <c r="AL703" s="179">
        <v>7.27510789513237</v>
      </c>
      <c r="AM703" s="179">
        <v>6.23041247074485</v>
      </c>
      <c r="AN703" s="179">
        <v>5.72694479634123</v>
      </c>
      <c r="AO703" s="179">
        <v>5.0976102033367</v>
      </c>
      <c r="AP703" s="179">
        <v>3.65014063942628</v>
      </c>
      <c r="AQ703" s="179">
        <v>2.59285852317867</v>
      </c>
      <c r="AR703" s="179">
        <v>2.1397376162154</v>
      </c>
      <c r="AS703" s="177">
        <v>0.8</v>
      </c>
      <c r="AT703" s="180">
        <v>1.25227245225537</v>
      </c>
      <c r="AU703" s="181">
        <v>696</v>
      </c>
    </row>
    <row r="704" customHeight="1" spans="1:47">
      <c r="A704" s="184" t="s">
        <v>798</v>
      </c>
      <c r="B704" s="185" t="s">
        <v>799</v>
      </c>
      <c r="C704" s="167" t="s">
        <v>814</v>
      </c>
      <c r="D704" s="186">
        <v>0</v>
      </c>
      <c r="E704" s="186">
        <v>0.65</v>
      </c>
      <c r="F704" s="186" t="s">
        <v>160</v>
      </c>
      <c r="G704" s="186" t="s">
        <v>160</v>
      </c>
      <c r="H704" s="186" t="s">
        <v>160</v>
      </c>
      <c r="I704" s="186" t="s">
        <v>160</v>
      </c>
      <c r="J704" s="186" t="s">
        <v>160</v>
      </c>
      <c r="K704" s="196" t="s">
        <v>160</v>
      </c>
      <c r="L704" s="171">
        <v>0.3723</v>
      </c>
      <c r="M704" s="172">
        <v>107</v>
      </c>
      <c r="N704" s="173">
        <v>128.75</v>
      </c>
      <c r="O704" s="173">
        <v>45.97</v>
      </c>
      <c r="P704" s="174">
        <v>1.26</v>
      </c>
      <c r="Q704" s="175">
        <v>43.77</v>
      </c>
      <c r="R704" s="176">
        <v>34</v>
      </c>
      <c r="S704" s="174">
        <f t="shared" si="20"/>
        <v>1.117752</v>
      </c>
      <c r="T704" s="177">
        <f t="shared" si="21"/>
        <v>0.127262577029609</v>
      </c>
      <c r="U704" s="219">
        <v>2.07</v>
      </c>
      <c r="V704" s="219">
        <v>3.16</v>
      </c>
      <c r="W704" s="219">
        <v>4.25</v>
      </c>
      <c r="X704" s="219">
        <v>4.96</v>
      </c>
      <c r="Y704" s="219">
        <v>5.49</v>
      </c>
      <c r="Z704" s="219">
        <v>5.78</v>
      </c>
      <c r="AA704" s="219">
        <v>4.95</v>
      </c>
      <c r="AB704" s="219">
        <v>4.55</v>
      </c>
      <c r="AC704" s="219">
        <v>4.05</v>
      </c>
      <c r="AD704" s="219">
        <v>2.9</v>
      </c>
      <c r="AE704" s="219">
        <v>2.06</v>
      </c>
      <c r="AF704" s="219">
        <v>1.7</v>
      </c>
      <c r="AG704" s="179">
        <v>2.60652674296266</v>
      </c>
      <c r="AH704" s="179">
        <v>3.97904565592367</v>
      </c>
      <c r="AI704" s="179">
        <v>5.35156456888469</v>
      </c>
      <c r="AJ704" s="179">
        <v>6.24559064980425</v>
      </c>
      <c r="AK704" s="179">
        <v>6.91296223133575</v>
      </c>
      <c r="AL704" s="179">
        <v>7.27812781368318</v>
      </c>
      <c r="AM704" s="179">
        <v>6.23299873317158</v>
      </c>
      <c r="AN704" s="179">
        <v>5.72932206786478</v>
      </c>
      <c r="AO704" s="179">
        <v>5.09972623623129</v>
      </c>
      <c r="AP704" s="179">
        <v>3.65165582347426</v>
      </c>
      <c r="AQ704" s="179">
        <v>2.59393482632999</v>
      </c>
      <c r="AR704" s="179">
        <v>2.14062582755388</v>
      </c>
      <c r="AS704" s="177">
        <v>0.8</v>
      </c>
      <c r="AT704" s="180">
        <v>1.27624256380733</v>
      </c>
      <c r="AU704" s="181">
        <v>697</v>
      </c>
    </row>
    <row r="705" customHeight="1" spans="1:47">
      <c r="A705" s="184" t="s">
        <v>798</v>
      </c>
      <c r="B705" s="185" t="s">
        <v>799</v>
      </c>
      <c r="C705" s="167" t="s">
        <v>815</v>
      </c>
      <c r="D705" s="186">
        <v>0</v>
      </c>
      <c r="E705" s="186">
        <v>0.65</v>
      </c>
      <c r="F705" s="186" t="s">
        <v>160</v>
      </c>
      <c r="G705" s="186" t="s">
        <v>160</v>
      </c>
      <c r="H705" s="186" t="s">
        <v>160</v>
      </c>
      <c r="I705" s="186" t="s">
        <v>160</v>
      </c>
      <c r="J705" s="186" t="s">
        <v>160</v>
      </c>
      <c r="K705" s="196" t="s">
        <v>160</v>
      </c>
      <c r="L705" s="171">
        <v>0.3723</v>
      </c>
      <c r="M705" s="172">
        <v>154</v>
      </c>
      <c r="N705" s="173">
        <v>128.33</v>
      </c>
      <c r="O705" s="173">
        <v>45.45</v>
      </c>
      <c r="P705" s="174">
        <v>1.253</v>
      </c>
      <c r="Q705" s="175">
        <v>42.75</v>
      </c>
      <c r="R705" s="176">
        <v>34</v>
      </c>
      <c r="S705" s="174">
        <f t="shared" si="20"/>
        <v>1.117752</v>
      </c>
      <c r="T705" s="177">
        <f t="shared" si="21"/>
        <v>0.121000007157223</v>
      </c>
      <c r="U705" s="219">
        <v>2.07</v>
      </c>
      <c r="V705" s="219">
        <v>3.16</v>
      </c>
      <c r="W705" s="219">
        <v>4.25</v>
      </c>
      <c r="X705" s="219">
        <v>4.96</v>
      </c>
      <c r="Y705" s="219">
        <v>5.49</v>
      </c>
      <c r="Z705" s="219">
        <v>5.78</v>
      </c>
      <c r="AA705" s="219">
        <v>4.95</v>
      </c>
      <c r="AB705" s="219">
        <v>4.55</v>
      </c>
      <c r="AC705" s="219">
        <v>4.05</v>
      </c>
      <c r="AD705" s="219">
        <v>2.9</v>
      </c>
      <c r="AE705" s="219">
        <v>2.06</v>
      </c>
      <c r="AF705" s="219">
        <v>1.7</v>
      </c>
      <c r="AG705" s="179">
        <v>2.57437721426578</v>
      </c>
      <c r="AH705" s="179">
        <v>3.92996714834776</v>
      </c>
      <c r="AI705" s="179">
        <v>5.28555708242973</v>
      </c>
      <c r="AJ705" s="179">
        <v>6.168556030318</v>
      </c>
      <c r="AK705" s="179">
        <v>6.82769609000923</v>
      </c>
      <c r="AL705" s="179">
        <v>7.18835763210444</v>
      </c>
      <c r="AM705" s="179">
        <v>6.15611942541816</v>
      </c>
      <c r="AN705" s="179">
        <v>5.65865522942477</v>
      </c>
      <c r="AO705" s="179">
        <v>5.03682498443304</v>
      </c>
      <c r="AP705" s="179">
        <v>3.60661542095205</v>
      </c>
      <c r="AQ705" s="179">
        <v>2.56194060936594</v>
      </c>
      <c r="AR705" s="179">
        <v>2.11422283297189</v>
      </c>
      <c r="AS705" s="177">
        <v>0.8</v>
      </c>
      <c r="AT705" s="180">
        <v>1.27624256380733</v>
      </c>
      <c r="AU705" s="181">
        <v>698</v>
      </c>
    </row>
    <row r="706" customHeight="1" spans="1:47">
      <c r="A706" s="184" t="s">
        <v>798</v>
      </c>
      <c r="B706" s="185" t="s">
        <v>799</v>
      </c>
      <c r="C706" s="167" t="s">
        <v>816</v>
      </c>
      <c r="D706" s="186">
        <v>0</v>
      </c>
      <c r="E706" s="186">
        <v>0.65</v>
      </c>
      <c r="F706" s="186" t="s">
        <v>160</v>
      </c>
      <c r="G706" s="186" t="s">
        <v>160</v>
      </c>
      <c r="H706" s="186" t="s">
        <v>160</v>
      </c>
      <c r="I706" s="186" t="s">
        <v>160</v>
      </c>
      <c r="J706" s="186" t="s">
        <v>160</v>
      </c>
      <c r="K706" s="196" t="s">
        <v>160</v>
      </c>
      <c r="L706" s="171">
        <v>0.3723</v>
      </c>
      <c r="M706" s="172">
        <v>118</v>
      </c>
      <c r="N706" s="173">
        <v>126.53</v>
      </c>
      <c r="O706" s="173">
        <v>45.8</v>
      </c>
      <c r="P706" s="174">
        <v>1.249</v>
      </c>
      <c r="Q706" s="175">
        <v>43.6</v>
      </c>
      <c r="R706" s="176">
        <v>34</v>
      </c>
      <c r="S706" s="174">
        <f t="shared" si="20"/>
        <v>1.157664</v>
      </c>
      <c r="T706" s="177">
        <f t="shared" si="21"/>
        <v>0.0788968128921692</v>
      </c>
      <c r="U706" s="219">
        <v>2.11</v>
      </c>
      <c r="V706" s="219">
        <v>3.18</v>
      </c>
      <c r="W706" s="219">
        <v>4.34</v>
      </c>
      <c r="X706" s="219">
        <v>5.16</v>
      </c>
      <c r="Y706" s="219">
        <v>5.85</v>
      </c>
      <c r="Z706" s="219">
        <v>5.92</v>
      </c>
      <c r="AA706" s="219">
        <v>5.04</v>
      </c>
      <c r="AB706" s="219">
        <v>4.81</v>
      </c>
      <c r="AC706" s="219">
        <v>4.21</v>
      </c>
      <c r="AD706" s="219">
        <v>3.06</v>
      </c>
      <c r="AE706" s="219">
        <v>2.14</v>
      </c>
      <c r="AF706" s="219">
        <v>1.73</v>
      </c>
      <c r="AG706" s="179">
        <v>2.65695117063328</v>
      </c>
      <c r="AH706" s="179">
        <v>4.00431503441413</v>
      </c>
      <c r="AI706" s="179">
        <v>5.46500856898029</v>
      </c>
      <c r="AJ706" s="179">
        <v>6.49756779169085</v>
      </c>
      <c r="AK706" s="179">
        <v>7.36642860104486</v>
      </c>
      <c r="AL706" s="179">
        <v>7.45457390054455</v>
      </c>
      <c r="AM706" s="179">
        <v>6.34646156397711</v>
      </c>
      <c r="AN706" s="179">
        <v>6.05684129419244</v>
      </c>
      <c r="AO706" s="179">
        <v>5.30131015562374</v>
      </c>
      <c r="AP706" s="179">
        <v>3.85320880670039</v>
      </c>
      <c r="AQ706" s="179">
        <v>2.69472772756171</v>
      </c>
      <c r="AR706" s="179">
        <v>2.17844811620643</v>
      </c>
      <c r="AS706" s="177">
        <v>0.8</v>
      </c>
      <c r="AT706" s="180">
        <v>1.27601375787904</v>
      </c>
      <c r="AU706" s="181">
        <v>699</v>
      </c>
    </row>
    <row r="707" customHeight="1" spans="1:47">
      <c r="A707" s="184" t="s">
        <v>798</v>
      </c>
      <c r="B707" s="185" t="s">
        <v>799</v>
      </c>
      <c r="C707" s="167" t="s">
        <v>817</v>
      </c>
      <c r="D707" s="186">
        <v>0</v>
      </c>
      <c r="E707" s="186">
        <v>0.65</v>
      </c>
      <c r="F707" s="186" t="s">
        <v>160</v>
      </c>
      <c r="G707" s="186" t="s">
        <v>160</v>
      </c>
      <c r="H707" s="186" t="s">
        <v>160</v>
      </c>
      <c r="I707" s="186" t="s">
        <v>160</v>
      </c>
      <c r="J707" s="186" t="s">
        <v>160</v>
      </c>
      <c r="K707" s="196" t="s">
        <v>160</v>
      </c>
      <c r="L707" s="171">
        <v>0.3723</v>
      </c>
      <c r="M707" s="172">
        <v>168</v>
      </c>
      <c r="N707" s="173">
        <v>126.32</v>
      </c>
      <c r="O707" s="173">
        <v>45.37</v>
      </c>
      <c r="P707" s="174">
        <v>1.245</v>
      </c>
      <c r="Q707" s="175">
        <v>42.77</v>
      </c>
      <c r="R707" s="176">
        <v>33</v>
      </c>
      <c r="S707" s="174">
        <f t="shared" si="20"/>
        <v>1.157664</v>
      </c>
      <c r="T707" s="177">
        <f t="shared" si="21"/>
        <v>0.0754415789037235</v>
      </c>
      <c r="U707" s="219">
        <v>2.11</v>
      </c>
      <c r="V707" s="219">
        <v>3.18</v>
      </c>
      <c r="W707" s="219">
        <v>4.34</v>
      </c>
      <c r="X707" s="219">
        <v>5.16</v>
      </c>
      <c r="Y707" s="219">
        <v>5.85</v>
      </c>
      <c r="Z707" s="219">
        <v>5.92</v>
      </c>
      <c r="AA707" s="219">
        <v>5.04</v>
      </c>
      <c r="AB707" s="219">
        <v>4.81</v>
      </c>
      <c r="AC707" s="219">
        <v>4.21</v>
      </c>
      <c r="AD707" s="219">
        <v>3.06</v>
      </c>
      <c r="AE707" s="219">
        <v>2.14</v>
      </c>
      <c r="AF707" s="219">
        <v>1.73</v>
      </c>
      <c r="AG707" s="179">
        <v>2.62892632059043</v>
      </c>
      <c r="AH707" s="179">
        <v>3.96207853055809</v>
      </c>
      <c r="AI707" s="179">
        <v>5.40736503856041</v>
      </c>
      <c r="AJ707" s="179">
        <v>6.42903308732067</v>
      </c>
      <c r="AK707" s="179">
        <v>7.28872937225309</v>
      </c>
      <c r="AL707" s="179">
        <v>7.37594493739116</v>
      </c>
      <c r="AM707" s="179">
        <v>6.27952068994112</v>
      </c>
      <c r="AN707" s="179">
        <v>5.99295526163032</v>
      </c>
      <c r="AO707" s="179">
        <v>5.24539327473256</v>
      </c>
      <c r="AP707" s="179">
        <v>3.81256613317854</v>
      </c>
      <c r="AQ707" s="179">
        <v>2.66630441993532</v>
      </c>
      <c r="AR707" s="179">
        <v>2.15547039555519</v>
      </c>
      <c r="AS707" s="177">
        <v>0.8</v>
      </c>
      <c r="AT707" s="180">
        <v>1.27556352685886</v>
      </c>
      <c r="AU707" s="181">
        <v>700</v>
      </c>
    </row>
    <row r="708" customHeight="1" spans="1:47">
      <c r="A708" s="184" t="s">
        <v>798</v>
      </c>
      <c r="B708" s="185" t="s">
        <v>799</v>
      </c>
      <c r="C708" s="167" t="s">
        <v>818</v>
      </c>
      <c r="D708" s="186">
        <v>0</v>
      </c>
      <c r="E708" s="186">
        <v>0.65</v>
      </c>
      <c r="F708" s="186" t="s">
        <v>160</v>
      </c>
      <c r="G708" s="186" t="s">
        <v>160</v>
      </c>
      <c r="H708" s="186" t="s">
        <v>160</v>
      </c>
      <c r="I708" s="186" t="s">
        <v>160</v>
      </c>
      <c r="J708" s="186" t="s">
        <v>160</v>
      </c>
      <c r="K708" s="196" t="s">
        <v>160</v>
      </c>
      <c r="L708" s="171">
        <v>0.3723</v>
      </c>
      <c r="M708" s="172">
        <v>204</v>
      </c>
      <c r="N708" s="173">
        <v>127.15</v>
      </c>
      <c r="O708" s="173">
        <v>44.92</v>
      </c>
      <c r="P708" s="174">
        <v>1.252</v>
      </c>
      <c r="Q708" s="175">
        <v>42.42</v>
      </c>
      <c r="R708" s="176">
        <v>33</v>
      </c>
      <c r="S708" s="174">
        <f t="shared" si="20"/>
        <v>1.142936</v>
      </c>
      <c r="T708" s="177">
        <f t="shared" si="21"/>
        <v>0.0954244157153155</v>
      </c>
      <c r="U708" s="219">
        <v>2.15</v>
      </c>
      <c r="V708" s="219">
        <v>3.19</v>
      </c>
      <c r="W708" s="219">
        <v>4.24</v>
      </c>
      <c r="X708" s="219">
        <v>5</v>
      </c>
      <c r="Y708" s="219">
        <v>5.68</v>
      </c>
      <c r="Z708" s="219">
        <v>5.87</v>
      </c>
      <c r="AA708" s="219">
        <v>4.9</v>
      </c>
      <c r="AB708" s="219">
        <v>4.72</v>
      </c>
      <c r="AC708" s="219">
        <v>4.21</v>
      </c>
      <c r="AD708" s="219">
        <v>3.08</v>
      </c>
      <c r="AE708" s="219">
        <v>2.13</v>
      </c>
      <c r="AF708" s="219">
        <v>1.78</v>
      </c>
      <c r="AG708" s="179">
        <v>2.66414777380361</v>
      </c>
      <c r="AH708" s="179">
        <v>3.95285181322489</v>
      </c>
      <c r="AI708" s="179">
        <v>5.2539472376406</v>
      </c>
      <c r="AJ708" s="179">
        <v>6.19569249721769</v>
      </c>
      <c r="AK708" s="179">
        <v>7.0383066768393</v>
      </c>
      <c r="AL708" s="179">
        <v>7.27374299173357</v>
      </c>
      <c r="AM708" s="179">
        <v>6.07177864727334</v>
      </c>
      <c r="AN708" s="179">
        <v>5.8487337173735</v>
      </c>
      <c r="AO708" s="179">
        <v>5.2167730826573</v>
      </c>
      <c r="AP708" s="179">
        <v>3.8165465782861</v>
      </c>
      <c r="AQ708" s="179">
        <v>2.63936500381474</v>
      </c>
      <c r="AR708" s="179">
        <v>2.2056665290095</v>
      </c>
      <c r="AS708" s="177">
        <v>0.8</v>
      </c>
      <c r="AT708" s="180">
        <v>1.27624256380733</v>
      </c>
      <c r="AU708" s="181">
        <v>701</v>
      </c>
    </row>
    <row r="709" customHeight="1" spans="1:47">
      <c r="A709" s="184" t="s">
        <v>798</v>
      </c>
      <c r="B709" s="185" t="s">
        <v>799</v>
      </c>
      <c r="C709" s="167" t="s">
        <v>819</v>
      </c>
      <c r="D709" s="186">
        <v>0</v>
      </c>
      <c r="E709" s="186">
        <v>0.65</v>
      </c>
      <c r="F709" s="186" t="s">
        <v>160</v>
      </c>
      <c r="G709" s="186" t="s">
        <v>160</v>
      </c>
      <c r="H709" s="186" t="s">
        <v>160</v>
      </c>
      <c r="I709" s="186" t="s">
        <v>160</v>
      </c>
      <c r="J709" s="186" t="s">
        <v>160</v>
      </c>
      <c r="K709" s="196" t="s">
        <v>160</v>
      </c>
      <c r="L709" s="171">
        <v>0.3723</v>
      </c>
      <c r="M709" s="172">
        <v>188</v>
      </c>
      <c r="N709" s="173">
        <v>127.95</v>
      </c>
      <c r="O709" s="173">
        <v>45.22</v>
      </c>
      <c r="P709" s="174">
        <v>1.252</v>
      </c>
      <c r="Q709" s="175">
        <v>42.42</v>
      </c>
      <c r="R709" s="176">
        <v>33</v>
      </c>
      <c r="S709" s="174">
        <f t="shared" si="20"/>
        <v>1.157664</v>
      </c>
      <c r="T709" s="177">
        <f t="shared" si="21"/>
        <v>0.0814882383835034</v>
      </c>
      <c r="U709" s="219">
        <v>2.11</v>
      </c>
      <c r="V709" s="219">
        <v>3.18</v>
      </c>
      <c r="W709" s="219">
        <v>4.34</v>
      </c>
      <c r="X709" s="219">
        <v>5.16</v>
      </c>
      <c r="Y709" s="219">
        <v>5.85</v>
      </c>
      <c r="Z709" s="219">
        <v>5.92</v>
      </c>
      <c r="AA709" s="219">
        <v>5.04</v>
      </c>
      <c r="AB709" s="219">
        <v>4.81</v>
      </c>
      <c r="AC709" s="219">
        <v>4.21</v>
      </c>
      <c r="AD709" s="219">
        <v>3.06</v>
      </c>
      <c r="AE709" s="219">
        <v>2.14</v>
      </c>
      <c r="AF709" s="219">
        <v>1.73</v>
      </c>
      <c r="AG709" s="179">
        <v>2.62892632059043</v>
      </c>
      <c r="AH709" s="179">
        <v>3.96207853055809</v>
      </c>
      <c r="AI709" s="179">
        <v>5.40736503856041</v>
      </c>
      <c r="AJ709" s="179">
        <v>6.42903308732067</v>
      </c>
      <c r="AK709" s="179">
        <v>7.28872937225309</v>
      </c>
      <c r="AL709" s="179">
        <v>7.37594493739116</v>
      </c>
      <c r="AM709" s="179">
        <v>6.27952068994112</v>
      </c>
      <c r="AN709" s="179">
        <v>5.99295526163032</v>
      </c>
      <c r="AO709" s="179">
        <v>5.24539327473256</v>
      </c>
      <c r="AP709" s="179">
        <v>3.81256613317854</v>
      </c>
      <c r="AQ709" s="179">
        <v>2.66630441993532</v>
      </c>
      <c r="AR709" s="179">
        <v>2.15547039555519</v>
      </c>
      <c r="AS709" s="177">
        <v>0.8</v>
      </c>
      <c r="AT709" s="180">
        <v>1.27489187074679</v>
      </c>
      <c r="AU709" s="181">
        <v>702</v>
      </c>
    </row>
    <row r="710" customHeight="1" spans="1:47">
      <c r="A710" s="184" t="s">
        <v>798</v>
      </c>
      <c r="B710" s="185" t="s">
        <v>820</v>
      </c>
      <c r="C710" s="188" t="s">
        <v>821</v>
      </c>
      <c r="D710" s="186">
        <v>0</v>
      </c>
      <c r="E710" s="186">
        <v>0.65</v>
      </c>
      <c r="F710" s="186" t="s">
        <v>160</v>
      </c>
      <c r="G710" s="186" t="s">
        <v>160</v>
      </c>
      <c r="H710" s="186" t="s">
        <v>160</v>
      </c>
      <c r="I710" s="186" t="s">
        <v>160</v>
      </c>
      <c r="J710" s="186" t="s">
        <v>160</v>
      </c>
      <c r="K710" s="196" t="s">
        <v>160</v>
      </c>
      <c r="L710" s="171">
        <v>0.3723</v>
      </c>
      <c r="M710" s="172">
        <v>149</v>
      </c>
      <c r="N710" s="173">
        <v>123.95</v>
      </c>
      <c r="O710" s="173">
        <v>47.33</v>
      </c>
      <c r="P710" s="174">
        <v>1.475</v>
      </c>
      <c r="Q710" s="175">
        <v>44.53</v>
      </c>
      <c r="R710" s="176">
        <v>38</v>
      </c>
      <c r="S710" s="174">
        <f t="shared" si="20"/>
        <v>1.152072</v>
      </c>
      <c r="T710" s="177">
        <f t="shared" si="21"/>
        <v>0.280301925574096</v>
      </c>
      <c r="U710" s="219">
        <v>1.91</v>
      </c>
      <c r="V710" s="219">
        <v>2.97</v>
      </c>
      <c r="W710" s="219">
        <v>4.32</v>
      </c>
      <c r="X710" s="219">
        <v>5.18</v>
      </c>
      <c r="Y710" s="219">
        <v>6.1</v>
      </c>
      <c r="Z710" s="219">
        <v>5.92</v>
      </c>
      <c r="AA710" s="219">
        <v>5.22</v>
      </c>
      <c r="AB710" s="219">
        <v>4.91</v>
      </c>
      <c r="AC710" s="219">
        <v>4.17</v>
      </c>
      <c r="AD710" s="219">
        <v>3.04</v>
      </c>
      <c r="AE710" s="219">
        <v>2.03</v>
      </c>
      <c r="AF710" s="219">
        <v>1.53</v>
      </c>
      <c r="AG710" s="179">
        <v>2.43820136241485</v>
      </c>
      <c r="AH710" s="179">
        <v>3.79133929129429</v>
      </c>
      <c r="AI710" s="179">
        <v>5.5146753327917</v>
      </c>
      <c r="AJ710" s="179">
        <v>6.61250421848634</v>
      </c>
      <c r="AK710" s="179">
        <v>7.78692581713643</v>
      </c>
      <c r="AL710" s="179">
        <v>7.55714767827011</v>
      </c>
      <c r="AM710" s="179">
        <v>6.6635660271233</v>
      </c>
      <c r="AN710" s="179">
        <v>6.26783701018686</v>
      </c>
      <c r="AO710" s="179">
        <v>5.3231935504031</v>
      </c>
      <c r="AP710" s="179">
        <v>3.88069745640897</v>
      </c>
      <c r="AQ710" s="179">
        <v>2.59138678832573</v>
      </c>
      <c r="AR710" s="179">
        <v>1.95311418036373</v>
      </c>
      <c r="AS710" s="177">
        <v>0.8</v>
      </c>
      <c r="AT710" s="180">
        <v>1.27763754188625</v>
      </c>
      <c r="AU710" s="181">
        <v>703</v>
      </c>
    </row>
    <row r="711" customHeight="1" spans="1:47">
      <c r="A711" s="184" t="s">
        <v>798</v>
      </c>
      <c r="B711" s="185" t="s">
        <v>820</v>
      </c>
      <c r="C711" s="167" t="s">
        <v>822</v>
      </c>
      <c r="D711" s="186">
        <v>0</v>
      </c>
      <c r="E711" s="186">
        <v>0.65</v>
      </c>
      <c r="F711" s="186" t="s">
        <v>160</v>
      </c>
      <c r="G711" s="186" t="s">
        <v>160</v>
      </c>
      <c r="H711" s="186" t="s">
        <v>160</v>
      </c>
      <c r="I711" s="186" t="s">
        <v>160</v>
      </c>
      <c r="J711" s="186" t="s">
        <v>160</v>
      </c>
      <c r="K711" s="196" t="s">
        <v>160</v>
      </c>
      <c r="L711" s="171">
        <v>0.3723</v>
      </c>
      <c r="M711" s="172">
        <v>149</v>
      </c>
      <c r="N711" s="173">
        <v>123.95</v>
      </c>
      <c r="O711" s="173">
        <v>47.32</v>
      </c>
      <c r="P711" s="174">
        <v>1.475</v>
      </c>
      <c r="Q711" s="175">
        <v>44.52</v>
      </c>
      <c r="R711" s="176">
        <v>38</v>
      </c>
      <c r="S711" s="174">
        <f t="shared" si="20"/>
        <v>1.152072</v>
      </c>
      <c r="T711" s="177">
        <f t="shared" si="21"/>
        <v>0.280301925574096</v>
      </c>
      <c r="U711" s="219">
        <v>1.91</v>
      </c>
      <c r="V711" s="219">
        <v>2.97</v>
      </c>
      <c r="W711" s="219">
        <v>4.32</v>
      </c>
      <c r="X711" s="219">
        <v>5.18</v>
      </c>
      <c r="Y711" s="219">
        <v>6.1</v>
      </c>
      <c r="Z711" s="219">
        <v>5.92</v>
      </c>
      <c r="AA711" s="219">
        <v>5.22</v>
      </c>
      <c r="AB711" s="219">
        <v>4.91</v>
      </c>
      <c r="AC711" s="219">
        <v>4.17</v>
      </c>
      <c r="AD711" s="219">
        <v>3.04</v>
      </c>
      <c r="AE711" s="219">
        <v>2.03</v>
      </c>
      <c r="AF711" s="219">
        <v>1.53</v>
      </c>
      <c r="AG711" s="179">
        <v>2.43777694449652</v>
      </c>
      <c r="AH711" s="179">
        <v>3.79067933254172</v>
      </c>
      <c r="AI711" s="179">
        <v>5.51371539278795</v>
      </c>
      <c r="AJ711" s="179">
        <v>6.61135317931518</v>
      </c>
      <c r="AK711" s="179">
        <v>7.7855703462978</v>
      </c>
      <c r="AL711" s="179">
        <v>7.55583220493164</v>
      </c>
      <c r="AM711" s="179">
        <v>6.66240609961877</v>
      </c>
      <c r="AN711" s="179">
        <v>6.26674596726593</v>
      </c>
      <c r="AO711" s="179">
        <v>5.32226694164948</v>
      </c>
      <c r="AP711" s="179">
        <v>3.880021943073</v>
      </c>
      <c r="AQ711" s="179">
        <v>2.5909357054073</v>
      </c>
      <c r="AR711" s="179">
        <v>1.9527742016124</v>
      </c>
      <c r="AS711" s="177">
        <v>0.8</v>
      </c>
      <c r="AT711" s="180">
        <v>1.28512170999218</v>
      </c>
      <c r="AU711" s="181">
        <v>704</v>
      </c>
    </row>
    <row r="712" customHeight="1" spans="1:47">
      <c r="A712" s="184" t="s">
        <v>798</v>
      </c>
      <c r="B712" s="185" t="s">
        <v>820</v>
      </c>
      <c r="C712" s="167" t="s">
        <v>823</v>
      </c>
      <c r="D712" s="186">
        <v>0</v>
      </c>
      <c r="E712" s="186">
        <v>0.65</v>
      </c>
      <c r="F712" s="186" t="s">
        <v>160</v>
      </c>
      <c r="G712" s="186" t="s">
        <v>160</v>
      </c>
      <c r="H712" s="186" t="s">
        <v>160</v>
      </c>
      <c r="I712" s="186" t="s">
        <v>160</v>
      </c>
      <c r="J712" s="186" t="s">
        <v>160</v>
      </c>
      <c r="K712" s="196" t="s">
        <v>160</v>
      </c>
      <c r="L712" s="171">
        <v>0.3723</v>
      </c>
      <c r="M712" s="172">
        <v>151</v>
      </c>
      <c r="N712" s="173">
        <v>123.95</v>
      </c>
      <c r="O712" s="173">
        <v>47.35</v>
      </c>
      <c r="P712" s="174">
        <v>1.477</v>
      </c>
      <c r="Q712" s="175">
        <v>44.65</v>
      </c>
      <c r="R712" s="176">
        <v>38</v>
      </c>
      <c r="S712" s="174">
        <f t="shared" si="20"/>
        <v>1.152072</v>
      </c>
      <c r="T712" s="177">
        <f t="shared" si="21"/>
        <v>0.282037928185044</v>
      </c>
      <c r="U712" s="219">
        <v>1.91</v>
      </c>
      <c r="V712" s="219">
        <v>2.97</v>
      </c>
      <c r="W712" s="219">
        <v>4.32</v>
      </c>
      <c r="X712" s="219">
        <v>5.18</v>
      </c>
      <c r="Y712" s="219">
        <v>6.1</v>
      </c>
      <c r="Z712" s="219">
        <v>5.92</v>
      </c>
      <c r="AA712" s="219">
        <v>5.22</v>
      </c>
      <c r="AB712" s="219">
        <v>4.91</v>
      </c>
      <c r="AC712" s="219">
        <v>4.17</v>
      </c>
      <c r="AD712" s="219">
        <v>3.04</v>
      </c>
      <c r="AE712" s="219">
        <v>2.03</v>
      </c>
      <c r="AF712" s="219">
        <v>1.53</v>
      </c>
      <c r="AG712" s="179">
        <v>2.43981945572846</v>
      </c>
      <c r="AH712" s="179">
        <v>3.7938553840385</v>
      </c>
      <c r="AI712" s="179">
        <v>5.518335104056</v>
      </c>
      <c r="AJ712" s="179">
        <v>6.6168925553264</v>
      </c>
      <c r="AK712" s="179">
        <v>7.7920935497087</v>
      </c>
      <c r="AL712" s="179">
        <v>7.56216292037303</v>
      </c>
      <c r="AM712" s="179">
        <v>6.66798825073433</v>
      </c>
      <c r="AN712" s="179">
        <v>6.2719966113229</v>
      </c>
      <c r="AO712" s="179">
        <v>5.32672624627627</v>
      </c>
      <c r="AP712" s="179">
        <v>3.88327285100237</v>
      </c>
      <c r="AQ712" s="179">
        <v>2.59310654195224</v>
      </c>
      <c r="AR712" s="179">
        <v>1.95441034935317</v>
      </c>
      <c r="AS712" s="177">
        <v>0.8</v>
      </c>
      <c r="AT712" s="180">
        <v>1.27512067667508</v>
      </c>
      <c r="AU712" s="181">
        <v>705</v>
      </c>
    </row>
    <row r="713" customHeight="1" spans="1:47">
      <c r="A713" s="184" t="s">
        <v>798</v>
      </c>
      <c r="B713" s="185" t="s">
        <v>820</v>
      </c>
      <c r="C713" s="167" t="s">
        <v>824</v>
      </c>
      <c r="D713" s="186">
        <v>0</v>
      </c>
      <c r="E713" s="186">
        <v>0.65</v>
      </c>
      <c r="F713" s="186" t="s">
        <v>160</v>
      </c>
      <c r="G713" s="186" t="s">
        <v>160</v>
      </c>
      <c r="H713" s="186" t="s">
        <v>160</v>
      </c>
      <c r="I713" s="186" t="s">
        <v>160</v>
      </c>
      <c r="J713" s="186" t="s">
        <v>160</v>
      </c>
      <c r="K713" s="196" t="s">
        <v>160</v>
      </c>
      <c r="L713" s="171">
        <v>0.3723</v>
      </c>
      <c r="M713" s="172">
        <v>151</v>
      </c>
      <c r="N713" s="173">
        <v>123.98</v>
      </c>
      <c r="O713" s="173">
        <v>47.35</v>
      </c>
      <c r="P713" s="174">
        <v>1.476</v>
      </c>
      <c r="Q713" s="175">
        <v>44.65</v>
      </c>
      <c r="R713" s="176">
        <v>38</v>
      </c>
      <c r="S713" s="174">
        <f t="shared" si="20"/>
        <v>1.152072</v>
      </c>
      <c r="T713" s="177">
        <f t="shared" si="21"/>
        <v>0.28116992687957</v>
      </c>
      <c r="U713" s="219">
        <v>1.91</v>
      </c>
      <c r="V713" s="219">
        <v>2.97</v>
      </c>
      <c r="W713" s="219">
        <v>4.32</v>
      </c>
      <c r="X713" s="219">
        <v>5.18</v>
      </c>
      <c r="Y713" s="219">
        <v>6.1</v>
      </c>
      <c r="Z713" s="219">
        <v>5.92</v>
      </c>
      <c r="AA713" s="219">
        <v>5.22</v>
      </c>
      <c r="AB713" s="219">
        <v>4.91</v>
      </c>
      <c r="AC713" s="219">
        <v>4.17</v>
      </c>
      <c r="AD713" s="219">
        <v>3.04</v>
      </c>
      <c r="AE713" s="219">
        <v>2.03</v>
      </c>
      <c r="AF713" s="219">
        <v>1.53</v>
      </c>
      <c r="AG713" s="179">
        <v>2.43981945572846</v>
      </c>
      <c r="AH713" s="179">
        <v>3.7938553840385</v>
      </c>
      <c r="AI713" s="179">
        <v>5.518335104056</v>
      </c>
      <c r="AJ713" s="179">
        <v>6.6168925553264</v>
      </c>
      <c r="AK713" s="179">
        <v>7.7920935497087</v>
      </c>
      <c r="AL713" s="179">
        <v>7.56216292037303</v>
      </c>
      <c r="AM713" s="179">
        <v>6.66798825073433</v>
      </c>
      <c r="AN713" s="179">
        <v>6.2719966113229</v>
      </c>
      <c r="AO713" s="179">
        <v>5.32672624627627</v>
      </c>
      <c r="AP713" s="179">
        <v>3.88327285100237</v>
      </c>
      <c r="AQ713" s="179">
        <v>2.59310654195224</v>
      </c>
      <c r="AR713" s="179">
        <v>1.95441034935317</v>
      </c>
      <c r="AS713" s="177">
        <v>0.8</v>
      </c>
      <c r="AT713" s="180">
        <v>1.26697225330694</v>
      </c>
      <c r="AU713" s="181">
        <v>706</v>
      </c>
    </row>
    <row r="714" customHeight="1" spans="1:47">
      <c r="A714" s="184" t="s">
        <v>798</v>
      </c>
      <c r="B714" s="185" t="s">
        <v>820</v>
      </c>
      <c r="C714" s="167" t="s">
        <v>825</v>
      </c>
      <c r="D714" s="186">
        <v>0</v>
      </c>
      <c r="E714" s="186">
        <v>0.65</v>
      </c>
      <c r="F714" s="186" t="s">
        <v>160</v>
      </c>
      <c r="G714" s="186" t="s">
        <v>160</v>
      </c>
      <c r="H714" s="186" t="s">
        <v>160</v>
      </c>
      <c r="I714" s="186" t="s">
        <v>160</v>
      </c>
      <c r="J714" s="186" t="s">
        <v>160</v>
      </c>
      <c r="K714" s="196" t="s">
        <v>160</v>
      </c>
      <c r="L714" s="171">
        <v>0.3723</v>
      </c>
      <c r="M714" s="172">
        <v>146</v>
      </c>
      <c r="N714" s="173">
        <v>123.8</v>
      </c>
      <c r="O714" s="173">
        <v>47.15</v>
      </c>
      <c r="P714" s="174">
        <v>1.471</v>
      </c>
      <c r="Q714" s="175">
        <v>44.25</v>
      </c>
      <c r="R714" s="176">
        <v>37</v>
      </c>
      <c r="S714" s="174">
        <f t="shared" si="20"/>
        <v>1.152072</v>
      </c>
      <c r="T714" s="177">
        <f t="shared" si="21"/>
        <v>0.2768299203522</v>
      </c>
      <c r="U714" s="219">
        <v>1.91</v>
      </c>
      <c r="V714" s="219">
        <v>2.97</v>
      </c>
      <c r="W714" s="219">
        <v>4.32</v>
      </c>
      <c r="X714" s="219">
        <v>5.18</v>
      </c>
      <c r="Y714" s="219">
        <v>6.1</v>
      </c>
      <c r="Z714" s="219">
        <v>5.92</v>
      </c>
      <c r="AA714" s="219">
        <v>5.22</v>
      </c>
      <c r="AB714" s="219">
        <v>4.91</v>
      </c>
      <c r="AC714" s="219">
        <v>4.17</v>
      </c>
      <c r="AD714" s="219">
        <v>3.04</v>
      </c>
      <c r="AE714" s="219">
        <v>2.03</v>
      </c>
      <c r="AF714" s="219">
        <v>1.53</v>
      </c>
      <c r="AG714" s="179">
        <v>2.42731239019783</v>
      </c>
      <c r="AH714" s="179">
        <v>3.77440722454847</v>
      </c>
      <c r="AI714" s="179">
        <v>5.4900468720705</v>
      </c>
      <c r="AJ714" s="179">
        <v>6.5829728697512</v>
      </c>
      <c r="AK714" s="179">
        <v>7.75214951843288</v>
      </c>
      <c r="AL714" s="179">
        <v>7.52339756542994</v>
      </c>
      <c r="AM714" s="179">
        <v>6.63380663708518</v>
      </c>
      <c r="AN714" s="179">
        <v>6.23984494024679</v>
      </c>
      <c r="AO714" s="179">
        <v>5.29942024456805</v>
      </c>
      <c r="AP714" s="179">
        <v>3.86336631738294</v>
      </c>
      <c r="AQ714" s="179">
        <v>2.57981369219979</v>
      </c>
      <c r="AR714" s="179">
        <v>1.94439160052497</v>
      </c>
      <c r="AS714" s="177">
        <v>0.8</v>
      </c>
      <c r="AT714" s="180">
        <v>1.26697225330694</v>
      </c>
      <c r="AU714" s="181">
        <v>707</v>
      </c>
    </row>
    <row r="715" customHeight="1" spans="1:47">
      <c r="A715" s="184" t="s">
        <v>798</v>
      </c>
      <c r="B715" s="185" t="s">
        <v>820</v>
      </c>
      <c r="C715" s="167" t="s">
        <v>826</v>
      </c>
      <c r="D715" s="186">
        <v>0</v>
      </c>
      <c r="E715" s="186">
        <v>0.65</v>
      </c>
      <c r="F715" s="186" t="s">
        <v>160</v>
      </c>
      <c r="G715" s="186" t="s">
        <v>160</v>
      </c>
      <c r="H715" s="186" t="s">
        <v>160</v>
      </c>
      <c r="I715" s="186" t="s">
        <v>160</v>
      </c>
      <c r="J715" s="186" t="s">
        <v>160</v>
      </c>
      <c r="K715" s="196" t="s">
        <v>160</v>
      </c>
      <c r="L715" s="171">
        <v>0.3723</v>
      </c>
      <c r="M715" s="172">
        <v>153</v>
      </c>
      <c r="N715" s="173">
        <v>123.62</v>
      </c>
      <c r="O715" s="173">
        <v>47.2</v>
      </c>
      <c r="P715" s="174">
        <v>1.466</v>
      </c>
      <c r="Q715" s="175">
        <v>44.3</v>
      </c>
      <c r="R715" s="176">
        <v>38</v>
      </c>
      <c r="S715" s="174">
        <f t="shared" ref="S715:S778" si="22">(U715*31+V715*28+W715*31+X715*30+Y715*31+Z715*30+AA715*31+AB715*31+AC715*30+AD715*31+AE715*30+AF715*31)*AS715/1000</f>
        <v>1.152072</v>
      </c>
      <c r="T715" s="177">
        <f t="shared" ref="T715:T778" si="23">P715/S715-1</f>
        <v>0.27248991382483</v>
      </c>
      <c r="U715" s="219">
        <v>1.91</v>
      </c>
      <c r="V715" s="219">
        <v>2.97</v>
      </c>
      <c r="W715" s="219">
        <v>4.32</v>
      </c>
      <c r="X715" s="219">
        <v>5.18</v>
      </c>
      <c r="Y715" s="219">
        <v>6.1</v>
      </c>
      <c r="Z715" s="219">
        <v>5.92</v>
      </c>
      <c r="AA715" s="219">
        <v>5.22</v>
      </c>
      <c r="AB715" s="219">
        <v>4.91</v>
      </c>
      <c r="AC715" s="219">
        <v>4.17</v>
      </c>
      <c r="AD715" s="219">
        <v>3.04</v>
      </c>
      <c r="AE715" s="219">
        <v>2.03</v>
      </c>
      <c r="AF715" s="219">
        <v>1.53</v>
      </c>
      <c r="AG715" s="179">
        <v>2.42971300404836</v>
      </c>
      <c r="AH715" s="179">
        <v>3.77814011624273</v>
      </c>
      <c r="AI715" s="179">
        <v>5.49547653271671</v>
      </c>
      <c r="AJ715" s="179">
        <v>6.58948343506309</v>
      </c>
      <c r="AK715" s="179">
        <v>7.75981640036387</v>
      </c>
      <c r="AL715" s="179">
        <v>7.53083821150067</v>
      </c>
      <c r="AM715" s="179">
        <v>6.64036747703268</v>
      </c>
      <c r="AN715" s="179">
        <v>6.24601615176829</v>
      </c>
      <c r="AO715" s="179">
        <v>5.30466137533071</v>
      </c>
      <c r="AP715" s="179">
        <v>3.86718718968953</v>
      </c>
      <c r="AQ715" s="179">
        <v>2.58236512995715</v>
      </c>
      <c r="AR715" s="179">
        <v>1.94631460533717</v>
      </c>
      <c r="AS715" s="177">
        <v>0.8</v>
      </c>
      <c r="AT715" s="180">
        <v>1.26498522280566</v>
      </c>
      <c r="AU715" s="181">
        <v>708</v>
      </c>
    </row>
    <row r="716" customHeight="1" spans="1:47">
      <c r="A716" s="184" t="s">
        <v>798</v>
      </c>
      <c r="B716" s="185" t="s">
        <v>820</v>
      </c>
      <c r="C716" s="167" t="s">
        <v>827</v>
      </c>
      <c r="D716" s="186">
        <v>0</v>
      </c>
      <c r="E716" s="186">
        <v>0.65</v>
      </c>
      <c r="F716" s="186" t="s">
        <v>160</v>
      </c>
      <c r="G716" s="186" t="s">
        <v>160</v>
      </c>
      <c r="H716" s="186" t="s">
        <v>160</v>
      </c>
      <c r="I716" s="186" t="s">
        <v>160</v>
      </c>
      <c r="J716" s="186" t="s">
        <v>160</v>
      </c>
      <c r="K716" s="196" t="s">
        <v>160</v>
      </c>
      <c r="L716" s="171">
        <v>0.3723</v>
      </c>
      <c r="M716" s="172">
        <v>149</v>
      </c>
      <c r="N716" s="173">
        <v>123.95</v>
      </c>
      <c r="O716" s="173">
        <v>47.33</v>
      </c>
      <c r="P716" s="174">
        <v>1.475</v>
      </c>
      <c r="Q716" s="175">
        <v>44.53</v>
      </c>
      <c r="R716" s="176">
        <v>38</v>
      </c>
      <c r="S716" s="174">
        <f t="shared" si="22"/>
        <v>1.152072</v>
      </c>
      <c r="T716" s="177">
        <f t="shared" si="23"/>
        <v>0.280301925574096</v>
      </c>
      <c r="U716" s="219">
        <v>1.91</v>
      </c>
      <c r="V716" s="219">
        <v>2.97</v>
      </c>
      <c r="W716" s="219">
        <v>4.32</v>
      </c>
      <c r="X716" s="219">
        <v>5.18</v>
      </c>
      <c r="Y716" s="219">
        <v>6.1</v>
      </c>
      <c r="Z716" s="219">
        <v>5.92</v>
      </c>
      <c r="AA716" s="219">
        <v>5.22</v>
      </c>
      <c r="AB716" s="219">
        <v>4.91</v>
      </c>
      <c r="AC716" s="219">
        <v>4.17</v>
      </c>
      <c r="AD716" s="219">
        <v>3.04</v>
      </c>
      <c r="AE716" s="219">
        <v>2.03</v>
      </c>
      <c r="AF716" s="219">
        <v>1.53</v>
      </c>
      <c r="AG716" s="179">
        <v>2.43820136241485</v>
      </c>
      <c r="AH716" s="179">
        <v>3.79133929129429</v>
      </c>
      <c r="AI716" s="179">
        <v>5.5146753327917</v>
      </c>
      <c r="AJ716" s="179">
        <v>6.61250421848634</v>
      </c>
      <c r="AK716" s="179">
        <v>7.78692581713643</v>
      </c>
      <c r="AL716" s="179">
        <v>7.55714767827011</v>
      </c>
      <c r="AM716" s="179">
        <v>6.6635660271233</v>
      </c>
      <c r="AN716" s="179">
        <v>6.26783701018686</v>
      </c>
      <c r="AO716" s="179">
        <v>5.3231935504031</v>
      </c>
      <c r="AP716" s="179">
        <v>3.88069745640897</v>
      </c>
      <c r="AQ716" s="179">
        <v>2.59138678832573</v>
      </c>
      <c r="AR716" s="179">
        <v>1.95311418036373</v>
      </c>
      <c r="AS716" s="177">
        <v>0.8</v>
      </c>
      <c r="AT716" s="180">
        <v>1.265200424665</v>
      </c>
      <c r="AU716" s="181">
        <v>709</v>
      </c>
    </row>
    <row r="717" customHeight="1" spans="1:47">
      <c r="A717" s="184" t="s">
        <v>798</v>
      </c>
      <c r="B717" s="185" t="s">
        <v>820</v>
      </c>
      <c r="C717" s="167" t="s">
        <v>828</v>
      </c>
      <c r="D717" s="186">
        <v>0</v>
      </c>
      <c r="E717" s="186">
        <v>0.65</v>
      </c>
      <c r="F717" s="186" t="s">
        <v>160</v>
      </c>
      <c r="G717" s="186" t="s">
        <v>160</v>
      </c>
      <c r="H717" s="186" t="s">
        <v>160</v>
      </c>
      <c r="I717" s="186" t="s">
        <v>160</v>
      </c>
      <c r="J717" s="186" t="s">
        <v>160</v>
      </c>
      <c r="K717" s="196" t="s">
        <v>160</v>
      </c>
      <c r="L717" s="171">
        <v>0.3723</v>
      </c>
      <c r="M717" s="172">
        <v>149</v>
      </c>
      <c r="N717" s="173">
        <v>123.95</v>
      </c>
      <c r="O717" s="173">
        <v>47.33</v>
      </c>
      <c r="P717" s="174">
        <v>1.475</v>
      </c>
      <c r="Q717" s="175">
        <v>44.53</v>
      </c>
      <c r="R717" s="176">
        <v>38</v>
      </c>
      <c r="S717" s="174">
        <f t="shared" si="22"/>
        <v>1.152072</v>
      </c>
      <c r="T717" s="177">
        <f t="shared" si="23"/>
        <v>0.280301925574096</v>
      </c>
      <c r="U717" s="219">
        <v>1.91</v>
      </c>
      <c r="V717" s="219">
        <v>2.97</v>
      </c>
      <c r="W717" s="219">
        <v>4.32</v>
      </c>
      <c r="X717" s="219">
        <v>5.18</v>
      </c>
      <c r="Y717" s="219">
        <v>6.1</v>
      </c>
      <c r="Z717" s="219">
        <v>5.92</v>
      </c>
      <c r="AA717" s="219">
        <v>5.22</v>
      </c>
      <c r="AB717" s="219">
        <v>4.91</v>
      </c>
      <c r="AC717" s="219">
        <v>4.17</v>
      </c>
      <c r="AD717" s="219">
        <v>3.04</v>
      </c>
      <c r="AE717" s="219">
        <v>2.03</v>
      </c>
      <c r="AF717" s="219">
        <v>1.53</v>
      </c>
      <c r="AG717" s="179">
        <v>2.43820136241485</v>
      </c>
      <c r="AH717" s="179">
        <v>3.79133929129429</v>
      </c>
      <c r="AI717" s="179">
        <v>5.5146753327917</v>
      </c>
      <c r="AJ717" s="179">
        <v>6.61250421848634</v>
      </c>
      <c r="AK717" s="179">
        <v>7.78692581713643</v>
      </c>
      <c r="AL717" s="179">
        <v>7.55714767827011</v>
      </c>
      <c r="AM717" s="179">
        <v>6.6635660271233</v>
      </c>
      <c r="AN717" s="179">
        <v>6.26783701018686</v>
      </c>
      <c r="AO717" s="179">
        <v>5.3231935504031</v>
      </c>
      <c r="AP717" s="179">
        <v>3.88069745640897</v>
      </c>
      <c r="AQ717" s="179">
        <v>2.59138678832573</v>
      </c>
      <c r="AR717" s="179">
        <v>1.95311418036373</v>
      </c>
      <c r="AS717" s="177">
        <v>0.8</v>
      </c>
      <c r="AT717" s="180">
        <v>1.26498522280566</v>
      </c>
      <c r="AU717" s="181">
        <v>710</v>
      </c>
    </row>
    <row r="718" customHeight="1" spans="1:47">
      <c r="A718" s="184" t="s">
        <v>798</v>
      </c>
      <c r="B718" s="185" t="s">
        <v>820</v>
      </c>
      <c r="C718" s="167" t="s">
        <v>829</v>
      </c>
      <c r="D718" s="186">
        <v>0</v>
      </c>
      <c r="E718" s="186">
        <v>0.65</v>
      </c>
      <c r="F718" s="186" t="s">
        <v>160</v>
      </c>
      <c r="G718" s="186" t="s">
        <v>160</v>
      </c>
      <c r="H718" s="186" t="s">
        <v>160</v>
      </c>
      <c r="I718" s="186" t="s">
        <v>160</v>
      </c>
      <c r="J718" s="186" t="s">
        <v>160</v>
      </c>
      <c r="K718" s="196" t="s">
        <v>160</v>
      </c>
      <c r="L718" s="171">
        <v>0.3723</v>
      </c>
      <c r="M718" s="172">
        <v>190</v>
      </c>
      <c r="N718" s="173">
        <v>123.18</v>
      </c>
      <c r="O718" s="173">
        <v>47.33</v>
      </c>
      <c r="P718" s="174">
        <v>1.493</v>
      </c>
      <c r="Q718" s="175">
        <v>44.53</v>
      </c>
      <c r="R718" s="176">
        <v>38</v>
      </c>
      <c r="S718" s="174">
        <f t="shared" si="22"/>
        <v>1.152072</v>
      </c>
      <c r="T718" s="177">
        <f t="shared" si="23"/>
        <v>0.295925949072627</v>
      </c>
      <c r="U718" s="219">
        <v>1.91</v>
      </c>
      <c r="V718" s="219">
        <v>2.97</v>
      </c>
      <c r="W718" s="219">
        <v>4.32</v>
      </c>
      <c r="X718" s="219">
        <v>5.18</v>
      </c>
      <c r="Y718" s="219">
        <v>6.1</v>
      </c>
      <c r="Z718" s="219">
        <v>5.92</v>
      </c>
      <c r="AA718" s="219">
        <v>5.22</v>
      </c>
      <c r="AB718" s="219">
        <v>4.91</v>
      </c>
      <c r="AC718" s="219">
        <v>4.17</v>
      </c>
      <c r="AD718" s="219">
        <v>3.04</v>
      </c>
      <c r="AE718" s="219">
        <v>2.03</v>
      </c>
      <c r="AF718" s="219">
        <v>1.53</v>
      </c>
      <c r="AG718" s="179">
        <v>2.43820136241485</v>
      </c>
      <c r="AH718" s="179">
        <v>3.79133929129429</v>
      </c>
      <c r="AI718" s="179">
        <v>5.5146753327917</v>
      </c>
      <c r="AJ718" s="179">
        <v>6.61250421848634</v>
      </c>
      <c r="AK718" s="179">
        <v>7.78692581713643</v>
      </c>
      <c r="AL718" s="179">
        <v>7.55714767827011</v>
      </c>
      <c r="AM718" s="179">
        <v>6.6635660271233</v>
      </c>
      <c r="AN718" s="179">
        <v>6.26783701018686</v>
      </c>
      <c r="AO718" s="179">
        <v>5.3231935504031</v>
      </c>
      <c r="AP718" s="179">
        <v>3.88069745640897</v>
      </c>
      <c r="AQ718" s="179">
        <v>2.59138678832573</v>
      </c>
      <c r="AR718" s="179">
        <v>1.95311418036373</v>
      </c>
      <c r="AS718" s="177">
        <v>0.8</v>
      </c>
      <c r="AT718" s="180">
        <v>1.27017158761585</v>
      </c>
      <c r="AU718" s="181">
        <v>711</v>
      </c>
    </row>
    <row r="719" s="166" customFormat="1" customHeight="1" spans="1:47">
      <c r="A719" s="220" t="s">
        <v>830</v>
      </c>
      <c r="B719" s="221" t="s">
        <v>831</v>
      </c>
      <c r="C719" s="166" t="s">
        <v>832</v>
      </c>
      <c r="D719" s="186">
        <v>0</v>
      </c>
      <c r="E719" s="222">
        <v>0.65</v>
      </c>
      <c r="F719" s="222" t="s">
        <v>833</v>
      </c>
      <c r="G719" s="222" t="s">
        <v>833</v>
      </c>
      <c r="H719" s="222" t="s">
        <v>833</v>
      </c>
      <c r="I719" s="222" t="s">
        <v>833</v>
      </c>
      <c r="J719" s="222" t="s">
        <v>833</v>
      </c>
      <c r="K719" s="223" t="s">
        <v>833</v>
      </c>
      <c r="L719" s="224">
        <v>0.3723</v>
      </c>
      <c r="M719" s="225">
        <v>213</v>
      </c>
      <c r="N719" s="226">
        <v>125.3</v>
      </c>
      <c r="O719" s="226">
        <v>47.88</v>
      </c>
      <c r="P719" s="227">
        <v>1.5</v>
      </c>
      <c r="Q719" s="228">
        <v>45.18</v>
      </c>
      <c r="R719" s="229">
        <v>39</v>
      </c>
      <c r="S719" s="227">
        <f t="shared" si="22"/>
        <v>1.164496</v>
      </c>
      <c r="T719" s="230">
        <f t="shared" si="23"/>
        <v>0.288110908066666</v>
      </c>
      <c r="U719" s="231">
        <v>1.88</v>
      </c>
      <c r="V719" s="231">
        <v>2.94</v>
      </c>
      <c r="W719" s="231">
        <v>4.32</v>
      </c>
      <c r="X719" s="231">
        <v>5.22</v>
      </c>
      <c r="Y719" s="231">
        <v>6.12</v>
      </c>
      <c r="Z719" s="231">
        <v>6.22</v>
      </c>
      <c r="AA719" s="231">
        <v>5.34</v>
      </c>
      <c r="AB719" s="231">
        <v>4.98</v>
      </c>
      <c r="AC719" s="231">
        <v>4.2</v>
      </c>
      <c r="AD719" s="231">
        <v>3.04</v>
      </c>
      <c r="AE719" s="231">
        <v>2.03</v>
      </c>
      <c r="AF719" s="231">
        <v>1.52</v>
      </c>
      <c r="AG719" s="179">
        <v>2.4244899080804</v>
      </c>
      <c r="AH719" s="232">
        <v>3.79148953710446</v>
      </c>
      <c r="AI719" s="232">
        <v>5.5711682994188</v>
      </c>
      <c r="AJ719" s="232">
        <v>6.73182836179772</v>
      </c>
      <c r="AK719" s="232">
        <v>7.89248842417664</v>
      </c>
      <c r="AL719" s="232">
        <v>8.02145065332985</v>
      </c>
      <c r="AM719" s="232">
        <v>6.88658303678158</v>
      </c>
      <c r="AN719" s="232">
        <v>6.42231901183001</v>
      </c>
      <c r="AO719" s="232">
        <v>5.41641362443495</v>
      </c>
      <c r="AP719" s="232">
        <v>3.92045176625768</v>
      </c>
      <c r="AQ719" s="232">
        <v>2.61793325181022</v>
      </c>
      <c r="AR719" s="232">
        <v>1.96022588312884</v>
      </c>
      <c r="AS719" s="230">
        <v>0.8</v>
      </c>
      <c r="AT719" s="233">
        <v>1.27210840434995</v>
      </c>
      <c r="AU719" s="181">
        <v>712</v>
      </c>
    </row>
    <row r="720" customHeight="1" spans="1:47">
      <c r="A720" s="184" t="s">
        <v>798</v>
      </c>
      <c r="B720" s="185" t="s">
        <v>820</v>
      </c>
      <c r="C720" s="167" t="s">
        <v>834</v>
      </c>
      <c r="D720" s="186">
        <v>0</v>
      </c>
      <c r="E720" s="186">
        <v>0.65</v>
      </c>
      <c r="F720" s="186" t="s">
        <v>160</v>
      </c>
      <c r="G720" s="186" t="s">
        <v>160</v>
      </c>
      <c r="H720" s="186" t="s">
        <v>160</v>
      </c>
      <c r="I720" s="186" t="s">
        <v>160</v>
      </c>
      <c r="J720" s="186" t="s">
        <v>160</v>
      </c>
      <c r="K720" s="196" t="s">
        <v>160</v>
      </c>
      <c r="L720" s="171">
        <v>0.3723</v>
      </c>
      <c r="M720" s="172">
        <v>139</v>
      </c>
      <c r="N720" s="173">
        <v>123.42</v>
      </c>
      <c r="O720" s="173">
        <v>46.4</v>
      </c>
      <c r="P720" s="174">
        <v>1.443</v>
      </c>
      <c r="Q720" s="175">
        <v>43.8</v>
      </c>
      <c r="R720" s="176">
        <v>36</v>
      </c>
      <c r="S720" s="174">
        <f t="shared" si="22"/>
        <v>1.18936</v>
      </c>
      <c r="T720" s="177">
        <f t="shared" si="23"/>
        <v>0.213257550279141</v>
      </c>
      <c r="U720" s="219">
        <v>2.02</v>
      </c>
      <c r="V720" s="219">
        <v>3.08</v>
      </c>
      <c r="W720" s="219">
        <v>4.43</v>
      </c>
      <c r="X720" s="219">
        <v>5.33</v>
      </c>
      <c r="Y720" s="219">
        <v>6.18</v>
      </c>
      <c r="Z720" s="219">
        <v>5.98</v>
      </c>
      <c r="AA720" s="219">
        <v>5.38</v>
      </c>
      <c r="AB720" s="219">
        <v>5.11</v>
      </c>
      <c r="AC720" s="219">
        <v>4.35</v>
      </c>
      <c r="AD720" s="219">
        <v>3.19</v>
      </c>
      <c r="AE720" s="219">
        <v>2.13</v>
      </c>
      <c r="AF720" s="219">
        <v>1.65</v>
      </c>
      <c r="AG720" s="179">
        <v>2.55636591107823</v>
      </c>
      <c r="AH720" s="179">
        <v>3.89782525055492</v>
      </c>
      <c r="AI720" s="179">
        <v>5.60628761686957</v>
      </c>
      <c r="AJ720" s="179">
        <v>6.74526252774601</v>
      </c>
      <c r="AK720" s="179">
        <v>7.82096105468487</v>
      </c>
      <c r="AL720" s="179">
        <v>7.56785551893455</v>
      </c>
      <c r="AM720" s="179">
        <v>6.80853891168359</v>
      </c>
      <c r="AN720" s="179">
        <v>6.46684643842066</v>
      </c>
      <c r="AO720" s="179">
        <v>5.50504540256945</v>
      </c>
      <c r="AP720" s="179">
        <v>4.0370332952176</v>
      </c>
      <c r="AQ720" s="179">
        <v>2.6955739557409</v>
      </c>
      <c r="AR720" s="179">
        <v>2.08812066994014</v>
      </c>
      <c r="AS720" s="177">
        <v>0.8</v>
      </c>
      <c r="AT720" s="180">
        <v>1.25006494068751</v>
      </c>
      <c r="AU720" s="181">
        <v>713</v>
      </c>
    </row>
    <row r="721" customHeight="1" spans="1:47">
      <c r="A721" s="184" t="s">
        <v>798</v>
      </c>
      <c r="B721" s="185" t="s">
        <v>820</v>
      </c>
      <c r="C721" s="167" t="s">
        <v>835</v>
      </c>
      <c r="D721" s="186">
        <v>0</v>
      </c>
      <c r="E721" s="186">
        <v>0.65</v>
      </c>
      <c r="F721" s="186" t="s">
        <v>160</v>
      </c>
      <c r="G721" s="186" t="s">
        <v>160</v>
      </c>
      <c r="H721" s="186" t="s">
        <v>160</v>
      </c>
      <c r="I721" s="186" t="s">
        <v>160</v>
      </c>
      <c r="J721" s="186" t="s">
        <v>160</v>
      </c>
      <c r="K721" s="196" t="s">
        <v>160</v>
      </c>
      <c r="L721" s="171">
        <v>0.3723</v>
      </c>
      <c r="M721" s="172">
        <v>188</v>
      </c>
      <c r="N721" s="173">
        <v>123.5</v>
      </c>
      <c r="O721" s="173">
        <v>47.92</v>
      </c>
      <c r="P721" s="174">
        <v>1.505</v>
      </c>
      <c r="Q721" s="175">
        <v>45.72</v>
      </c>
      <c r="R721" s="176">
        <v>39</v>
      </c>
      <c r="S721" s="174">
        <f t="shared" si="22"/>
        <v>1.152072</v>
      </c>
      <c r="T721" s="177">
        <f t="shared" si="23"/>
        <v>0.306341964738315</v>
      </c>
      <c r="U721" s="219">
        <v>1.91</v>
      </c>
      <c r="V721" s="219">
        <v>2.97</v>
      </c>
      <c r="W721" s="219">
        <v>4.32</v>
      </c>
      <c r="X721" s="219">
        <v>5.18</v>
      </c>
      <c r="Y721" s="219">
        <v>6.1</v>
      </c>
      <c r="Z721" s="219">
        <v>5.92</v>
      </c>
      <c r="AA721" s="219">
        <v>5.22</v>
      </c>
      <c r="AB721" s="219">
        <v>4.91</v>
      </c>
      <c r="AC721" s="219">
        <v>4.17</v>
      </c>
      <c r="AD721" s="219">
        <v>3.04</v>
      </c>
      <c r="AE721" s="219">
        <v>2.03</v>
      </c>
      <c r="AF721" s="219">
        <v>1.53</v>
      </c>
      <c r="AG721" s="179">
        <v>2.47865369525516</v>
      </c>
      <c r="AH721" s="179">
        <v>3.85424160989938</v>
      </c>
      <c r="AI721" s="179">
        <v>5.6061696143991</v>
      </c>
      <c r="AJ721" s="179">
        <v>6.72221263948781</v>
      </c>
      <c r="AK721" s="179">
        <v>7.91611913144317</v>
      </c>
      <c r="AL721" s="179">
        <v>7.68252873084321</v>
      </c>
      <c r="AM721" s="179">
        <v>6.77412161739891</v>
      </c>
      <c r="AN721" s="179">
        <v>6.37182703858787</v>
      </c>
      <c r="AO721" s="179">
        <v>5.41151094723246</v>
      </c>
      <c r="AP721" s="179">
        <v>3.94508232124381</v>
      </c>
      <c r="AQ721" s="179">
        <v>2.63438062898847</v>
      </c>
      <c r="AR721" s="179">
        <v>1.98551840509968</v>
      </c>
      <c r="AS721" s="177">
        <v>0.8</v>
      </c>
      <c r="AT721" s="180">
        <v>1.26950747503398</v>
      </c>
      <c r="AU721" s="181">
        <v>714</v>
      </c>
    </row>
    <row r="722" customHeight="1" spans="1:47">
      <c r="A722" s="184" t="s">
        <v>798</v>
      </c>
      <c r="B722" s="185" t="s">
        <v>820</v>
      </c>
      <c r="C722" s="167" t="s">
        <v>836</v>
      </c>
      <c r="D722" s="186">
        <v>0</v>
      </c>
      <c r="E722" s="186">
        <v>0.65</v>
      </c>
      <c r="F722" s="186" t="s">
        <v>160</v>
      </c>
      <c r="G722" s="186" t="s">
        <v>160</v>
      </c>
      <c r="H722" s="186" t="s">
        <v>160</v>
      </c>
      <c r="I722" s="186" t="s">
        <v>160</v>
      </c>
      <c r="J722" s="186" t="s">
        <v>160</v>
      </c>
      <c r="K722" s="196" t="s">
        <v>160</v>
      </c>
      <c r="L722" s="171">
        <v>0.3723</v>
      </c>
      <c r="M722" s="172">
        <v>164</v>
      </c>
      <c r="N722" s="173">
        <v>124.47</v>
      </c>
      <c r="O722" s="173">
        <v>47.82</v>
      </c>
      <c r="P722" s="174">
        <v>1.493</v>
      </c>
      <c r="Q722" s="175">
        <v>45.12</v>
      </c>
      <c r="R722" s="176">
        <v>39</v>
      </c>
      <c r="S722" s="174">
        <f t="shared" si="22"/>
        <v>1.164496</v>
      </c>
      <c r="T722" s="177">
        <f t="shared" si="23"/>
        <v>0.282099723829021</v>
      </c>
      <c r="U722" s="219">
        <v>1.88</v>
      </c>
      <c r="V722" s="219">
        <v>2.94</v>
      </c>
      <c r="W722" s="219">
        <v>4.32</v>
      </c>
      <c r="X722" s="219">
        <v>5.22</v>
      </c>
      <c r="Y722" s="219">
        <v>6.12</v>
      </c>
      <c r="Z722" s="219">
        <v>6.22</v>
      </c>
      <c r="AA722" s="219">
        <v>5.34</v>
      </c>
      <c r="AB722" s="219">
        <v>4.98</v>
      </c>
      <c r="AC722" s="219">
        <v>4.2</v>
      </c>
      <c r="AD722" s="219">
        <v>3.04</v>
      </c>
      <c r="AE722" s="219">
        <v>2.03</v>
      </c>
      <c r="AF722" s="219">
        <v>1.52</v>
      </c>
      <c r="AG722" s="179">
        <v>2.41969827290089</v>
      </c>
      <c r="AH722" s="179">
        <v>3.78399623528119</v>
      </c>
      <c r="AI722" s="179">
        <v>5.5601577334744</v>
      </c>
      <c r="AJ722" s="179">
        <v>6.71852392794823</v>
      </c>
      <c r="AK722" s="179">
        <v>7.87689012242206</v>
      </c>
      <c r="AL722" s="179">
        <v>8.0055974773636</v>
      </c>
      <c r="AM722" s="179">
        <v>6.87297275387807</v>
      </c>
      <c r="AN722" s="179">
        <v>6.40962627608854</v>
      </c>
      <c r="AO722" s="179">
        <v>5.40570890754455</v>
      </c>
      <c r="AP722" s="179">
        <v>3.91270359022272</v>
      </c>
      <c r="AQ722" s="179">
        <v>2.6127593053132</v>
      </c>
      <c r="AR722" s="179">
        <v>1.95635179511136</v>
      </c>
      <c r="AS722" s="177">
        <v>0.8</v>
      </c>
      <c r="AT722" s="180">
        <v>1.26918582265484</v>
      </c>
      <c r="AU722" s="181">
        <v>715</v>
      </c>
    </row>
    <row r="723" customHeight="1" spans="1:47">
      <c r="A723" s="184" t="s">
        <v>798</v>
      </c>
      <c r="B723" s="185" t="s">
        <v>820</v>
      </c>
      <c r="C723" s="167" t="s">
        <v>837</v>
      </c>
      <c r="D723" s="186">
        <v>0</v>
      </c>
      <c r="E723" s="186">
        <v>0.65</v>
      </c>
      <c r="F723" s="186" t="s">
        <v>160</v>
      </c>
      <c r="G723" s="186" t="s">
        <v>160</v>
      </c>
      <c r="H723" s="186" t="s">
        <v>160</v>
      </c>
      <c r="I723" s="186" t="s">
        <v>160</v>
      </c>
      <c r="J723" s="186" t="s">
        <v>160</v>
      </c>
      <c r="K723" s="196" t="s">
        <v>160</v>
      </c>
      <c r="L723" s="171">
        <v>0.3723</v>
      </c>
      <c r="M723" s="172">
        <v>222</v>
      </c>
      <c r="N723" s="173">
        <v>125.87</v>
      </c>
      <c r="O723" s="173">
        <v>48.03</v>
      </c>
      <c r="P723" s="174">
        <v>1.487</v>
      </c>
      <c r="Q723" s="175">
        <v>44.23</v>
      </c>
      <c r="R723" s="176">
        <v>39</v>
      </c>
      <c r="S723" s="174">
        <f t="shared" si="22"/>
        <v>1.1238</v>
      </c>
      <c r="T723" s="177">
        <f t="shared" si="23"/>
        <v>0.323189179569318</v>
      </c>
      <c r="U723" s="219">
        <v>1.75</v>
      </c>
      <c r="V723" s="219">
        <v>2.82</v>
      </c>
      <c r="W723" s="219">
        <v>4.14</v>
      </c>
      <c r="X723" s="219">
        <v>5.12</v>
      </c>
      <c r="Y723" s="219">
        <v>6.05</v>
      </c>
      <c r="Z723" s="219">
        <v>6.11</v>
      </c>
      <c r="AA723" s="219">
        <v>5.17</v>
      </c>
      <c r="AB723" s="219">
        <v>4.81</v>
      </c>
      <c r="AC723" s="219">
        <v>4.02</v>
      </c>
      <c r="AD723" s="219">
        <v>2.88</v>
      </c>
      <c r="AE723" s="219">
        <v>1.88</v>
      </c>
      <c r="AF723" s="219">
        <v>1.39</v>
      </c>
      <c r="AG723" s="179">
        <v>2.22107670403987</v>
      </c>
      <c r="AH723" s="179">
        <v>3.57910646022424</v>
      </c>
      <c r="AI723" s="179">
        <v>5.25443288841431</v>
      </c>
      <c r="AJ723" s="179">
        <v>6.49823584267664</v>
      </c>
      <c r="AK723" s="179">
        <v>7.67857946253782</v>
      </c>
      <c r="AL723" s="179">
        <v>7.75473066381919</v>
      </c>
      <c r="AM723" s="179">
        <v>6.56169517707777</v>
      </c>
      <c r="AN723" s="179">
        <v>6.10478796938957</v>
      </c>
      <c r="AO723" s="179">
        <v>5.10213048585158</v>
      </c>
      <c r="AP723" s="179">
        <v>3.65525766150561</v>
      </c>
      <c r="AQ723" s="179">
        <v>2.38607097348283</v>
      </c>
      <c r="AR723" s="179">
        <v>1.76416949635166</v>
      </c>
      <c r="AS723" s="177">
        <v>0.8</v>
      </c>
      <c r="AT723" s="180">
        <v>1.2696181411655</v>
      </c>
      <c r="AU723" s="181">
        <v>716</v>
      </c>
    </row>
    <row r="724" customHeight="1" spans="1:47">
      <c r="A724" s="184" t="s">
        <v>798</v>
      </c>
      <c r="B724" s="185" t="s">
        <v>820</v>
      </c>
      <c r="C724" s="167" t="s">
        <v>838</v>
      </c>
      <c r="D724" s="186">
        <v>0</v>
      </c>
      <c r="E724" s="186">
        <v>0.65</v>
      </c>
      <c r="F724" s="186" t="s">
        <v>160</v>
      </c>
      <c r="G724" s="186" t="s">
        <v>160</v>
      </c>
      <c r="H724" s="186" t="s">
        <v>160</v>
      </c>
      <c r="I724" s="186" t="s">
        <v>160</v>
      </c>
      <c r="J724" s="186" t="s">
        <v>160</v>
      </c>
      <c r="K724" s="196" t="s">
        <v>160</v>
      </c>
      <c r="L724" s="171">
        <v>0.3723</v>
      </c>
      <c r="M724" s="172">
        <v>294</v>
      </c>
      <c r="N724" s="173">
        <v>126.25</v>
      </c>
      <c r="O724" s="173">
        <v>48.03</v>
      </c>
      <c r="P724" s="174">
        <v>1.48</v>
      </c>
      <c r="Q724" s="175">
        <v>44.43</v>
      </c>
      <c r="R724" s="176">
        <v>39</v>
      </c>
      <c r="S724" s="174">
        <f t="shared" si="22"/>
        <v>1.097488</v>
      </c>
      <c r="T724" s="177">
        <f t="shared" si="23"/>
        <v>0.348534106978846</v>
      </c>
      <c r="U724" s="219">
        <v>1.76</v>
      </c>
      <c r="V724" s="219">
        <v>2.89</v>
      </c>
      <c r="W724" s="219">
        <v>4.12</v>
      </c>
      <c r="X724" s="219">
        <v>4.98</v>
      </c>
      <c r="Y724" s="219">
        <v>5.85</v>
      </c>
      <c r="Z724" s="219">
        <v>5.96</v>
      </c>
      <c r="AA724" s="219">
        <v>5.14</v>
      </c>
      <c r="AB724" s="219">
        <v>4.53</v>
      </c>
      <c r="AC724" s="219">
        <v>3.86</v>
      </c>
      <c r="AD724" s="219">
        <v>2.73</v>
      </c>
      <c r="AE724" s="219">
        <v>1.84</v>
      </c>
      <c r="AF724" s="219">
        <v>1.41</v>
      </c>
      <c r="AG724" s="179">
        <v>2.23639030221743</v>
      </c>
      <c r="AH724" s="179">
        <v>3.67225453034566</v>
      </c>
      <c r="AI724" s="179">
        <v>5.23518638928171</v>
      </c>
      <c r="AJ724" s="179">
        <v>6.32796801422886</v>
      </c>
      <c r="AK724" s="179">
        <v>7.43345640225679</v>
      </c>
      <c r="AL724" s="179">
        <v>7.57323079614538</v>
      </c>
      <c r="AM724" s="179">
        <v>6.53127622352135</v>
      </c>
      <c r="AN724" s="179">
        <v>5.75616367559372</v>
      </c>
      <c r="AO724" s="179">
        <v>4.9048105491814</v>
      </c>
      <c r="AP724" s="179">
        <v>3.46894632105317</v>
      </c>
      <c r="AQ724" s="179">
        <v>2.33804440686367</v>
      </c>
      <c r="AR724" s="179">
        <v>1.7916535943901</v>
      </c>
      <c r="AS724" s="177">
        <v>0.8</v>
      </c>
      <c r="AT724" s="180">
        <v>1.26786860219267</v>
      </c>
      <c r="AU724" s="181">
        <v>717</v>
      </c>
    </row>
    <row r="725" customHeight="1" spans="1:47">
      <c r="A725" s="184" t="s">
        <v>798</v>
      </c>
      <c r="B725" s="185" t="s">
        <v>820</v>
      </c>
      <c r="C725" s="167" t="s">
        <v>839</v>
      </c>
      <c r="D725" s="186">
        <v>0</v>
      </c>
      <c r="E725" s="186">
        <v>0.65</v>
      </c>
      <c r="F725" s="186" t="s">
        <v>160</v>
      </c>
      <c r="G725" s="186" t="s">
        <v>160</v>
      </c>
      <c r="H725" s="186" t="s">
        <v>160</v>
      </c>
      <c r="I725" s="186" t="s">
        <v>160</v>
      </c>
      <c r="J725" s="186" t="s">
        <v>160</v>
      </c>
      <c r="K725" s="196" t="s">
        <v>160</v>
      </c>
      <c r="L725" s="171">
        <v>0.3723</v>
      </c>
      <c r="M725" s="172">
        <v>232</v>
      </c>
      <c r="N725" s="173">
        <v>126.08</v>
      </c>
      <c r="O725" s="173">
        <v>47.6</v>
      </c>
      <c r="P725" s="174">
        <v>1.472</v>
      </c>
      <c r="Q725" s="175">
        <v>44.6</v>
      </c>
      <c r="R725" s="176">
        <v>38</v>
      </c>
      <c r="S725" s="174">
        <f t="shared" si="22"/>
        <v>1.132072</v>
      </c>
      <c r="T725" s="177">
        <f t="shared" si="23"/>
        <v>0.30027065416334</v>
      </c>
      <c r="U725" s="219">
        <v>1.86</v>
      </c>
      <c r="V725" s="219">
        <v>2.98</v>
      </c>
      <c r="W725" s="219">
        <v>4.2</v>
      </c>
      <c r="X725" s="219">
        <v>5.12</v>
      </c>
      <c r="Y725" s="219">
        <v>5.99</v>
      </c>
      <c r="Z725" s="219">
        <v>6.01</v>
      </c>
      <c r="AA725" s="219">
        <v>5.19</v>
      </c>
      <c r="AB725" s="219">
        <v>4.72</v>
      </c>
      <c r="AC725" s="219">
        <v>4.05</v>
      </c>
      <c r="AD725" s="219">
        <v>2.89</v>
      </c>
      <c r="AE725" s="219">
        <v>1.98</v>
      </c>
      <c r="AF725" s="219">
        <v>1.5</v>
      </c>
      <c r="AG725" s="179">
        <v>2.37465489827502</v>
      </c>
      <c r="AH725" s="179">
        <v>3.80455462196751</v>
      </c>
      <c r="AI725" s="179">
        <v>5.36212396384682</v>
      </c>
      <c r="AJ725" s="179">
        <v>6.53668445116565</v>
      </c>
      <c r="AK725" s="179">
        <v>7.64741012939106</v>
      </c>
      <c r="AL725" s="179">
        <v>7.67294405302843</v>
      </c>
      <c r="AM725" s="179">
        <v>6.62605318389643</v>
      </c>
      <c r="AN725" s="179">
        <v>6.02600597841833</v>
      </c>
      <c r="AO725" s="179">
        <v>5.17061953656658</v>
      </c>
      <c r="AP725" s="179">
        <v>3.68965196559936</v>
      </c>
      <c r="AQ725" s="179">
        <v>2.52785844009922</v>
      </c>
      <c r="AR725" s="179">
        <v>1.91504427280244</v>
      </c>
      <c r="AS725" s="177">
        <v>0.8</v>
      </c>
      <c r="AT725" s="180">
        <v>1.27240119157789</v>
      </c>
      <c r="AU725" s="181">
        <v>718</v>
      </c>
    </row>
    <row r="726" customHeight="1" spans="1:47">
      <c r="A726" s="184" t="s">
        <v>798</v>
      </c>
      <c r="B726" s="185" t="s">
        <v>820</v>
      </c>
      <c r="C726" s="167" t="s">
        <v>840</v>
      </c>
      <c r="D726" s="186">
        <v>0</v>
      </c>
      <c r="E726" s="186">
        <v>0.65</v>
      </c>
      <c r="F726" s="186" t="s">
        <v>160</v>
      </c>
      <c r="G726" s="186" t="s">
        <v>160</v>
      </c>
      <c r="H726" s="186" t="s">
        <v>160</v>
      </c>
      <c r="I726" s="186" t="s">
        <v>160</v>
      </c>
      <c r="J726" s="186" t="s">
        <v>160</v>
      </c>
      <c r="K726" s="196" t="s">
        <v>160</v>
      </c>
      <c r="L726" s="171">
        <v>0.3723</v>
      </c>
      <c r="M726" s="172">
        <v>203</v>
      </c>
      <c r="N726" s="173">
        <v>124.87</v>
      </c>
      <c r="O726" s="173">
        <v>48.48</v>
      </c>
      <c r="P726" s="174">
        <v>1.517</v>
      </c>
      <c r="Q726" s="175">
        <v>45.08</v>
      </c>
      <c r="R726" s="176">
        <v>40</v>
      </c>
      <c r="S726" s="174">
        <f t="shared" si="22"/>
        <v>1.1238</v>
      </c>
      <c r="T726" s="177">
        <f t="shared" si="23"/>
        <v>0.349884321053568</v>
      </c>
      <c r="U726" s="219">
        <v>1.75</v>
      </c>
      <c r="V726" s="219">
        <v>2.82</v>
      </c>
      <c r="W726" s="219">
        <v>4.14</v>
      </c>
      <c r="X726" s="219">
        <v>5.12</v>
      </c>
      <c r="Y726" s="219">
        <v>6.05</v>
      </c>
      <c r="Z726" s="219">
        <v>6.11</v>
      </c>
      <c r="AA726" s="219">
        <v>5.17</v>
      </c>
      <c r="AB726" s="219">
        <v>4.81</v>
      </c>
      <c r="AC726" s="219">
        <v>4.02</v>
      </c>
      <c r="AD726" s="219">
        <v>2.88</v>
      </c>
      <c r="AE726" s="219">
        <v>1.88</v>
      </c>
      <c r="AF726" s="219">
        <v>1.39</v>
      </c>
      <c r="AG726" s="179">
        <v>2.24853354689447</v>
      </c>
      <c r="AH726" s="179">
        <v>3.62335120128137</v>
      </c>
      <c r="AI726" s="179">
        <v>5.31938793379605</v>
      </c>
      <c r="AJ726" s="179">
        <v>6.57856672005695</v>
      </c>
      <c r="AK726" s="179">
        <v>7.7735016906923</v>
      </c>
      <c r="AL726" s="179">
        <v>7.85059426944296</v>
      </c>
      <c r="AM726" s="179">
        <v>6.64281053568251</v>
      </c>
      <c r="AN726" s="179">
        <v>6.1802550631785</v>
      </c>
      <c r="AO726" s="179">
        <v>5.16520277629472</v>
      </c>
      <c r="AP726" s="179">
        <v>3.70044378003203</v>
      </c>
      <c r="AQ726" s="179">
        <v>2.41556746752091</v>
      </c>
      <c r="AR726" s="179">
        <v>1.78597807439046</v>
      </c>
      <c r="AS726" s="177">
        <v>0.8</v>
      </c>
      <c r="AT726" s="180">
        <v>1.26327521801687</v>
      </c>
      <c r="AU726" s="181">
        <v>719</v>
      </c>
    </row>
    <row r="727" customHeight="1" spans="1:47">
      <c r="A727" s="184" t="s">
        <v>798</v>
      </c>
      <c r="B727" s="185" t="s">
        <v>841</v>
      </c>
      <c r="C727" s="188" t="s">
        <v>842</v>
      </c>
      <c r="D727" s="186">
        <v>0</v>
      </c>
      <c r="E727" s="186">
        <v>0.65</v>
      </c>
      <c r="F727" s="186" t="s">
        <v>160</v>
      </c>
      <c r="G727" s="186" t="s">
        <v>160</v>
      </c>
      <c r="H727" s="186" t="s">
        <v>160</v>
      </c>
      <c r="I727" s="186" t="s">
        <v>160</v>
      </c>
      <c r="J727" s="186" t="s">
        <v>160</v>
      </c>
      <c r="K727" s="196" t="s">
        <v>160</v>
      </c>
      <c r="L727" s="171">
        <v>0.3723</v>
      </c>
      <c r="M727" s="172">
        <v>234</v>
      </c>
      <c r="N727" s="173">
        <v>129.6</v>
      </c>
      <c r="O727" s="173">
        <v>44.58</v>
      </c>
      <c r="P727" s="174">
        <v>1.312</v>
      </c>
      <c r="Q727" s="175">
        <v>42.68</v>
      </c>
      <c r="R727" s="176">
        <v>33</v>
      </c>
      <c r="S727" s="174">
        <f t="shared" si="22"/>
        <v>1.125392</v>
      </c>
      <c r="T727" s="177">
        <f t="shared" si="23"/>
        <v>0.165816000113738</v>
      </c>
      <c r="U727" s="219">
        <v>2.16</v>
      </c>
      <c r="V727" s="219">
        <v>3.25</v>
      </c>
      <c r="W727" s="219">
        <v>4.36</v>
      </c>
      <c r="X727" s="219">
        <v>4.98</v>
      </c>
      <c r="Y727" s="219">
        <v>5.37</v>
      </c>
      <c r="Z727" s="219">
        <v>5.64</v>
      </c>
      <c r="AA727" s="219">
        <v>4.73</v>
      </c>
      <c r="AB727" s="219">
        <v>4.51</v>
      </c>
      <c r="AC727" s="219">
        <v>4.13</v>
      </c>
      <c r="AD727" s="219">
        <v>3.08</v>
      </c>
      <c r="AE727" s="219">
        <v>2.2</v>
      </c>
      <c r="AF727" s="219">
        <v>1.83</v>
      </c>
      <c r="AG727" s="179">
        <v>2.68288724284516</v>
      </c>
      <c r="AH727" s="179">
        <v>4.03675163854017</v>
      </c>
      <c r="AI727" s="179">
        <v>5.41545758278004</v>
      </c>
      <c r="AJ727" s="179">
        <v>6.18554558767078</v>
      </c>
      <c r="AK727" s="179">
        <v>6.6699557842956</v>
      </c>
      <c r="AL727" s="179">
        <v>7.00531668965125</v>
      </c>
      <c r="AM727" s="179">
        <v>5.87502623086</v>
      </c>
      <c r="AN727" s="179">
        <v>5.60176919686651</v>
      </c>
      <c r="AO727" s="179">
        <v>5.12977977451412</v>
      </c>
      <c r="AP727" s="179">
        <v>3.82559847590884</v>
      </c>
      <c r="AQ727" s="179">
        <v>2.73257033993488</v>
      </c>
      <c r="AR727" s="179">
        <v>2.27300169185493</v>
      </c>
      <c r="AS727" s="177">
        <v>0.8</v>
      </c>
      <c r="AT727" s="180">
        <v>1.25169718790319</v>
      </c>
      <c r="AU727" s="181">
        <v>720</v>
      </c>
    </row>
    <row r="728" customHeight="1" spans="1:47">
      <c r="A728" s="184" t="s">
        <v>798</v>
      </c>
      <c r="B728" s="185" t="s">
        <v>841</v>
      </c>
      <c r="C728" s="167" t="s">
        <v>843</v>
      </c>
      <c r="D728" s="186">
        <v>0</v>
      </c>
      <c r="E728" s="186">
        <v>0.65</v>
      </c>
      <c r="F728" s="186" t="s">
        <v>160</v>
      </c>
      <c r="G728" s="186" t="s">
        <v>160</v>
      </c>
      <c r="H728" s="186" t="s">
        <v>160</v>
      </c>
      <c r="I728" s="186" t="s">
        <v>160</v>
      </c>
      <c r="J728" s="186" t="s">
        <v>160</v>
      </c>
      <c r="K728" s="196" t="s">
        <v>160</v>
      </c>
      <c r="L728" s="171">
        <v>0.3723</v>
      </c>
      <c r="M728" s="172">
        <v>235</v>
      </c>
      <c r="N728" s="173">
        <v>129.62</v>
      </c>
      <c r="O728" s="173">
        <v>44.58</v>
      </c>
      <c r="P728" s="174">
        <v>1.312</v>
      </c>
      <c r="Q728" s="175">
        <v>42.68</v>
      </c>
      <c r="R728" s="176">
        <v>33</v>
      </c>
      <c r="S728" s="174">
        <f t="shared" si="22"/>
        <v>1.125392</v>
      </c>
      <c r="T728" s="177">
        <f t="shared" si="23"/>
        <v>0.165816000113738</v>
      </c>
      <c r="U728" s="219">
        <v>2.16</v>
      </c>
      <c r="V728" s="219">
        <v>3.25</v>
      </c>
      <c r="W728" s="219">
        <v>4.36</v>
      </c>
      <c r="X728" s="219">
        <v>4.98</v>
      </c>
      <c r="Y728" s="219">
        <v>5.37</v>
      </c>
      <c r="Z728" s="219">
        <v>5.64</v>
      </c>
      <c r="AA728" s="219">
        <v>4.73</v>
      </c>
      <c r="AB728" s="219">
        <v>4.51</v>
      </c>
      <c r="AC728" s="219">
        <v>4.13</v>
      </c>
      <c r="AD728" s="219">
        <v>3.08</v>
      </c>
      <c r="AE728" s="219">
        <v>2.2</v>
      </c>
      <c r="AF728" s="219">
        <v>1.83</v>
      </c>
      <c r="AG728" s="179">
        <v>2.68288724284516</v>
      </c>
      <c r="AH728" s="179">
        <v>4.03675163854017</v>
      </c>
      <c r="AI728" s="179">
        <v>5.41545758278004</v>
      </c>
      <c r="AJ728" s="179">
        <v>6.18554558767078</v>
      </c>
      <c r="AK728" s="179">
        <v>6.6699557842956</v>
      </c>
      <c r="AL728" s="179">
        <v>7.00531668965125</v>
      </c>
      <c r="AM728" s="179">
        <v>5.87502623086</v>
      </c>
      <c r="AN728" s="179">
        <v>5.60176919686651</v>
      </c>
      <c r="AO728" s="179">
        <v>5.12977977451412</v>
      </c>
      <c r="AP728" s="179">
        <v>3.82559847590884</v>
      </c>
      <c r="AQ728" s="179">
        <v>2.73257033993488</v>
      </c>
      <c r="AR728" s="179">
        <v>2.27300169185493</v>
      </c>
      <c r="AS728" s="177">
        <v>0.8</v>
      </c>
      <c r="AT728" s="180">
        <v>1.261609114906</v>
      </c>
      <c r="AU728" s="181">
        <v>721</v>
      </c>
    </row>
    <row r="729" customHeight="1" spans="1:47">
      <c r="A729" s="184" t="s">
        <v>798</v>
      </c>
      <c r="B729" s="185" t="s">
        <v>841</v>
      </c>
      <c r="C729" s="167" t="s">
        <v>844</v>
      </c>
      <c r="D729" s="186">
        <v>0</v>
      </c>
      <c r="E729" s="186">
        <v>0.65</v>
      </c>
      <c r="F729" s="186" t="s">
        <v>160</v>
      </c>
      <c r="G729" s="186" t="s">
        <v>160</v>
      </c>
      <c r="H729" s="186" t="s">
        <v>160</v>
      </c>
      <c r="I729" s="186" t="s">
        <v>160</v>
      </c>
      <c r="J729" s="186" t="s">
        <v>160</v>
      </c>
      <c r="K729" s="196" t="s">
        <v>160</v>
      </c>
      <c r="L729" s="171">
        <v>0.3723</v>
      </c>
      <c r="M729" s="172">
        <v>232</v>
      </c>
      <c r="N729" s="173">
        <v>129.63</v>
      </c>
      <c r="O729" s="173">
        <v>44.6</v>
      </c>
      <c r="P729" s="174">
        <v>1.314</v>
      </c>
      <c r="Q729" s="175">
        <v>42.7</v>
      </c>
      <c r="R729" s="176">
        <v>33</v>
      </c>
      <c r="S729" s="174">
        <f t="shared" si="22"/>
        <v>1.125392</v>
      </c>
      <c r="T729" s="177">
        <f t="shared" si="23"/>
        <v>0.167593158650497</v>
      </c>
      <c r="U729" s="219">
        <v>2.16</v>
      </c>
      <c r="V729" s="219">
        <v>3.25</v>
      </c>
      <c r="W729" s="219">
        <v>4.36</v>
      </c>
      <c r="X729" s="219">
        <v>4.98</v>
      </c>
      <c r="Y729" s="219">
        <v>5.37</v>
      </c>
      <c r="Z729" s="219">
        <v>5.64</v>
      </c>
      <c r="AA729" s="219">
        <v>4.73</v>
      </c>
      <c r="AB729" s="219">
        <v>4.51</v>
      </c>
      <c r="AC729" s="219">
        <v>4.13</v>
      </c>
      <c r="AD729" s="219">
        <v>3.08</v>
      </c>
      <c r="AE729" s="219">
        <v>2.2</v>
      </c>
      <c r="AF729" s="219">
        <v>1.83</v>
      </c>
      <c r="AG729" s="179">
        <v>2.68373174858183</v>
      </c>
      <c r="AH729" s="179">
        <v>4.03802230689395</v>
      </c>
      <c r="AI729" s="179">
        <v>5.4171622332485</v>
      </c>
      <c r="AJ729" s="179">
        <v>6.18749264256366</v>
      </c>
      <c r="AK729" s="179">
        <v>6.67205531939093</v>
      </c>
      <c r="AL729" s="179">
        <v>7.00752178796366</v>
      </c>
      <c r="AM729" s="179">
        <v>5.87687554203335</v>
      </c>
      <c r="AN729" s="179">
        <v>5.60353249356668</v>
      </c>
      <c r="AO729" s="179">
        <v>5.13139450076062</v>
      </c>
      <c r="AP729" s="179">
        <v>3.82680267853335</v>
      </c>
      <c r="AQ729" s="179">
        <v>2.73343048466668</v>
      </c>
      <c r="AR729" s="179">
        <v>2.27371717588183</v>
      </c>
      <c r="AS729" s="177">
        <v>0.8</v>
      </c>
      <c r="AT729" s="180">
        <v>1.25595943543608</v>
      </c>
      <c r="AU729" s="181">
        <v>722</v>
      </c>
    </row>
    <row r="730" customHeight="1" spans="1:47">
      <c r="A730" s="184" t="s">
        <v>798</v>
      </c>
      <c r="B730" s="185" t="s">
        <v>841</v>
      </c>
      <c r="C730" s="167" t="s">
        <v>845</v>
      </c>
      <c r="D730" s="186">
        <v>0</v>
      </c>
      <c r="E730" s="186">
        <v>0.65</v>
      </c>
      <c r="F730" s="186" t="s">
        <v>160</v>
      </c>
      <c r="G730" s="186" t="s">
        <v>160</v>
      </c>
      <c r="H730" s="186" t="s">
        <v>160</v>
      </c>
      <c r="I730" s="186" t="s">
        <v>160</v>
      </c>
      <c r="J730" s="186" t="s">
        <v>160</v>
      </c>
      <c r="K730" s="196" t="s">
        <v>160</v>
      </c>
      <c r="L730" s="171">
        <v>0.3723</v>
      </c>
      <c r="M730" s="172">
        <v>243</v>
      </c>
      <c r="N730" s="173">
        <v>129.58</v>
      </c>
      <c r="O730" s="173">
        <v>44.58</v>
      </c>
      <c r="P730" s="174">
        <v>1.315</v>
      </c>
      <c r="Q730" s="175">
        <v>42.68</v>
      </c>
      <c r="R730" s="176">
        <v>33</v>
      </c>
      <c r="S730" s="174">
        <f t="shared" si="22"/>
        <v>1.125392</v>
      </c>
      <c r="T730" s="177">
        <f t="shared" si="23"/>
        <v>0.168481737918876</v>
      </c>
      <c r="U730" s="219">
        <v>2.16</v>
      </c>
      <c r="V730" s="219">
        <v>3.25</v>
      </c>
      <c r="W730" s="219">
        <v>4.36</v>
      </c>
      <c r="X730" s="219">
        <v>4.98</v>
      </c>
      <c r="Y730" s="219">
        <v>5.37</v>
      </c>
      <c r="Z730" s="219">
        <v>5.64</v>
      </c>
      <c r="AA730" s="219">
        <v>4.73</v>
      </c>
      <c r="AB730" s="219">
        <v>4.51</v>
      </c>
      <c r="AC730" s="219">
        <v>4.13</v>
      </c>
      <c r="AD730" s="219">
        <v>3.08</v>
      </c>
      <c r="AE730" s="219">
        <v>2.2</v>
      </c>
      <c r="AF730" s="219">
        <v>1.83</v>
      </c>
      <c r="AG730" s="179">
        <v>2.68288724284516</v>
      </c>
      <c r="AH730" s="179">
        <v>4.03675163854017</v>
      </c>
      <c r="AI730" s="179">
        <v>5.41545758278004</v>
      </c>
      <c r="AJ730" s="179">
        <v>6.18554558767078</v>
      </c>
      <c r="AK730" s="179">
        <v>6.6699557842956</v>
      </c>
      <c r="AL730" s="179">
        <v>7.00531668965125</v>
      </c>
      <c r="AM730" s="179">
        <v>5.87502623086</v>
      </c>
      <c r="AN730" s="179">
        <v>5.60176919686651</v>
      </c>
      <c r="AO730" s="179">
        <v>5.12977977451412</v>
      </c>
      <c r="AP730" s="179">
        <v>3.82559847590884</v>
      </c>
      <c r="AQ730" s="179">
        <v>2.73257033993488</v>
      </c>
      <c r="AR730" s="179">
        <v>2.27300169185493</v>
      </c>
      <c r="AS730" s="177">
        <v>0.8</v>
      </c>
      <c r="AT730" s="180">
        <v>1.26586609142496</v>
      </c>
      <c r="AU730" s="181">
        <v>723</v>
      </c>
    </row>
    <row r="731" customHeight="1" spans="1:47">
      <c r="A731" s="184" t="s">
        <v>798</v>
      </c>
      <c r="B731" s="185" t="s">
        <v>841</v>
      </c>
      <c r="C731" s="167" t="s">
        <v>846</v>
      </c>
      <c r="D731" s="186">
        <v>0</v>
      </c>
      <c r="E731" s="186">
        <v>0.65</v>
      </c>
      <c r="F731" s="186" t="s">
        <v>160</v>
      </c>
      <c r="G731" s="186" t="s">
        <v>160</v>
      </c>
      <c r="H731" s="186" t="s">
        <v>160</v>
      </c>
      <c r="I731" s="186" t="s">
        <v>160</v>
      </c>
      <c r="J731" s="186" t="s">
        <v>160</v>
      </c>
      <c r="K731" s="196" t="s">
        <v>160</v>
      </c>
      <c r="L731" s="171">
        <v>0.3723</v>
      </c>
      <c r="M731" s="172">
        <v>235</v>
      </c>
      <c r="N731" s="173">
        <v>129.62</v>
      </c>
      <c r="O731" s="173">
        <v>44.57</v>
      </c>
      <c r="P731" s="174">
        <v>1.312</v>
      </c>
      <c r="Q731" s="175">
        <v>42.67</v>
      </c>
      <c r="R731" s="176">
        <v>33</v>
      </c>
      <c r="S731" s="174">
        <f t="shared" si="22"/>
        <v>1.125392</v>
      </c>
      <c r="T731" s="177">
        <f t="shared" si="23"/>
        <v>0.165816000113738</v>
      </c>
      <c r="U731" s="219">
        <v>2.16</v>
      </c>
      <c r="V731" s="219">
        <v>3.25</v>
      </c>
      <c r="W731" s="219">
        <v>4.36</v>
      </c>
      <c r="X731" s="219">
        <v>4.98</v>
      </c>
      <c r="Y731" s="219">
        <v>5.37</v>
      </c>
      <c r="Z731" s="219">
        <v>5.64</v>
      </c>
      <c r="AA731" s="219">
        <v>4.73</v>
      </c>
      <c r="AB731" s="219">
        <v>4.51</v>
      </c>
      <c r="AC731" s="219">
        <v>4.13</v>
      </c>
      <c r="AD731" s="219">
        <v>3.08</v>
      </c>
      <c r="AE731" s="219">
        <v>2.2</v>
      </c>
      <c r="AF731" s="219">
        <v>1.83</v>
      </c>
      <c r="AG731" s="179">
        <v>2.6824726673017</v>
      </c>
      <c r="AH731" s="179">
        <v>4.03612785589377</v>
      </c>
      <c r="AI731" s="179">
        <v>5.41462075436826</v>
      </c>
      <c r="AJ731" s="179">
        <v>6.18458976072337</v>
      </c>
      <c r="AK731" s="179">
        <v>6.66892510343063</v>
      </c>
      <c r="AL731" s="179">
        <v>7.00423418684334</v>
      </c>
      <c r="AM731" s="179">
        <v>5.87411838719308</v>
      </c>
      <c r="AN731" s="179">
        <v>5.60090357848643</v>
      </c>
      <c r="AO731" s="179">
        <v>5.12898709072039</v>
      </c>
      <c r="AP731" s="179">
        <v>3.82500732189317</v>
      </c>
      <c r="AQ731" s="179">
        <v>2.73214808706655</v>
      </c>
      <c r="AR731" s="179">
        <v>2.27265045424172</v>
      </c>
      <c r="AS731" s="177">
        <v>0.8</v>
      </c>
      <c r="AT731" s="180">
        <v>1.27940610244598</v>
      </c>
      <c r="AU731" s="181">
        <v>724</v>
      </c>
    </row>
    <row r="732" customHeight="1" spans="1:47">
      <c r="A732" s="184" t="s">
        <v>798</v>
      </c>
      <c r="B732" s="185" t="s">
        <v>841</v>
      </c>
      <c r="C732" s="167" t="s">
        <v>847</v>
      </c>
      <c r="D732" s="186">
        <v>0</v>
      </c>
      <c r="E732" s="186">
        <v>0.65</v>
      </c>
      <c r="F732" s="186" t="s">
        <v>160</v>
      </c>
      <c r="G732" s="186" t="s">
        <v>160</v>
      </c>
      <c r="H732" s="186" t="s">
        <v>160</v>
      </c>
      <c r="I732" s="186" t="s">
        <v>160</v>
      </c>
      <c r="J732" s="186" t="s">
        <v>160</v>
      </c>
      <c r="K732" s="196" t="s">
        <v>160</v>
      </c>
      <c r="L732" s="171">
        <v>0.3723</v>
      </c>
      <c r="M732" s="172">
        <v>111</v>
      </c>
      <c r="N732" s="173">
        <v>131.12</v>
      </c>
      <c r="O732" s="173">
        <v>44.07</v>
      </c>
      <c r="P732" s="174">
        <v>1.337</v>
      </c>
      <c r="Q732" s="175">
        <v>42.07</v>
      </c>
      <c r="R732" s="176">
        <v>33</v>
      </c>
      <c r="S732" s="174">
        <f t="shared" si="22"/>
        <v>1.135232</v>
      </c>
      <c r="T732" s="177">
        <f t="shared" si="23"/>
        <v>0.177732833464878</v>
      </c>
      <c r="U732" s="219">
        <v>2.23</v>
      </c>
      <c r="V732" s="219">
        <v>3.29</v>
      </c>
      <c r="W732" s="219">
        <v>4.38</v>
      </c>
      <c r="X732" s="219">
        <v>4.97</v>
      </c>
      <c r="Y732" s="219">
        <v>5.5</v>
      </c>
      <c r="Z732" s="219">
        <v>5.65</v>
      </c>
      <c r="AA732" s="219">
        <v>4.8</v>
      </c>
      <c r="AB732" s="219">
        <v>4.52</v>
      </c>
      <c r="AC732" s="219">
        <v>4.07</v>
      </c>
      <c r="AD732" s="219">
        <v>3.12</v>
      </c>
      <c r="AE732" s="219">
        <v>2.24</v>
      </c>
      <c r="AF732" s="219">
        <v>1.87</v>
      </c>
      <c r="AG732" s="179">
        <v>2.74989436520464</v>
      </c>
      <c r="AH732" s="179">
        <v>4.05701904104183</v>
      </c>
      <c r="AI732" s="179">
        <v>5.40113781147818</v>
      </c>
      <c r="AJ732" s="179">
        <v>6.12868833859511</v>
      </c>
      <c r="AK732" s="179">
        <v>6.7822506765137</v>
      </c>
      <c r="AL732" s="179">
        <v>6.96722114950953</v>
      </c>
      <c r="AM732" s="179">
        <v>5.9190551358665</v>
      </c>
      <c r="AN732" s="179">
        <v>5.57377691960762</v>
      </c>
      <c r="AO732" s="179">
        <v>5.01886550062014</v>
      </c>
      <c r="AP732" s="179">
        <v>3.84738583831323</v>
      </c>
      <c r="AQ732" s="179">
        <v>2.76222573007103</v>
      </c>
      <c r="AR732" s="179">
        <v>2.30596523001466</v>
      </c>
      <c r="AS732" s="177">
        <v>0.8</v>
      </c>
      <c r="AT732" s="180">
        <v>1.29564760103131</v>
      </c>
      <c r="AU732" s="181">
        <v>725</v>
      </c>
    </row>
    <row r="733" customHeight="1" spans="1:47">
      <c r="A733" s="184" t="s">
        <v>798</v>
      </c>
      <c r="B733" s="185" t="s">
        <v>841</v>
      </c>
      <c r="C733" s="167" t="s">
        <v>848</v>
      </c>
      <c r="D733" s="186">
        <v>0</v>
      </c>
      <c r="E733" s="186">
        <v>0.65</v>
      </c>
      <c r="F733" s="186" t="s">
        <v>160</v>
      </c>
      <c r="G733" s="186" t="s">
        <v>160</v>
      </c>
      <c r="H733" s="186" t="s">
        <v>160</v>
      </c>
      <c r="I733" s="186" t="s">
        <v>160</v>
      </c>
      <c r="J733" s="186" t="s">
        <v>160</v>
      </c>
      <c r="K733" s="196" t="s">
        <v>160</v>
      </c>
      <c r="L733" s="171">
        <v>0.3723</v>
      </c>
      <c r="M733" s="172">
        <v>308</v>
      </c>
      <c r="N733" s="173">
        <v>130.27</v>
      </c>
      <c r="O733" s="173">
        <v>45.3</v>
      </c>
      <c r="P733" s="174">
        <v>1.313</v>
      </c>
      <c r="Q733" s="175">
        <v>42.8</v>
      </c>
      <c r="R733" s="176">
        <v>34</v>
      </c>
      <c r="S733" s="174">
        <f t="shared" si="22"/>
        <v>1.123896</v>
      </c>
      <c r="T733" s="177">
        <f t="shared" si="23"/>
        <v>0.168257561197833</v>
      </c>
      <c r="U733" s="219">
        <v>2.1</v>
      </c>
      <c r="V733" s="219">
        <v>3.18</v>
      </c>
      <c r="W733" s="219">
        <v>4.3</v>
      </c>
      <c r="X733" s="219">
        <v>4.95</v>
      </c>
      <c r="Y733" s="219">
        <v>5.59</v>
      </c>
      <c r="Z733" s="219">
        <v>5.76</v>
      </c>
      <c r="AA733" s="219">
        <v>4.9</v>
      </c>
      <c r="AB733" s="219">
        <v>4.56</v>
      </c>
      <c r="AC733" s="219">
        <v>4.04</v>
      </c>
      <c r="AD733" s="219">
        <v>2.95</v>
      </c>
      <c r="AE733" s="219">
        <v>2.11</v>
      </c>
      <c r="AF733" s="219">
        <v>1.73</v>
      </c>
      <c r="AG733" s="179">
        <v>2.61427107134468</v>
      </c>
      <c r="AH733" s="179">
        <v>3.95875333660766</v>
      </c>
      <c r="AI733" s="179">
        <v>5.35303124132482</v>
      </c>
      <c r="AJ733" s="179">
        <v>6.16221038245532</v>
      </c>
      <c r="AK733" s="179">
        <v>6.95894061372227</v>
      </c>
      <c r="AL733" s="179">
        <v>7.17057208140255</v>
      </c>
      <c r="AM733" s="179">
        <v>6.09996583313759</v>
      </c>
      <c r="AN733" s="179">
        <v>5.67670289777702</v>
      </c>
      <c r="AO733" s="179">
        <v>5.02935958487262</v>
      </c>
      <c r="AP733" s="179">
        <v>3.6724284097461</v>
      </c>
      <c r="AQ733" s="179">
        <v>2.62671998120823</v>
      </c>
      <c r="AR733" s="179">
        <v>2.15366140639347</v>
      </c>
      <c r="AS733" s="177">
        <v>0.8</v>
      </c>
      <c r="AT733" s="180">
        <v>1.29564760103131</v>
      </c>
      <c r="AU733" s="181">
        <v>726</v>
      </c>
    </row>
    <row r="734" customHeight="1" spans="1:47">
      <c r="A734" s="184" t="s">
        <v>798</v>
      </c>
      <c r="B734" s="185" t="s">
        <v>841</v>
      </c>
      <c r="C734" s="167" t="s">
        <v>849</v>
      </c>
      <c r="D734" s="186">
        <v>0</v>
      </c>
      <c r="E734" s="186">
        <v>0.65</v>
      </c>
      <c r="F734" s="186" t="s">
        <v>160</v>
      </c>
      <c r="G734" s="186" t="s">
        <v>160</v>
      </c>
      <c r="H734" s="186" t="s">
        <v>160</v>
      </c>
      <c r="I734" s="186" t="s">
        <v>160</v>
      </c>
      <c r="J734" s="186" t="s">
        <v>160</v>
      </c>
      <c r="K734" s="196" t="s">
        <v>160</v>
      </c>
      <c r="L734" s="171">
        <v>0.3723</v>
      </c>
      <c r="M734" s="172">
        <v>465</v>
      </c>
      <c r="N734" s="173">
        <v>131.15</v>
      </c>
      <c r="O734" s="173">
        <v>44.42</v>
      </c>
      <c r="P734" s="174">
        <v>1.36</v>
      </c>
      <c r="Q734" s="175">
        <v>42.72</v>
      </c>
      <c r="R734" s="176">
        <v>33</v>
      </c>
      <c r="S734" s="174">
        <f t="shared" si="22"/>
        <v>1.135232</v>
      </c>
      <c r="T734" s="177">
        <f t="shared" si="23"/>
        <v>0.19799300935844</v>
      </c>
      <c r="U734" s="219">
        <v>2.23</v>
      </c>
      <c r="V734" s="219">
        <v>3.29</v>
      </c>
      <c r="W734" s="219">
        <v>4.38</v>
      </c>
      <c r="X734" s="219">
        <v>4.97</v>
      </c>
      <c r="Y734" s="219">
        <v>5.5</v>
      </c>
      <c r="Z734" s="219">
        <v>5.65</v>
      </c>
      <c r="AA734" s="219">
        <v>4.8</v>
      </c>
      <c r="AB734" s="219">
        <v>4.52</v>
      </c>
      <c r="AC734" s="219">
        <v>4.07</v>
      </c>
      <c r="AD734" s="219">
        <v>3.12</v>
      </c>
      <c r="AE734" s="219">
        <v>2.24</v>
      </c>
      <c r="AF734" s="219">
        <v>1.87</v>
      </c>
      <c r="AG734" s="179">
        <v>2.77246088905175</v>
      </c>
      <c r="AH734" s="179">
        <v>4.09031225335438</v>
      </c>
      <c r="AI734" s="179">
        <v>5.44546129777878</v>
      </c>
      <c r="AJ734" s="179">
        <v>6.17898234017364</v>
      </c>
      <c r="AK734" s="179">
        <v>6.83790802232495</v>
      </c>
      <c r="AL734" s="179">
        <v>7.02439642293382</v>
      </c>
      <c r="AM734" s="179">
        <v>5.9676288194836</v>
      </c>
      <c r="AN734" s="179">
        <v>5.61951713834705</v>
      </c>
      <c r="AO734" s="179">
        <v>5.06005193652047</v>
      </c>
      <c r="AP734" s="179">
        <v>3.87895873266434</v>
      </c>
      <c r="AQ734" s="179">
        <v>2.78489344909234</v>
      </c>
      <c r="AR734" s="179">
        <v>2.32488872759048</v>
      </c>
      <c r="AS734" s="177">
        <v>0.8</v>
      </c>
      <c r="AT734" s="180">
        <v>1.27431288482467</v>
      </c>
      <c r="AU734" s="181">
        <v>727</v>
      </c>
    </row>
    <row r="735" customHeight="1" spans="1:47">
      <c r="A735" s="184" t="s">
        <v>798</v>
      </c>
      <c r="B735" s="185" t="s">
        <v>841</v>
      </c>
      <c r="C735" s="167" t="s">
        <v>850</v>
      </c>
      <c r="D735" s="186">
        <v>0</v>
      </c>
      <c r="E735" s="186">
        <v>0.65</v>
      </c>
      <c r="F735" s="186" t="s">
        <v>160</v>
      </c>
      <c r="G735" s="186" t="s">
        <v>160</v>
      </c>
      <c r="H735" s="186" t="s">
        <v>160</v>
      </c>
      <c r="I735" s="186" t="s">
        <v>160</v>
      </c>
      <c r="J735" s="186" t="s">
        <v>160</v>
      </c>
      <c r="K735" s="196" t="s">
        <v>160</v>
      </c>
      <c r="L735" s="171">
        <v>0.3723</v>
      </c>
      <c r="M735" s="172">
        <v>289</v>
      </c>
      <c r="N735" s="173">
        <v>129.38</v>
      </c>
      <c r="O735" s="173">
        <v>44.57</v>
      </c>
      <c r="P735" s="174">
        <v>1.267</v>
      </c>
      <c r="Q735" s="175">
        <v>42.67</v>
      </c>
      <c r="R735" s="176">
        <v>32</v>
      </c>
      <c r="S735" s="174">
        <f t="shared" si="22"/>
        <v>1.125392</v>
      </c>
      <c r="T735" s="177">
        <f t="shared" si="23"/>
        <v>0.125829933036666</v>
      </c>
      <c r="U735" s="219">
        <v>2.16</v>
      </c>
      <c r="V735" s="219">
        <v>3.25</v>
      </c>
      <c r="W735" s="219">
        <v>4.36</v>
      </c>
      <c r="X735" s="219">
        <v>4.98</v>
      </c>
      <c r="Y735" s="219">
        <v>5.37</v>
      </c>
      <c r="Z735" s="219">
        <v>5.64</v>
      </c>
      <c r="AA735" s="219">
        <v>4.73</v>
      </c>
      <c r="AB735" s="219">
        <v>4.51</v>
      </c>
      <c r="AC735" s="219">
        <v>4.13</v>
      </c>
      <c r="AD735" s="219">
        <v>3.08</v>
      </c>
      <c r="AE735" s="219">
        <v>2.2</v>
      </c>
      <c r="AF735" s="219">
        <v>1.83</v>
      </c>
      <c r="AG735" s="179">
        <v>2.6824726673017</v>
      </c>
      <c r="AH735" s="179">
        <v>4.03612785589377</v>
      </c>
      <c r="AI735" s="179">
        <v>5.41462075436826</v>
      </c>
      <c r="AJ735" s="179">
        <v>6.18458976072337</v>
      </c>
      <c r="AK735" s="179">
        <v>6.66892510343063</v>
      </c>
      <c r="AL735" s="179">
        <v>7.00423418684334</v>
      </c>
      <c r="AM735" s="179">
        <v>5.87411838719308</v>
      </c>
      <c r="AN735" s="179">
        <v>5.60090357848643</v>
      </c>
      <c r="AO735" s="179">
        <v>5.12898709072039</v>
      </c>
      <c r="AP735" s="179">
        <v>3.82500732189317</v>
      </c>
      <c r="AQ735" s="179">
        <v>2.73214808706655</v>
      </c>
      <c r="AR735" s="179">
        <v>2.27265045424172</v>
      </c>
      <c r="AS735" s="177">
        <v>0.8</v>
      </c>
      <c r="AT735" s="180">
        <v>1.3000226421158</v>
      </c>
      <c r="AU735" s="181">
        <v>728</v>
      </c>
    </row>
    <row r="736" customHeight="1" spans="1:47">
      <c r="A736" s="184" t="s">
        <v>798</v>
      </c>
      <c r="B736" s="185" t="s">
        <v>841</v>
      </c>
      <c r="C736" s="167" t="s">
        <v>851</v>
      </c>
      <c r="D736" s="186">
        <v>0</v>
      </c>
      <c r="E736" s="186">
        <v>0.65</v>
      </c>
      <c r="F736" s="186" t="s">
        <v>160</v>
      </c>
      <c r="G736" s="186" t="s">
        <v>160</v>
      </c>
      <c r="H736" s="186" t="s">
        <v>160</v>
      </c>
      <c r="I736" s="186" t="s">
        <v>160</v>
      </c>
      <c r="J736" s="186" t="s">
        <v>160</v>
      </c>
      <c r="K736" s="196" t="s">
        <v>160</v>
      </c>
      <c r="L736" s="171">
        <v>0.3723</v>
      </c>
      <c r="M736" s="172">
        <v>250</v>
      </c>
      <c r="N736" s="173">
        <v>129.47</v>
      </c>
      <c r="O736" s="173">
        <v>44.35</v>
      </c>
      <c r="P736" s="174">
        <v>1.239</v>
      </c>
      <c r="Q736" s="175">
        <v>42.25</v>
      </c>
      <c r="R736" s="176">
        <v>32</v>
      </c>
      <c r="S736" s="174">
        <f t="shared" si="22"/>
        <v>1.125392</v>
      </c>
      <c r="T736" s="177">
        <f t="shared" si="23"/>
        <v>0.100949713522044</v>
      </c>
      <c r="U736" s="219">
        <v>2.16</v>
      </c>
      <c r="V736" s="219">
        <v>3.25</v>
      </c>
      <c r="W736" s="219">
        <v>4.36</v>
      </c>
      <c r="X736" s="219">
        <v>4.98</v>
      </c>
      <c r="Y736" s="219">
        <v>5.37</v>
      </c>
      <c r="Z736" s="219">
        <v>5.64</v>
      </c>
      <c r="AA736" s="219">
        <v>4.73</v>
      </c>
      <c r="AB736" s="219">
        <v>4.51</v>
      </c>
      <c r="AC736" s="219">
        <v>4.13</v>
      </c>
      <c r="AD736" s="219">
        <v>3.08</v>
      </c>
      <c r="AE736" s="219">
        <v>2.2</v>
      </c>
      <c r="AF736" s="219">
        <v>1.83</v>
      </c>
      <c r="AG736" s="179">
        <v>2.66896057551502</v>
      </c>
      <c r="AH736" s="179">
        <v>4.01579716223325</v>
      </c>
      <c r="AI736" s="179">
        <v>5.38734634687291</v>
      </c>
      <c r="AJ736" s="179">
        <v>6.15343688243741</v>
      </c>
      <c r="AK736" s="179">
        <v>6.6353325419054</v>
      </c>
      <c r="AL736" s="179">
        <v>6.96895261384477</v>
      </c>
      <c r="AM736" s="179">
        <v>5.84452940841947</v>
      </c>
      <c r="AN736" s="179">
        <v>5.57269083128368</v>
      </c>
      <c r="AO736" s="179">
        <v>5.1031514707764</v>
      </c>
      <c r="AP736" s="179">
        <v>3.80574007990105</v>
      </c>
      <c r="AQ736" s="179">
        <v>2.71838577135789</v>
      </c>
      <c r="AR736" s="179">
        <v>2.26120270981134</v>
      </c>
      <c r="AS736" s="177">
        <v>0.8</v>
      </c>
      <c r="AT736" s="180">
        <v>1.28655423517124</v>
      </c>
      <c r="AU736" s="181">
        <v>729</v>
      </c>
    </row>
    <row r="737" customHeight="1" spans="1:47">
      <c r="A737" s="184" t="s">
        <v>798</v>
      </c>
      <c r="B737" s="185" t="s">
        <v>841</v>
      </c>
      <c r="C737" s="167" t="s">
        <v>852</v>
      </c>
      <c r="D737" s="186">
        <v>0</v>
      </c>
      <c r="E737" s="186">
        <v>0.65</v>
      </c>
      <c r="F737" s="186" t="s">
        <v>160</v>
      </c>
      <c r="G737" s="186" t="s">
        <v>160</v>
      </c>
      <c r="H737" s="186" t="s">
        <v>160</v>
      </c>
      <c r="I737" s="186" t="s">
        <v>160</v>
      </c>
      <c r="J737" s="186" t="s">
        <v>160</v>
      </c>
      <c r="K737" s="196" t="s">
        <v>160</v>
      </c>
      <c r="L737" s="171">
        <v>0.3723</v>
      </c>
      <c r="M737" s="172">
        <v>264</v>
      </c>
      <c r="N737" s="173">
        <v>130.52</v>
      </c>
      <c r="O737" s="173">
        <v>44.92</v>
      </c>
      <c r="P737" s="174">
        <v>1.352</v>
      </c>
      <c r="Q737" s="175">
        <v>43.52</v>
      </c>
      <c r="R737" s="176">
        <v>34</v>
      </c>
      <c r="S737" s="174">
        <f t="shared" si="22"/>
        <v>1.138096</v>
      </c>
      <c r="T737" s="177">
        <f t="shared" si="23"/>
        <v>0.187948995515317</v>
      </c>
      <c r="U737" s="219">
        <v>2.22</v>
      </c>
      <c r="V737" s="219">
        <v>3.3</v>
      </c>
      <c r="W737" s="219">
        <v>4.38</v>
      </c>
      <c r="X737" s="219">
        <v>5.03</v>
      </c>
      <c r="Y737" s="219">
        <v>5.49</v>
      </c>
      <c r="Z737" s="219">
        <v>5.68</v>
      </c>
      <c r="AA737" s="219">
        <v>4.8</v>
      </c>
      <c r="AB737" s="219">
        <v>4.55</v>
      </c>
      <c r="AC737" s="219">
        <v>4.11</v>
      </c>
      <c r="AD737" s="219">
        <v>3.12</v>
      </c>
      <c r="AE737" s="219">
        <v>2.22</v>
      </c>
      <c r="AF737" s="219">
        <v>1.86</v>
      </c>
      <c r="AG737" s="179">
        <v>2.78944243719335</v>
      </c>
      <c r="AH737" s="179">
        <v>4.14646848771984</v>
      </c>
      <c r="AI737" s="179">
        <v>5.50349453824633</v>
      </c>
      <c r="AJ737" s="179">
        <v>6.32022317976691</v>
      </c>
      <c r="AK737" s="179">
        <v>6.89821575684301</v>
      </c>
      <c r="AL737" s="179">
        <v>7.13695182128748</v>
      </c>
      <c r="AM737" s="179">
        <v>6.03122689122886</v>
      </c>
      <c r="AN737" s="179">
        <v>5.71710049064402</v>
      </c>
      <c r="AO737" s="179">
        <v>5.16423802561471</v>
      </c>
      <c r="AP737" s="179">
        <v>3.92029747929876</v>
      </c>
      <c r="AQ737" s="179">
        <v>2.78944243719335</v>
      </c>
      <c r="AR737" s="179">
        <v>2.33710042035118</v>
      </c>
      <c r="AS737" s="177">
        <v>0.8</v>
      </c>
      <c r="AT737" s="180">
        <v>1.29512171963218</v>
      </c>
      <c r="AU737" s="181">
        <v>730</v>
      </c>
    </row>
    <row r="738" customHeight="1" spans="1:47">
      <c r="A738" s="184" t="s">
        <v>798</v>
      </c>
      <c r="B738" s="185" t="s">
        <v>853</v>
      </c>
      <c r="C738" s="188" t="s">
        <v>854</v>
      </c>
      <c r="D738" s="186">
        <v>0</v>
      </c>
      <c r="E738" s="186">
        <v>0.65</v>
      </c>
      <c r="F738" s="186" t="s">
        <v>160</v>
      </c>
      <c r="G738" s="186" t="s">
        <v>160</v>
      </c>
      <c r="H738" s="186" t="s">
        <v>160</v>
      </c>
      <c r="I738" s="186" t="s">
        <v>160</v>
      </c>
      <c r="J738" s="186" t="s">
        <v>160</v>
      </c>
      <c r="K738" s="196" t="s">
        <v>160</v>
      </c>
      <c r="L738" s="171">
        <v>0.3723</v>
      </c>
      <c r="M738" s="172">
        <v>82</v>
      </c>
      <c r="N738" s="173">
        <v>130.37</v>
      </c>
      <c r="O738" s="173">
        <v>46.82</v>
      </c>
      <c r="P738" s="174">
        <v>1.237</v>
      </c>
      <c r="Q738" s="175">
        <v>44.52</v>
      </c>
      <c r="R738" s="176">
        <v>36</v>
      </c>
      <c r="S738" s="174">
        <f t="shared" si="22"/>
        <v>1.115232</v>
      </c>
      <c r="T738" s="177">
        <f t="shared" si="23"/>
        <v>0.109186250035867</v>
      </c>
      <c r="U738" s="219">
        <v>1.97</v>
      </c>
      <c r="V738" s="219">
        <v>3.09</v>
      </c>
      <c r="W738" s="219">
        <v>4.25</v>
      </c>
      <c r="X738" s="219">
        <v>4.99</v>
      </c>
      <c r="Y738" s="219">
        <v>5.66</v>
      </c>
      <c r="Z738" s="219">
        <v>5.8</v>
      </c>
      <c r="AA738" s="219">
        <v>5.03</v>
      </c>
      <c r="AB738" s="219">
        <v>4.51</v>
      </c>
      <c r="AC738" s="219">
        <v>3.97</v>
      </c>
      <c r="AD738" s="219">
        <v>2.88</v>
      </c>
      <c r="AE738" s="219">
        <v>2.04</v>
      </c>
      <c r="AF738" s="219">
        <v>1.62</v>
      </c>
      <c r="AG738" s="179">
        <v>2.50851245301426</v>
      </c>
      <c r="AH738" s="179">
        <v>3.9346718171645</v>
      </c>
      <c r="AI738" s="179">
        <v>5.41176544432011</v>
      </c>
      <c r="AJ738" s="179">
        <v>6.35404930991937</v>
      </c>
      <c r="AK738" s="179">
        <v>7.20719821525925</v>
      </c>
      <c r="AL738" s="179">
        <v>7.38546813577803</v>
      </c>
      <c r="AM738" s="179">
        <v>6.40498357292474</v>
      </c>
      <c r="AN738" s="179">
        <v>5.74283815385498</v>
      </c>
      <c r="AO738" s="179">
        <v>5.05522560328255</v>
      </c>
      <c r="AP738" s="179">
        <v>3.66726693638633</v>
      </c>
      <c r="AQ738" s="179">
        <v>2.59764741327365</v>
      </c>
      <c r="AR738" s="179">
        <v>2.06283765171731</v>
      </c>
      <c r="AS738" s="177">
        <v>0.8</v>
      </c>
      <c r="AT738" s="180">
        <v>1.29304290900434</v>
      </c>
      <c r="AU738" s="181">
        <v>731</v>
      </c>
    </row>
    <row r="739" customHeight="1" spans="1:47">
      <c r="A739" s="184" t="s">
        <v>798</v>
      </c>
      <c r="B739" s="185" t="s">
        <v>853</v>
      </c>
      <c r="C739" s="167" t="s">
        <v>855</v>
      </c>
      <c r="D739" s="186">
        <v>0</v>
      </c>
      <c r="E739" s="186">
        <v>0.65</v>
      </c>
      <c r="F739" s="186" t="s">
        <v>160</v>
      </c>
      <c r="G739" s="186" t="s">
        <v>160</v>
      </c>
      <c r="H739" s="186" t="s">
        <v>160</v>
      </c>
      <c r="I739" s="186" t="s">
        <v>160</v>
      </c>
      <c r="J739" s="186" t="s">
        <v>160</v>
      </c>
      <c r="K739" s="196" t="s">
        <v>160</v>
      </c>
      <c r="L739" s="171">
        <v>0.3723</v>
      </c>
      <c r="M739" s="172">
        <v>82</v>
      </c>
      <c r="N739" s="173">
        <v>130.37</v>
      </c>
      <c r="O739" s="173">
        <v>46.82</v>
      </c>
      <c r="P739" s="174">
        <v>1.237</v>
      </c>
      <c r="Q739" s="175">
        <v>44.52</v>
      </c>
      <c r="R739" s="176">
        <v>36</v>
      </c>
      <c r="S739" s="174">
        <f t="shared" si="22"/>
        <v>1.115232</v>
      </c>
      <c r="T739" s="177">
        <f t="shared" si="23"/>
        <v>0.109186250035867</v>
      </c>
      <c r="U739" s="219">
        <v>1.97</v>
      </c>
      <c r="V739" s="219">
        <v>3.09</v>
      </c>
      <c r="W739" s="219">
        <v>4.25</v>
      </c>
      <c r="X739" s="219">
        <v>4.99</v>
      </c>
      <c r="Y739" s="219">
        <v>5.66</v>
      </c>
      <c r="Z739" s="219">
        <v>5.8</v>
      </c>
      <c r="AA739" s="219">
        <v>5.03</v>
      </c>
      <c r="AB739" s="219">
        <v>4.51</v>
      </c>
      <c r="AC739" s="219">
        <v>3.97</v>
      </c>
      <c r="AD739" s="219">
        <v>2.88</v>
      </c>
      <c r="AE739" s="219">
        <v>2.04</v>
      </c>
      <c r="AF739" s="219">
        <v>1.62</v>
      </c>
      <c r="AG739" s="179">
        <v>2.50851245301426</v>
      </c>
      <c r="AH739" s="179">
        <v>3.9346718171645</v>
      </c>
      <c r="AI739" s="179">
        <v>5.41176544432011</v>
      </c>
      <c r="AJ739" s="179">
        <v>6.35404930991937</v>
      </c>
      <c r="AK739" s="179">
        <v>7.20719821525925</v>
      </c>
      <c r="AL739" s="179">
        <v>7.38546813577803</v>
      </c>
      <c r="AM739" s="179">
        <v>6.40498357292474</v>
      </c>
      <c r="AN739" s="179">
        <v>5.74283815385498</v>
      </c>
      <c r="AO739" s="179">
        <v>5.05522560328255</v>
      </c>
      <c r="AP739" s="179">
        <v>3.66726693638633</v>
      </c>
      <c r="AQ739" s="179">
        <v>2.59764741327365</v>
      </c>
      <c r="AR739" s="179">
        <v>2.06283765171731</v>
      </c>
      <c r="AS739" s="177">
        <v>0.8</v>
      </c>
      <c r="AT739" s="180">
        <v>1.29172540226275</v>
      </c>
      <c r="AU739" s="181">
        <v>732</v>
      </c>
    </row>
    <row r="740" customHeight="1" spans="1:47">
      <c r="A740" s="184" t="s">
        <v>798</v>
      </c>
      <c r="B740" s="185" t="s">
        <v>853</v>
      </c>
      <c r="C740" s="167" t="s">
        <v>856</v>
      </c>
      <c r="D740" s="186">
        <v>0</v>
      </c>
      <c r="E740" s="186">
        <v>0.65</v>
      </c>
      <c r="F740" s="186" t="s">
        <v>160</v>
      </c>
      <c r="G740" s="186" t="s">
        <v>160</v>
      </c>
      <c r="H740" s="186" t="s">
        <v>160</v>
      </c>
      <c r="I740" s="186" t="s">
        <v>160</v>
      </c>
      <c r="J740" s="186" t="s">
        <v>160</v>
      </c>
      <c r="K740" s="196" t="s">
        <v>160</v>
      </c>
      <c r="L740" s="171">
        <v>0.3723</v>
      </c>
      <c r="M740" s="172">
        <v>82</v>
      </c>
      <c r="N740" s="173">
        <v>130.33</v>
      </c>
      <c r="O740" s="173">
        <v>46.8</v>
      </c>
      <c r="P740" s="174">
        <v>1.237</v>
      </c>
      <c r="Q740" s="175">
        <v>44.5</v>
      </c>
      <c r="R740" s="176">
        <v>36</v>
      </c>
      <c r="S740" s="174">
        <f t="shared" si="22"/>
        <v>1.115232</v>
      </c>
      <c r="T740" s="177">
        <f t="shared" si="23"/>
        <v>0.109186250035867</v>
      </c>
      <c r="U740" s="219">
        <v>1.97</v>
      </c>
      <c r="V740" s="219">
        <v>3.09</v>
      </c>
      <c r="W740" s="219">
        <v>4.25</v>
      </c>
      <c r="X740" s="219">
        <v>4.99</v>
      </c>
      <c r="Y740" s="219">
        <v>5.66</v>
      </c>
      <c r="Z740" s="219">
        <v>5.8</v>
      </c>
      <c r="AA740" s="219">
        <v>5.03</v>
      </c>
      <c r="AB740" s="219">
        <v>4.51</v>
      </c>
      <c r="AC740" s="219">
        <v>3.97</v>
      </c>
      <c r="AD740" s="219">
        <v>2.88</v>
      </c>
      <c r="AE740" s="219">
        <v>2.04</v>
      </c>
      <c r="AF740" s="219">
        <v>1.62</v>
      </c>
      <c r="AG740" s="179">
        <v>2.50691558348397</v>
      </c>
      <c r="AH740" s="179">
        <v>3.93216708272359</v>
      </c>
      <c r="AI740" s="179">
        <v>5.40832042122177</v>
      </c>
      <c r="AJ740" s="179">
        <v>6.35000444750509</v>
      </c>
      <c r="AK740" s="179">
        <v>7.20261025508594</v>
      </c>
      <c r="AL740" s="179">
        <v>7.38076669249089</v>
      </c>
      <c r="AM740" s="179">
        <v>6.40090628676365</v>
      </c>
      <c r="AN740" s="179">
        <v>5.7391823764024</v>
      </c>
      <c r="AO740" s="179">
        <v>5.05200754641187</v>
      </c>
      <c r="AP740" s="179">
        <v>3.66493242661617</v>
      </c>
      <c r="AQ740" s="179">
        <v>2.59599380218645</v>
      </c>
      <c r="AR740" s="179">
        <v>2.06152448997159</v>
      </c>
      <c r="AS740" s="177">
        <v>0.8</v>
      </c>
      <c r="AT740" s="180">
        <v>1.2845894838328</v>
      </c>
      <c r="AU740" s="181">
        <v>733</v>
      </c>
    </row>
    <row r="741" customHeight="1" spans="1:47">
      <c r="A741" s="184" t="s">
        <v>798</v>
      </c>
      <c r="B741" s="185" t="s">
        <v>853</v>
      </c>
      <c r="C741" s="167" t="s">
        <v>857</v>
      </c>
      <c r="D741" s="186">
        <v>0</v>
      </c>
      <c r="E741" s="186">
        <v>0.65</v>
      </c>
      <c r="F741" s="186" t="s">
        <v>160</v>
      </c>
      <c r="G741" s="186" t="s">
        <v>160</v>
      </c>
      <c r="H741" s="186" t="s">
        <v>160</v>
      </c>
      <c r="I741" s="186" t="s">
        <v>160</v>
      </c>
      <c r="J741" s="186" t="s">
        <v>160</v>
      </c>
      <c r="K741" s="196" t="s">
        <v>160</v>
      </c>
      <c r="L741" s="171">
        <v>0.3723</v>
      </c>
      <c r="M741" s="172">
        <v>81</v>
      </c>
      <c r="N741" s="173">
        <v>130.37</v>
      </c>
      <c r="O741" s="173">
        <v>46.82</v>
      </c>
      <c r="P741" s="174">
        <v>1.237</v>
      </c>
      <c r="Q741" s="175">
        <v>44.52</v>
      </c>
      <c r="R741" s="176">
        <v>36</v>
      </c>
      <c r="S741" s="174">
        <f t="shared" si="22"/>
        <v>1.115232</v>
      </c>
      <c r="T741" s="177">
        <f t="shared" si="23"/>
        <v>0.109186250035867</v>
      </c>
      <c r="U741" s="219">
        <v>1.97</v>
      </c>
      <c r="V741" s="219">
        <v>3.09</v>
      </c>
      <c r="W741" s="219">
        <v>4.25</v>
      </c>
      <c r="X741" s="219">
        <v>4.99</v>
      </c>
      <c r="Y741" s="219">
        <v>5.66</v>
      </c>
      <c r="Z741" s="219">
        <v>5.8</v>
      </c>
      <c r="AA741" s="219">
        <v>5.03</v>
      </c>
      <c r="AB741" s="219">
        <v>4.51</v>
      </c>
      <c r="AC741" s="219">
        <v>3.97</v>
      </c>
      <c r="AD741" s="219">
        <v>2.88</v>
      </c>
      <c r="AE741" s="219">
        <v>2.04</v>
      </c>
      <c r="AF741" s="219">
        <v>1.62</v>
      </c>
      <c r="AG741" s="179">
        <v>2.50851245301426</v>
      </c>
      <c r="AH741" s="179">
        <v>3.9346718171645</v>
      </c>
      <c r="AI741" s="179">
        <v>5.41176544432011</v>
      </c>
      <c r="AJ741" s="179">
        <v>6.35404930991937</v>
      </c>
      <c r="AK741" s="179">
        <v>7.20719821525925</v>
      </c>
      <c r="AL741" s="179">
        <v>7.38546813577803</v>
      </c>
      <c r="AM741" s="179">
        <v>6.40498357292474</v>
      </c>
      <c r="AN741" s="179">
        <v>5.74283815385498</v>
      </c>
      <c r="AO741" s="179">
        <v>5.05522560328255</v>
      </c>
      <c r="AP741" s="179">
        <v>3.66726693638633</v>
      </c>
      <c r="AQ741" s="179">
        <v>2.59764741327365</v>
      </c>
      <c r="AR741" s="179">
        <v>2.06283765171731</v>
      </c>
      <c r="AS741" s="177">
        <v>0.8</v>
      </c>
      <c r="AT741" s="180">
        <v>1.28685353805868</v>
      </c>
      <c r="AU741" s="181">
        <v>734</v>
      </c>
    </row>
    <row r="742" customHeight="1" spans="1:47">
      <c r="A742" s="184" t="s">
        <v>798</v>
      </c>
      <c r="B742" s="185" t="s">
        <v>853</v>
      </c>
      <c r="C742" s="167" t="s">
        <v>858</v>
      </c>
      <c r="D742" s="186">
        <v>0</v>
      </c>
      <c r="E742" s="186">
        <v>0.65</v>
      </c>
      <c r="F742" s="186" t="s">
        <v>160</v>
      </c>
      <c r="G742" s="186" t="s">
        <v>160</v>
      </c>
      <c r="H742" s="186" t="s">
        <v>160</v>
      </c>
      <c r="I742" s="186" t="s">
        <v>160</v>
      </c>
      <c r="J742" s="186" t="s">
        <v>160</v>
      </c>
      <c r="K742" s="196" t="s">
        <v>160</v>
      </c>
      <c r="L742" s="171">
        <v>0.3723</v>
      </c>
      <c r="M742" s="172">
        <v>80</v>
      </c>
      <c r="N742" s="173">
        <v>130.4</v>
      </c>
      <c r="O742" s="173">
        <v>46.82</v>
      </c>
      <c r="P742" s="174">
        <v>1.239</v>
      </c>
      <c r="Q742" s="175">
        <v>44.52</v>
      </c>
      <c r="R742" s="176">
        <v>36</v>
      </c>
      <c r="S742" s="174">
        <f t="shared" si="22"/>
        <v>1.115232</v>
      </c>
      <c r="T742" s="177">
        <f t="shared" si="23"/>
        <v>0.110979598863734</v>
      </c>
      <c r="U742" s="219">
        <v>1.97</v>
      </c>
      <c r="V742" s="219">
        <v>3.09</v>
      </c>
      <c r="W742" s="219">
        <v>4.25</v>
      </c>
      <c r="X742" s="219">
        <v>4.99</v>
      </c>
      <c r="Y742" s="219">
        <v>5.66</v>
      </c>
      <c r="Z742" s="219">
        <v>5.8</v>
      </c>
      <c r="AA742" s="219">
        <v>5.03</v>
      </c>
      <c r="AB742" s="219">
        <v>4.51</v>
      </c>
      <c r="AC742" s="219">
        <v>3.97</v>
      </c>
      <c r="AD742" s="219">
        <v>2.88</v>
      </c>
      <c r="AE742" s="219">
        <v>2.04</v>
      </c>
      <c r="AF742" s="219">
        <v>1.62</v>
      </c>
      <c r="AG742" s="179">
        <v>2.50851245301426</v>
      </c>
      <c r="AH742" s="179">
        <v>3.9346718171645</v>
      </c>
      <c r="AI742" s="179">
        <v>5.41176544432011</v>
      </c>
      <c r="AJ742" s="179">
        <v>6.35404930991937</v>
      </c>
      <c r="AK742" s="179">
        <v>7.20719821525925</v>
      </c>
      <c r="AL742" s="179">
        <v>7.38546813577803</v>
      </c>
      <c r="AM742" s="179">
        <v>6.40498357292474</v>
      </c>
      <c r="AN742" s="179">
        <v>5.74283815385498</v>
      </c>
      <c r="AO742" s="179">
        <v>5.05522560328255</v>
      </c>
      <c r="AP742" s="179">
        <v>3.66726693638633</v>
      </c>
      <c r="AQ742" s="179">
        <v>2.59764741327365</v>
      </c>
      <c r="AR742" s="179">
        <v>2.06283765171731</v>
      </c>
      <c r="AS742" s="177">
        <v>0.8</v>
      </c>
      <c r="AT742" s="180">
        <v>1.29512171963218</v>
      </c>
      <c r="AU742" s="181">
        <v>735</v>
      </c>
    </row>
    <row r="743" customHeight="1" spans="1:47">
      <c r="A743" s="184" t="s">
        <v>798</v>
      </c>
      <c r="B743" s="185" t="s">
        <v>853</v>
      </c>
      <c r="C743" s="167" t="s">
        <v>187</v>
      </c>
      <c r="D743" s="186">
        <v>0</v>
      </c>
      <c r="E743" s="186">
        <v>0.65</v>
      </c>
      <c r="F743" s="186" t="s">
        <v>160</v>
      </c>
      <c r="G743" s="186" t="s">
        <v>160</v>
      </c>
      <c r="H743" s="186" t="s">
        <v>160</v>
      </c>
      <c r="I743" s="186" t="s">
        <v>160</v>
      </c>
      <c r="J743" s="186" t="s">
        <v>160</v>
      </c>
      <c r="K743" s="196" t="s">
        <v>160</v>
      </c>
      <c r="L743" s="171">
        <v>0.3723</v>
      </c>
      <c r="M743" s="172">
        <v>82</v>
      </c>
      <c r="N743" s="173">
        <v>130.37</v>
      </c>
      <c r="O743" s="173">
        <v>46.82</v>
      </c>
      <c r="P743" s="174">
        <v>1.237</v>
      </c>
      <c r="Q743" s="175">
        <v>44.52</v>
      </c>
      <c r="R743" s="176">
        <v>36</v>
      </c>
      <c r="S743" s="174">
        <f t="shared" si="22"/>
        <v>1.115232</v>
      </c>
      <c r="T743" s="177">
        <f t="shared" si="23"/>
        <v>0.109186250035867</v>
      </c>
      <c r="U743" s="219">
        <v>1.97</v>
      </c>
      <c r="V743" s="219">
        <v>3.09</v>
      </c>
      <c r="W743" s="219">
        <v>4.25</v>
      </c>
      <c r="X743" s="219">
        <v>4.99</v>
      </c>
      <c r="Y743" s="219">
        <v>5.66</v>
      </c>
      <c r="Z743" s="219">
        <v>5.8</v>
      </c>
      <c r="AA743" s="219">
        <v>5.03</v>
      </c>
      <c r="AB743" s="219">
        <v>4.51</v>
      </c>
      <c r="AC743" s="219">
        <v>3.97</v>
      </c>
      <c r="AD743" s="219">
        <v>2.88</v>
      </c>
      <c r="AE743" s="219">
        <v>2.04</v>
      </c>
      <c r="AF743" s="219">
        <v>1.62</v>
      </c>
      <c r="AG743" s="179">
        <v>2.50851245301426</v>
      </c>
      <c r="AH743" s="179">
        <v>3.9346718171645</v>
      </c>
      <c r="AI743" s="179">
        <v>5.41176544432011</v>
      </c>
      <c r="AJ743" s="179">
        <v>6.35404930991937</v>
      </c>
      <c r="AK743" s="179">
        <v>7.20719821525925</v>
      </c>
      <c r="AL743" s="179">
        <v>7.38546813577803</v>
      </c>
      <c r="AM743" s="179">
        <v>6.40498357292474</v>
      </c>
      <c r="AN743" s="179">
        <v>5.74283815385498</v>
      </c>
      <c r="AO743" s="179">
        <v>5.05522560328255</v>
      </c>
      <c r="AP743" s="179">
        <v>3.66726693638633</v>
      </c>
      <c r="AQ743" s="179">
        <v>2.59764741327365</v>
      </c>
      <c r="AR743" s="179">
        <v>2.06283765171731</v>
      </c>
      <c r="AS743" s="177">
        <v>0.8</v>
      </c>
      <c r="AT743" s="180">
        <v>1.29948521097423</v>
      </c>
      <c r="AU743" s="181">
        <v>736</v>
      </c>
    </row>
    <row r="744" customHeight="1" spans="1:47">
      <c r="A744" s="184" t="s">
        <v>798</v>
      </c>
      <c r="B744" s="185" t="s">
        <v>853</v>
      </c>
      <c r="C744" s="167" t="s">
        <v>859</v>
      </c>
      <c r="D744" s="186">
        <v>0</v>
      </c>
      <c r="E744" s="186">
        <v>0.65</v>
      </c>
      <c r="F744" s="186" t="s">
        <v>160</v>
      </c>
      <c r="G744" s="186" t="s">
        <v>160</v>
      </c>
      <c r="H744" s="186" t="s">
        <v>160</v>
      </c>
      <c r="I744" s="186" t="s">
        <v>160</v>
      </c>
      <c r="J744" s="186" t="s">
        <v>160</v>
      </c>
      <c r="K744" s="196" t="s">
        <v>160</v>
      </c>
      <c r="L744" s="171">
        <v>0.3723</v>
      </c>
      <c r="M744" s="172">
        <v>177</v>
      </c>
      <c r="N744" s="173">
        <v>130.57</v>
      </c>
      <c r="O744" s="173">
        <v>46.23</v>
      </c>
      <c r="P744" s="174">
        <v>1.233</v>
      </c>
      <c r="Q744" s="175">
        <v>43.43</v>
      </c>
      <c r="R744" s="176">
        <v>35</v>
      </c>
      <c r="S744" s="174">
        <f t="shared" si="22"/>
        <v>1.115232</v>
      </c>
      <c r="T744" s="177">
        <f t="shared" si="23"/>
        <v>0.105599552380133</v>
      </c>
      <c r="U744" s="219">
        <v>1.97</v>
      </c>
      <c r="V744" s="219">
        <v>3.09</v>
      </c>
      <c r="W744" s="219">
        <v>4.25</v>
      </c>
      <c r="X744" s="219">
        <v>4.99</v>
      </c>
      <c r="Y744" s="219">
        <v>5.66</v>
      </c>
      <c r="Z744" s="219">
        <v>5.8</v>
      </c>
      <c r="AA744" s="219">
        <v>5.03</v>
      </c>
      <c r="AB744" s="219">
        <v>4.51</v>
      </c>
      <c r="AC744" s="219">
        <v>3.97</v>
      </c>
      <c r="AD744" s="219">
        <v>2.88</v>
      </c>
      <c r="AE744" s="219">
        <v>2.04</v>
      </c>
      <c r="AF744" s="219">
        <v>1.62</v>
      </c>
      <c r="AG744" s="179">
        <v>2.47017345269863</v>
      </c>
      <c r="AH744" s="179">
        <v>3.87453602479125</v>
      </c>
      <c r="AI744" s="179">
        <v>5.32905440303004</v>
      </c>
      <c r="AJ744" s="179">
        <v>6.2569368167341</v>
      </c>
      <c r="AK744" s="179">
        <v>7.09704656968236</v>
      </c>
      <c r="AL744" s="179">
        <v>7.27259189119394</v>
      </c>
      <c r="AM744" s="179">
        <v>6.30709262288026</v>
      </c>
      <c r="AN744" s="179">
        <v>5.65506714298012</v>
      </c>
      <c r="AO744" s="179">
        <v>4.97796376000689</v>
      </c>
      <c r="AP744" s="179">
        <v>3.61121804252389</v>
      </c>
      <c r="AQ744" s="179">
        <v>2.55794611345442</v>
      </c>
      <c r="AR744" s="179">
        <v>2.03131014891969</v>
      </c>
      <c r="AS744" s="177">
        <v>0.8</v>
      </c>
      <c r="AT744" s="180">
        <v>1.27064632284736</v>
      </c>
      <c r="AU744" s="181">
        <v>737</v>
      </c>
    </row>
    <row r="745" customHeight="1" spans="1:47">
      <c r="A745" s="184" t="s">
        <v>798</v>
      </c>
      <c r="B745" s="185" t="s">
        <v>853</v>
      </c>
      <c r="C745" s="167" t="s">
        <v>860</v>
      </c>
      <c r="D745" s="186">
        <v>0</v>
      </c>
      <c r="E745" s="186">
        <v>0.65</v>
      </c>
      <c r="F745" s="186" t="s">
        <v>160</v>
      </c>
      <c r="G745" s="186" t="s">
        <v>160</v>
      </c>
      <c r="H745" s="186" t="s">
        <v>160</v>
      </c>
      <c r="I745" s="186" t="s">
        <v>160</v>
      </c>
      <c r="J745" s="186" t="s">
        <v>160</v>
      </c>
      <c r="K745" s="196" t="s">
        <v>160</v>
      </c>
      <c r="L745" s="171">
        <v>0.3723</v>
      </c>
      <c r="M745" s="172">
        <v>78</v>
      </c>
      <c r="N745" s="173">
        <v>130.72</v>
      </c>
      <c r="O745" s="173">
        <v>47.02</v>
      </c>
      <c r="P745" s="174">
        <v>1.252</v>
      </c>
      <c r="Q745" s="175">
        <v>44.22</v>
      </c>
      <c r="R745" s="176">
        <v>37</v>
      </c>
      <c r="S745" s="174">
        <f t="shared" si="22"/>
        <v>1.083888</v>
      </c>
      <c r="T745" s="177">
        <f t="shared" si="23"/>
        <v>0.155100896033538</v>
      </c>
      <c r="U745" s="219">
        <v>1.88</v>
      </c>
      <c r="V745" s="219">
        <v>3.01</v>
      </c>
      <c r="W745" s="219">
        <v>4.24</v>
      </c>
      <c r="X745" s="219">
        <v>4.87</v>
      </c>
      <c r="Y745" s="219">
        <v>5.56</v>
      </c>
      <c r="Z745" s="219">
        <v>5.63</v>
      </c>
      <c r="AA745" s="219">
        <v>4.96</v>
      </c>
      <c r="AB745" s="219">
        <v>4.34</v>
      </c>
      <c r="AC745" s="219">
        <v>3.77</v>
      </c>
      <c r="AD745" s="219">
        <v>2.78</v>
      </c>
      <c r="AE745" s="219">
        <v>1.96</v>
      </c>
      <c r="AF745" s="219">
        <v>1.52</v>
      </c>
      <c r="AG745" s="179">
        <v>2.38052020134922</v>
      </c>
      <c r="AH745" s="179">
        <v>3.81136479045805</v>
      </c>
      <c r="AI745" s="179">
        <v>5.36883279453228</v>
      </c>
      <c r="AJ745" s="179">
        <v>6.1665603088142</v>
      </c>
      <c r="AK745" s="179">
        <v>7.04026187207534</v>
      </c>
      <c r="AL745" s="179">
        <v>7.12889826255111</v>
      </c>
      <c r="AM745" s="179">
        <v>6.28052138228304</v>
      </c>
      <c r="AN745" s="179">
        <v>5.49545620949766</v>
      </c>
      <c r="AO745" s="179">
        <v>4.77370274419497</v>
      </c>
      <c r="AP745" s="179">
        <v>3.52013093603767</v>
      </c>
      <c r="AQ745" s="179">
        <v>2.48181893332152</v>
      </c>
      <c r="AR745" s="179">
        <v>1.92467590747383</v>
      </c>
      <c r="AS745" s="177">
        <v>0.8</v>
      </c>
      <c r="AT745" s="180">
        <v>1.30561506873773</v>
      </c>
      <c r="AU745" s="181">
        <v>738</v>
      </c>
    </row>
    <row r="746" customHeight="1" spans="1:47">
      <c r="A746" s="184" t="s">
        <v>798</v>
      </c>
      <c r="B746" s="185" t="s">
        <v>853</v>
      </c>
      <c r="C746" s="167" t="s">
        <v>861</v>
      </c>
      <c r="D746" s="186">
        <v>0</v>
      </c>
      <c r="E746" s="186">
        <v>0.65</v>
      </c>
      <c r="F746" s="186" t="s">
        <v>160</v>
      </c>
      <c r="G746" s="186" t="s">
        <v>160</v>
      </c>
      <c r="H746" s="186" t="s">
        <v>160</v>
      </c>
      <c r="I746" s="186" t="s">
        <v>160</v>
      </c>
      <c r="J746" s="186" t="s">
        <v>160</v>
      </c>
      <c r="K746" s="196" t="s">
        <v>160</v>
      </c>
      <c r="L746" s="171">
        <v>0.3723</v>
      </c>
      <c r="M746" s="172">
        <v>90</v>
      </c>
      <c r="N746" s="173">
        <v>129.9</v>
      </c>
      <c r="O746" s="173">
        <v>46.73</v>
      </c>
      <c r="P746" s="174">
        <v>1.231</v>
      </c>
      <c r="Q746" s="175">
        <v>44.63</v>
      </c>
      <c r="R746" s="176">
        <v>36</v>
      </c>
      <c r="S746" s="174">
        <f t="shared" si="22"/>
        <v>1.10788</v>
      </c>
      <c r="T746" s="177">
        <f t="shared" si="23"/>
        <v>0.111131169440734</v>
      </c>
      <c r="U746" s="219">
        <v>2</v>
      </c>
      <c r="V746" s="219">
        <v>3.12</v>
      </c>
      <c r="W746" s="219">
        <v>4.28</v>
      </c>
      <c r="X746" s="219">
        <v>4.95</v>
      </c>
      <c r="Y746" s="219">
        <v>5.65</v>
      </c>
      <c r="Z746" s="219">
        <v>5.68</v>
      </c>
      <c r="AA746" s="219">
        <v>4.94</v>
      </c>
      <c r="AB746" s="219">
        <v>4.49</v>
      </c>
      <c r="AC746" s="219">
        <v>3.92</v>
      </c>
      <c r="AD746" s="219">
        <v>2.8</v>
      </c>
      <c r="AE746" s="219">
        <v>2.05</v>
      </c>
      <c r="AF746" s="219">
        <v>1.63</v>
      </c>
      <c r="AG746" s="179">
        <v>2.54831931256093</v>
      </c>
      <c r="AH746" s="179">
        <v>3.97537812759505</v>
      </c>
      <c r="AI746" s="179">
        <v>5.45340332888038</v>
      </c>
      <c r="AJ746" s="179">
        <v>6.3070902985883</v>
      </c>
      <c r="AK746" s="179">
        <v>7.19900205798462</v>
      </c>
      <c r="AL746" s="179">
        <v>7.23722684767303</v>
      </c>
      <c r="AM746" s="179">
        <v>6.29434870202549</v>
      </c>
      <c r="AN746" s="179">
        <v>5.72097685669928</v>
      </c>
      <c r="AO746" s="179">
        <v>4.99470585261942</v>
      </c>
      <c r="AP746" s="179">
        <v>3.5676470375853</v>
      </c>
      <c r="AQ746" s="179">
        <v>2.61202729537495</v>
      </c>
      <c r="AR746" s="179">
        <v>2.07688023973716</v>
      </c>
      <c r="AS746" s="177">
        <v>0.8</v>
      </c>
      <c r="AT746" s="180">
        <v>1.29099714336726</v>
      </c>
      <c r="AU746" s="181">
        <v>739</v>
      </c>
    </row>
    <row r="747" customHeight="1" spans="1:47">
      <c r="A747" s="184" t="s">
        <v>798</v>
      </c>
      <c r="B747" s="185" t="s">
        <v>853</v>
      </c>
      <c r="C747" s="167" t="s">
        <v>862</v>
      </c>
      <c r="D747" s="186">
        <v>0</v>
      </c>
      <c r="E747" s="186">
        <v>0.65</v>
      </c>
      <c r="F747" s="186" t="s">
        <v>160</v>
      </c>
      <c r="G747" s="186" t="s">
        <v>160</v>
      </c>
      <c r="H747" s="186" t="s">
        <v>160</v>
      </c>
      <c r="I747" s="186" t="s">
        <v>160</v>
      </c>
      <c r="J747" s="186" t="s">
        <v>160</v>
      </c>
      <c r="K747" s="196" t="s">
        <v>160</v>
      </c>
      <c r="L747" s="171">
        <v>0.3723</v>
      </c>
      <c r="M747" s="172">
        <v>40</v>
      </c>
      <c r="N747" s="173">
        <v>134.28</v>
      </c>
      <c r="O747" s="173">
        <v>48.37</v>
      </c>
      <c r="P747" s="174">
        <v>1.361</v>
      </c>
      <c r="Q747" s="175">
        <v>44.77</v>
      </c>
      <c r="R747" s="176">
        <v>39</v>
      </c>
      <c r="S747" s="174">
        <f t="shared" si="22"/>
        <v>1.059768</v>
      </c>
      <c r="T747" s="177">
        <f t="shared" si="23"/>
        <v>0.284243343826196</v>
      </c>
      <c r="U747" s="219">
        <v>1.68</v>
      </c>
      <c r="V747" s="219">
        <v>2.79</v>
      </c>
      <c r="W747" s="219">
        <v>4.14</v>
      </c>
      <c r="X747" s="219">
        <v>4.77</v>
      </c>
      <c r="Y747" s="219">
        <v>5.49</v>
      </c>
      <c r="Z747" s="219">
        <v>5.79</v>
      </c>
      <c r="AA747" s="219">
        <v>5.13</v>
      </c>
      <c r="AB747" s="219">
        <v>4.27</v>
      </c>
      <c r="AC747" s="219">
        <v>3.66</v>
      </c>
      <c r="AD747" s="219">
        <v>2.63</v>
      </c>
      <c r="AE747" s="219">
        <v>1.82</v>
      </c>
      <c r="AF747" s="219">
        <v>1.35</v>
      </c>
      <c r="AG747" s="179">
        <v>2.14020517698213</v>
      </c>
      <c r="AH747" s="179">
        <v>3.5542693117739</v>
      </c>
      <c r="AI747" s="179">
        <v>5.2740770432774</v>
      </c>
      <c r="AJ747" s="179">
        <v>6.0766539846457</v>
      </c>
      <c r="AK747" s="179">
        <v>6.9938847747809</v>
      </c>
      <c r="AL747" s="179">
        <v>7.37606427067056</v>
      </c>
      <c r="AM747" s="179">
        <v>6.5352693797133</v>
      </c>
      <c r="AN747" s="179">
        <v>5.43968815816292</v>
      </c>
      <c r="AO747" s="179">
        <v>4.66258984985393</v>
      </c>
      <c r="AP747" s="179">
        <v>3.35044024729941</v>
      </c>
      <c r="AQ747" s="179">
        <v>2.31855560839731</v>
      </c>
      <c r="AR747" s="179">
        <v>1.7198077315035</v>
      </c>
      <c r="AS747" s="177">
        <v>0.8</v>
      </c>
      <c r="AT747" s="180">
        <v>1.30459488872496</v>
      </c>
      <c r="AU747" s="181">
        <v>740</v>
      </c>
    </row>
    <row r="748" customHeight="1" spans="1:47">
      <c r="A748" s="184" t="s">
        <v>798</v>
      </c>
      <c r="B748" s="185" t="s">
        <v>853</v>
      </c>
      <c r="C748" s="167" t="s">
        <v>863</v>
      </c>
      <c r="D748" s="186">
        <v>0</v>
      </c>
      <c r="E748" s="186">
        <v>0.65</v>
      </c>
      <c r="F748" s="186" t="s">
        <v>160</v>
      </c>
      <c r="G748" s="186" t="s">
        <v>160</v>
      </c>
      <c r="H748" s="186" t="s">
        <v>160</v>
      </c>
      <c r="I748" s="186" t="s">
        <v>160</v>
      </c>
      <c r="J748" s="186" t="s">
        <v>160</v>
      </c>
      <c r="K748" s="196" t="s">
        <v>160</v>
      </c>
      <c r="L748" s="171">
        <v>0.3723</v>
      </c>
      <c r="M748" s="172">
        <v>53</v>
      </c>
      <c r="N748" s="173">
        <v>132.52</v>
      </c>
      <c r="O748" s="173">
        <v>47.65</v>
      </c>
      <c r="P748" s="174">
        <v>1.296</v>
      </c>
      <c r="Q748" s="175">
        <v>44.75</v>
      </c>
      <c r="R748" s="176">
        <v>38</v>
      </c>
      <c r="S748" s="174">
        <f t="shared" si="22"/>
        <v>1.093456</v>
      </c>
      <c r="T748" s="177">
        <f t="shared" si="23"/>
        <v>0.185232876311438</v>
      </c>
      <c r="U748" s="219">
        <v>1.83</v>
      </c>
      <c r="V748" s="219">
        <v>2.94</v>
      </c>
      <c r="W748" s="219">
        <v>4.18</v>
      </c>
      <c r="X748" s="219">
        <v>4.9</v>
      </c>
      <c r="Y748" s="219">
        <v>5.67</v>
      </c>
      <c r="Z748" s="219">
        <v>5.89</v>
      </c>
      <c r="AA748" s="219">
        <v>5.06</v>
      </c>
      <c r="AB748" s="219">
        <v>4.39</v>
      </c>
      <c r="AC748" s="219">
        <v>3.84</v>
      </c>
      <c r="AD748" s="219">
        <v>2.76</v>
      </c>
      <c r="AE748" s="219">
        <v>1.94</v>
      </c>
      <c r="AF748" s="219">
        <v>1.51</v>
      </c>
      <c r="AG748" s="179">
        <v>2.33597393950923</v>
      </c>
      <c r="AH748" s="179">
        <v>3.75287616511318</v>
      </c>
      <c r="AI748" s="179">
        <v>5.3357218946167</v>
      </c>
      <c r="AJ748" s="179">
        <v>6.25479360852197</v>
      </c>
      <c r="AK748" s="179">
        <v>7.23768974700399</v>
      </c>
      <c r="AL748" s="179">
        <v>7.51851721514172</v>
      </c>
      <c r="AM748" s="179">
        <v>6.45903176716758</v>
      </c>
      <c r="AN748" s="179">
        <v>5.60378447783907</v>
      </c>
      <c r="AO748" s="179">
        <v>4.90171580749477</v>
      </c>
      <c r="AP748" s="179">
        <v>3.52310823663686</v>
      </c>
      <c r="AQ748" s="179">
        <v>2.47638767357809</v>
      </c>
      <c r="AR748" s="179">
        <v>1.92749762221799</v>
      </c>
      <c r="AS748" s="177">
        <v>0.8</v>
      </c>
      <c r="AT748" s="180">
        <v>1.29736106519191</v>
      </c>
      <c r="AU748" s="181">
        <v>741</v>
      </c>
    </row>
    <row r="749" customHeight="1" spans="1:47">
      <c r="A749" s="184" t="s">
        <v>798</v>
      </c>
      <c r="B749" s="185" t="s">
        <v>853</v>
      </c>
      <c r="C749" s="167" t="s">
        <v>864</v>
      </c>
      <c r="D749" s="186">
        <v>0</v>
      </c>
      <c r="E749" s="186">
        <v>0.65</v>
      </c>
      <c r="F749" s="186" t="s">
        <v>160</v>
      </c>
      <c r="G749" s="186" t="s">
        <v>160</v>
      </c>
      <c r="H749" s="186" t="s">
        <v>160</v>
      </c>
      <c r="I749" s="186" t="s">
        <v>160</v>
      </c>
      <c r="J749" s="186" t="s">
        <v>160</v>
      </c>
      <c r="K749" s="196" t="s">
        <v>160</v>
      </c>
      <c r="L749" s="171">
        <v>0.3723</v>
      </c>
      <c r="M749" s="172">
        <v>63</v>
      </c>
      <c r="N749" s="173">
        <v>132.03</v>
      </c>
      <c r="O749" s="173">
        <v>47.25</v>
      </c>
      <c r="P749" s="174">
        <v>1.257</v>
      </c>
      <c r="Q749" s="175">
        <v>44.05</v>
      </c>
      <c r="R749" s="176">
        <v>37</v>
      </c>
      <c r="S749" s="174">
        <f t="shared" si="22"/>
        <v>1.093456</v>
      </c>
      <c r="T749" s="177">
        <f t="shared" si="23"/>
        <v>0.149566146237251</v>
      </c>
      <c r="U749" s="219">
        <v>1.83</v>
      </c>
      <c r="V749" s="219">
        <v>2.94</v>
      </c>
      <c r="W749" s="219">
        <v>4.18</v>
      </c>
      <c r="X749" s="219">
        <v>4.9</v>
      </c>
      <c r="Y749" s="219">
        <v>5.67</v>
      </c>
      <c r="Z749" s="219">
        <v>5.89</v>
      </c>
      <c r="AA749" s="219">
        <v>5.06</v>
      </c>
      <c r="AB749" s="219">
        <v>4.39</v>
      </c>
      <c r="AC749" s="219">
        <v>3.84</v>
      </c>
      <c r="AD749" s="219">
        <v>2.76</v>
      </c>
      <c r="AE749" s="219">
        <v>1.94</v>
      </c>
      <c r="AF749" s="219">
        <v>1.51</v>
      </c>
      <c r="AG749" s="179">
        <v>2.31192775932456</v>
      </c>
      <c r="AH749" s="179">
        <v>3.71424459694766</v>
      </c>
      <c r="AI749" s="179">
        <v>5.28079673987796</v>
      </c>
      <c r="AJ749" s="179">
        <v>6.19040766157943</v>
      </c>
      <c r="AK749" s="179">
        <v>7.16318600839906</v>
      </c>
      <c r="AL749" s="179">
        <v>7.44112267891895</v>
      </c>
      <c r="AM749" s="179">
        <v>6.39254342195754</v>
      </c>
      <c r="AN749" s="179">
        <v>5.54609992537423</v>
      </c>
      <c r="AO749" s="179">
        <v>4.85125824907449</v>
      </c>
      <c r="AP749" s="179">
        <v>3.48684186652229</v>
      </c>
      <c r="AQ749" s="179">
        <v>2.45089609458451</v>
      </c>
      <c r="AR749" s="179">
        <v>1.90765623856836</v>
      </c>
      <c r="AS749" s="177">
        <v>0.8</v>
      </c>
      <c r="AT749" s="180">
        <v>1.28253601473084</v>
      </c>
      <c r="AU749" s="181">
        <v>742</v>
      </c>
    </row>
    <row r="750" customHeight="1" spans="1:47">
      <c r="A750" s="184" t="s">
        <v>798</v>
      </c>
      <c r="B750" s="185" t="s">
        <v>865</v>
      </c>
      <c r="C750" s="188" t="s">
        <v>866</v>
      </c>
      <c r="D750" s="186">
        <v>0</v>
      </c>
      <c r="E750" s="186">
        <v>0.65</v>
      </c>
      <c r="F750" s="186" t="s">
        <v>160</v>
      </c>
      <c r="G750" s="186" t="s">
        <v>160</v>
      </c>
      <c r="H750" s="186" t="s">
        <v>160</v>
      </c>
      <c r="I750" s="186" t="s">
        <v>160</v>
      </c>
      <c r="J750" s="186" t="s">
        <v>160</v>
      </c>
      <c r="K750" s="196" t="s">
        <v>160</v>
      </c>
      <c r="L750" s="171">
        <v>0.3723</v>
      </c>
      <c r="M750" s="172">
        <v>194</v>
      </c>
      <c r="N750" s="173">
        <v>130.97</v>
      </c>
      <c r="O750" s="173">
        <v>45.3</v>
      </c>
      <c r="P750" s="174">
        <v>1.32</v>
      </c>
      <c r="Q750" s="175">
        <v>42.8</v>
      </c>
      <c r="R750" s="176">
        <v>34</v>
      </c>
      <c r="S750" s="174">
        <f t="shared" si="22"/>
        <v>1.123896</v>
      </c>
      <c r="T750" s="177">
        <f t="shared" si="23"/>
        <v>0.174485895492109</v>
      </c>
      <c r="U750" s="219">
        <v>2.1</v>
      </c>
      <c r="V750" s="219">
        <v>3.18</v>
      </c>
      <c r="W750" s="219">
        <v>4.3</v>
      </c>
      <c r="X750" s="219">
        <v>4.95</v>
      </c>
      <c r="Y750" s="219">
        <v>5.59</v>
      </c>
      <c r="Z750" s="219">
        <v>5.76</v>
      </c>
      <c r="AA750" s="219">
        <v>4.9</v>
      </c>
      <c r="AB750" s="219">
        <v>4.56</v>
      </c>
      <c r="AC750" s="219">
        <v>4.04</v>
      </c>
      <c r="AD750" s="219">
        <v>2.95</v>
      </c>
      <c r="AE750" s="219">
        <v>2.11</v>
      </c>
      <c r="AF750" s="219">
        <v>1.73</v>
      </c>
      <c r="AG750" s="179">
        <v>2.61427107134468</v>
      </c>
      <c r="AH750" s="179">
        <v>3.95875333660766</v>
      </c>
      <c r="AI750" s="179">
        <v>5.35303124132482</v>
      </c>
      <c r="AJ750" s="179">
        <v>6.16221038245532</v>
      </c>
      <c r="AK750" s="179">
        <v>6.95894061372227</v>
      </c>
      <c r="AL750" s="179">
        <v>7.17057208140255</v>
      </c>
      <c r="AM750" s="179">
        <v>6.09996583313759</v>
      </c>
      <c r="AN750" s="179">
        <v>5.67670289777702</v>
      </c>
      <c r="AO750" s="179">
        <v>5.02935958487262</v>
      </c>
      <c r="AP750" s="179">
        <v>3.6724284097461</v>
      </c>
      <c r="AQ750" s="179">
        <v>2.62671998120823</v>
      </c>
      <c r="AR750" s="179">
        <v>2.15366140639347</v>
      </c>
      <c r="AS750" s="177">
        <v>0.8</v>
      </c>
      <c r="AT750" s="180">
        <v>1.27335657513414</v>
      </c>
      <c r="AU750" s="181">
        <v>743</v>
      </c>
    </row>
    <row r="751" customHeight="1" spans="1:47">
      <c r="A751" s="184" t="s">
        <v>798</v>
      </c>
      <c r="B751" s="185" t="s">
        <v>865</v>
      </c>
      <c r="C751" s="167" t="s">
        <v>867</v>
      </c>
      <c r="D751" s="186">
        <v>0</v>
      </c>
      <c r="E751" s="186">
        <v>0.65</v>
      </c>
      <c r="F751" s="186" t="s">
        <v>160</v>
      </c>
      <c r="G751" s="186" t="s">
        <v>160</v>
      </c>
      <c r="H751" s="186" t="s">
        <v>160</v>
      </c>
      <c r="I751" s="186" t="s">
        <v>160</v>
      </c>
      <c r="J751" s="186" t="s">
        <v>160</v>
      </c>
      <c r="K751" s="196" t="s">
        <v>160</v>
      </c>
      <c r="L751" s="171">
        <v>0.3723</v>
      </c>
      <c r="M751" s="172">
        <v>188</v>
      </c>
      <c r="N751" s="173">
        <v>130.97</v>
      </c>
      <c r="O751" s="173">
        <v>45.3</v>
      </c>
      <c r="P751" s="174">
        <v>1.316</v>
      </c>
      <c r="Q751" s="175">
        <v>42.8</v>
      </c>
      <c r="R751" s="176">
        <v>34</v>
      </c>
      <c r="S751" s="174">
        <f t="shared" si="22"/>
        <v>1.123896</v>
      </c>
      <c r="T751" s="177">
        <f t="shared" si="23"/>
        <v>0.170926847323952</v>
      </c>
      <c r="U751" s="219">
        <v>2.1</v>
      </c>
      <c r="V751" s="219">
        <v>3.18</v>
      </c>
      <c r="W751" s="219">
        <v>4.3</v>
      </c>
      <c r="X751" s="219">
        <v>4.95</v>
      </c>
      <c r="Y751" s="219">
        <v>5.59</v>
      </c>
      <c r="Z751" s="219">
        <v>5.76</v>
      </c>
      <c r="AA751" s="219">
        <v>4.9</v>
      </c>
      <c r="AB751" s="219">
        <v>4.56</v>
      </c>
      <c r="AC751" s="219">
        <v>4.04</v>
      </c>
      <c r="AD751" s="219">
        <v>2.95</v>
      </c>
      <c r="AE751" s="219">
        <v>2.11</v>
      </c>
      <c r="AF751" s="219">
        <v>1.73</v>
      </c>
      <c r="AG751" s="179">
        <v>2.61427107134468</v>
      </c>
      <c r="AH751" s="179">
        <v>3.95875333660766</v>
      </c>
      <c r="AI751" s="179">
        <v>5.35303124132482</v>
      </c>
      <c r="AJ751" s="179">
        <v>6.16221038245532</v>
      </c>
      <c r="AK751" s="179">
        <v>6.95894061372227</v>
      </c>
      <c r="AL751" s="179">
        <v>7.17057208140255</v>
      </c>
      <c r="AM751" s="179">
        <v>6.09996583313759</v>
      </c>
      <c r="AN751" s="179">
        <v>5.67670289777702</v>
      </c>
      <c r="AO751" s="179">
        <v>5.02935958487262</v>
      </c>
      <c r="AP751" s="179">
        <v>3.6724284097461</v>
      </c>
      <c r="AQ751" s="179">
        <v>2.62671998120823</v>
      </c>
      <c r="AR751" s="179">
        <v>2.15366140639347</v>
      </c>
      <c r="AS751" s="177">
        <v>0.8</v>
      </c>
      <c r="AT751" s="180">
        <v>1.27335657513414</v>
      </c>
      <c r="AU751" s="181">
        <v>744</v>
      </c>
    </row>
    <row r="752" customHeight="1" spans="1:47">
      <c r="A752" s="184" t="s">
        <v>798</v>
      </c>
      <c r="B752" s="185" t="s">
        <v>865</v>
      </c>
      <c r="C752" s="167" t="s">
        <v>868</v>
      </c>
      <c r="D752" s="186">
        <v>0</v>
      </c>
      <c r="E752" s="186">
        <v>0.65</v>
      </c>
      <c r="F752" s="186" t="s">
        <v>160</v>
      </c>
      <c r="G752" s="186" t="s">
        <v>160</v>
      </c>
      <c r="H752" s="186" t="s">
        <v>160</v>
      </c>
      <c r="I752" s="186" t="s">
        <v>160</v>
      </c>
      <c r="J752" s="186" t="s">
        <v>160</v>
      </c>
      <c r="K752" s="196" t="s">
        <v>160</v>
      </c>
      <c r="L752" s="171">
        <v>0.3723</v>
      </c>
      <c r="M752" s="172">
        <v>223</v>
      </c>
      <c r="N752" s="173">
        <v>130.93</v>
      </c>
      <c r="O752" s="173">
        <v>45.2</v>
      </c>
      <c r="P752" s="174">
        <v>1.317</v>
      </c>
      <c r="Q752" s="175">
        <v>42.6</v>
      </c>
      <c r="R752" s="176">
        <v>34</v>
      </c>
      <c r="S752" s="174">
        <f t="shared" si="22"/>
        <v>1.123896</v>
      </c>
      <c r="T752" s="177">
        <f t="shared" si="23"/>
        <v>0.171816609365991</v>
      </c>
      <c r="U752" s="219">
        <v>2.1</v>
      </c>
      <c r="V752" s="219">
        <v>3.18</v>
      </c>
      <c r="W752" s="219">
        <v>4.3</v>
      </c>
      <c r="X752" s="219">
        <v>4.95</v>
      </c>
      <c r="Y752" s="219">
        <v>5.59</v>
      </c>
      <c r="Z752" s="219">
        <v>5.76</v>
      </c>
      <c r="AA752" s="219">
        <v>4.9</v>
      </c>
      <c r="AB752" s="219">
        <v>4.56</v>
      </c>
      <c r="AC752" s="219">
        <v>4.04</v>
      </c>
      <c r="AD752" s="219">
        <v>2.95</v>
      </c>
      <c r="AE752" s="219">
        <v>2.11</v>
      </c>
      <c r="AF752" s="219">
        <v>1.73</v>
      </c>
      <c r="AG752" s="179">
        <v>2.60752952230455</v>
      </c>
      <c r="AH752" s="179">
        <v>3.94854470520404</v>
      </c>
      <c r="AI752" s="179">
        <v>5.3392271170998</v>
      </c>
      <c r="AJ752" s="179">
        <v>6.14631958828931</v>
      </c>
      <c r="AK752" s="179">
        <v>6.94099525222974</v>
      </c>
      <c r="AL752" s="179">
        <v>7.15208097546392</v>
      </c>
      <c r="AM752" s="179">
        <v>6.08423555204396</v>
      </c>
      <c r="AN752" s="179">
        <v>5.6620641055756</v>
      </c>
      <c r="AO752" s="179">
        <v>5.016390128624</v>
      </c>
      <c r="AP752" s="179">
        <v>3.66295813847545</v>
      </c>
      <c r="AQ752" s="179">
        <v>2.61994632955362</v>
      </c>
      <c r="AR752" s="179">
        <v>2.14810765408899</v>
      </c>
      <c r="AS752" s="177">
        <v>0.8</v>
      </c>
      <c r="AT752" s="180">
        <v>1.27254598146395</v>
      </c>
      <c r="AU752" s="181">
        <v>745</v>
      </c>
    </row>
    <row r="753" customHeight="1" spans="1:47">
      <c r="A753" s="184" t="s">
        <v>798</v>
      </c>
      <c r="B753" s="185" t="s">
        <v>865</v>
      </c>
      <c r="C753" s="167" t="s">
        <v>869</v>
      </c>
      <c r="D753" s="186">
        <v>0</v>
      </c>
      <c r="E753" s="186">
        <v>0.65</v>
      </c>
      <c r="F753" s="186" t="s">
        <v>160</v>
      </c>
      <c r="G753" s="186" t="s">
        <v>160</v>
      </c>
      <c r="H753" s="186" t="s">
        <v>160</v>
      </c>
      <c r="I753" s="186" t="s">
        <v>160</v>
      </c>
      <c r="J753" s="186" t="s">
        <v>160</v>
      </c>
      <c r="K753" s="196" t="s">
        <v>160</v>
      </c>
      <c r="L753" s="171">
        <v>0.3723</v>
      </c>
      <c r="M753" s="172">
        <v>200</v>
      </c>
      <c r="N753" s="173">
        <v>130.78</v>
      </c>
      <c r="O753" s="173">
        <v>45.37</v>
      </c>
      <c r="P753" s="174">
        <v>1.229</v>
      </c>
      <c r="Q753" s="175">
        <v>42.97</v>
      </c>
      <c r="R753" s="176">
        <v>34</v>
      </c>
      <c r="S753" s="174">
        <f t="shared" si="22"/>
        <v>1.123896</v>
      </c>
      <c r="T753" s="177">
        <f t="shared" si="23"/>
        <v>0.093517549666517</v>
      </c>
      <c r="U753" s="219">
        <v>2.1</v>
      </c>
      <c r="V753" s="219">
        <v>3.18</v>
      </c>
      <c r="W753" s="219">
        <v>4.3</v>
      </c>
      <c r="X753" s="219">
        <v>4.95</v>
      </c>
      <c r="Y753" s="219">
        <v>5.59</v>
      </c>
      <c r="Z753" s="219">
        <v>5.76</v>
      </c>
      <c r="AA753" s="219">
        <v>4.9</v>
      </c>
      <c r="AB753" s="219">
        <v>4.56</v>
      </c>
      <c r="AC753" s="219">
        <v>4.04</v>
      </c>
      <c r="AD753" s="219">
        <v>2.95</v>
      </c>
      <c r="AE753" s="219">
        <v>2.11</v>
      </c>
      <c r="AF753" s="219">
        <v>1.73</v>
      </c>
      <c r="AG753" s="179">
        <v>2.61826218796045</v>
      </c>
      <c r="AH753" s="179">
        <v>3.96479702748297</v>
      </c>
      <c r="AI753" s="179">
        <v>5.36120352772854</v>
      </c>
      <c r="AJ753" s="179">
        <v>6.17161801447821</v>
      </c>
      <c r="AK753" s="179">
        <v>6.96956458604711</v>
      </c>
      <c r="AL753" s="179">
        <v>7.1815191441201</v>
      </c>
      <c r="AM753" s="179">
        <v>6.10927843857439</v>
      </c>
      <c r="AN753" s="179">
        <v>5.68536932242841</v>
      </c>
      <c r="AO753" s="179">
        <v>5.03703773302868</v>
      </c>
      <c r="AP753" s="179">
        <v>3.6780349783254</v>
      </c>
      <c r="AQ753" s="179">
        <v>2.63073010314122</v>
      </c>
      <c r="AR753" s="179">
        <v>2.15694932627218</v>
      </c>
      <c r="AS753" s="177">
        <v>0.8</v>
      </c>
      <c r="AT753" s="180">
        <v>1.27335657513414</v>
      </c>
      <c r="AU753" s="181">
        <v>746</v>
      </c>
    </row>
    <row r="754" customHeight="1" spans="1:47">
      <c r="A754" s="184" t="s">
        <v>798</v>
      </c>
      <c r="B754" s="185" t="s">
        <v>865</v>
      </c>
      <c r="C754" s="167" t="s">
        <v>870</v>
      </c>
      <c r="D754" s="186">
        <v>0</v>
      </c>
      <c r="E754" s="186">
        <v>0.65</v>
      </c>
      <c r="F754" s="186" t="s">
        <v>160</v>
      </c>
      <c r="G754" s="186" t="s">
        <v>160</v>
      </c>
      <c r="H754" s="186" t="s">
        <v>160</v>
      </c>
      <c r="I754" s="186" t="s">
        <v>160</v>
      </c>
      <c r="J754" s="186" t="s">
        <v>160</v>
      </c>
      <c r="K754" s="196" t="s">
        <v>160</v>
      </c>
      <c r="L754" s="171">
        <v>0.3723</v>
      </c>
      <c r="M754" s="172">
        <v>236</v>
      </c>
      <c r="N754" s="173">
        <v>130.68</v>
      </c>
      <c r="O754" s="173">
        <v>45.08</v>
      </c>
      <c r="P754" s="174">
        <v>1.304</v>
      </c>
      <c r="Q754" s="175">
        <v>42.48</v>
      </c>
      <c r="R754" s="176">
        <v>34</v>
      </c>
      <c r="S754" s="174">
        <f t="shared" si="22"/>
        <v>1.123896</v>
      </c>
      <c r="T754" s="177">
        <f t="shared" si="23"/>
        <v>0.160249702819478</v>
      </c>
      <c r="U754" s="219">
        <v>2.1</v>
      </c>
      <c r="V754" s="219">
        <v>3.18</v>
      </c>
      <c r="W754" s="219">
        <v>4.3</v>
      </c>
      <c r="X754" s="219">
        <v>4.95</v>
      </c>
      <c r="Y754" s="219">
        <v>5.59</v>
      </c>
      <c r="Z754" s="219">
        <v>5.76</v>
      </c>
      <c r="AA754" s="219">
        <v>4.9</v>
      </c>
      <c r="AB754" s="219">
        <v>4.56</v>
      </c>
      <c r="AC754" s="219">
        <v>4.04</v>
      </c>
      <c r="AD754" s="219">
        <v>2.95</v>
      </c>
      <c r="AE754" s="219">
        <v>2.11</v>
      </c>
      <c r="AF754" s="219">
        <v>1.73</v>
      </c>
      <c r="AG754" s="179">
        <v>2.60132610134746</v>
      </c>
      <c r="AH754" s="179">
        <v>3.939150953469</v>
      </c>
      <c r="AI754" s="179">
        <v>5.32652487418765</v>
      </c>
      <c r="AJ754" s="179">
        <v>6.13169723889043</v>
      </c>
      <c r="AK754" s="179">
        <v>6.92448233644394</v>
      </c>
      <c r="AL754" s="179">
        <v>7.13506587798159</v>
      </c>
      <c r="AM754" s="179">
        <v>6.06976090314406</v>
      </c>
      <c r="AN754" s="179">
        <v>5.64859382006876</v>
      </c>
      <c r="AO754" s="179">
        <v>5.00445592830653</v>
      </c>
      <c r="AP754" s="179">
        <v>3.65424380903571</v>
      </c>
      <c r="AQ754" s="179">
        <v>2.61371336849673</v>
      </c>
      <c r="AR754" s="179">
        <v>2.14299721682433</v>
      </c>
      <c r="AS754" s="177">
        <v>0.8</v>
      </c>
      <c r="AT754" s="180">
        <v>1.27335657513414</v>
      </c>
      <c r="AU754" s="181">
        <v>747</v>
      </c>
    </row>
    <row r="755" customHeight="1" spans="1:47">
      <c r="A755" s="184" t="s">
        <v>798</v>
      </c>
      <c r="B755" s="185" t="s">
        <v>865</v>
      </c>
      <c r="C755" s="167" t="s">
        <v>871</v>
      </c>
      <c r="D755" s="186">
        <v>0</v>
      </c>
      <c r="E755" s="186">
        <v>0.65</v>
      </c>
      <c r="F755" s="186" t="s">
        <v>160</v>
      </c>
      <c r="G755" s="186" t="s">
        <v>160</v>
      </c>
      <c r="H755" s="186" t="s">
        <v>160</v>
      </c>
      <c r="I755" s="186" t="s">
        <v>160</v>
      </c>
      <c r="J755" s="186" t="s">
        <v>160</v>
      </c>
      <c r="K755" s="196" t="s">
        <v>160</v>
      </c>
      <c r="L755" s="171">
        <v>0.3723</v>
      </c>
      <c r="M755" s="172">
        <v>193</v>
      </c>
      <c r="N755" s="173">
        <v>131</v>
      </c>
      <c r="O755" s="173">
        <v>45.33</v>
      </c>
      <c r="P755" s="174">
        <v>1.331</v>
      </c>
      <c r="Q755" s="175">
        <v>42.93</v>
      </c>
      <c r="R755" s="176">
        <v>34</v>
      </c>
      <c r="S755" s="174">
        <f t="shared" si="22"/>
        <v>1.123896</v>
      </c>
      <c r="T755" s="177">
        <f t="shared" si="23"/>
        <v>0.184273277954544</v>
      </c>
      <c r="U755" s="219">
        <v>2.1</v>
      </c>
      <c r="V755" s="219">
        <v>3.18</v>
      </c>
      <c r="W755" s="219">
        <v>4.3</v>
      </c>
      <c r="X755" s="219">
        <v>4.95</v>
      </c>
      <c r="Y755" s="219">
        <v>5.59</v>
      </c>
      <c r="Z755" s="219">
        <v>5.76</v>
      </c>
      <c r="AA755" s="219">
        <v>4.9</v>
      </c>
      <c r="AB755" s="219">
        <v>4.56</v>
      </c>
      <c r="AC755" s="219">
        <v>4.04</v>
      </c>
      <c r="AD755" s="219">
        <v>2.95</v>
      </c>
      <c r="AE755" s="219">
        <v>2.11</v>
      </c>
      <c r="AF755" s="219">
        <v>1.73</v>
      </c>
      <c r="AG755" s="179">
        <v>2.61639368767217</v>
      </c>
      <c r="AH755" s="179">
        <v>3.96196758418928</v>
      </c>
      <c r="AI755" s="179">
        <v>5.35737755094777</v>
      </c>
      <c r="AJ755" s="179">
        <v>6.16721369237011</v>
      </c>
      <c r="AK755" s="179">
        <v>6.96459081623211</v>
      </c>
      <c r="AL755" s="179">
        <v>7.17639411475795</v>
      </c>
      <c r="AM755" s="179">
        <v>6.10491860456839</v>
      </c>
      <c r="AN755" s="179">
        <v>5.68131200751671</v>
      </c>
      <c r="AO755" s="179">
        <v>5.03344309437884</v>
      </c>
      <c r="AP755" s="179">
        <v>3.67541018030138</v>
      </c>
      <c r="AQ755" s="179">
        <v>2.62885270523251</v>
      </c>
      <c r="AR755" s="179">
        <v>2.15541003793945</v>
      </c>
      <c r="AS755" s="177">
        <v>0.8</v>
      </c>
      <c r="AT755" s="180">
        <v>1.27335657513414</v>
      </c>
      <c r="AU755" s="181">
        <v>748</v>
      </c>
    </row>
    <row r="756" customHeight="1" spans="1:47">
      <c r="A756" s="184" t="s">
        <v>798</v>
      </c>
      <c r="B756" s="185" t="s">
        <v>865</v>
      </c>
      <c r="C756" s="167" t="s">
        <v>872</v>
      </c>
      <c r="D756" s="186">
        <v>0</v>
      </c>
      <c r="E756" s="186">
        <v>0.65</v>
      </c>
      <c r="F756" s="186" t="s">
        <v>160</v>
      </c>
      <c r="G756" s="186" t="s">
        <v>160</v>
      </c>
      <c r="H756" s="186" t="s">
        <v>160</v>
      </c>
      <c r="I756" s="186" t="s">
        <v>160</v>
      </c>
      <c r="J756" s="186" t="s">
        <v>160</v>
      </c>
      <c r="K756" s="196" t="s">
        <v>160</v>
      </c>
      <c r="L756" s="171">
        <v>0.3723</v>
      </c>
      <c r="M756" s="172">
        <v>310</v>
      </c>
      <c r="N756" s="173">
        <v>130.52</v>
      </c>
      <c r="O756" s="173">
        <v>45.2</v>
      </c>
      <c r="P756" s="174">
        <v>1.331</v>
      </c>
      <c r="Q756" s="175">
        <v>42.6</v>
      </c>
      <c r="R756" s="176">
        <v>34</v>
      </c>
      <c r="S756" s="174">
        <f t="shared" si="22"/>
        <v>1.123896</v>
      </c>
      <c r="T756" s="177">
        <f t="shared" si="23"/>
        <v>0.184273277954544</v>
      </c>
      <c r="U756" s="219">
        <v>2.1</v>
      </c>
      <c r="V756" s="219">
        <v>3.18</v>
      </c>
      <c r="W756" s="219">
        <v>4.3</v>
      </c>
      <c r="X756" s="219">
        <v>4.95</v>
      </c>
      <c r="Y756" s="219">
        <v>5.59</v>
      </c>
      <c r="Z756" s="219">
        <v>5.76</v>
      </c>
      <c r="AA756" s="219">
        <v>4.9</v>
      </c>
      <c r="AB756" s="219">
        <v>4.56</v>
      </c>
      <c r="AC756" s="219">
        <v>4.04</v>
      </c>
      <c r="AD756" s="219">
        <v>2.95</v>
      </c>
      <c r="AE756" s="219">
        <v>2.11</v>
      </c>
      <c r="AF756" s="219">
        <v>1.73</v>
      </c>
      <c r="AG756" s="179">
        <v>2.60752952230455</v>
      </c>
      <c r="AH756" s="179">
        <v>3.94854470520404</v>
      </c>
      <c r="AI756" s="179">
        <v>5.3392271170998</v>
      </c>
      <c r="AJ756" s="179">
        <v>6.14631958828931</v>
      </c>
      <c r="AK756" s="179">
        <v>6.94099525222974</v>
      </c>
      <c r="AL756" s="179">
        <v>7.15208097546392</v>
      </c>
      <c r="AM756" s="179">
        <v>6.08423555204396</v>
      </c>
      <c r="AN756" s="179">
        <v>5.6620641055756</v>
      </c>
      <c r="AO756" s="179">
        <v>5.016390128624</v>
      </c>
      <c r="AP756" s="179">
        <v>3.66295813847545</v>
      </c>
      <c r="AQ756" s="179">
        <v>2.61994632955362</v>
      </c>
      <c r="AR756" s="179">
        <v>2.14810765408899</v>
      </c>
      <c r="AS756" s="177">
        <v>0.8</v>
      </c>
      <c r="AT756" s="180">
        <v>1.25389515365413</v>
      </c>
      <c r="AU756" s="181">
        <v>749</v>
      </c>
    </row>
    <row r="757" customHeight="1" spans="1:47">
      <c r="A757" s="184" t="s">
        <v>798</v>
      </c>
      <c r="B757" s="185" t="s">
        <v>865</v>
      </c>
      <c r="C757" s="167" t="s">
        <v>873</v>
      </c>
      <c r="D757" s="186">
        <v>0</v>
      </c>
      <c r="E757" s="186">
        <v>0.65</v>
      </c>
      <c r="F757" s="186" t="s">
        <v>160</v>
      </c>
      <c r="G757" s="186" t="s">
        <v>160</v>
      </c>
      <c r="H757" s="186" t="s">
        <v>160</v>
      </c>
      <c r="I757" s="186" t="s">
        <v>160</v>
      </c>
      <c r="J757" s="186" t="s">
        <v>160</v>
      </c>
      <c r="K757" s="196" t="s">
        <v>160</v>
      </c>
      <c r="L757" s="171">
        <v>0.3723</v>
      </c>
      <c r="M757" s="172">
        <v>179</v>
      </c>
      <c r="N757" s="173">
        <v>131.13</v>
      </c>
      <c r="O757" s="173">
        <v>45.25</v>
      </c>
      <c r="P757" s="174">
        <v>1.325</v>
      </c>
      <c r="Q757" s="175">
        <v>42.75</v>
      </c>
      <c r="R757" s="176">
        <v>34</v>
      </c>
      <c r="S757" s="174">
        <f t="shared" si="22"/>
        <v>1.123896</v>
      </c>
      <c r="T757" s="177">
        <f t="shared" si="23"/>
        <v>0.178934705702307</v>
      </c>
      <c r="U757" s="219">
        <v>2.1</v>
      </c>
      <c r="V757" s="219">
        <v>3.18</v>
      </c>
      <c r="W757" s="219">
        <v>4.3</v>
      </c>
      <c r="X757" s="219">
        <v>4.95</v>
      </c>
      <c r="Y757" s="219">
        <v>5.59</v>
      </c>
      <c r="Z757" s="219">
        <v>5.76</v>
      </c>
      <c r="AA757" s="219">
        <v>4.9</v>
      </c>
      <c r="AB757" s="219">
        <v>4.56</v>
      </c>
      <c r="AC757" s="219">
        <v>4.04</v>
      </c>
      <c r="AD757" s="219">
        <v>2.95</v>
      </c>
      <c r="AE757" s="219">
        <v>2.11</v>
      </c>
      <c r="AF757" s="219">
        <v>1.73</v>
      </c>
      <c r="AG757" s="179">
        <v>2.61220824702642</v>
      </c>
      <c r="AH757" s="179">
        <v>3.95562963121143</v>
      </c>
      <c r="AI757" s="179">
        <v>5.34880736295885</v>
      </c>
      <c r="AJ757" s="179">
        <v>6.15734801084798</v>
      </c>
      <c r="AK757" s="179">
        <v>6.9534495718465</v>
      </c>
      <c r="AL757" s="179">
        <v>7.16491404898674</v>
      </c>
      <c r="AM757" s="179">
        <v>6.09515257639497</v>
      </c>
      <c r="AN757" s="179">
        <v>5.6722236221145</v>
      </c>
      <c r="AO757" s="179">
        <v>5.0253911038032</v>
      </c>
      <c r="AP757" s="179">
        <v>3.66953063272758</v>
      </c>
      <c r="AQ757" s="179">
        <v>2.62464733391702</v>
      </c>
      <c r="AR757" s="179">
        <v>2.15196203207414</v>
      </c>
      <c r="AS757" s="177">
        <v>0.8</v>
      </c>
      <c r="AT757" s="180">
        <v>1.26623414965384</v>
      </c>
      <c r="AU757" s="181">
        <v>750</v>
      </c>
    </row>
    <row r="758" customHeight="1" spans="1:47">
      <c r="A758" s="184" t="s">
        <v>798</v>
      </c>
      <c r="B758" s="185" t="s">
        <v>865</v>
      </c>
      <c r="C758" s="167" t="s">
        <v>874</v>
      </c>
      <c r="D758" s="186">
        <v>0</v>
      </c>
      <c r="E758" s="186">
        <v>0.65</v>
      </c>
      <c r="F758" s="186" t="s">
        <v>160</v>
      </c>
      <c r="G758" s="186" t="s">
        <v>160</v>
      </c>
      <c r="H758" s="186" t="s">
        <v>160</v>
      </c>
      <c r="I758" s="186" t="s">
        <v>160</v>
      </c>
      <c r="J758" s="186" t="s">
        <v>160</v>
      </c>
      <c r="K758" s="196" t="s">
        <v>160</v>
      </c>
      <c r="L758" s="171">
        <v>0.3723</v>
      </c>
      <c r="M758" s="172">
        <v>84</v>
      </c>
      <c r="N758" s="173">
        <v>132.98</v>
      </c>
      <c r="O758" s="173">
        <v>45.77</v>
      </c>
      <c r="P758" s="174">
        <v>1.208</v>
      </c>
      <c r="Q758" s="175">
        <v>43.57</v>
      </c>
      <c r="R758" s="176">
        <v>34</v>
      </c>
      <c r="S758" s="174">
        <f t="shared" si="22"/>
        <v>1.113152</v>
      </c>
      <c r="T758" s="177">
        <f t="shared" si="23"/>
        <v>0.0852066923474961</v>
      </c>
      <c r="U758" s="219">
        <v>2.05</v>
      </c>
      <c r="V758" s="219">
        <v>3.15</v>
      </c>
      <c r="W758" s="219">
        <v>4.29</v>
      </c>
      <c r="X758" s="219">
        <v>4.93</v>
      </c>
      <c r="Y758" s="219">
        <v>5.52</v>
      </c>
      <c r="Z758" s="219">
        <v>5.71</v>
      </c>
      <c r="AA758" s="219">
        <v>4.84</v>
      </c>
      <c r="AB758" s="219">
        <v>4.49</v>
      </c>
      <c r="AC758" s="219">
        <v>4.01</v>
      </c>
      <c r="AD758" s="219">
        <v>2.93</v>
      </c>
      <c r="AE758" s="219">
        <v>2.09</v>
      </c>
      <c r="AF758" s="219">
        <v>1.72</v>
      </c>
      <c r="AG758" s="179">
        <v>2.57608376933249</v>
      </c>
      <c r="AH758" s="179">
        <v>3.95837262116944</v>
      </c>
      <c r="AI758" s="179">
        <v>5.39092652216409</v>
      </c>
      <c r="AJ758" s="179">
        <v>6.1951673086874</v>
      </c>
      <c r="AK758" s="179">
        <v>6.93657678376358</v>
      </c>
      <c r="AL758" s="179">
        <v>7.17533576726269</v>
      </c>
      <c r="AM758" s="179">
        <v>6.08207094808256</v>
      </c>
      <c r="AN758" s="179">
        <v>5.64225176795262</v>
      </c>
      <c r="AO758" s="179">
        <v>5.03907117806014</v>
      </c>
      <c r="AP758" s="179">
        <v>3.68191485080205</v>
      </c>
      <c r="AQ758" s="179">
        <v>2.6263488184902</v>
      </c>
      <c r="AR758" s="179">
        <v>2.16139711378141</v>
      </c>
      <c r="AS758" s="177">
        <v>0.8</v>
      </c>
      <c r="AT758" s="180">
        <v>1.27415965628046</v>
      </c>
      <c r="AU758" s="181">
        <v>751</v>
      </c>
    </row>
    <row r="759" customHeight="1" spans="1:47">
      <c r="A759" s="184" t="s">
        <v>798</v>
      </c>
      <c r="B759" s="185" t="s">
        <v>865</v>
      </c>
      <c r="C759" s="167" t="s">
        <v>875</v>
      </c>
      <c r="D759" s="186">
        <v>0</v>
      </c>
      <c r="E759" s="186">
        <v>0.65</v>
      </c>
      <c r="F759" s="186" t="s">
        <v>160</v>
      </c>
      <c r="G759" s="186" t="s">
        <v>160</v>
      </c>
      <c r="H759" s="186" t="s">
        <v>160</v>
      </c>
      <c r="I759" s="186" t="s">
        <v>160</v>
      </c>
      <c r="J759" s="186" t="s">
        <v>160</v>
      </c>
      <c r="K759" s="196" t="s">
        <v>160</v>
      </c>
      <c r="L759" s="171">
        <v>0.3723</v>
      </c>
      <c r="M759" s="172">
        <v>131</v>
      </c>
      <c r="N759" s="173">
        <v>131.87</v>
      </c>
      <c r="O759" s="173">
        <v>45.55</v>
      </c>
      <c r="P759" s="174">
        <v>1.252</v>
      </c>
      <c r="Q759" s="175">
        <v>43.25</v>
      </c>
      <c r="R759" s="176">
        <v>34</v>
      </c>
      <c r="S759" s="174">
        <f t="shared" si="22"/>
        <v>1.123896</v>
      </c>
      <c r="T759" s="177">
        <f t="shared" si="23"/>
        <v>0.113982076633425</v>
      </c>
      <c r="U759" s="219">
        <v>2.1</v>
      </c>
      <c r="V759" s="219">
        <v>3.18</v>
      </c>
      <c r="W759" s="219">
        <v>4.3</v>
      </c>
      <c r="X759" s="219">
        <v>4.95</v>
      </c>
      <c r="Y759" s="219">
        <v>5.59</v>
      </c>
      <c r="Z759" s="219">
        <v>5.76</v>
      </c>
      <c r="AA759" s="219">
        <v>4.9</v>
      </c>
      <c r="AB759" s="219">
        <v>4.56</v>
      </c>
      <c r="AC759" s="219">
        <v>4.04</v>
      </c>
      <c r="AD759" s="219">
        <v>2.95</v>
      </c>
      <c r="AE759" s="219">
        <v>2.11</v>
      </c>
      <c r="AF759" s="219">
        <v>1.73</v>
      </c>
      <c r="AG759" s="179">
        <v>2.62977214973627</v>
      </c>
      <c r="AH759" s="179">
        <v>3.98222639817207</v>
      </c>
      <c r="AI759" s="179">
        <v>5.38477154469809</v>
      </c>
      <c r="AJ759" s="179">
        <v>6.19874863866408</v>
      </c>
      <c r="AK759" s="179">
        <v>7.00020300810751</v>
      </c>
      <c r="AL759" s="179">
        <v>7.21308932499092</v>
      </c>
      <c r="AM759" s="179">
        <v>6.13613501605131</v>
      </c>
      <c r="AN759" s="179">
        <v>5.71036238228448</v>
      </c>
      <c r="AO759" s="179">
        <v>5.05918070711169</v>
      </c>
      <c r="AP759" s="179">
        <v>3.69420373415334</v>
      </c>
      <c r="AQ759" s="179">
        <v>2.64229487425883</v>
      </c>
      <c r="AR759" s="179">
        <v>2.16643134240179</v>
      </c>
      <c r="AS759" s="177">
        <v>0.8</v>
      </c>
      <c r="AT759" s="180">
        <v>1.27393165296556</v>
      </c>
      <c r="AU759" s="181">
        <v>752</v>
      </c>
    </row>
    <row r="760" customHeight="1" spans="1:47">
      <c r="A760" s="184" t="s">
        <v>798</v>
      </c>
      <c r="B760" s="185" t="s">
        <v>876</v>
      </c>
      <c r="C760" s="188" t="s">
        <v>877</v>
      </c>
      <c r="D760" s="186">
        <v>0</v>
      </c>
      <c r="E760" s="186">
        <v>0.65</v>
      </c>
      <c r="F760" s="186" t="s">
        <v>160</v>
      </c>
      <c r="G760" s="186" t="s">
        <v>160</v>
      </c>
      <c r="H760" s="186" t="s">
        <v>160</v>
      </c>
      <c r="I760" s="186" t="s">
        <v>160</v>
      </c>
      <c r="J760" s="186" t="s">
        <v>160</v>
      </c>
      <c r="K760" s="196" t="s">
        <v>160</v>
      </c>
      <c r="L760" s="171">
        <v>0.3723</v>
      </c>
      <c r="M760" s="172">
        <v>176</v>
      </c>
      <c r="N760" s="173">
        <v>130.27</v>
      </c>
      <c r="O760" s="173">
        <v>47.33</v>
      </c>
      <c r="P760" s="174">
        <v>1.259</v>
      </c>
      <c r="Q760" s="175">
        <v>44.83</v>
      </c>
      <c r="R760" s="176">
        <v>37</v>
      </c>
      <c r="S760" s="174">
        <f t="shared" si="22"/>
        <v>1.083888</v>
      </c>
      <c r="T760" s="177">
        <f t="shared" si="23"/>
        <v>0.161559127880371</v>
      </c>
      <c r="U760" s="219">
        <v>1.88</v>
      </c>
      <c r="V760" s="219">
        <v>3.01</v>
      </c>
      <c r="W760" s="219">
        <v>4.24</v>
      </c>
      <c r="X760" s="219">
        <v>4.87</v>
      </c>
      <c r="Y760" s="219">
        <v>5.56</v>
      </c>
      <c r="Z760" s="219">
        <v>5.63</v>
      </c>
      <c r="AA760" s="219">
        <v>4.96</v>
      </c>
      <c r="AB760" s="219">
        <v>4.34</v>
      </c>
      <c r="AC760" s="219">
        <v>3.77</v>
      </c>
      <c r="AD760" s="219">
        <v>2.78</v>
      </c>
      <c r="AE760" s="219">
        <v>1.96</v>
      </c>
      <c r="AF760" s="219">
        <v>1.52</v>
      </c>
      <c r="AG760" s="179">
        <v>2.39933601995778</v>
      </c>
      <c r="AH760" s="179">
        <v>3.84149011706007</v>
      </c>
      <c r="AI760" s="179">
        <v>5.41126847054308</v>
      </c>
      <c r="AJ760" s="179">
        <v>6.2153012857417</v>
      </c>
      <c r="AK760" s="179">
        <v>7.09590865476876</v>
      </c>
      <c r="AL760" s="179">
        <v>7.18524563423527</v>
      </c>
      <c r="AM760" s="179">
        <v>6.33016311648436</v>
      </c>
      <c r="AN760" s="179">
        <v>5.53889272692382</v>
      </c>
      <c r="AO760" s="179">
        <v>4.81143446555364</v>
      </c>
      <c r="AP760" s="179">
        <v>3.54795432738438</v>
      </c>
      <c r="AQ760" s="179">
        <v>2.50143542506237</v>
      </c>
      <c r="AR760" s="179">
        <v>1.93988869698714</v>
      </c>
      <c r="AS760" s="177">
        <v>0.8</v>
      </c>
      <c r="AT760" s="180">
        <v>1.2764884915351</v>
      </c>
      <c r="AU760" s="181">
        <v>753</v>
      </c>
    </row>
    <row r="761" customHeight="1" spans="1:47">
      <c r="A761" s="184" t="s">
        <v>798</v>
      </c>
      <c r="B761" s="185" t="s">
        <v>876</v>
      </c>
      <c r="C761" s="167" t="s">
        <v>856</v>
      </c>
      <c r="D761" s="186">
        <v>0</v>
      </c>
      <c r="E761" s="186">
        <v>0.65</v>
      </c>
      <c r="F761" s="186" t="s">
        <v>160</v>
      </c>
      <c r="G761" s="186" t="s">
        <v>160</v>
      </c>
      <c r="H761" s="186" t="s">
        <v>160</v>
      </c>
      <c r="I761" s="186" t="s">
        <v>160</v>
      </c>
      <c r="J761" s="186" t="s">
        <v>160</v>
      </c>
      <c r="K761" s="196" t="s">
        <v>160</v>
      </c>
      <c r="L761" s="171">
        <v>0.3723</v>
      </c>
      <c r="M761" s="172">
        <v>82</v>
      </c>
      <c r="N761" s="173">
        <v>130.33</v>
      </c>
      <c r="O761" s="173">
        <v>46.8</v>
      </c>
      <c r="P761" s="174">
        <v>1.258</v>
      </c>
      <c r="Q761" s="175">
        <v>44.5</v>
      </c>
      <c r="R761" s="176">
        <v>37</v>
      </c>
      <c r="S761" s="174">
        <f t="shared" si="22"/>
        <v>1.115232</v>
      </c>
      <c r="T761" s="177">
        <f t="shared" si="23"/>
        <v>0.128016412728473</v>
      </c>
      <c r="U761" s="219">
        <v>1.97</v>
      </c>
      <c r="V761" s="219">
        <v>3.09</v>
      </c>
      <c r="W761" s="219">
        <v>4.25</v>
      </c>
      <c r="X761" s="219">
        <v>4.99</v>
      </c>
      <c r="Y761" s="219">
        <v>5.66</v>
      </c>
      <c r="Z761" s="219">
        <v>5.8</v>
      </c>
      <c r="AA761" s="219">
        <v>5.03</v>
      </c>
      <c r="AB761" s="219">
        <v>4.51</v>
      </c>
      <c r="AC761" s="219">
        <v>3.97</v>
      </c>
      <c r="AD761" s="219">
        <v>2.88</v>
      </c>
      <c r="AE761" s="219">
        <v>2.04</v>
      </c>
      <c r="AF761" s="219">
        <v>1.62</v>
      </c>
      <c r="AG761" s="179">
        <v>2.50691558348397</v>
      </c>
      <c r="AH761" s="179">
        <v>3.93216708272359</v>
      </c>
      <c r="AI761" s="179">
        <v>5.40832042122177</v>
      </c>
      <c r="AJ761" s="179">
        <v>6.35000444750509</v>
      </c>
      <c r="AK761" s="179">
        <v>7.20261025508594</v>
      </c>
      <c r="AL761" s="179">
        <v>7.38076669249089</v>
      </c>
      <c r="AM761" s="179">
        <v>6.40090628676365</v>
      </c>
      <c r="AN761" s="179">
        <v>5.7391823764024</v>
      </c>
      <c r="AO761" s="179">
        <v>5.05200754641187</v>
      </c>
      <c r="AP761" s="179">
        <v>3.66493242661617</v>
      </c>
      <c r="AQ761" s="179">
        <v>2.59599380218645</v>
      </c>
      <c r="AR761" s="179">
        <v>2.06152448997159</v>
      </c>
      <c r="AS761" s="177">
        <v>0.8</v>
      </c>
      <c r="AT761" s="180">
        <v>1.26334850236315</v>
      </c>
      <c r="AU761" s="181">
        <v>754</v>
      </c>
    </row>
    <row r="762" customHeight="1" spans="1:47">
      <c r="A762" s="184" t="s">
        <v>798</v>
      </c>
      <c r="B762" s="185" t="s">
        <v>876</v>
      </c>
      <c r="C762" s="167" t="s">
        <v>878</v>
      </c>
      <c r="D762" s="186">
        <v>0</v>
      </c>
      <c r="E762" s="186">
        <v>0.65</v>
      </c>
      <c r="F762" s="186" t="s">
        <v>160</v>
      </c>
      <c r="G762" s="186" t="s">
        <v>160</v>
      </c>
      <c r="H762" s="186" t="s">
        <v>160</v>
      </c>
      <c r="I762" s="186" t="s">
        <v>160</v>
      </c>
      <c r="J762" s="186" t="s">
        <v>160</v>
      </c>
      <c r="K762" s="196" t="s">
        <v>160</v>
      </c>
      <c r="L762" s="171">
        <v>0.3723</v>
      </c>
      <c r="M762" s="172">
        <v>177</v>
      </c>
      <c r="N762" s="173">
        <v>130.25</v>
      </c>
      <c r="O762" s="173">
        <v>47.32</v>
      </c>
      <c r="P762" s="174">
        <v>1.256</v>
      </c>
      <c r="Q762" s="175">
        <v>44.82</v>
      </c>
      <c r="R762" s="176">
        <v>37</v>
      </c>
      <c r="S762" s="174">
        <f t="shared" si="22"/>
        <v>1.083888</v>
      </c>
      <c r="T762" s="177">
        <f t="shared" si="23"/>
        <v>0.158791314231729</v>
      </c>
      <c r="U762" s="219">
        <v>1.88</v>
      </c>
      <c r="V762" s="219">
        <v>3.01</v>
      </c>
      <c r="W762" s="219">
        <v>4.24</v>
      </c>
      <c r="X762" s="219">
        <v>4.87</v>
      </c>
      <c r="Y762" s="219">
        <v>5.56</v>
      </c>
      <c r="Z762" s="219">
        <v>5.63</v>
      </c>
      <c r="AA762" s="219">
        <v>4.96</v>
      </c>
      <c r="AB762" s="219">
        <v>4.34</v>
      </c>
      <c r="AC762" s="219">
        <v>3.77</v>
      </c>
      <c r="AD762" s="219">
        <v>2.78</v>
      </c>
      <c r="AE762" s="219">
        <v>1.96</v>
      </c>
      <c r="AF762" s="219">
        <v>1.52</v>
      </c>
      <c r="AG762" s="179">
        <v>2.3989058648126</v>
      </c>
      <c r="AH762" s="179">
        <v>3.84080141121592</v>
      </c>
      <c r="AI762" s="179">
        <v>5.41029833340714</v>
      </c>
      <c r="AJ762" s="179">
        <v>6.21418700087094</v>
      </c>
      <c r="AK762" s="179">
        <v>7.09463649380748</v>
      </c>
      <c r="AL762" s="179">
        <v>7.18395745685901</v>
      </c>
      <c r="AM762" s="179">
        <v>6.32902823908005</v>
      </c>
      <c r="AN762" s="179">
        <v>5.53789970919505</v>
      </c>
      <c r="AO762" s="179">
        <v>4.81057186720399</v>
      </c>
      <c r="AP762" s="179">
        <v>3.54731824690374</v>
      </c>
      <c r="AQ762" s="179">
        <v>2.50098696544292</v>
      </c>
      <c r="AR762" s="179">
        <v>1.93954091197615</v>
      </c>
      <c r="AS762" s="177">
        <v>0.8</v>
      </c>
      <c r="AT762" s="180">
        <v>1.25933360382099</v>
      </c>
      <c r="AU762" s="181">
        <v>755</v>
      </c>
    </row>
    <row r="763" customHeight="1" spans="1:47">
      <c r="A763" s="184" t="s">
        <v>798</v>
      </c>
      <c r="B763" s="185" t="s">
        <v>876</v>
      </c>
      <c r="C763" s="167" t="s">
        <v>879</v>
      </c>
      <c r="D763" s="186">
        <v>0</v>
      </c>
      <c r="E763" s="186">
        <v>0.65</v>
      </c>
      <c r="F763" s="186" t="s">
        <v>160</v>
      </c>
      <c r="G763" s="186" t="s">
        <v>160</v>
      </c>
      <c r="H763" s="186" t="s">
        <v>160</v>
      </c>
      <c r="I763" s="186" t="s">
        <v>160</v>
      </c>
      <c r="J763" s="186" t="s">
        <v>160</v>
      </c>
      <c r="K763" s="196" t="s">
        <v>160</v>
      </c>
      <c r="L763" s="171">
        <v>0.3723</v>
      </c>
      <c r="M763" s="172">
        <v>221</v>
      </c>
      <c r="N763" s="173">
        <v>130.28</v>
      </c>
      <c r="O763" s="173">
        <v>47.3</v>
      </c>
      <c r="P763" s="174">
        <v>1.264</v>
      </c>
      <c r="Q763" s="175">
        <v>44.8</v>
      </c>
      <c r="R763" s="176">
        <v>38</v>
      </c>
      <c r="S763" s="174">
        <f t="shared" si="22"/>
        <v>1.083888</v>
      </c>
      <c r="T763" s="177">
        <f t="shared" si="23"/>
        <v>0.166172150628109</v>
      </c>
      <c r="U763" s="219">
        <v>1.88</v>
      </c>
      <c r="V763" s="219">
        <v>3.01</v>
      </c>
      <c r="W763" s="219">
        <v>4.24</v>
      </c>
      <c r="X763" s="219">
        <v>4.87</v>
      </c>
      <c r="Y763" s="219">
        <v>5.56</v>
      </c>
      <c r="Z763" s="219">
        <v>5.63</v>
      </c>
      <c r="AA763" s="219">
        <v>4.96</v>
      </c>
      <c r="AB763" s="219">
        <v>4.34</v>
      </c>
      <c r="AC763" s="219">
        <v>3.77</v>
      </c>
      <c r="AD763" s="219">
        <v>2.78</v>
      </c>
      <c r="AE763" s="219">
        <v>1.96</v>
      </c>
      <c r="AF763" s="219">
        <v>1.52</v>
      </c>
      <c r="AG763" s="179">
        <v>2.39805943049466</v>
      </c>
      <c r="AH763" s="179">
        <v>3.83944621584518</v>
      </c>
      <c r="AI763" s="179">
        <v>5.40838935388158</v>
      </c>
      <c r="AJ763" s="179">
        <v>6.21199437580267</v>
      </c>
      <c r="AK763" s="179">
        <v>7.09213320933528</v>
      </c>
      <c r="AL763" s="179">
        <v>7.1814226562154</v>
      </c>
      <c r="AM763" s="179">
        <v>6.32679509321996</v>
      </c>
      <c r="AN763" s="179">
        <v>5.53594570656747</v>
      </c>
      <c r="AO763" s="179">
        <v>4.80887449625792</v>
      </c>
      <c r="AP763" s="179">
        <v>3.54606660466764</v>
      </c>
      <c r="AQ763" s="179">
        <v>2.50010451264337</v>
      </c>
      <c r="AR763" s="179">
        <v>1.93885656082547</v>
      </c>
      <c r="AS763" s="177">
        <v>0.8</v>
      </c>
      <c r="AT763" s="180">
        <v>1.25975357150484</v>
      </c>
      <c r="AU763" s="181">
        <v>756</v>
      </c>
    </row>
    <row r="764" customHeight="1" spans="1:47">
      <c r="A764" s="184" t="s">
        <v>798</v>
      </c>
      <c r="B764" s="185" t="s">
        <v>876</v>
      </c>
      <c r="C764" s="167" t="s">
        <v>880</v>
      </c>
      <c r="D764" s="186">
        <v>0</v>
      </c>
      <c r="E764" s="186">
        <v>0.65</v>
      </c>
      <c r="F764" s="186" t="s">
        <v>160</v>
      </c>
      <c r="G764" s="186" t="s">
        <v>160</v>
      </c>
      <c r="H764" s="186" t="s">
        <v>160</v>
      </c>
      <c r="I764" s="186" t="s">
        <v>160</v>
      </c>
      <c r="J764" s="186" t="s">
        <v>160</v>
      </c>
      <c r="K764" s="196" t="s">
        <v>160</v>
      </c>
      <c r="L764" s="171">
        <v>0.3723</v>
      </c>
      <c r="M764" s="172">
        <v>135</v>
      </c>
      <c r="N764" s="173">
        <v>130.22</v>
      </c>
      <c r="O764" s="173">
        <v>47.27</v>
      </c>
      <c r="P764" s="174">
        <v>1.265</v>
      </c>
      <c r="Q764" s="175">
        <v>44.77</v>
      </c>
      <c r="R764" s="176">
        <v>38</v>
      </c>
      <c r="S764" s="174">
        <f t="shared" si="22"/>
        <v>1.083888</v>
      </c>
      <c r="T764" s="177">
        <f t="shared" si="23"/>
        <v>0.167094755177657</v>
      </c>
      <c r="U764" s="219">
        <v>1.88</v>
      </c>
      <c r="V764" s="219">
        <v>3.01</v>
      </c>
      <c r="W764" s="219">
        <v>4.24</v>
      </c>
      <c r="X764" s="219">
        <v>4.87</v>
      </c>
      <c r="Y764" s="219">
        <v>5.56</v>
      </c>
      <c r="Z764" s="219">
        <v>5.63</v>
      </c>
      <c r="AA764" s="219">
        <v>4.96</v>
      </c>
      <c r="AB764" s="219">
        <v>4.34</v>
      </c>
      <c r="AC764" s="219">
        <v>3.77</v>
      </c>
      <c r="AD764" s="219">
        <v>2.78</v>
      </c>
      <c r="AE764" s="219">
        <v>1.96</v>
      </c>
      <c r="AF764" s="219">
        <v>1.52</v>
      </c>
      <c r="AG764" s="179">
        <v>2.39679671700397</v>
      </c>
      <c r="AH764" s="179">
        <v>3.83742453094785</v>
      </c>
      <c r="AI764" s="179">
        <v>5.4055415319664</v>
      </c>
      <c r="AJ764" s="179">
        <v>6.20872341053688</v>
      </c>
      <c r="AK764" s="179">
        <v>7.08839880135217</v>
      </c>
      <c r="AL764" s="179">
        <v>7.17764123230445</v>
      </c>
      <c r="AM764" s="179">
        <v>6.32346367890409</v>
      </c>
      <c r="AN764" s="179">
        <v>5.53303071904108</v>
      </c>
      <c r="AO764" s="179">
        <v>4.80634235271541</v>
      </c>
      <c r="AP764" s="179">
        <v>3.54419940067608</v>
      </c>
      <c r="AQ764" s="179">
        <v>2.49878806666371</v>
      </c>
      <c r="AR764" s="179">
        <v>1.93783564353513</v>
      </c>
      <c r="AS764" s="177">
        <v>0.8</v>
      </c>
      <c r="AT764" s="180">
        <v>1.25912717902724</v>
      </c>
      <c r="AU764" s="181">
        <v>757</v>
      </c>
    </row>
    <row r="765" customHeight="1" spans="1:47">
      <c r="A765" s="184" t="s">
        <v>798</v>
      </c>
      <c r="B765" s="185" t="s">
        <v>876</v>
      </c>
      <c r="C765" s="167" t="s">
        <v>881</v>
      </c>
      <c r="D765" s="186">
        <v>0</v>
      </c>
      <c r="E765" s="186">
        <v>0.65</v>
      </c>
      <c r="F765" s="186" t="s">
        <v>160</v>
      </c>
      <c r="G765" s="186" t="s">
        <v>160</v>
      </c>
      <c r="H765" s="186" t="s">
        <v>160</v>
      </c>
      <c r="I765" s="186" t="s">
        <v>160</v>
      </c>
      <c r="J765" s="186" t="s">
        <v>160</v>
      </c>
      <c r="K765" s="196" t="s">
        <v>160</v>
      </c>
      <c r="L765" s="171">
        <v>0.3723</v>
      </c>
      <c r="M765" s="172">
        <v>164</v>
      </c>
      <c r="N765" s="173">
        <v>130.32</v>
      </c>
      <c r="O765" s="173">
        <v>47.33</v>
      </c>
      <c r="P765" s="174">
        <v>1.26</v>
      </c>
      <c r="Q765" s="175">
        <v>44.83</v>
      </c>
      <c r="R765" s="176">
        <v>37</v>
      </c>
      <c r="S765" s="174">
        <f t="shared" si="22"/>
        <v>1.083888</v>
      </c>
      <c r="T765" s="177">
        <f t="shared" si="23"/>
        <v>0.162481732429919</v>
      </c>
      <c r="U765" s="219">
        <v>1.88</v>
      </c>
      <c r="V765" s="219">
        <v>3.01</v>
      </c>
      <c r="W765" s="219">
        <v>4.24</v>
      </c>
      <c r="X765" s="219">
        <v>4.87</v>
      </c>
      <c r="Y765" s="219">
        <v>5.56</v>
      </c>
      <c r="Z765" s="219">
        <v>5.63</v>
      </c>
      <c r="AA765" s="219">
        <v>4.96</v>
      </c>
      <c r="AB765" s="219">
        <v>4.34</v>
      </c>
      <c r="AC765" s="219">
        <v>3.77</v>
      </c>
      <c r="AD765" s="219">
        <v>2.78</v>
      </c>
      <c r="AE765" s="219">
        <v>1.96</v>
      </c>
      <c r="AF765" s="219">
        <v>1.52</v>
      </c>
      <c r="AG765" s="179">
        <v>2.39933601995778</v>
      </c>
      <c r="AH765" s="179">
        <v>3.84149011706007</v>
      </c>
      <c r="AI765" s="179">
        <v>5.41126847054308</v>
      </c>
      <c r="AJ765" s="179">
        <v>6.2153012857417</v>
      </c>
      <c r="AK765" s="179">
        <v>7.09590865476876</v>
      </c>
      <c r="AL765" s="179">
        <v>7.18524563423527</v>
      </c>
      <c r="AM765" s="179">
        <v>6.33016311648436</v>
      </c>
      <c r="AN765" s="179">
        <v>5.53889272692382</v>
      </c>
      <c r="AO765" s="179">
        <v>4.81143446555364</v>
      </c>
      <c r="AP765" s="179">
        <v>3.54795432738438</v>
      </c>
      <c r="AQ765" s="179">
        <v>2.50143542506237</v>
      </c>
      <c r="AR765" s="179">
        <v>1.93988869698714</v>
      </c>
      <c r="AS765" s="177">
        <v>0.8</v>
      </c>
      <c r="AT765" s="180">
        <v>1.25912717902724</v>
      </c>
      <c r="AU765" s="181">
        <v>758</v>
      </c>
    </row>
    <row r="766" customHeight="1" spans="1:47">
      <c r="A766" s="184" t="s">
        <v>798</v>
      </c>
      <c r="B766" s="185" t="s">
        <v>876</v>
      </c>
      <c r="C766" s="167" t="s">
        <v>882</v>
      </c>
      <c r="D766" s="186">
        <v>0</v>
      </c>
      <c r="E766" s="186">
        <v>0.65</v>
      </c>
      <c r="F766" s="186" t="s">
        <v>160</v>
      </c>
      <c r="G766" s="186" t="s">
        <v>160</v>
      </c>
      <c r="H766" s="186" t="s">
        <v>160</v>
      </c>
      <c r="I766" s="186" t="s">
        <v>160</v>
      </c>
      <c r="J766" s="186" t="s">
        <v>160</v>
      </c>
      <c r="K766" s="196" t="s">
        <v>160</v>
      </c>
      <c r="L766" s="171">
        <v>0.3723</v>
      </c>
      <c r="M766" s="172">
        <v>171</v>
      </c>
      <c r="N766" s="173">
        <v>130.3</v>
      </c>
      <c r="O766" s="173">
        <v>47.37</v>
      </c>
      <c r="P766" s="174">
        <v>1.231</v>
      </c>
      <c r="Q766" s="175">
        <v>44.87</v>
      </c>
      <c r="R766" s="176">
        <v>38</v>
      </c>
      <c r="S766" s="174">
        <f t="shared" si="22"/>
        <v>1.083888</v>
      </c>
      <c r="T766" s="177">
        <f t="shared" si="23"/>
        <v>0.13572620049304</v>
      </c>
      <c r="U766" s="219">
        <v>1.88</v>
      </c>
      <c r="V766" s="219">
        <v>3.01</v>
      </c>
      <c r="W766" s="219">
        <v>4.24</v>
      </c>
      <c r="X766" s="219">
        <v>4.87</v>
      </c>
      <c r="Y766" s="219">
        <v>5.56</v>
      </c>
      <c r="Z766" s="219">
        <v>5.63</v>
      </c>
      <c r="AA766" s="219">
        <v>4.96</v>
      </c>
      <c r="AB766" s="219">
        <v>4.34</v>
      </c>
      <c r="AC766" s="219">
        <v>3.77</v>
      </c>
      <c r="AD766" s="219">
        <v>2.78</v>
      </c>
      <c r="AE766" s="219">
        <v>1.96</v>
      </c>
      <c r="AF766" s="219">
        <v>1.52</v>
      </c>
      <c r="AG766" s="179">
        <v>2.40195857874614</v>
      </c>
      <c r="AH766" s="179">
        <v>3.8456890010776</v>
      </c>
      <c r="AI766" s="179">
        <v>5.41718317759769</v>
      </c>
      <c r="AJ766" s="179">
        <v>6.22209482898602</v>
      </c>
      <c r="AK766" s="179">
        <v>7.10366473288753</v>
      </c>
      <c r="AL766" s="179">
        <v>7.19309936081957</v>
      </c>
      <c r="AM766" s="179">
        <v>6.33708220775578</v>
      </c>
      <c r="AN766" s="179">
        <v>5.54494693178631</v>
      </c>
      <c r="AO766" s="179">
        <v>4.81669353291115</v>
      </c>
      <c r="AP766" s="179">
        <v>3.55183236644377</v>
      </c>
      <c r="AQ766" s="179">
        <v>2.50416958209704</v>
      </c>
      <c r="AR766" s="179">
        <v>1.9420090636671</v>
      </c>
      <c r="AS766" s="177">
        <v>0.8</v>
      </c>
      <c r="AT766" s="180">
        <v>1.25871432943973</v>
      </c>
      <c r="AU766" s="181">
        <v>759</v>
      </c>
    </row>
    <row r="767" customHeight="1" spans="1:47">
      <c r="A767" s="184" t="s">
        <v>798</v>
      </c>
      <c r="B767" s="185" t="s">
        <v>876</v>
      </c>
      <c r="C767" s="167" t="s">
        <v>883</v>
      </c>
      <c r="D767" s="186">
        <v>0</v>
      </c>
      <c r="E767" s="186">
        <v>0.65</v>
      </c>
      <c r="F767" s="186" t="s">
        <v>160</v>
      </c>
      <c r="G767" s="186" t="s">
        <v>160</v>
      </c>
      <c r="H767" s="186" t="s">
        <v>160</v>
      </c>
      <c r="I767" s="186" t="s">
        <v>160</v>
      </c>
      <c r="J767" s="186" t="s">
        <v>160</v>
      </c>
      <c r="K767" s="196" t="s">
        <v>160</v>
      </c>
      <c r="L767" s="171">
        <v>0.3723</v>
      </c>
      <c r="M767" s="172">
        <v>83</v>
      </c>
      <c r="N767" s="173">
        <v>130.83</v>
      </c>
      <c r="O767" s="173">
        <v>47.58</v>
      </c>
      <c r="P767" s="174">
        <v>1.259</v>
      </c>
      <c r="Q767" s="175">
        <v>45.28</v>
      </c>
      <c r="R767" s="176">
        <v>37</v>
      </c>
      <c r="S767" s="174">
        <f t="shared" si="22"/>
        <v>1.083888</v>
      </c>
      <c r="T767" s="177">
        <f t="shared" si="23"/>
        <v>0.161559127880371</v>
      </c>
      <c r="U767" s="219">
        <v>1.88</v>
      </c>
      <c r="V767" s="219">
        <v>3.01</v>
      </c>
      <c r="W767" s="219">
        <v>4.24</v>
      </c>
      <c r="X767" s="219">
        <v>4.87</v>
      </c>
      <c r="Y767" s="219">
        <v>5.56</v>
      </c>
      <c r="Z767" s="219">
        <v>5.63</v>
      </c>
      <c r="AA767" s="219">
        <v>4.96</v>
      </c>
      <c r="AB767" s="219">
        <v>4.34</v>
      </c>
      <c r="AC767" s="219">
        <v>3.77</v>
      </c>
      <c r="AD767" s="219">
        <v>2.78</v>
      </c>
      <c r="AE767" s="219">
        <v>1.96</v>
      </c>
      <c r="AF767" s="219">
        <v>1.52</v>
      </c>
      <c r="AG767" s="179">
        <v>2.41602881478529</v>
      </c>
      <c r="AH767" s="179">
        <v>3.86821634707645</v>
      </c>
      <c r="AI767" s="179">
        <v>5.44891605036683</v>
      </c>
      <c r="AJ767" s="179">
        <v>6.2585427276619</v>
      </c>
      <c r="AK767" s="179">
        <v>7.1452767075565</v>
      </c>
      <c r="AL767" s="179">
        <v>7.23523522725595</v>
      </c>
      <c r="AM767" s="179">
        <v>6.3742036815612</v>
      </c>
      <c r="AN767" s="179">
        <v>5.57742822136605</v>
      </c>
      <c r="AO767" s="179">
        <v>4.84490884667051</v>
      </c>
      <c r="AP767" s="179">
        <v>3.57263835377825</v>
      </c>
      <c r="AQ767" s="179">
        <v>2.51883855158467</v>
      </c>
      <c r="AR767" s="179">
        <v>1.95338499918811</v>
      </c>
      <c r="AS767" s="177">
        <v>0.8</v>
      </c>
      <c r="AT767" s="180">
        <v>1.24207742724313</v>
      </c>
      <c r="AU767" s="181">
        <v>760</v>
      </c>
    </row>
    <row r="768" customHeight="1" spans="1:47">
      <c r="A768" s="184" t="s">
        <v>798</v>
      </c>
      <c r="B768" s="185" t="s">
        <v>876</v>
      </c>
      <c r="C768" s="167" t="s">
        <v>884</v>
      </c>
      <c r="D768" s="186">
        <v>0</v>
      </c>
      <c r="E768" s="186">
        <v>0.65</v>
      </c>
      <c r="F768" s="186" t="s">
        <v>160</v>
      </c>
      <c r="G768" s="186" t="s">
        <v>160</v>
      </c>
      <c r="H768" s="186" t="s">
        <v>160</v>
      </c>
      <c r="I768" s="186" t="s">
        <v>160</v>
      </c>
      <c r="J768" s="186" t="s">
        <v>160</v>
      </c>
      <c r="K768" s="196" t="s">
        <v>160</v>
      </c>
      <c r="L768" s="171">
        <v>0.3723</v>
      </c>
      <c r="M768" s="172">
        <v>61</v>
      </c>
      <c r="N768" s="173">
        <v>131.85</v>
      </c>
      <c r="O768" s="173">
        <v>47.28</v>
      </c>
      <c r="P768" s="174">
        <v>1.242</v>
      </c>
      <c r="Q768" s="175">
        <v>44.78</v>
      </c>
      <c r="R768" s="176">
        <v>37</v>
      </c>
      <c r="S768" s="174">
        <f t="shared" si="22"/>
        <v>1.083888</v>
      </c>
      <c r="T768" s="177">
        <f t="shared" si="23"/>
        <v>0.145874850538063</v>
      </c>
      <c r="U768" s="219">
        <v>1.88</v>
      </c>
      <c r="V768" s="219">
        <v>3.01</v>
      </c>
      <c r="W768" s="219">
        <v>4.24</v>
      </c>
      <c r="X768" s="219">
        <v>4.87</v>
      </c>
      <c r="Y768" s="219">
        <v>5.56</v>
      </c>
      <c r="Z768" s="219">
        <v>5.63</v>
      </c>
      <c r="AA768" s="219">
        <v>4.96</v>
      </c>
      <c r="AB768" s="219">
        <v>4.34</v>
      </c>
      <c r="AC768" s="219">
        <v>3.77</v>
      </c>
      <c r="AD768" s="219">
        <v>2.78</v>
      </c>
      <c r="AE768" s="219">
        <v>1.96</v>
      </c>
      <c r="AF768" s="219">
        <v>1.52</v>
      </c>
      <c r="AG768" s="179">
        <v>2.39722687214915</v>
      </c>
      <c r="AH768" s="179">
        <v>3.83811323679199</v>
      </c>
      <c r="AI768" s="179">
        <v>5.40651166910234</v>
      </c>
      <c r="AJ768" s="179">
        <v>6.20983769540764</v>
      </c>
      <c r="AK768" s="179">
        <v>7.08967096231345</v>
      </c>
      <c r="AL768" s="179">
        <v>7.17892940968071</v>
      </c>
      <c r="AM768" s="179">
        <v>6.3245985563084</v>
      </c>
      <c r="AN768" s="179">
        <v>5.53402373676985</v>
      </c>
      <c r="AO768" s="179">
        <v>4.80720495106505</v>
      </c>
      <c r="AP768" s="179">
        <v>3.54483548115672</v>
      </c>
      <c r="AQ768" s="179">
        <v>2.49923652628316</v>
      </c>
      <c r="AR768" s="179">
        <v>1.93818342854612</v>
      </c>
      <c r="AS768" s="177">
        <v>0.8</v>
      </c>
      <c r="AT768" s="180">
        <v>1.24207742724313</v>
      </c>
      <c r="AU768" s="181">
        <v>761</v>
      </c>
    </row>
    <row r="769" customHeight="1" spans="1:47">
      <c r="A769" s="184" t="s">
        <v>798</v>
      </c>
      <c r="B769" s="185" t="s">
        <v>885</v>
      </c>
      <c r="C769" s="188" t="s">
        <v>886</v>
      </c>
      <c r="D769" s="186">
        <v>0</v>
      </c>
      <c r="E769" s="186">
        <v>0.65</v>
      </c>
      <c r="F769" s="186" t="s">
        <v>160</v>
      </c>
      <c r="G769" s="186" t="s">
        <v>160</v>
      </c>
      <c r="H769" s="186" t="s">
        <v>160</v>
      </c>
      <c r="I769" s="186" t="s">
        <v>160</v>
      </c>
      <c r="J769" s="186" t="s">
        <v>160</v>
      </c>
      <c r="K769" s="196" t="s">
        <v>160</v>
      </c>
      <c r="L769" s="171">
        <v>0.3723</v>
      </c>
      <c r="M769" s="172">
        <v>179</v>
      </c>
      <c r="N769" s="173">
        <v>131.15</v>
      </c>
      <c r="O769" s="173">
        <v>46.63</v>
      </c>
      <c r="P769" s="174">
        <v>1.241</v>
      </c>
      <c r="Q769" s="175">
        <v>44.23</v>
      </c>
      <c r="R769" s="176">
        <v>36</v>
      </c>
      <c r="S769" s="174">
        <f t="shared" si="22"/>
        <v>1.115232</v>
      </c>
      <c r="T769" s="177">
        <f t="shared" si="23"/>
        <v>0.112772947691602</v>
      </c>
      <c r="U769" s="219">
        <v>1.97</v>
      </c>
      <c r="V769" s="219">
        <v>3.09</v>
      </c>
      <c r="W769" s="219">
        <v>4.25</v>
      </c>
      <c r="X769" s="219">
        <v>4.99</v>
      </c>
      <c r="Y769" s="219">
        <v>5.66</v>
      </c>
      <c r="Z769" s="219">
        <v>5.8</v>
      </c>
      <c r="AA769" s="219">
        <v>5.03</v>
      </c>
      <c r="AB769" s="219">
        <v>4.51</v>
      </c>
      <c r="AC769" s="219">
        <v>3.97</v>
      </c>
      <c r="AD769" s="219">
        <v>2.88</v>
      </c>
      <c r="AE769" s="219">
        <v>2.04</v>
      </c>
      <c r="AF769" s="219">
        <v>1.62</v>
      </c>
      <c r="AG769" s="179">
        <v>2.49593533901466</v>
      </c>
      <c r="AH769" s="179">
        <v>3.91494426271843</v>
      </c>
      <c r="AI769" s="179">
        <v>5.38463207655447</v>
      </c>
      <c r="AJ769" s="179">
        <v>6.32219154400161</v>
      </c>
      <c r="AK769" s="179">
        <v>7.17106295371725</v>
      </c>
      <c r="AL769" s="179">
        <v>7.34843906918022</v>
      </c>
      <c r="AM769" s="179">
        <v>6.37287043413388</v>
      </c>
      <c r="AN769" s="179">
        <v>5.71404486241428</v>
      </c>
      <c r="AO769" s="179">
        <v>5.02987984562853</v>
      </c>
      <c r="AP769" s="179">
        <v>3.64888008952397</v>
      </c>
      <c r="AQ769" s="179">
        <v>2.58462339674615</v>
      </c>
      <c r="AR769" s="179">
        <v>2.05249505035724</v>
      </c>
      <c r="AS769" s="177">
        <v>0.8</v>
      </c>
      <c r="AT769" s="180">
        <v>1.24246840212122</v>
      </c>
      <c r="AU769" s="181">
        <v>762</v>
      </c>
    </row>
    <row r="770" customHeight="1" spans="1:47">
      <c r="A770" s="184" t="s">
        <v>798</v>
      </c>
      <c r="B770" s="185" t="s">
        <v>885</v>
      </c>
      <c r="C770" s="167" t="s">
        <v>887</v>
      </c>
      <c r="D770" s="186">
        <v>0</v>
      </c>
      <c r="E770" s="186">
        <v>0.65</v>
      </c>
      <c r="F770" s="186" t="s">
        <v>160</v>
      </c>
      <c r="G770" s="186" t="s">
        <v>160</v>
      </c>
      <c r="H770" s="186" t="s">
        <v>160</v>
      </c>
      <c r="I770" s="186" t="s">
        <v>160</v>
      </c>
      <c r="J770" s="186" t="s">
        <v>160</v>
      </c>
      <c r="K770" s="196" t="s">
        <v>160</v>
      </c>
      <c r="L770" s="171">
        <v>0.3723</v>
      </c>
      <c r="M770" s="172">
        <v>177</v>
      </c>
      <c r="N770" s="173">
        <v>131.17</v>
      </c>
      <c r="O770" s="173">
        <v>46.63</v>
      </c>
      <c r="P770" s="174">
        <v>1.24</v>
      </c>
      <c r="Q770" s="175">
        <v>44.23</v>
      </c>
      <c r="R770" s="176">
        <v>36</v>
      </c>
      <c r="S770" s="174">
        <f t="shared" si="22"/>
        <v>1.115232</v>
      </c>
      <c r="T770" s="177">
        <f t="shared" si="23"/>
        <v>0.111876273277668</v>
      </c>
      <c r="U770" s="219">
        <v>1.97</v>
      </c>
      <c r="V770" s="219">
        <v>3.09</v>
      </c>
      <c r="W770" s="219">
        <v>4.25</v>
      </c>
      <c r="X770" s="219">
        <v>4.99</v>
      </c>
      <c r="Y770" s="219">
        <v>5.66</v>
      </c>
      <c r="Z770" s="219">
        <v>5.8</v>
      </c>
      <c r="AA770" s="219">
        <v>5.03</v>
      </c>
      <c r="AB770" s="219">
        <v>4.51</v>
      </c>
      <c r="AC770" s="219">
        <v>3.97</v>
      </c>
      <c r="AD770" s="219">
        <v>2.88</v>
      </c>
      <c r="AE770" s="219">
        <v>2.04</v>
      </c>
      <c r="AF770" s="219">
        <v>1.62</v>
      </c>
      <c r="AG770" s="179">
        <v>2.49593533901466</v>
      </c>
      <c r="AH770" s="179">
        <v>3.91494426271843</v>
      </c>
      <c r="AI770" s="179">
        <v>5.38463207655447</v>
      </c>
      <c r="AJ770" s="179">
        <v>6.32219154400161</v>
      </c>
      <c r="AK770" s="179">
        <v>7.17106295371725</v>
      </c>
      <c r="AL770" s="179">
        <v>7.34843906918022</v>
      </c>
      <c r="AM770" s="179">
        <v>6.37287043413388</v>
      </c>
      <c r="AN770" s="179">
        <v>5.71404486241428</v>
      </c>
      <c r="AO770" s="179">
        <v>5.02987984562853</v>
      </c>
      <c r="AP770" s="179">
        <v>3.64888008952397</v>
      </c>
      <c r="AQ770" s="179">
        <v>2.58462339674615</v>
      </c>
      <c r="AR770" s="179">
        <v>2.05249505035724</v>
      </c>
      <c r="AS770" s="177">
        <v>0.8</v>
      </c>
      <c r="AT770" s="180">
        <v>1.24207742724313</v>
      </c>
      <c r="AU770" s="181">
        <v>763</v>
      </c>
    </row>
    <row r="771" customHeight="1" spans="1:47">
      <c r="A771" s="184" t="s">
        <v>798</v>
      </c>
      <c r="B771" s="185" t="s">
        <v>885</v>
      </c>
      <c r="C771" s="167" t="s">
        <v>888</v>
      </c>
      <c r="D771" s="186">
        <v>0</v>
      </c>
      <c r="E771" s="186">
        <v>0.65</v>
      </c>
      <c r="F771" s="186" t="s">
        <v>160</v>
      </c>
      <c r="G771" s="186" t="s">
        <v>160</v>
      </c>
      <c r="H771" s="186" t="s">
        <v>160</v>
      </c>
      <c r="I771" s="186" t="s">
        <v>160</v>
      </c>
      <c r="J771" s="186" t="s">
        <v>160</v>
      </c>
      <c r="K771" s="196" t="s">
        <v>160</v>
      </c>
      <c r="L771" s="171">
        <v>0.3723</v>
      </c>
      <c r="M771" s="172">
        <v>175</v>
      </c>
      <c r="N771" s="173">
        <v>131.13</v>
      </c>
      <c r="O771" s="173">
        <v>46.57</v>
      </c>
      <c r="P771" s="174">
        <v>1.236</v>
      </c>
      <c r="Q771" s="175">
        <v>44.07</v>
      </c>
      <c r="R771" s="176">
        <v>36</v>
      </c>
      <c r="S771" s="174">
        <f t="shared" si="22"/>
        <v>1.115232</v>
      </c>
      <c r="T771" s="177">
        <f t="shared" si="23"/>
        <v>0.108289575621933</v>
      </c>
      <c r="U771" s="219">
        <v>1.97</v>
      </c>
      <c r="V771" s="219">
        <v>3.09</v>
      </c>
      <c r="W771" s="219">
        <v>4.25</v>
      </c>
      <c r="X771" s="219">
        <v>4.99</v>
      </c>
      <c r="Y771" s="219">
        <v>5.66</v>
      </c>
      <c r="Z771" s="219">
        <v>5.8</v>
      </c>
      <c r="AA771" s="219">
        <v>5.03</v>
      </c>
      <c r="AB771" s="219">
        <v>4.51</v>
      </c>
      <c r="AC771" s="219">
        <v>3.97</v>
      </c>
      <c r="AD771" s="219">
        <v>2.88</v>
      </c>
      <c r="AE771" s="219">
        <v>2.04</v>
      </c>
      <c r="AF771" s="219">
        <v>1.62</v>
      </c>
      <c r="AG771" s="179">
        <v>2.49202088892715</v>
      </c>
      <c r="AH771" s="179">
        <v>3.90880433846948</v>
      </c>
      <c r="AI771" s="179">
        <v>5.37618719692405</v>
      </c>
      <c r="AJ771" s="179">
        <v>6.31227626180024</v>
      </c>
      <c r="AK771" s="179">
        <v>7.15981636108003</v>
      </c>
      <c r="AL771" s="179">
        <v>7.33691429227282</v>
      </c>
      <c r="AM771" s="179">
        <v>6.36287567071246</v>
      </c>
      <c r="AN771" s="179">
        <v>5.70508335485352</v>
      </c>
      <c r="AO771" s="179">
        <v>5.02199133453846</v>
      </c>
      <c r="AP771" s="179">
        <v>3.6431574416803</v>
      </c>
      <c r="AQ771" s="179">
        <v>2.58056985452354</v>
      </c>
      <c r="AR771" s="179">
        <v>2.04927606094517</v>
      </c>
      <c r="AS771" s="177">
        <v>0.8</v>
      </c>
      <c r="AT771" s="180">
        <v>1.24188549412116</v>
      </c>
      <c r="AU771" s="181">
        <v>764</v>
      </c>
    </row>
    <row r="772" customHeight="1" spans="1:47">
      <c r="A772" s="184" t="s">
        <v>798</v>
      </c>
      <c r="B772" s="185" t="s">
        <v>885</v>
      </c>
      <c r="C772" s="167" t="s">
        <v>889</v>
      </c>
      <c r="D772" s="186">
        <v>0</v>
      </c>
      <c r="E772" s="186">
        <v>0.65</v>
      </c>
      <c r="F772" s="186" t="s">
        <v>160</v>
      </c>
      <c r="G772" s="186" t="s">
        <v>160</v>
      </c>
      <c r="H772" s="186" t="s">
        <v>160</v>
      </c>
      <c r="I772" s="186" t="s">
        <v>160</v>
      </c>
      <c r="J772" s="186" t="s">
        <v>160</v>
      </c>
      <c r="K772" s="196" t="s">
        <v>160</v>
      </c>
      <c r="L772" s="171">
        <v>0.3723</v>
      </c>
      <c r="M772" s="172">
        <v>189</v>
      </c>
      <c r="N772" s="173">
        <v>131.33</v>
      </c>
      <c r="O772" s="173">
        <v>46.58</v>
      </c>
      <c r="P772" s="174">
        <v>1.24</v>
      </c>
      <c r="Q772" s="175">
        <v>44.08</v>
      </c>
      <c r="R772" s="176">
        <v>36</v>
      </c>
      <c r="S772" s="174">
        <f t="shared" si="22"/>
        <v>1.115232</v>
      </c>
      <c r="T772" s="177">
        <f t="shared" si="23"/>
        <v>0.111876273277668</v>
      </c>
      <c r="U772" s="219">
        <v>1.97</v>
      </c>
      <c r="V772" s="219">
        <v>3.09</v>
      </c>
      <c r="W772" s="219">
        <v>4.25</v>
      </c>
      <c r="X772" s="219">
        <v>4.99</v>
      </c>
      <c r="Y772" s="219">
        <v>5.66</v>
      </c>
      <c r="Z772" s="219">
        <v>5.8</v>
      </c>
      <c r="AA772" s="219">
        <v>5.03</v>
      </c>
      <c r="AB772" s="219">
        <v>4.51</v>
      </c>
      <c r="AC772" s="219">
        <v>3.97</v>
      </c>
      <c r="AD772" s="219">
        <v>2.88</v>
      </c>
      <c r="AE772" s="219">
        <v>2.04</v>
      </c>
      <c r="AF772" s="219">
        <v>1.62</v>
      </c>
      <c r="AG772" s="179">
        <v>2.49244483659005</v>
      </c>
      <c r="AH772" s="179">
        <v>3.90946931221486</v>
      </c>
      <c r="AI772" s="179">
        <v>5.37710180482626</v>
      </c>
      <c r="AJ772" s="179">
        <v>6.31335011907836</v>
      </c>
      <c r="AK772" s="179">
        <v>7.16103440360391</v>
      </c>
      <c r="AL772" s="179">
        <v>7.33816246305701</v>
      </c>
      <c r="AM772" s="179">
        <v>6.36395813606496</v>
      </c>
      <c r="AN772" s="179">
        <v>5.70605391523916</v>
      </c>
      <c r="AO772" s="179">
        <v>5.02284568592006</v>
      </c>
      <c r="AP772" s="179">
        <v>3.64377722303521</v>
      </c>
      <c r="AQ772" s="179">
        <v>2.5810088663166</v>
      </c>
      <c r="AR772" s="179">
        <v>2.0496246879573</v>
      </c>
      <c r="AS772" s="177">
        <v>0.8</v>
      </c>
      <c r="AT772" s="180">
        <v>1.23313648663885</v>
      </c>
      <c r="AU772" s="181">
        <v>765</v>
      </c>
    </row>
    <row r="773" customHeight="1" spans="1:47">
      <c r="A773" s="184" t="s">
        <v>798</v>
      </c>
      <c r="B773" s="185" t="s">
        <v>885</v>
      </c>
      <c r="C773" s="167" t="s">
        <v>94</v>
      </c>
      <c r="D773" s="186">
        <v>0</v>
      </c>
      <c r="E773" s="186">
        <v>0.65</v>
      </c>
      <c r="F773" s="186" t="s">
        <v>160</v>
      </c>
      <c r="G773" s="186" t="s">
        <v>160</v>
      </c>
      <c r="H773" s="186" t="s">
        <v>160</v>
      </c>
      <c r="I773" s="186" t="s">
        <v>160</v>
      </c>
      <c r="J773" s="186" t="s">
        <v>160</v>
      </c>
      <c r="K773" s="196" t="s">
        <v>160</v>
      </c>
      <c r="L773" s="171">
        <v>0.3723</v>
      </c>
      <c r="M773" s="172">
        <v>184</v>
      </c>
      <c r="N773" s="173">
        <v>131.4</v>
      </c>
      <c r="O773" s="173">
        <v>46.57</v>
      </c>
      <c r="P773" s="174">
        <v>1.235</v>
      </c>
      <c r="Q773" s="175">
        <v>44.07</v>
      </c>
      <c r="R773" s="176">
        <v>36</v>
      </c>
      <c r="S773" s="174">
        <f t="shared" si="22"/>
        <v>1.115232</v>
      </c>
      <c r="T773" s="177">
        <f t="shared" si="23"/>
        <v>0.107392901208</v>
      </c>
      <c r="U773" s="219">
        <v>1.97</v>
      </c>
      <c r="V773" s="219">
        <v>3.09</v>
      </c>
      <c r="W773" s="219">
        <v>4.25</v>
      </c>
      <c r="X773" s="219">
        <v>4.99</v>
      </c>
      <c r="Y773" s="219">
        <v>5.66</v>
      </c>
      <c r="Z773" s="219">
        <v>5.8</v>
      </c>
      <c r="AA773" s="219">
        <v>5.03</v>
      </c>
      <c r="AB773" s="219">
        <v>4.51</v>
      </c>
      <c r="AC773" s="219">
        <v>3.97</v>
      </c>
      <c r="AD773" s="219">
        <v>2.88</v>
      </c>
      <c r="AE773" s="219">
        <v>2.04</v>
      </c>
      <c r="AF773" s="219">
        <v>1.62</v>
      </c>
      <c r="AG773" s="179">
        <v>2.49202088892715</v>
      </c>
      <c r="AH773" s="179">
        <v>3.90880433846948</v>
      </c>
      <c r="AI773" s="179">
        <v>5.37618719692405</v>
      </c>
      <c r="AJ773" s="179">
        <v>6.31227626180024</v>
      </c>
      <c r="AK773" s="179">
        <v>7.15981636108003</v>
      </c>
      <c r="AL773" s="179">
        <v>7.33691429227282</v>
      </c>
      <c r="AM773" s="179">
        <v>6.36287567071246</v>
      </c>
      <c r="AN773" s="179">
        <v>5.70508335485352</v>
      </c>
      <c r="AO773" s="179">
        <v>5.02199133453846</v>
      </c>
      <c r="AP773" s="179">
        <v>3.6431574416803</v>
      </c>
      <c r="AQ773" s="179">
        <v>2.58056985452354</v>
      </c>
      <c r="AR773" s="179">
        <v>2.04927606094517</v>
      </c>
      <c r="AS773" s="177">
        <v>0.8</v>
      </c>
      <c r="AT773" s="180">
        <v>1.24489098635461</v>
      </c>
      <c r="AU773" s="181">
        <v>766</v>
      </c>
    </row>
    <row r="774" customHeight="1" spans="1:47">
      <c r="A774" s="184" t="s">
        <v>798</v>
      </c>
      <c r="B774" s="185" t="s">
        <v>885</v>
      </c>
      <c r="C774" s="167" t="s">
        <v>890</v>
      </c>
      <c r="D774" s="186">
        <v>0</v>
      </c>
      <c r="E774" s="186">
        <v>0.65</v>
      </c>
      <c r="F774" s="186" t="s">
        <v>160</v>
      </c>
      <c r="G774" s="186" t="s">
        <v>160</v>
      </c>
      <c r="H774" s="186" t="s">
        <v>160</v>
      </c>
      <c r="I774" s="186" t="s">
        <v>160</v>
      </c>
      <c r="J774" s="186" t="s">
        <v>160</v>
      </c>
      <c r="K774" s="196" t="s">
        <v>160</v>
      </c>
      <c r="L774" s="171">
        <v>0.3723</v>
      </c>
      <c r="M774" s="172">
        <v>99</v>
      </c>
      <c r="N774" s="173">
        <v>131.13</v>
      </c>
      <c r="O774" s="173">
        <v>46.72</v>
      </c>
      <c r="P774" s="174">
        <v>1.238</v>
      </c>
      <c r="Q774" s="175">
        <v>44.32</v>
      </c>
      <c r="R774" s="176">
        <v>36</v>
      </c>
      <c r="S774" s="174">
        <f t="shared" si="22"/>
        <v>1.115232</v>
      </c>
      <c r="T774" s="177">
        <f t="shared" si="23"/>
        <v>0.110082924449801</v>
      </c>
      <c r="U774" s="219">
        <v>1.97</v>
      </c>
      <c r="V774" s="219">
        <v>3.09</v>
      </c>
      <c r="W774" s="219">
        <v>4.25</v>
      </c>
      <c r="X774" s="219">
        <v>4.99</v>
      </c>
      <c r="Y774" s="219">
        <v>5.66</v>
      </c>
      <c r="Z774" s="219">
        <v>5.8</v>
      </c>
      <c r="AA774" s="219">
        <v>5.03</v>
      </c>
      <c r="AB774" s="219">
        <v>4.51</v>
      </c>
      <c r="AC774" s="219">
        <v>3.97</v>
      </c>
      <c r="AD774" s="219">
        <v>2.88</v>
      </c>
      <c r="AE774" s="219">
        <v>2.04</v>
      </c>
      <c r="AF774" s="219">
        <v>1.62</v>
      </c>
      <c r="AG774" s="179">
        <v>2.50223802760323</v>
      </c>
      <c r="AH774" s="179">
        <v>3.92483020573298</v>
      </c>
      <c r="AI774" s="179">
        <v>5.39822924736736</v>
      </c>
      <c r="AJ774" s="179">
        <v>6.33815622220309</v>
      </c>
      <c r="AK774" s="179">
        <v>7.18917118590571</v>
      </c>
      <c r="AL774" s="179">
        <v>7.36699520817193</v>
      </c>
      <c r="AM774" s="179">
        <v>6.38896308570773</v>
      </c>
      <c r="AN774" s="179">
        <v>5.72847386014748</v>
      </c>
      <c r="AO774" s="179">
        <v>5.04258120283493</v>
      </c>
      <c r="AP774" s="179">
        <v>3.65809417233365</v>
      </c>
      <c r="AQ774" s="179">
        <v>2.59115003873633</v>
      </c>
      <c r="AR774" s="179">
        <v>2.05767797193768</v>
      </c>
      <c r="AS774" s="177">
        <v>0.8</v>
      </c>
      <c r="AT774" s="180">
        <v>1.24325600405908</v>
      </c>
      <c r="AU774" s="181">
        <v>767</v>
      </c>
    </row>
    <row r="775" customHeight="1" spans="1:47">
      <c r="A775" s="184" t="s">
        <v>798</v>
      </c>
      <c r="B775" s="185" t="s">
        <v>885</v>
      </c>
      <c r="C775" s="167" t="s">
        <v>891</v>
      </c>
      <c r="D775" s="186">
        <v>0</v>
      </c>
      <c r="E775" s="186">
        <v>0.65</v>
      </c>
      <c r="F775" s="186" t="s">
        <v>160</v>
      </c>
      <c r="G775" s="186" t="s">
        <v>160</v>
      </c>
      <c r="H775" s="186" t="s">
        <v>160</v>
      </c>
      <c r="I775" s="186" t="s">
        <v>160</v>
      </c>
      <c r="J775" s="186" t="s">
        <v>160</v>
      </c>
      <c r="K775" s="196" t="s">
        <v>160</v>
      </c>
      <c r="L775" s="171">
        <v>0.3723</v>
      </c>
      <c r="M775" s="172">
        <v>66</v>
      </c>
      <c r="N775" s="173">
        <v>131.8</v>
      </c>
      <c r="O775" s="173">
        <v>46.78</v>
      </c>
      <c r="P775" s="174">
        <v>1.233</v>
      </c>
      <c r="Q775" s="175">
        <v>44.48</v>
      </c>
      <c r="R775" s="176">
        <v>36</v>
      </c>
      <c r="S775" s="174">
        <f t="shared" si="22"/>
        <v>1.115232</v>
      </c>
      <c r="T775" s="177">
        <f t="shared" si="23"/>
        <v>0.105599552380133</v>
      </c>
      <c r="U775" s="219">
        <v>1.97</v>
      </c>
      <c r="V775" s="219">
        <v>3.09</v>
      </c>
      <c r="W775" s="219">
        <v>4.25</v>
      </c>
      <c r="X775" s="219">
        <v>4.99</v>
      </c>
      <c r="Y775" s="219">
        <v>5.66</v>
      </c>
      <c r="Z775" s="219">
        <v>5.8</v>
      </c>
      <c r="AA775" s="219">
        <v>5.03</v>
      </c>
      <c r="AB775" s="219">
        <v>4.51</v>
      </c>
      <c r="AC775" s="219">
        <v>3.97</v>
      </c>
      <c r="AD775" s="219">
        <v>2.88</v>
      </c>
      <c r="AE775" s="219">
        <v>2.04</v>
      </c>
      <c r="AF775" s="219">
        <v>1.62</v>
      </c>
      <c r="AG775" s="179">
        <v>2.50605355656939</v>
      </c>
      <c r="AH775" s="179">
        <v>3.93081496944134</v>
      </c>
      <c r="AI775" s="179">
        <v>5.40646071848727</v>
      </c>
      <c r="AJ775" s="179">
        <v>6.34782093770623</v>
      </c>
      <c r="AK775" s="179">
        <v>7.2001335686207</v>
      </c>
      <c r="AL775" s="179">
        <v>7.37822874522969</v>
      </c>
      <c r="AM775" s="179">
        <v>6.39870527388023</v>
      </c>
      <c r="AN775" s="179">
        <v>5.73720890361826</v>
      </c>
      <c r="AO775" s="179">
        <v>5.05027036526929</v>
      </c>
      <c r="AP775" s="179">
        <v>3.66367220452785</v>
      </c>
      <c r="AQ775" s="179">
        <v>2.59510114487389</v>
      </c>
      <c r="AR775" s="179">
        <v>2.06081561504691</v>
      </c>
      <c r="AS775" s="177">
        <v>0.8</v>
      </c>
      <c r="AT775" s="180">
        <v>1.24188549412116</v>
      </c>
      <c r="AU775" s="181">
        <v>768</v>
      </c>
    </row>
    <row r="776" customHeight="1" spans="1:47">
      <c r="A776" s="184" t="s">
        <v>798</v>
      </c>
      <c r="B776" s="185" t="s">
        <v>885</v>
      </c>
      <c r="C776" s="167" t="s">
        <v>892</v>
      </c>
      <c r="D776" s="186">
        <v>0</v>
      </c>
      <c r="E776" s="186">
        <v>0.65</v>
      </c>
      <c r="F776" s="186" t="s">
        <v>160</v>
      </c>
      <c r="G776" s="186" t="s">
        <v>160</v>
      </c>
      <c r="H776" s="186" t="s">
        <v>160</v>
      </c>
      <c r="I776" s="186" t="s">
        <v>160</v>
      </c>
      <c r="J776" s="186" t="s">
        <v>160</v>
      </c>
      <c r="K776" s="196" t="s">
        <v>160</v>
      </c>
      <c r="L776" s="171">
        <v>0.3723</v>
      </c>
      <c r="M776" s="172">
        <v>87</v>
      </c>
      <c r="N776" s="173">
        <v>132.2</v>
      </c>
      <c r="O776" s="173">
        <v>46.32</v>
      </c>
      <c r="P776" s="174">
        <v>1.238</v>
      </c>
      <c r="Q776" s="175">
        <v>43.22</v>
      </c>
      <c r="R776" s="176">
        <v>36</v>
      </c>
      <c r="S776" s="174">
        <f t="shared" si="22"/>
        <v>1.108704</v>
      </c>
      <c r="T776" s="177">
        <f t="shared" si="23"/>
        <v>0.116619043495829</v>
      </c>
      <c r="U776" s="219">
        <v>1.95</v>
      </c>
      <c r="V776" s="219">
        <v>3.03</v>
      </c>
      <c r="W776" s="219">
        <v>4.18</v>
      </c>
      <c r="X776" s="219">
        <v>4.91</v>
      </c>
      <c r="Y776" s="219">
        <v>5.63</v>
      </c>
      <c r="Z776" s="219">
        <v>5.9</v>
      </c>
      <c r="AA776" s="219">
        <v>5.05</v>
      </c>
      <c r="AB776" s="219">
        <v>4.52</v>
      </c>
      <c r="AC776" s="219">
        <v>3.96</v>
      </c>
      <c r="AD776" s="219">
        <v>2.8</v>
      </c>
      <c r="AE776" s="219">
        <v>2</v>
      </c>
      <c r="AF776" s="219">
        <v>1.61</v>
      </c>
      <c r="AG776" s="179">
        <v>2.43762663434064</v>
      </c>
      <c r="AH776" s="179">
        <v>3.78769677028314</v>
      </c>
      <c r="AI776" s="179">
        <v>5.22527145207377</v>
      </c>
      <c r="AJ776" s="179">
        <v>6.13781885877565</v>
      </c>
      <c r="AK776" s="179">
        <v>7.03786561607066</v>
      </c>
      <c r="AL776" s="179">
        <v>7.37538315005628</v>
      </c>
      <c r="AM776" s="179">
        <v>6.3128279504719</v>
      </c>
      <c r="AN776" s="179">
        <v>5.65029353190752</v>
      </c>
      <c r="AO776" s="179">
        <v>4.95025716512252</v>
      </c>
      <c r="AP776" s="179">
        <v>3.50018183392502</v>
      </c>
      <c r="AQ776" s="179">
        <v>2.50012988137501</v>
      </c>
      <c r="AR776" s="179">
        <v>2.01260455450688</v>
      </c>
      <c r="AS776" s="177">
        <v>0.8</v>
      </c>
      <c r="AT776" s="180">
        <v>1.23562989607177</v>
      </c>
      <c r="AU776" s="181">
        <v>769</v>
      </c>
    </row>
    <row r="777" customHeight="1" spans="1:47">
      <c r="A777" s="184" t="s">
        <v>798</v>
      </c>
      <c r="B777" s="185" t="s">
        <v>885</v>
      </c>
      <c r="C777" s="167" t="s">
        <v>893</v>
      </c>
      <c r="D777" s="186">
        <v>0</v>
      </c>
      <c r="E777" s="186">
        <v>0.65</v>
      </c>
      <c r="F777" s="186" t="s">
        <v>160</v>
      </c>
      <c r="G777" s="186" t="s">
        <v>160</v>
      </c>
      <c r="H777" s="186" t="s">
        <v>160</v>
      </c>
      <c r="I777" s="186" t="s">
        <v>160</v>
      </c>
      <c r="J777" s="186" t="s">
        <v>160</v>
      </c>
      <c r="K777" s="196" t="s">
        <v>160</v>
      </c>
      <c r="L777" s="171">
        <v>0.3723</v>
      </c>
      <c r="M777" s="172">
        <v>55</v>
      </c>
      <c r="N777" s="173">
        <v>134.02</v>
      </c>
      <c r="O777" s="173">
        <v>46.8</v>
      </c>
      <c r="P777" s="174">
        <v>1.25</v>
      </c>
      <c r="Q777" s="175">
        <v>44.5</v>
      </c>
      <c r="R777" s="176">
        <v>36</v>
      </c>
      <c r="S777" s="174">
        <f t="shared" si="22"/>
        <v>1.083072</v>
      </c>
      <c r="T777" s="177">
        <f t="shared" si="23"/>
        <v>0.154124564202565</v>
      </c>
      <c r="U777" s="219">
        <v>1.98</v>
      </c>
      <c r="V777" s="219">
        <v>3.07</v>
      </c>
      <c r="W777" s="219">
        <v>4.27</v>
      </c>
      <c r="X777" s="219">
        <v>4.77</v>
      </c>
      <c r="Y777" s="219">
        <v>5.45</v>
      </c>
      <c r="Z777" s="219">
        <v>5.7</v>
      </c>
      <c r="AA777" s="219">
        <v>4.96</v>
      </c>
      <c r="AB777" s="219">
        <v>4.29</v>
      </c>
      <c r="AC777" s="219">
        <v>3.73</v>
      </c>
      <c r="AD777" s="219">
        <v>2.7</v>
      </c>
      <c r="AE777" s="219">
        <v>1.94</v>
      </c>
      <c r="AF777" s="219">
        <v>1.63</v>
      </c>
      <c r="AG777" s="179">
        <v>2.51362480056728</v>
      </c>
      <c r="AH777" s="179">
        <v>3.89738794835431</v>
      </c>
      <c r="AI777" s="179">
        <v>5.42079691839508</v>
      </c>
      <c r="AJ777" s="179">
        <v>6.05555065591207</v>
      </c>
      <c r="AK777" s="179">
        <v>6.91881573893518</v>
      </c>
      <c r="AL777" s="179">
        <v>7.23619260769367</v>
      </c>
      <c r="AM777" s="179">
        <v>6.29675707616853</v>
      </c>
      <c r="AN777" s="179">
        <v>5.44618706789576</v>
      </c>
      <c r="AO777" s="179">
        <v>4.73526288187674</v>
      </c>
      <c r="AP777" s="179">
        <v>3.42767018259174</v>
      </c>
      <c r="AQ777" s="179">
        <v>2.46284450156592</v>
      </c>
      <c r="AR777" s="179">
        <v>2.06929718430538</v>
      </c>
      <c r="AS777" s="177">
        <v>0.8</v>
      </c>
      <c r="AT777" s="180">
        <v>1.25650560233935</v>
      </c>
      <c r="AU777" s="181">
        <v>770</v>
      </c>
    </row>
    <row r="778" customHeight="1" spans="1:47">
      <c r="A778" s="184" t="s">
        <v>798</v>
      </c>
      <c r="B778" s="185" t="s">
        <v>894</v>
      </c>
      <c r="C778" s="188" t="s">
        <v>895</v>
      </c>
      <c r="D778" s="186">
        <v>0</v>
      </c>
      <c r="E778" s="186">
        <v>0.65</v>
      </c>
      <c r="F778" s="186" t="s">
        <v>160</v>
      </c>
      <c r="G778" s="186" t="s">
        <v>160</v>
      </c>
      <c r="H778" s="186" t="s">
        <v>160</v>
      </c>
      <c r="I778" s="186" t="s">
        <v>160</v>
      </c>
      <c r="J778" s="186" t="s">
        <v>160</v>
      </c>
      <c r="K778" s="196" t="s">
        <v>160</v>
      </c>
      <c r="L778" s="171">
        <v>0.3723</v>
      </c>
      <c r="M778" s="172">
        <v>122</v>
      </c>
      <c r="N778" s="173">
        <v>127.48</v>
      </c>
      <c r="O778" s="173">
        <v>50.25</v>
      </c>
      <c r="P778" s="174">
        <v>1.454</v>
      </c>
      <c r="Q778" s="175">
        <v>47.15</v>
      </c>
      <c r="R778" s="176">
        <v>44</v>
      </c>
      <c r="S778" s="174">
        <f t="shared" si="22"/>
        <v>1.064016</v>
      </c>
      <c r="T778" s="177">
        <f t="shared" si="23"/>
        <v>0.366520804198433</v>
      </c>
      <c r="U778" s="219">
        <v>1.58</v>
      </c>
      <c r="V778" s="219">
        <v>2.73</v>
      </c>
      <c r="W778" s="219">
        <v>4.16</v>
      </c>
      <c r="X778" s="219">
        <v>4.88</v>
      </c>
      <c r="Y778" s="219">
        <v>5.7</v>
      </c>
      <c r="Z778" s="219">
        <v>5.96</v>
      </c>
      <c r="AA778" s="219">
        <v>5.06</v>
      </c>
      <c r="AB778" s="219">
        <v>4.49</v>
      </c>
      <c r="AC778" s="219">
        <v>3.65</v>
      </c>
      <c r="AD778" s="219">
        <v>2.55</v>
      </c>
      <c r="AE778" s="219">
        <v>1.69</v>
      </c>
      <c r="AF778" s="219">
        <v>1.24</v>
      </c>
      <c r="AG778" s="179">
        <v>2.08502218011759</v>
      </c>
      <c r="AH778" s="179">
        <v>3.60260161501331</v>
      </c>
      <c r="AI778" s="179">
        <v>5.48967865144885</v>
      </c>
      <c r="AJ778" s="179">
        <v>6.43981534112269</v>
      </c>
      <c r="AK778" s="179">
        <v>7.5219154599179</v>
      </c>
      <c r="AL778" s="179">
        <v>7.86502037563345</v>
      </c>
      <c r="AM778" s="179">
        <v>6.67734951354115</v>
      </c>
      <c r="AN778" s="179">
        <v>5.92515796754936</v>
      </c>
      <c r="AO778" s="179">
        <v>4.81666516292988</v>
      </c>
      <c r="AP778" s="179">
        <v>3.36506744259485</v>
      </c>
      <c r="AQ778" s="179">
        <v>2.2301819521511</v>
      </c>
      <c r="AR778" s="179">
        <v>1.63634652110495</v>
      </c>
      <c r="AS778" s="177">
        <v>0.8</v>
      </c>
      <c r="AT778" s="180">
        <v>1.31963429121367</v>
      </c>
      <c r="AU778" s="181">
        <v>771</v>
      </c>
    </row>
    <row r="779" customHeight="1" spans="1:47">
      <c r="A779" s="184" t="s">
        <v>798</v>
      </c>
      <c r="B779" s="185" t="s">
        <v>894</v>
      </c>
      <c r="C779" s="167" t="s">
        <v>896</v>
      </c>
      <c r="D779" s="186">
        <v>0</v>
      </c>
      <c r="E779" s="186">
        <v>0.65</v>
      </c>
      <c r="F779" s="186" t="s">
        <v>160</v>
      </c>
      <c r="G779" s="186" t="s">
        <v>160</v>
      </c>
      <c r="H779" s="186" t="s">
        <v>160</v>
      </c>
      <c r="I779" s="186" t="s">
        <v>160</v>
      </c>
      <c r="J779" s="186" t="s">
        <v>160</v>
      </c>
      <c r="K779" s="196" t="s">
        <v>160</v>
      </c>
      <c r="L779" s="171">
        <v>0.3723</v>
      </c>
      <c r="M779" s="172">
        <v>120</v>
      </c>
      <c r="N779" s="173">
        <v>127.48</v>
      </c>
      <c r="O779" s="173">
        <v>50.25</v>
      </c>
      <c r="P779" s="174">
        <v>1.453</v>
      </c>
      <c r="Q779" s="175">
        <v>47.15</v>
      </c>
      <c r="R779" s="176">
        <v>44</v>
      </c>
      <c r="S779" s="174">
        <f t="shared" ref="S779:S842" si="24">(U779*31+V779*28+W779*31+X779*30+Y779*31+Z779*30+AA779*31+AB779*31+AC779*30+AD779*31+AE779*30+AF779*31)*AS779/1000</f>
        <v>1.064016</v>
      </c>
      <c r="T779" s="177">
        <f t="shared" ref="T779:T842" si="25">P779/S779-1</f>
        <v>0.365580968707238</v>
      </c>
      <c r="U779" s="219">
        <v>1.58</v>
      </c>
      <c r="V779" s="219">
        <v>2.73</v>
      </c>
      <c r="W779" s="219">
        <v>4.16</v>
      </c>
      <c r="X779" s="219">
        <v>4.88</v>
      </c>
      <c r="Y779" s="219">
        <v>5.7</v>
      </c>
      <c r="Z779" s="219">
        <v>5.96</v>
      </c>
      <c r="AA779" s="219">
        <v>5.06</v>
      </c>
      <c r="AB779" s="219">
        <v>4.49</v>
      </c>
      <c r="AC779" s="219">
        <v>3.65</v>
      </c>
      <c r="AD779" s="219">
        <v>2.55</v>
      </c>
      <c r="AE779" s="219">
        <v>1.69</v>
      </c>
      <c r="AF779" s="219">
        <v>1.24</v>
      </c>
      <c r="AG779" s="179">
        <v>2.08502218011759</v>
      </c>
      <c r="AH779" s="179">
        <v>3.60260161501331</v>
      </c>
      <c r="AI779" s="179">
        <v>5.48967865144885</v>
      </c>
      <c r="AJ779" s="179">
        <v>6.43981534112269</v>
      </c>
      <c r="AK779" s="179">
        <v>7.5219154599179</v>
      </c>
      <c r="AL779" s="179">
        <v>7.86502037563345</v>
      </c>
      <c r="AM779" s="179">
        <v>6.67734951354115</v>
      </c>
      <c r="AN779" s="179">
        <v>5.92515796754936</v>
      </c>
      <c r="AO779" s="179">
        <v>4.81666516292988</v>
      </c>
      <c r="AP779" s="179">
        <v>3.36506744259485</v>
      </c>
      <c r="AQ779" s="179">
        <v>2.2301819521511</v>
      </c>
      <c r="AR779" s="179">
        <v>1.63634652110495</v>
      </c>
      <c r="AS779" s="177">
        <v>0.8</v>
      </c>
      <c r="AT779" s="180">
        <v>1.31963429121367</v>
      </c>
      <c r="AU779" s="181">
        <v>772</v>
      </c>
    </row>
    <row r="780" customHeight="1" spans="1:47">
      <c r="A780" s="184" t="s">
        <v>798</v>
      </c>
      <c r="B780" s="185" t="s">
        <v>894</v>
      </c>
      <c r="C780" s="167" t="s">
        <v>897</v>
      </c>
      <c r="D780" s="186">
        <v>0</v>
      </c>
      <c r="E780" s="186">
        <v>0.65</v>
      </c>
      <c r="F780" s="186" t="s">
        <v>160</v>
      </c>
      <c r="G780" s="186" t="s">
        <v>160</v>
      </c>
      <c r="H780" s="186" t="s">
        <v>160</v>
      </c>
      <c r="I780" s="186" t="s">
        <v>160</v>
      </c>
      <c r="J780" s="186" t="s">
        <v>160</v>
      </c>
      <c r="K780" s="196" t="s">
        <v>160</v>
      </c>
      <c r="L780" s="171">
        <v>0.3723</v>
      </c>
      <c r="M780" s="172">
        <v>120</v>
      </c>
      <c r="N780" s="173">
        <v>127.48</v>
      </c>
      <c r="O780" s="173">
        <v>50.25</v>
      </c>
      <c r="P780" s="174">
        <v>1.454</v>
      </c>
      <c r="Q780" s="175">
        <v>47.15</v>
      </c>
      <c r="R780" s="176">
        <v>44</v>
      </c>
      <c r="S780" s="174">
        <f t="shared" si="24"/>
        <v>1.064016</v>
      </c>
      <c r="T780" s="177">
        <f t="shared" si="25"/>
        <v>0.366520804198433</v>
      </c>
      <c r="U780" s="219">
        <v>1.58</v>
      </c>
      <c r="V780" s="219">
        <v>2.73</v>
      </c>
      <c r="W780" s="219">
        <v>4.16</v>
      </c>
      <c r="X780" s="219">
        <v>4.88</v>
      </c>
      <c r="Y780" s="219">
        <v>5.7</v>
      </c>
      <c r="Z780" s="219">
        <v>5.96</v>
      </c>
      <c r="AA780" s="219">
        <v>5.06</v>
      </c>
      <c r="AB780" s="219">
        <v>4.49</v>
      </c>
      <c r="AC780" s="219">
        <v>3.65</v>
      </c>
      <c r="AD780" s="219">
        <v>2.55</v>
      </c>
      <c r="AE780" s="219">
        <v>1.69</v>
      </c>
      <c r="AF780" s="219">
        <v>1.24</v>
      </c>
      <c r="AG780" s="179">
        <v>2.08502218011759</v>
      </c>
      <c r="AH780" s="179">
        <v>3.60260161501331</v>
      </c>
      <c r="AI780" s="179">
        <v>5.48967865144885</v>
      </c>
      <c r="AJ780" s="179">
        <v>6.43981534112269</v>
      </c>
      <c r="AK780" s="179">
        <v>7.5219154599179</v>
      </c>
      <c r="AL780" s="179">
        <v>7.86502037563345</v>
      </c>
      <c r="AM780" s="179">
        <v>6.67734951354115</v>
      </c>
      <c r="AN780" s="179">
        <v>5.92515796754936</v>
      </c>
      <c r="AO780" s="179">
        <v>4.81666516292988</v>
      </c>
      <c r="AP780" s="179">
        <v>3.36506744259485</v>
      </c>
      <c r="AQ780" s="179">
        <v>2.2301819521511</v>
      </c>
      <c r="AR780" s="179">
        <v>1.63634652110495</v>
      </c>
      <c r="AS780" s="177">
        <v>0.8</v>
      </c>
      <c r="AT780" s="180">
        <v>1.31963429121367</v>
      </c>
      <c r="AU780" s="181">
        <v>773</v>
      </c>
    </row>
    <row r="781" customHeight="1" spans="1:47">
      <c r="A781" s="184" t="s">
        <v>798</v>
      </c>
      <c r="B781" s="185" t="s">
        <v>894</v>
      </c>
      <c r="C781" s="167" t="s">
        <v>898</v>
      </c>
      <c r="D781" s="186">
        <v>0</v>
      </c>
      <c r="E781" s="186">
        <v>0.65</v>
      </c>
      <c r="F781" s="186" t="s">
        <v>160</v>
      </c>
      <c r="G781" s="186" t="s">
        <v>160</v>
      </c>
      <c r="H781" s="186" t="s">
        <v>160</v>
      </c>
      <c r="I781" s="186" t="s">
        <v>160</v>
      </c>
      <c r="J781" s="186" t="s">
        <v>160</v>
      </c>
      <c r="K781" s="196" t="s">
        <v>160</v>
      </c>
      <c r="L781" s="171">
        <v>0.3723</v>
      </c>
      <c r="M781" s="172">
        <v>110</v>
      </c>
      <c r="N781" s="173">
        <v>128.47</v>
      </c>
      <c r="O781" s="173">
        <v>49.58</v>
      </c>
      <c r="P781" s="174">
        <v>1.445</v>
      </c>
      <c r="Q781" s="175">
        <v>46.08</v>
      </c>
      <c r="R781" s="176">
        <v>42</v>
      </c>
      <c r="S781" s="174">
        <f t="shared" si="24"/>
        <v>1.07424</v>
      </c>
      <c r="T781" s="177">
        <f t="shared" si="25"/>
        <v>0.345137027107536</v>
      </c>
      <c r="U781" s="219">
        <v>1.59</v>
      </c>
      <c r="V781" s="219">
        <v>2.72</v>
      </c>
      <c r="W781" s="219">
        <v>4.15</v>
      </c>
      <c r="X781" s="219">
        <v>4.96</v>
      </c>
      <c r="Y781" s="219">
        <v>5.68</v>
      </c>
      <c r="Z781" s="219">
        <v>6.02</v>
      </c>
      <c r="AA781" s="219">
        <v>5.16</v>
      </c>
      <c r="AB781" s="219">
        <v>4.48</v>
      </c>
      <c r="AC781" s="219">
        <v>3.72</v>
      </c>
      <c r="AD781" s="219">
        <v>2.59</v>
      </c>
      <c r="AE781" s="219">
        <v>1.75</v>
      </c>
      <c r="AF781" s="219">
        <v>1.29</v>
      </c>
      <c r="AG781" s="179">
        <v>2.06598168007149</v>
      </c>
      <c r="AH781" s="179">
        <v>3.53425796842419</v>
      </c>
      <c r="AI781" s="179">
        <v>5.39234212094132</v>
      </c>
      <c r="AJ781" s="179">
        <v>6.44482335418529</v>
      </c>
      <c r="AK781" s="179">
        <v>7.38036222817992</v>
      </c>
      <c r="AL781" s="179">
        <v>7.82214447423295</v>
      </c>
      <c r="AM781" s="179">
        <v>6.70469526362824</v>
      </c>
      <c r="AN781" s="179">
        <v>5.82113077152219</v>
      </c>
      <c r="AO781" s="179">
        <v>4.83361751563896</v>
      </c>
      <c r="AP781" s="179">
        <v>3.36534122728627</v>
      </c>
      <c r="AQ781" s="179">
        <v>2.27387920762586</v>
      </c>
      <c r="AR781" s="179">
        <v>1.67617381590706</v>
      </c>
      <c r="AS781" s="177">
        <v>0.8</v>
      </c>
      <c r="AT781" s="180">
        <v>1.29935954721478</v>
      </c>
      <c r="AU781" s="181">
        <v>774</v>
      </c>
    </row>
    <row r="782" customHeight="1" spans="1:47">
      <c r="A782" s="184" t="s">
        <v>798</v>
      </c>
      <c r="B782" s="185" t="s">
        <v>894</v>
      </c>
      <c r="C782" s="167" t="s">
        <v>899</v>
      </c>
      <c r="D782" s="186">
        <v>0</v>
      </c>
      <c r="E782" s="186">
        <v>0.65</v>
      </c>
      <c r="F782" s="186" t="s">
        <v>160</v>
      </c>
      <c r="G782" s="186" t="s">
        <v>160</v>
      </c>
      <c r="H782" s="186" t="s">
        <v>160</v>
      </c>
      <c r="I782" s="186" t="s">
        <v>160</v>
      </c>
      <c r="J782" s="186" t="s">
        <v>160</v>
      </c>
      <c r="K782" s="196" t="s">
        <v>160</v>
      </c>
      <c r="L782" s="171">
        <v>0.3723</v>
      </c>
      <c r="M782" s="172">
        <v>228</v>
      </c>
      <c r="N782" s="173">
        <v>127.32</v>
      </c>
      <c r="O782" s="173">
        <v>49.42</v>
      </c>
      <c r="P782" s="174">
        <v>1.45</v>
      </c>
      <c r="Q782" s="175">
        <v>46.62</v>
      </c>
      <c r="R782" s="176">
        <v>42</v>
      </c>
      <c r="S782" s="174">
        <f t="shared" si="24"/>
        <v>1.076848</v>
      </c>
      <c r="T782" s="177">
        <f t="shared" si="25"/>
        <v>0.346522443278903</v>
      </c>
      <c r="U782" s="219">
        <v>1.68</v>
      </c>
      <c r="V782" s="219">
        <v>2.82</v>
      </c>
      <c r="W782" s="219">
        <v>4.2</v>
      </c>
      <c r="X782" s="219">
        <v>4.91</v>
      </c>
      <c r="Y782" s="219">
        <v>5.71</v>
      </c>
      <c r="Z782" s="219">
        <v>5.89</v>
      </c>
      <c r="AA782" s="219">
        <v>5.07</v>
      </c>
      <c r="AB782" s="219">
        <v>4.46</v>
      </c>
      <c r="AC782" s="219">
        <v>3.73</v>
      </c>
      <c r="AD782" s="219">
        <v>2.64</v>
      </c>
      <c r="AE782" s="219">
        <v>1.77</v>
      </c>
      <c r="AF782" s="219">
        <v>1.34</v>
      </c>
      <c r="AG782" s="179">
        <v>2.1998532011946</v>
      </c>
      <c r="AH782" s="179">
        <v>3.69261073057665</v>
      </c>
      <c r="AI782" s="179">
        <v>5.49963300298649</v>
      </c>
      <c r="AJ782" s="179">
        <v>6.42933286777707</v>
      </c>
      <c r="AK782" s="179">
        <v>7.47688201120307</v>
      </c>
      <c r="AL782" s="179">
        <v>7.71258056847392</v>
      </c>
      <c r="AM782" s="179">
        <v>6.63884269646227</v>
      </c>
      <c r="AN782" s="179">
        <v>5.84008647459994</v>
      </c>
      <c r="AO782" s="179">
        <v>4.88419788122372</v>
      </c>
      <c r="AP782" s="179">
        <v>3.4569121733058</v>
      </c>
      <c r="AQ782" s="179">
        <v>2.31770247983002</v>
      </c>
      <c r="AR782" s="179">
        <v>1.75464481523855</v>
      </c>
      <c r="AS782" s="177">
        <v>0.8</v>
      </c>
      <c r="AT782" s="180">
        <v>1.3094364292825</v>
      </c>
      <c r="AU782" s="181">
        <v>775</v>
      </c>
    </row>
    <row r="783" customHeight="1" spans="1:47">
      <c r="A783" s="184" t="s">
        <v>798</v>
      </c>
      <c r="B783" s="185" t="s">
        <v>894</v>
      </c>
      <c r="C783" s="167" t="s">
        <v>900</v>
      </c>
      <c r="D783" s="186">
        <v>0</v>
      </c>
      <c r="E783" s="186">
        <v>0.65</v>
      </c>
      <c r="F783" s="186" t="s">
        <v>160</v>
      </c>
      <c r="G783" s="186" t="s">
        <v>160</v>
      </c>
      <c r="H783" s="186" t="s">
        <v>160</v>
      </c>
      <c r="I783" s="186" t="s">
        <v>160</v>
      </c>
      <c r="J783" s="186" t="s">
        <v>160</v>
      </c>
      <c r="K783" s="196" t="s">
        <v>160</v>
      </c>
      <c r="L783" s="171">
        <v>0.3723</v>
      </c>
      <c r="M783" s="172">
        <v>263</v>
      </c>
      <c r="N783" s="173">
        <v>126.52</v>
      </c>
      <c r="O783" s="173">
        <v>48.23</v>
      </c>
      <c r="P783" s="174">
        <v>1.462</v>
      </c>
      <c r="Q783" s="175">
        <v>44.83</v>
      </c>
      <c r="R783" s="176">
        <v>39</v>
      </c>
      <c r="S783" s="174">
        <f t="shared" si="24"/>
        <v>1.097488</v>
      </c>
      <c r="T783" s="177">
        <f t="shared" si="25"/>
        <v>0.332133016488563</v>
      </c>
      <c r="U783" s="219">
        <v>1.76</v>
      </c>
      <c r="V783" s="219">
        <v>2.89</v>
      </c>
      <c r="W783" s="219">
        <v>4.12</v>
      </c>
      <c r="X783" s="219">
        <v>4.98</v>
      </c>
      <c r="Y783" s="219">
        <v>5.85</v>
      </c>
      <c r="Z783" s="219">
        <v>5.96</v>
      </c>
      <c r="AA783" s="219">
        <v>5.14</v>
      </c>
      <c r="AB783" s="219">
        <v>4.53</v>
      </c>
      <c r="AC783" s="219">
        <v>3.86</v>
      </c>
      <c r="AD783" s="219">
        <v>2.73</v>
      </c>
      <c r="AE783" s="219">
        <v>1.84</v>
      </c>
      <c r="AF783" s="219">
        <v>1.41</v>
      </c>
      <c r="AG783" s="179">
        <v>2.24812910938434</v>
      </c>
      <c r="AH783" s="179">
        <v>3.69153018529588</v>
      </c>
      <c r="AI783" s="179">
        <v>5.26266586969516</v>
      </c>
      <c r="AJ783" s="179">
        <v>6.36118350268978</v>
      </c>
      <c r="AK783" s="179">
        <v>7.47247459653317</v>
      </c>
      <c r="AL783" s="179">
        <v>7.6129826658697</v>
      </c>
      <c r="AM783" s="179">
        <v>6.56555887627017</v>
      </c>
      <c r="AN783" s="179">
        <v>5.78637776449492</v>
      </c>
      <c r="AO783" s="179">
        <v>4.93055588762702</v>
      </c>
      <c r="AP783" s="179">
        <v>3.48715481171548</v>
      </c>
      <c r="AQ783" s="179">
        <v>2.35031679617454</v>
      </c>
      <c r="AR783" s="179">
        <v>1.80105797967723</v>
      </c>
      <c r="AS783" s="177">
        <v>0.8</v>
      </c>
      <c r="AT783" s="180">
        <v>1.27734608487747</v>
      </c>
      <c r="AU783" s="181">
        <v>776</v>
      </c>
    </row>
    <row r="784" customHeight="1" spans="1:47">
      <c r="A784" s="184" t="s">
        <v>798</v>
      </c>
      <c r="B784" s="185" t="s">
        <v>894</v>
      </c>
      <c r="C784" s="167" t="s">
        <v>901</v>
      </c>
      <c r="D784" s="186">
        <v>0</v>
      </c>
      <c r="E784" s="186">
        <v>0.65</v>
      </c>
      <c r="F784" s="186" t="s">
        <v>160</v>
      </c>
      <c r="G784" s="186" t="s">
        <v>160</v>
      </c>
      <c r="H784" s="186" t="s">
        <v>160</v>
      </c>
      <c r="I784" s="186" t="s">
        <v>160</v>
      </c>
      <c r="J784" s="186" t="s">
        <v>160</v>
      </c>
      <c r="K784" s="196" t="s">
        <v>160</v>
      </c>
      <c r="L784" s="171">
        <v>0.3723</v>
      </c>
      <c r="M784" s="172">
        <v>248</v>
      </c>
      <c r="N784" s="173">
        <v>126.2</v>
      </c>
      <c r="O784" s="173">
        <v>48.52</v>
      </c>
      <c r="P784" s="174">
        <v>1.477</v>
      </c>
      <c r="Q784" s="175">
        <v>45.42</v>
      </c>
      <c r="R784" s="176">
        <v>40</v>
      </c>
      <c r="S784" s="174">
        <f t="shared" si="24"/>
        <v>1.097488</v>
      </c>
      <c r="T784" s="177">
        <f t="shared" si="25"/>
        <v>0.345800591897133</v>
      </c>
      <c r="U784" s="219">
        <v>1.76</v>
      </c>
      <c r="V784" s="219">
        <v>2.89</v>
      </c>
      <c r="W784" s="219">
        <v>4.12</v>
      </c>
      <c r="X784" s="219">
        <v>4.98</v>
      </c>
      <c r="Y784" s="219">
        <v>5.85</v>
      </c>
      <c r="Z784" s="219">
        <v>5.96</v>
      </c>
      <c r="AA784" s="219">
        <v>5.14</v>
      </c>
      <c r="AB784" s="219">
        <v>4.53</v>
      </c>
      <c r="AC784" s="219">
        <v>3.86</v>
      </c>
      <c r="AD784" s="219">
        <v>2.73</v>
      </c>
      <c r="AE784" s="219">
        <v>1.84</v>
      </c>
      <c r="AF784" s="219">
        <v>1.41</v>
      </c>
      <c r="AG784" s="179">
        <v>2.26814281340662</v>
      </c>
      <c r="AH784" s="179">
        <v>3.72439359701427</v>
      </c>
      <c r="AI784" s="179">
        <v>5.30951613138367</v>
      </c>
      <c r="AJ784" s="179">
        <v>6.41781318793463</v>
      </c>
      <c r="AK784" s="179">
        <v>7.53899741956176</v>
      </c>
      <c r="AL784" s="179">
        <v>7.68075634539968</v>
      </c>
      <c r="AM784" s="179">
        <v>6.62400798915341</v>
      </c>
      <c r="AN784" s="179">
        <v>5.8378903095068</v>
      </c>
      <c r="AO784" s="179">
        <v>4.97444957940315</v>
      </c>
      <c r="AP784" s="179">
        <v>3.51819879579549</v>
      </c>
      <c r="AQ784" s="179">
        <v>2.37124021401601</v>
      </c>
      <c r="AR784" s="179">
        <v>1.81709168574053</v>
      </c>
      <c r="AS784" s="177">
        <v>0.8</v>
      </c>
      <c r="AT784" s="180">
        <v>1.2887175076174</v>
      </c>
      <c r="AU784" s="181">
        <v>777</v>
      </c>
    </row>
    <row r="785" customHeight="1" spans="1:47">
      <c r="A785" s="184" t="s">
        <v>798</v>
      </c>
      <c r="B785" s="185" t="s">
        <v>902</v>
      </c>
      <c r="C785" s="188" t="s">
        <v>903</v>
      </c>
      <c r="D785" s="186">
        <v>0</v>
      </c>
      <c r="E785" s="186">
        <v>0.65</v>
      </c>
      <c r="F785" s="186" t="s">
        <v>160</v>
      </c>
      <c r="G785" s="186" t="s">
        <v>160</v>
      </c>
      <c r="H785" s="186" t="s">
        <v>160</v>
      </c>
      <c r="I785" s="186" t="s">
        <v>160</v>
      </c>
      <c r="J785" s="186" t="s">
        <v>160</v>
      </c>
      <c r="K785" s="196" t="s">
        <v>160</v>
      </c>
      <c r="L785" s="171">
        <v>0.3723</v>
      </c>
      <c r="M785" s="172">
        <v>149</v>
      </c>
      <c r="N785" s="173">
        <v>125.03</v>
      </c>
      <c r="O785" s="173">
        <v>46.58</v>
      </c>
      <c r="P785" s="174">
        <v>1.375</v>
      </c>
      <c r="Q785" s="175">
        <v>44.08</v>
      </c>
      <c r="R785" s="176">
        <v>36</v>
      </c>
      <c r="S785" s="174">
        <f t="shared" si="24"/>
        <v>1.184312</v>
      </c>
      <c r="T785" s="177">
        <f t="shared" si="25"/>
        <v>0.161011625314951</v>
      </c>
      <c r="U785" s="219">
        <v>2.04</v>
      </c>
      <c r="V785" s="219">
        <v>3.1</v>
      </c>
      <c r="W785" s="219">
        <v>4.35</v>
      </c>
      <c r="X785" s="219">
        <v>5.28</v>
      </c>
      <c r="Y785" s="219">
        <v>6.16</v>
      </c>
      <c r="Z785" s="219">
        <v>6.17</v>
      </c>
      <c r="AA785" s="219">
        <v>5.36</v>
      </c>
      <c r="AB785" s="219">
        <v>4.99</v>
      </c>
      <c r="AC785" s="219">
        <v>4.28</v>
      </c>
      <c r="AD785" s="219">
        <v>3.12</v>
      </c>
      <c r="AE785" s="219">
        <v>2.11</v>
      </c>
      <c r="AF785" s="219">
        <v>1.67</v>
      </c>
      <c r="AG785" s="179">
        <v>2.58913907821588</v>
      </c>
      <c r="AH785" s="179">
        <v>3.93447605023001</v>
      </c>
      <c r="AI785" s="179">
        <v>5.52095832854856</v>
      </c>
      <c r="AJ785" s="179">
        <v>6.70130114361756</v>
      </c>
      <c r="AK785" s="179">
        <v>7.81818466755382</v>
      </c>
      <c r="AL785" s="179">
        <v>7.83087652578037</v>
      </c>
      <c r="AM785" s="179">
        <v>6.80283600942995</v>
      </c>
      <c r="AN785" s="179">
        <v>6.33323725504766</v>
      </c>
      <c r="AO785" s="179">
        <v>5.43211532096272</v>
      </c>
      <c r="AP785" s="179">
        <v>3.9598597666831</v>
      </c>
      <c r="AQ785" s="179">
        <v>2.67798208580171</v>
      </c>
      <c r="AR785" s="179">
        <v>2.11954032383358</v>
      </c>
      <c r="AS785" s="177">
        <v>0.8</v>
      </c>
      <c r="AT785" s="180">
        <v>1.26734665556481</v>
      </c>
      <c r="AU785" s="181">
        <v>778</v>
      </c>
    </row>
    <row r="786" customHeight="1" spans="1:47">
      <c r="A786" s="184" t="s">
        <v>798</v>
      </c>
      <c r="B786" s="185" t="s">
        <v>902</v>
      </c>
      <c r="C786" s="167" t="s">
        <v>904</v>
      </c>
      <c r="D786" s="186">
        <v>0</v>
      </c>
      <c r="E786" s="186">
        <v>0.65</v>
      </c>
      <c r="F786" s="186" t="s">
        <v>160</v>
      </c>
      <c r="G786" s="186" t="s">
        <v>160</v>
      </c>
      <c r="H786" s="186" t="s">
        <v>160</v>
      </c>
      <c r="I786" s="186" t="s">
        <v>160</v>
      </c>
      <c r="J786" s="186" t="s">
        <v>160</v>
      </c>
      <c r="K786" s="196" t="s">
        <v>160</v>
      </c>
      <c r="L786" s="171">
        <v>0.3723</v>
      </c>
      <c r="M786" s="172">
        <v>149</v>
      </c>
      <c r="N786" s="173">
        <v>125.02</v>
      </c>
      <c r="O786" s="173">
        <v>46.6</v>
      </c>
      <c r="P786" s="174">
        <v>1.378</v>
      </c>
      <c r="Q786" s="175">
        <v>44.1</v>
      </c>
      <c r="R786" s="176">
        <v>36</v>
      </c>
      <c r="S786" s="174">
        <f t="shared" si="24"/>
        <v>1.184312</v>
      </c>
      <c r="T786" s="177">
        <f t="shared" si="25"/>
        <v>0.163544741588365</v>
      </c>
      <c r="U786" s="219">
        <v>2.04</v>
      </c>
      <c r="V786" s="219">
        <v>3.1</v>
      </c>
      <c r="W786" s="219">
        <v>4.35</v>
      </c>
      <c r="X786" s="219">
        <v>5.28</v>
      </c>
      <c r="Y786" s="219">
        <v>6.16</v>
      </c>
      <c r="Z786" s="219">
        <v>6.17</v>
      </c>
      <c r="AA786" s="219">
        <v>5.36</v>
      </c>
      <c r="AB786" s="219">
        <v>4.99</v>
      </c>
      <c r="AC786" s="219">
        <v>4.28</v>
      </c>
      <c r="AD786" s="219">
        <v>3.12</v>
      </c>
      <c r="AE786" s="219">
        <v>2.11</v>
      </c>
      <c r="AF786" s="219">
        <v>1.67</v>
      </c>
      <c r="AG786" s="179">
        <v>2.59002100797763</v>
      </c>
      <c r="AH786" s="179">
        <v>3.93581623761306</v>
      </c>
      <c r="AI786" s="179">
        <v>5.52283891406994</v>
      </c>
      <c r="AJ786" s="179">
        <v>6.70358378535386</v>
      </c>
      <c r="AK786" s="179">
        <v>7.8208477495795</v>
      </c>
      <c r="AL786" s="179">
        <v>7.83354393099116</v>
      </c>
      <c r="AM786" s="179">
        <v>6.8051532366471</v>
      </c>
      <c r="AN786" s="179">
        <v>6.33539452441586</v>
      </c>
      <c r="AO786" s="179">
        <v>5.43396564418836</v>
      </c>
      <c r="AP786" s="179">
        <v>3.96120860043637</v>
      </c>
      <c r="AQ786" s="179">
        <v>2.67889427785921</v>
      </c>
      <c r="AR786" s="179">
        <v>2.12026229574639</v>
      </c>
      <c r="AS786" s="177">
        <v>0.8</v>
      </c>
      <c r="AT786" s="180">
        <v>1.26734665556481</v>
      </c>
      <c r="AU786" s="181">
        <v>779</v>
      </c>
    </row>
    <row r="787" customHeight="1" spans="1:47">
      <c r="A787" s="184" t="s">
        <v>798</v>
      </c>
      <c r="B787" s="185" t="s">
        <v>902</v>
      </c>
      <c r="C787" s="167" t="s">
        <v>905</v>
      </c>
      <c r="D787" s="186">
        <v>0</v>
      </c>
      <c r="E787" s="186">
        <v>0.65</v>
      </c>
      <c r="F787" s="186" t="s">
        <v>160</v>
      </c>
      <c r="G787" s="186" t="s">
        <v>160</v>
      </c>
      <c r="H787" s="186" t="s">
        <v>160</v>
      </c>
      <c r="I787" s="186" t="s">
        <v>160</v>
      </c>
      <c r="J787" s="186" t="s">
        <v>160</v>
      </c>
      <c r="K787" s="196" t="s">
        <v>160</v>
      </c>
      <c r="L787" s="171">
        <v>0.3723</v>
      </c>
      <c r="M787" s="172">
        <v>146</v>
      </c>
      <c r="N787" s="173">
        <v>125.1</v>
      </c>
      <c r="O787" s="173">
        <v>46.53</v>
      </c>
      <c r="P787" s="174">
        <v>1.369</v>
      </c>
      <c r="Q787" s="175">
        <v>43.93</v>
      </c>
      <c r="R787" s="176">
        <v>36</v>
      </c>
      <c r="S787" s="174">
        <f t="shared" si="24"/>
        <v>1.184312</v>
      </c>
      <c r="T787" s="177">
        <f t="shared" si="25"/>
        <v>0.155945392768122</v>
      </c>
      <c r="U787" s="219">
        <v>2.04</v>
      </c>
      <c r="V787" s="219">
        <v>3.1</v>
      </c>
      <c r="W787" s="219">
        <v>4.35</v>
      </c>
      <c r="X787" s="219">
        <v>5.28</v>
      </c>
      <c r="Y787" s="219">
        <v>6.16</v>
      </c>
      <c r="Z787" s="219">
        <v>6.17</v>
      </c>
      <c r="AA787" s="219">
        <v>5.36</v>
      </c>
      <c r="AB787" s="219">
        <v>4.99</v>
      </c>
      <c r="AC787" s="219">
        <v>4.28</v>
      </c>
      <c r="AD787" s="219">
        <v>3.12</v>
      </c>
      <c r="AE787" s="219">
        <v>2.11</v>
      </c>
      <c r="AF787" s="219">
        <v>1.67</v>
      </c>
      <c r="AG787" s="179">
        <v>2.58645194847304</v>
      </c>
      <c r="AH787" s="179">
        <v>3.93039266679726</v>
      </c>
      <c r="AI787" s="179">
        <v>5.51522841953809</v>
      </c>
      <c r="AJ787" s="179">
        <v>6.69434621957727</v>
      </c>
      <c r="AK787" s="179">
        <v>7.81007058950682</v>
      </c>
      <c r="AL787" s="179">
        <v>7.82274927552875</v>
      </c>
      <c r="AM787" s="179">
        <v>6.79577570775269</v>
      </c>
      <c r="AN787" s="179">
        <v>6.3266643249414</v>
      </c>
      <c r="AO787" s="179">
        <v>5.42647761738461</v>
      </c>
      <c r="AP787" s="179">
        <v>3.95575003884112</v>
      </c>
      <c r="AQ787" s="179">
        <v>2.67520275062652</v>
      </c>
      <c r="AR787" s="179">
        <v>2.11734056566175</v>
      </c>
      <c r="AS787" s="177">
        <v>0.8</v>
      </c>
      <c r="AT787" s="180">
        <v>1.27427144046628</v>
      </c>
      <c r="AU787" s="181">
        <v>780</v>
      </c>
    </row>
    <row r="788" customHeight="1" spans="1:47">
      <c r="A788" s="184" t="s">
        <v>798</v>
      </c>
      <c r="B788" s="185" t="s">
        <v>902</v>
      </c>
      <c r="C788" s="167" t="s">
        <v>906</v>
      </c>
      <c r="D788" s="186">
        <v>0</v>
      </c>
      <c r="E788" s="186">
        <v>0.65</v>
      </c>
      <c r="F788" s="186" t="s">
        <v>160</v>
      </c>
      <c r="G788" s="186" t="s">
        <v>160</v>
      </c>
      <c r="H788" s="186" t="s">
        <v>160</v>
      </c>
      <c r="I788" s="186" t="s">
        <v>160</v>
      </c>
      <c r="J788" s="186" t="s">
        <v>160</v>
      </c>
      <c r="K788" s="196" t="s">
        <v>160</v>
      </c>
      <c r="L788" s="171">
        <v>0.3723</v>
      </c>
      <c r="M788" s="172">
        <v>148</v>
      </c>
      <c r="N788" s="173">
        <v>124.85</v>
      </c>
      <c r="O788" s="173">
        <v>46.65</v>
      </c>
      <c r="P788" s="174">
        <v>1.38</v>
      </c>
      <c r="Q788" s="175">
        <v>44.25</v>
      </c>
      <c r="R788" s="176">
        <v>36</v>
      </c>
      <c r="S788" s="174">
        <f t="shared" si="24"/>
        <v>1.184312</v>
      </c>
      <c r="T788" s="177">
        <f t="shared" si="25"/>
        <v>0.165233485770641</v>
      </c>
      <c r="U788" s="219">
        <v>2.04</v>
      </c>
      <c r="V788" s="219">
        <v>3.1</v>
      </c>
      <c r="W788" s="219">
        <v>4.35</v>
      </c>
      <c r="X788" s="219">
        <v>5.28</v>
      </c>
      <c r="Y788" s="219">
        <v>6.16</v>
      </c>
      <c r="Z788" s="219">
        <v>6.17</v>
      </c>
      <c r="AA788" s="219">
        <v>5.36</v>
      </c>
      <c r="AB788" s="219">
        <v>4.99</v>
      </c>
      <c r="AC788" s="219">
        <v>4.28</v>
      </c>
      <c r="AD788" s="219">
        <v>3.12</v>
      </c>
      <c r="AE788" s="219">
        <v>2.11</v>
      </c>
      <c r="AF788" s="219">
        <v>1.67</v>
      </c>
      <c r="AG788" s="179">
        <v>2.59569843081891</v>
      </c>
      <c r="AH788" s="179">
        <v>3.94444369389147</v>
      </c>
      <c r="AI788" s="179">
        <v>5.53494518336384</v>
      </c>
      <c r="AJ788" s="179">
        <v>6.71827829153129</v>
      </c>
      <c r="AK788" s="179">
        <v>7.83799134011983</v>
      </c>
      <c r="AL788" s="179">
        <v>7.85071535203561</v>
      </c>
      <c r="AM788" s="179">
        <v>6.82007038685752</v>
      </c>
      <c r="AN788" s="179">
        <v>6.3492819459737</v>
      </c>
      <c r="AO788" s="179">
        <v>5.44587709995339</v>
      </c>
      <c r="AP788" s="179">
        <v>3.96989171772303</v>
      </c>
      <c r="AQ788" s="179">
        <v>2.68476651422936</v>
      </c>
      <c r="AR788" s="179">
        <v>2.12490998993508</v>
      </c>
      <c r="AS788" s="177">
        <v>0.8</v>
      </c>
      <c r="AT788" s="180">
        <v>1.25588398556758</v>
      </c>
      <c r="AU788" s="181">
        <v>781</v>
      </c>
    </row>
    <row r="789" customHeight="1" spans="1:47">
      <c r="A789" s="184" t="s">
        <v>798</v>
      </c>
      <c r="B789" s="185" t="s">
        <v>902</v>
      </c>
      <c r="C789" s="167" t="s">
        <v>907</v>
      </c>
      <c r="D789" s="186">
        <v>0</v>
      </c>
      <c r="E789" s="186">
        <v>0.65</v>
      </c>
      <c r="F789" s="186" t="s">
        <v>160</v>
      </c>
      <c r="G789" s="186" t="s">
        <v>160</v>
      </c>
      <c r="H789" s="186" t="s">
        <v>160</v>
      </c>
      <c r="I789" s="186" t="s">
        <v>160</v>
      </c>
      <c r="J789" s="186" t="s">
        <v>160</v>
      </c>
      <c r="K789" s="196" t="s">
        <v>160</v>
      </c>
      <c r="L789" s="171">
        <v>0.3723</v>
      </c>
      <c r="M789" s="172">
        <v>142</v>
      </c>
      <c r="N789" s="173">
        <v>124.88</v>
      </c>
      <c r="O789" s="173">
        <v>46.4</v>
      </c>
      <c r="P789" s="174">
        <v>1.321</v>
      </c>
      <c r="Q789" s="175">
        <v>43.7</v>
      </c>
      <c r="R789" s="176">
        <v>35</v>
      </c>
      <c r="S789" s="174">
        <f t="shared" si="24"/>
        <v>1.184312</v>
      </c>
      <c r="T789" s="177">
        <f t="shared" si="25"/>
        <v>0.115415532393491</v>
      </c>
      <c r="U789" s="219">
        <v>2.04</v>
      </c>
      <c r="V789" s="219">
        <v>3.1</v>
      </c>
      <c r="W789" s="219">
        <v>4.35</v>
      </c>
      <c r="X789" s="219">
        <v>5.28</v>
      </c>
      <c r="Y789" s="219">
        <v>6.16</v>
      </c>
      <c r="Z789" s="219">
        <v>6.17</v>
      </c>
      <c r="AA789" s="219">
        <v>5.36</v>
      </c>
      <c r="AB789" s="219">
        <v>4.99</v>
      </c>
      <c r="AC789" s="219">
        <v>4.28</v>
      </c>
      <c r="AD789" s="219">
        <v>3.12</v>
      </c>
      <c r="AE789" s="219">
        <v>2.11</v>
      </c>
      <c r="AF789" s="219">
        <v>1.67</v>
      </c>
      <c r="AG789" s="179">
        <v>2.57708144475442</v>
      </c>
      <c r="AH789" s="179">
        <v>3.91615317585231</v>
      </c>
      <c r="AI789" s="179">
        <v>5.4952471983734</v>
      </c>
      <c r="AJ789" s="179">
        <v>6.67009315112909</v>
      </c>
      <c r="AK789" s="179">
        <v>7.78177534298394</v>
      </c>
      <c r="AL789" s="179">
        <v>7.79440809516411</v>
      </c>
      <c r="AM789" s="179">
        <v>6.77115516857044</v>
      </c>
      <c r="AN789" s="179">
        <v>6.3037433379042</v>
      </c>
      <c r="AO789" s="179">
        <v>5.40681793311222</v>
      </c>
      <c r="AP789" s="179">
        <v>3.94141868021265</v>
      </c>
      <c r="AQ789" s="179">
        <v>2.6655107100156</v>
      </c>
      <c r="AR789" s="179">
        <v>2.10966961408818</v>
      </c>
      <c r="AS789" s="177">
        <v>0.8</v>
      </c>
      <c r="AT789" s="180">
        <v>1.2691368304191</v>
      </c>
      <c r="AU789" s="181">
        <v>782</v>
      </c>
    </row>
    <row r="790" customHeight="1" spans="1:47">
      <c r="A790" s="184" t="s">
        <v>798</v>
      </c>
      <c r="B790" s="185" t="s">
        <v>902</v>
      </c>
      <c r="C790" s="167" t="s">
        <v>908</v>
      </c>
      <c r="D790" s="186">
        <v>0</v>
      </c>
      <c r="E790" s="186">
        <v>0.65</v>
      </c>
      <c r="F790" s="186" t="s">
        <v>160</v>
      </c>
      <c r="G790" s="186" t="s">
        <v>160</v>
      </c>
      <c r="H790" s="186" t="s">
        <v>160</v>
      </c>
      <c r="I790" s="186" t="s">
        <v>160</v>
      </c>
      <c r="J790" s="186" t="s">
        <v>160</v>
      </c>
      <c r="K790" s="196" t="s">
        <v>160</v>
      </c>
      <c r="L790" s="171">
        <v>0.3723</v>
      </c>
      <c r="M790" s="172">
        <v>139</v>
      </c>
      <c r="N790" s="173">
        <v>124.82</v>
      </c>
      <c r="O790" s="173">
        <v>46.03</v>
      </c>
      <c r="P790" s="174">
        <v>1.281</v>
      </c>
      <c r="Q790" s="175">
        <v>43.03</v>
      </c>
      <c r="R790" s="176">
        <v>34</v>
      </c>
      <c r="S790" s="174">
        <f t="shared" si="24"/>
        <v>1.184312</v>
      </c>
      <c r="T790" s="177">
        <f t="shared" si="25"/>
        <v>0.0816406487479651</v>
      </c>
      <c r="U790" s="219">
        <v>2.04</v>
      </c>
      <c r="V790" s="219">
        <v>3.1</v>
      </c>
      <c r="W790" s="219">
        <v>4.35</v>
      </c>
      <c r="X790" s="219">
        <v>5.28</v>
      </c>
      <c r="Y790" s="219">
        <v>6.16</v>
      </c>
      <c r="Z790" s="219">
        <v>6.17</v>
      </c>
      <c r="AA790" s="219">
        <v>5.36</v>
      </c>
      <c r="AB790" s="219">
        <v>4.99</v>
      </c>
      <c r="AC790" s="219">
        <v>4.28</v>
      </c>
      <c r="AD790" s="219">
        <v>3.12</v>
      </c>
      <c r="AE790" s="219">
        <v>2.11</v>
      </c>
      <c r="AF790" s="219">
        <v>1.67</v>
      </c>
      <c r="AG790" s="179">
        <v>2.5534622633225</v>
      </c>
      <c r="AH790" s="179">
        <v>3.88026128249988</v>
      </c>
      <c r="AI790" s="179">
        <v>5.44488276737887</v>
      </c>
      <c r="AJ790" s="179">
        <v>6.60896115212883</v>
      </c>
      <c r="AK790" s="179">
        <v>7.71045467748363</v>
      </c>
      <c r="AL790" s="179">
        <v>7.72297164936267</v>
      </c>
      <c r="AM790" s="179">
        <v>6.70909692716109</v>
      </c>
      <c r="AN790" s="179">
        <v>6.24596896763691</v>
      </c>
      <c r="AO790" s="179">
        <v>5.35726396422564</v>
      </c>
      <c r="AP790" s="179">
        <v>3.90529522625794</v>
      </c>
      <c r="AQ790" s="179">
        <v>2.64108106647573</v>
      </c>
      <c r="AR790" s="179">
        <v>2.09033430379832</v>
      </c>
      <c r="AS790" s="177">
        <v>0.8</v>
      </c>
      <c r="AT790" s="180">
        <v>1.27563835692478</v>
      </c>
      <c r="AU790" s="181">
        <v>783</v>
      </c>
    </row>
    <row r="791" customHeight="1" spans="1:47">
      <c r="A791" s="184" t="s">
        <v>798</v>
      </c>
      <c r="B791" s="185" t="s">
        <v>902</v>
      </c>
      <c r="C791" s="167" t="s">
        <v>909</v>
      </c>
      <c r="D791" s="186">
        <v>0</v>
      </c>
      <c r="E791" s="186">
        <v>0.65</v>
      </c>
      <c r="F791" s="186" t="s">
        <v>160</v>
      </c>
      <c r="G791" s="186" t="s">
        <v>160</v>
      </c>
      <c r="H791" s="186" t="s">
        <v>160</v>
      </c>
      <c r="I791" s="186" t="s">
        <v>160</v>
      </c>
      <c r="J791" s="186" t="s">
        <v>160</v>
      </c>
      <c r="K791" s="196" t="s">
        <v>160</v>
      </c>
      <c r="L791" s="171">
        <v>0.3723</v>
      </c>
      <c r="M791" s="172">
        <v>150</v>
      </c>
      <c r="N791" s="173">
        <v>125.27</v>
      </c>
      <c r="O791" s="173">
        <v>45.7</v>
      </c>
      <c r="P791" s="174">
        <v>1.268</v>
      </c>
      <c r="Q791" s="175">
        <v>43.6</v>
      </c>
      <c r="R791" s="176">
        <v>34</v>
      </c>
      <c r="S791" s="174">
        <f t="shared" si="24"/>
        <v>1.188032</v>
      </c>
      <c r="T791" s="177">
        <f t="shared" si="25"/>
        <v>0.0673113182136509</v>
      </c>
      <c r="U791" s="219">
        <v>2.15</v>
      </c>
      <c r="V791" s="219">
        <v>3.21</v>
      </c>
      <c r="W791" s="219">
        <v>4.43</v>
      </c>
      <c r="X791" s="219">
        <v>5.31</v>
      </c>
      <c r="Y791" s="219">
        <v>6.12</v>
      </c>
      <c r="Z791" s="219">
        <v>6</v>
      </c>
      <c r="AA791" s="219">
        <v>5.19</v>
      </c>
      <c r="AB791" s="219">
        <v>4.91</v>
      </c>
      <c r="AC791" s="219">
        <v>4.32</v>
      </c>
      <c r="AD791" s="219">
        <v>3.18</v>
      </c>
      <c r="AE791" s="219">
        <v>2.19</v>
      </c>
      <c r="AF791" s="219">
        <v>1.78</v>
      </c>
      <c r="AG791" s="179">
        <v>2.71245959704789</v>
      </c>
      <c r="AH791" s="179">
        <v>4.04976525884825</v>
      </c>
      <c r="AI791" s="179">
        <v>5.58892837903356</v>
      </c>
      <c r="AJ791" s="179">
        <v>6.69914440015084</v>
      </c>
      <c r="AK791" s="179">
        <v>7.72104778322469</v>
      </c>
      <c r="AL791" s="179">
        <v>7.56965468943597</v>
      </c>
      <c r="AM791" s="179">
        <v>6.54775130636212</v>
      </c>
      <c r="AN791" s="179">
        <v>6.19450075418844</v>
      </c>
      <c r="AO791" s="179">
        <v>5.4501513763939</v>
      </c>
      <c r="AP791" s="179">
        <v>4.01191698540107</v>
      </c>
      <c r="AQ791" s="179">
        <v>2.76292396164413</v>
      </c>
      <c r="AR791" s="179">
        <v>2.24566422453267</v>
      </c>
      <c r="AS791" s="177">
        <v>0.8</v>
      </c>
      <c r="AT791" s="180">
        <v>1.26586609142496</v>
      </c>
      <c r="AU791" s="181">
        <v>784</v>
      </c>
    </row>
    <row r="792" customHeight="1" spans="1:47">
      <c r="A792" s="184" t="s">
        <v>798</v>
      </c>
      <c r="B792" s="185" t="s">
        <v>902</v>
      </c>
      <c r="C792" s="167" t="s">
        <v>910</v>
      </c>
      <c r="D792" s="186">
        <v>0</v>
      </c>
      <c r="E792" s="186">
        <v>0.65</v>
      </c>
      <c r="F792" s="186" t="s">
        <v>160</v>
      </c>
      <c r="G792" s="186" t="s">
        <v>160</v>
      </c>
      <c r="H792" s="186" t="s">
        <v>160</v>
      </c>
      <c r="I792" s="186" t="s">
        <v>160</v>
      </c>
      <c r="J792" s="186" t="s">
        <v>160</v>
      </c>
      <c r="K792" s="196" t="s">
        <v>160</v>
      </c>
      <c r="L792" s="171">
        <v>0.3723</v>
      </c>
      <c r="M792" s="172">
        <v>129</v>
      </c>
      <c r="N792" s="173">
        <v>125.08</v>
      </c>
      <c r="O792" s="173">
        <v>45.52</v>
      </c>
      <c r="P792" s="174">
        <v>1.273</v>
      </c>
      <c r="Q792" s="175">
        <v>43.22</v>
      </c>
      <c r="R792" s="176">
        <v>34</v>
      </c>
      <c r="S792" s="174">
        <f t="shared" si="24"/>
        <v>1.188032</v>
      </c>
      <c r="T792" s="177">
        <f t="shared" si="25"/>
        <v>0.0715199590583417</v>
      </c>
      <c r="U792" s="219">
        <v>2.15</v>
      </c>
      <c r="V792" s="219">
        <v>3.21</v>
      </c>
      <c r="W792" s="219">
        <v>4.43</v>
      </c>
      <c r="X792" s="219">
        <v>5.31</v>
      </c>
      <c r="Y792" s="219">
        <v>6.12</v>
      </c>
      <c r="Z792" s="219">
        <v>6</v>
      </c>
      <c r="AA792" s="219">
        <v>5.19</v>
      </c>
      <c r="AB792" s="219">
        <v>4.91</v>
      </c>
      <c r="AC792" s="219">
        <v>4.32</v>
      </c>
      <c r="AD792" s="219">
        <v>3.18</v>
      </c>
      <c r="AE792" s="219">
        <v>2.19</v>
      </c>
      <c r="AF792" s="219">
        <v>1.78</v>
      </c>
      <c r="AG792" s="179">
        <v>2.70031278618758</v>
      </c>
      <c r="AH792" s="179">
        <v>4.03162978774983</v>
      </c>
      <c r="AI792" s="179">
        <v>5.56390029898185</v>
      </c>
      <c r="AJ792" s="179">
        <v>6.6691446021656</v>
      </c>
      <c r="AK792" s="179">
        <v>7.68647174486883</v>
      </c>
      <c r="AL792" s="179">
        <v>7.5357566126165</v>
      </c>
      <c r="AM792" s="179">
        <v>6.51842946991327</v>
      </c>
      <c r="AN792" s="179">
        <v>6.16676082799117</v>
      </c>
      <c r="AO792" s="179">
        <v>5.42574476108388</v>
      </c>
      <c r="AP792" s="179">
        <v>3.99395100468674</v>
      </c>
      <c r="AQ792" s="179">
        <v>2.75055116360502</v>
      </c>
      <c r="AR792" s="179">
        <v>2.23560779507623</v>
      </c>
      <c r="AS792" s="177">
        <v>0.8</v>
      </c>
      <c r="AT792" s="180">
        <v>1.2648029453957</v>
      </c>
      <c r="AU792" s="181">
        <v>785</v>
      </c>
    </row>
    <row r="793" customHeight="1" spans="1:47">
      <c r="A793" s="184" t="s">
        <v>798</v>
      </c>
      <c r="B793" s="185" t="s">
        <v>902</v>
      </c>
      <c r="C793" s="167" t="s">
        <v>911</v>
      </c>
      <c r="D793" s="186">
        <v>0</v>
      </c>
      <c r="E793" s="186">
        <v>0.65</v>
      </c>
      <c r="F793" s="186" t="s">
        <v>160</v>
      </c>
      <c r="G793" s="186" t="s">
        <v>160</v>
      </c>
      <c r="H793" s="186" t="s">
        <v>160</v>
      </c>
      <c r="I793" s="186" t="s">
        <v>160</v>
      </c>
      <c r="J793" s="186" t="s">
        <v>160</v>
      </c>
      <c r="K793" s="196" t="s">
        <v>160</v>
      </c>
      <c r="L793" s="171">
        <v>0.3723</v>
      </c>
      <c r="M793" s="172">
        <v>153</v>
      </c>
      <c r="N793" s="173">
        <v>124.87</v>
      </c>
      <c r="O793" s="173">
        <v>47.18</v>
      </c>
      <c r="P793" s="174">
        <v>1.449</v>
      </c>
      <c r="Q793" s="175">
        <v>43.88</v>
      </c>
      <c r="R793" s="176">
        <v>37</v>
      </c>
      <c r="S793" s="174">
        <f t="shared" si="24"/>
        <v>1.164496</v>
      </c>
      <c r="T793" s="177">
        <f t="shared" si="25"/>
        <v>0.244315137192399</v>
      </c>
      <c r="U793" s="219">
        <v>1.88</v>
      </c>
      <c r="V793" s="219">
        <v>2.94</v>
      </c>
      <c r="W793" s="219">
        <v>4.32</v>
      </c>
      <c r="X793" s="219">
        <v>5.22</v>
      </c>
      <c r="Y793" s="219">
        <v>6.12</v>
      </c>
      <c r="Z793" s="219">
        <v>6.22</v>
      </c>
      <c r="AA793" s="219">
        <v>5.34</v>
      </c>
      <c r="AB793" s="219">
        <v>4.98</v>
      </c>
      <c r="AC793" s="219">
        <v>4.2</v>
      </c>
      <c r="AD793" s="219">
        <v>3.04</v>
      </c>
      <c r="AE793" s="219">
        <v>2.03</v>
      </c>
      <c r="AF793" s="219">
        <v>1.52</v>
      </c>
      <c r="AG793" s="179">
        <v>2.37982825187892</v>
      </c>
      <c r="AH793" s="179">
        <v>3.72164630878938</v>
      </c>
      <c r="AI793" s="179">
        <v>5.46854151495583</v>
      </c>
      <c r="AJ793" s="179">
        <v>6.60782099723829</v>
      </c>
      <c r="AK793" s="179">
        <v>7.74710047952075</v>
      </c>
      <c r="AL793" s="179">
        <v>7.87368708866325</v>
      </c>
      <c r="AM793" s="179">
        <v>6.75972492820928</v>
      </c>
      <c r="AN793" s="179">
        <v>6.3040131352963</v>
      </c>
      <c r="AO793" s="179">
        <v>5.31663758398483</v>
      </c>
      <c r="AP793" s="179">
        <v>3.84823291793188</v>
      </c>
      <c r="AQ793" s="179">
        <v>2.56970816559267</v>
      </c>
      <c r="AR793" s="179">
        <v>1.92411645896594</v>
      </c>
      <c r="AS793" s="177">
        <v>0.8</v>
      </c>
      <c r="AT793" s="180">
        <v>1.26327521801687</v>
      </c>
      <c r="AU793" s="181">
        <v>786</v>
      </c>
    </row>
    <row r="794" customHeight="1" spans="1:47">
      <c r="A794" s="184" t="s">
        <v>798</v>
      </c>
      <c r="B794" s="185" t="s">
        <v>902</v>
      </c>
      <c r="C794" s="167" t="s">
        <v>912</v>
      </c>
      <c r="D794" s="186">
        <v>0</v>
      </c>
      <c r="E794" s="186">
        <v>0.65</v>
      </c>
      <c r="F794" s="186" t="s">
        <v>160</v>
      </c>
      <c r="G794" s="186" t="s">
        <v>160</v>
      </c>
      <c r="H794" s="186" t="s">
        <v>160</v>
      </c>
      <c r="I794" s="186" t="s">
        <v>160</v>
      </c>
      <c r="J794" s="186" t="s">
        <v>160</v>
      </c>
      <c r="K794" s="196" t="s">
        <v>160</v>
      </c>
      <c r="L794" s="171">
        <v>0.3723</v>
      </c>
      <c r="M794" s="172">
        <v>145</v>
      </c>
      <c r="N794" s="173">
        <v>124.45</v>
      </c>
      <c r="O794" s="173">
        <v>46.87</v>
      </c>
      <c r="P794" s="174">
        <v>1.43</v>
      </c>
      <c r="Q794" s="175">
        <v>44.67</v>
      </c>
      <c r="R794" s="176">
        <v>37</v>
      </c>
      <c r="S794" s="174">
        <f t="shared" si="24"/>
        <v>1.184312</v>
      </c>
      <c r="T794" s="177">
        <f t="shared" si="25"/>
        <v>0.207452090327549</v>
      </c>
      <c r="U794" s="219">
        <v>2.04</v>
      </c>
      <c r="V794" s="219">
        <v>3.1</v>
      </c>
      <c r="W794" s="219">
        <v>4.35</v>
      </c>
      <c r="X794" s="219">
        <v>5.28</v>
      </c>
      <c r="Y794" s="219">
        <v>6.16</v>
      </c>
      <c r="Z794" s="219">
        <v>6.17</v>
      </c>
      <c r="AA794" s="219">
        <v>5.36</v>
      </c>
      <c r="AB794" s="219">
        <v>4.99</v>
      </c>
      <c r="AC794" s="219">
        <v>4.28</v>
      </c>
      <c r="AD794" s="219">
        <v>3.12</v>
      </c>
      <c r="AE794" s="219">
        <v>2.11</v>
      </c>
      <c r="AF794" s="219">
        <v>1.67</v>
      </c>
      <c r="AG794" s="179">
        <v>2.60998844898979</v>
      </c>
      <c r="AH794" s="179">
        <v>3.96615891758253</v>
      </c>
      <c r="AI794" s="179">
        <v>5.56541654564</v>
      </c>
      <c r="AJ794" s="179">
        <v>6.75526422091476</v>
      </c>
      <c r="AK794" s="179">
        <v>7.88114159106722</v>
      </c>
      <c r="AL794" s="179">
        <v>7.89393565209168</v>
      </c>
      <c r="AM794" s="179">
        <v>6.85761670911044</v>
      </c>
      <c r="AN794" s="179">
        <v>6.38423645120543</v>
      </c>
      <c r="AO794" s="179">
        <v>5.47585811846878</v>
      </c>
      <c r="AP794" s="179">
        <v>3.99174703963145</v>
      </c>
      <c r="AQ794" s="179">
        <v>2.69954687616101</v>
      </c>
      <c r="AR794" s="179">
        <v>2.13660819108478</v>
      </c>
      <c r="AS794" s="177">
        <v>0.8</v>
      </c>
      <c r="AT794" s="180">
        <v>1.25348050175967</v>
      </c>
      <c r="AU794" s="181">
        <v>787</v>
      </c>
    </row>
    <row r="795" customHeight="1" spans="1:47">
      <c r="A795" s="184" t="s">
        <v>798</v>
      </c>
      <c r="B795" s="185" t="s">
        <v>913</v>
      </c>
      <c r="C795" s="167" t="s">
        <v>914</v>
      </c>
      <c r="D795" s="186">
        <v>0</v>
      </c>
      <c r="E795" s="186">
        <v>0.65</v>
      </c>
      <c r="F795" s="186" t="s">
        <v>160</v>
      </c>
      <c r="G795" s="186" t="s">
        <v>160</v>
      </c>
      <c r="H795" s="186" t="s">
        <v>160</v>
      </c>
      <c r="I795" s="186" t="s">
        <v>160</v>
      </c>
      <c r="J795" s="186" t="s">
        <v>160</v>
      </c>
      <c r="K795" s="196" t="s">
        <v>160</v>
      </c>
      <c r="L795" s="171">
        <v>0.3723</v>
      </c>
      <c r="M795" s="172">
        <v>170</v>
      </c>
      <c r="N795" s="173">
        <v>126.65</v>
      </c>
      <c r="O795" s="173">
        <v>51.73</v>
      </c>
      <c r="P795" s="174">
        <v>1.429</v>
      </c>
      <c r="Q795" s="175">
        <v>48.83</v>
      </c>
      <c r="R795" s="176">
        <v>48</v>
      </c>
      <c r="S795" s="174">
        <f t="shared" si="24"/>
        <v>1.056336</v>
      </c>
      <c r="T795" s="177">
        <f t="shared" si="25"/>
        <v>0.352789264022053</v>
      </c>
      <c r="U795" s="219">
        <v>1.46</v>
      </c>
      <c r="V795" s="219">
        <v>2.62</v>
      </c>
      <c r="W795" s="219">
        <v>4.09</v>
      </c>
      <c r="X795" s="219">
        <v>4.92</v>
      </c>
      <c r="Y795" s="219">
        <v>5.66</v>
      </c>
      <c r="Z795" s="219">
        <v>6.07</v>
      </c>
      <c r="AA795" s="219">
        <v>5.2</v>
      </c>
      <c r="AB795" s="219">
        <v>4.54</v>
      </c>
      <c r="AC795" s="219">
        <v>3.58</v>
      </c>
      <c r="AD795" s="219">
        <v>2.49</v>
      </c>
      <c r="AE795" s="219">
        <v>1.62</v>
      </c>
      <c r="AF795" s="219">
        <v>1.12</v>
      </c>
      <c r="AG795" s="179">
        <v>1.97880962118114</v>
      </c>
      <c r="AH795" s="179">
        <v>3.55101452568122</v>
      </c>
      <c r="AI795" s="179">
        <v>5.5433776374184</v>
      </c>
      <c r="AJ795" s="179">
        <v>6.66831735356932</v>
      </c>
      <c r="AK795" s="179">
        <v>7.67127565471592</v>
      </c>
      <c r="AL795" s="179">
        <v>8.22696876751337</v>
      </c>
      <c r="AM795" s="179">
        <v>7.0478150891383</v>
      </c>
      <c r="AN795" s="179">
        <v>6.15328471243998</v>
      </c>
      <c r="AO795" s="179">
        <v>4.8521496190606</v>
      </c>
      <c r="AP795" s="179">
        <v>3.37481914845276</v>
      </c>
      <c r="AQ795" s="179">
        <v>2.1956654700777</v>
      </c>
      <c r="AR795" s="179">
        <v>1.51799094227594</v>
      </c>
      <c r="AS795" s="177">
        <v>0.8</v>
      </c>
      <c r="AT795" s="180">
        <v>1.27222296815044</v>
      </c>
      <c r="AU795" s="181">
        <v>788</v>
      </c>
    </row>
    <row r="796" customHeight="1" spans="1:47">
      <c r="A796" s="184" t="s">
        <v>798</v>
      </c>
      <c r="B796" s="185" t="s">
        <v>913</v>
      </c>
      <c r="C796" s="167" t="s">
        <v>915</v>
      </c>
      <c r="D796" s="186">
        <v>0</v>
      </c>
      <c r="E796" s="186">
        <v>0.65</v>
      </c>
      <c r="F796" s="186" t="s">
        <v>160</v>
      </c>
      <c r="G796" s="186" t="s">
        <v>160</v>
      </c>
      <c r="H796" s="186" t="s">
        <v>160</v>
      </c>
      <c r="I796" s="186" t="s">
        <v>160</v>
      </c>
      <c r="J796" s="186" t="s">
        <v>160</v>
      </c>
      <c r="K796" s="196" t="s">
        <v>160</v>
      </c>
      <c r="L796" s="171">
        <v>0.3723</v>
      </c>
      <c r="M796" s="172">
        <v>358</v>
      </c>
      <c r="N796" s="173">
        <v>124.7</v>
      </c>
      <c r="O796" s="173">
        <v>52.32</v>
      </c>
      <c r="P796" s="174">
        <v>1.435</v>
      </c>
      <c r="Q796" s="175">
        <v>48.92</v>
      </c>
      <c r="R796" s="176">
        <v>55</v>
      </c>
      <c r="S796" s="174">
        <f t="shared" si="24"/>
        <v>1.02144</v>
      </c>
      <c r="T796" s="177">
        <f t="shared" si="25"/>
        <v>0.404879385964912</v>
      </c>
      <c r="U796" s="219">
        <v>1.35</v>
      </c>
      <c r="V796" s="219">
        <v>2.49</v>
      </c>
      <c r="W796" s="219">
        <v>4</v>
      </c>
      <c r="X796" s="219">
        <v>4.83</v>
      </c>
      <c r="Y796" s="219">
        <v>5.55</v>
      </c>
      <c r="Z796" s="219">
        <v>5.8</v>
      </c>
      <c r="AA796" s="219">
        <v>5.03</v>
      </c>
      <c r="AB796" s="219">
        <v>4.51</v>
      </c>
      <c r="AC796" s="219">
        <v>3.43</v>
      </c>
      <c r="AD796" s="219">
        <v>2.42</v>
      </c>
      <c r="AE796" s="219">
        <v>1.5</v>
      </c>
      <c r="AF796" s="219">
        <v>1.02</v>
      </c>
      <c r="AG796" s="179">
        <v>1.82842105263158</v>
      </c>
      <c r="AH796" s="179">
        <v>3.37242105263158</v>
      </c>
      <c r="AI796" s="179">
        <v>5.41754385964912</v>
      </c>
      <c r="AJ796" s="179">
        <v>6.54168421052632</v>
      </c>
      <c r="AK796" s="179">
        <v>7.51684210526316</v>
      </c>
      <c r="AL796" s="179">
        <v>7.85543859649123</v>
      </c>
      <c r="AM796" s="179">
        <v>6.81256140350877</v>
      </c>
      <c r="AN796" s="179">
        <v>6.10828070175439</v>
      </c>
      <c r="AO796" s="179">
        <v>4.64554385964912</v>
      </c>
      <c r="AP796" s="179">
        <v>3.27761403508772</v>
      </c>
      <c r="AQ796" s="179">
        <v>2.03157894736842</v>
      </c>
      <c r="AR796" s="179">
        <v>1.38147368421053</v>
      </c>
      <c r="AS796" s="177">
        <v>0.8</v>
      </c>
      <c r="AT796" s="180">
        <v>1.3337891549518</v>
      </c>
      <c r="AU796" s="181">
        <v>789</v>
      </c>
    </row>
    <row r="797" customHeight="1" spans="1:47">
      <c r="A797" s="184" t="s">
        <v>798</v>
      </c>
      <c r="B797" s="185" t="s">
        <v>913</v>
      </c>
      <c r="C797" s="167" t="s">
        <v>916</v>
      </c>
      <c r="D797" s="186">
        <v>0</v>
      </c>
      <c r="E797" s="186">
        <v>0.65</v>
      </c>
      <c r="F797" s="186" t="s">
        <v>160</v>
      </c>
      <c r="G797" s="186" t="s">
        <v>160</v>
      </c>
      <c r="H797" s="186" t="s">
        <v>160</v>
      </c>
      <c r="I797" s="186" t="s">
        <v>160</v>
      </c>
      <c r="J797" s="186" t="s">
        <v>160</v>
      </c>
      <c r="K797" s="196" t="s">
        <v>160</v>
      </c>
      <c r="L797" s="171">
        <v>0.3723</v>
      </c>
      <c r="M797" s="172">
        <v>436</v>
      </c>
      <c r="N797" s="173">
        <v>122.53</v>
      </c>
      <c r="O797" s="173">
        <v>52.97</v>
      </c>
      <c r="P797" s="174">
        <v>1.4</v>
      </c>
      <c r="Q797" s="175">
        <v>50.37</v>
      </c>
      <c r="R797" s="176">
        <v>53</v>
      </c>
      <c r="S797" s="174">
        <f t="shared" si="24"/>
        <v>1.011984</v>
      </c>
      <c r="T797" s="177">
        <f t="shared" si="25"/>
        <v>0.383421081756233</v>
      </c>
      <c r="U797" s="219">
        <v>1.36</v>
      </c>
      <c r="V797" s="219">
        <v>2.47</v>
      </c>
      <c r="W797" s="219">
        <v>3.97</v>
      </c>
      <c r="X797" s="219">
        <v>4.79</v>
      </c>
      <c r="Y797" s="219">
        <v>5.53</v>
      </c>
      <c r="Z797" s="219">
        <v>5.69</v>
      </c>
      <c r="AA797" s="219">
        <v>4.99</v>
      </c>
      <c r="AB797" s="219">
        <v>4.47</v>
      </c>
      <c r="AC797" s="219">
        <v>3.38</v>
      </c>
      <c r="AD797" s="219">
        <v>2.38</v>
      </c>
      <c r="AE797" s="219">
        <v>1.49</v>
      </c>
      <c r="AF797" s="219">
        <v>1.02</v>
      </c>
      <c r="AG797" s="179">
        <v>1.88773134753119</v>
      </c>
      <c r="AH797" s="179">
        <v>3.42845325617796</v>
      </c>
      <c r="AI797" s="179">
        <v>5.51050988948442</v>
      </c>
      <c r="AJ797" s="179">
        <v>6.64870084902528</v>
      </c>
      <c r="AK797" s="179">
        <v>7.67584878812313</v>
      </c>
      <c r="AL797" s="179">
        <v>7.89793482900915</v>
      </c>
      <c r="AM797" s="179">
        <v>6.92630840013281</v>
      </c>
      <c r="AN797" s="179">
        <v>6.20452876725324</v>
      </c>
      <c r="AO797" s="179">
        <v>4.69156761371721</v>
      </c>
      <c r="AP797" s="179">
        <v>3.30352985817958</v>
      </c>
      <c r="AQ797" s="179">
        <v>2.06817625575108</v>
      </c>
      <c r="AR797" s="179">
        <v>1.41579851064839</v>
      </c>
      <c r="AS797" s="177">
        <v>0.8</v>
      </c>
      <c r="AT797" s="180">
        <v>1.35534905560352</v>
      </c>
      <c r="AU797" s="181">
        <v>790</v>
      </c>
    </row>
    <row r="798" customHeight="1" spans="1:47">
      <c r="A798" s="184" t="s">
        <v>798</v>
      </c>
      <c r="B798" s="185" t="s">
        <v>917</v>
      </c>
      <c r="C798" s="188" t="s">
        <v>918</v>
      </c>
      <c r="D798" s="186">
        <v>0</v>
      </c>
      <c r="E798" s="186">
        <v>0.65</v>
      </c>
      <c r="F798" s="186" t="s">
        <v>160</v>
      </c>
      <c r="G798" s="186" t="s">
        <v>160</v>
      </c>
      <c r="H798" s="186" t="s">
        <v>160</v>
      </c>
      <c r="I798" s="186" t="s">
        <v>160</v>
      </c>
      <c r="J798" s="186" t="s">
        <v>160</v>
      </c>
      <c r="K798" s="196" t="s">
        <v>160</v>
      </c>
      <c r="L798" s="171">
        <v>0.3723</v>
      </c>
      <c r="M798" s="172">
        <v>231</v>
      </c>
      <c r="N798" s="173">
        <v>128.9</v>
      </c>
      <c r="O798" s="173">
        <v>47.73</v>
      </c>
      <c r="P798" s="174">
        <v>1.355</v>
      </c>
      <c r="Q798" s="175">
        <v>45.83</v>
      </c>
      <c r="R798" s="176">
        <v>39</v>
      </c>
      <c r="S798" s="174">
        <f t="shared" si="24"/>
        <v>1.095304</v>
      </c>
      <c r="T798" s="177">
        <f t="shared" si="25"/>
        <v>0.237099471927429</v>
      </c>
      <c r="U798" s="219">
        <v>1.92</v>
      </c>
      <c r="V798" s="219">
        <v>3.07</v>
      </c>
      <c r="W798" s="219">
        <v>4.31</v>
      </c>
      <c r="X798" s="219">
        <v>4.92</v>
      </c>
      <c r="Y798" s="219">
        <v>5.66</v>
      </c>
      <c r="Z798" s="219">
        <v>5.7</v>
      </c>
      <c r="AA798" s="219">
        <v>4.97</v>
      </c>
      <c r="AB798" s="219">
        <v>4.42</v>
      </c>
      <c r="AC798" s="219">
        <v>3.75</v>
      </c>
      <c r="AD798" s="219">
        <v>2.73</v>
      </c>
      <c r="AE798" s="219">
        <v>1.98</v>
      </c>
      <c r="AF798" s="219">
        <v>1.56</v>
      </c>
      <c r="AG798" s="179">
        <v>2.48764339398012</v>
      </c>
      <c r="AH798" s="179">
        <v>3.97763813516613</v>
      </c>
      <c r="AI798" s="179">
        <v>5.58424116044495</v>
      </c>
      <c r="AJ798" s="179">
        <v>6.37458619707406</v>
      </c>
      <c r="AK798" s="179">
        <v>7.33336542183723</v>
      </c>
      <c r="AL798" s="179">
        <v>7.38519132587848</v>
      </c>
      <c r="AM798" s="179">
        <v>6.43936857712562</v>
      </c>
      <c r="AN798" s="179">
        <v>5.7267623965584</v>
      </c>
      <c r="AO798" s="179">
        <v>4.85867850386742</v>
      </c>
      <c r="AP798" s="179">
        <v>3.53711795081548</v>
      </c>
      <c r="AQ798" s="179">
        <v>2.565382250042</v>
      </c>
      <c r="AR798" s="179">
        <v>2.02121025760885</v>
      </c>
      <c r="AS798" s="177">
        <v>0.8</v>
      </c>
      <c r="AT798" s="180">
        <v>1.35438596491228</v>
      </c>
      <c r="AU798" s="181">
        <v>791</v>
      </c>
    </row>
    <row r="799" customHeight="1" spans="1:47">
      <c r="A799" s="184" t="s">
        <v>798</v>
      </c>
      <c r="B799" s="185" t="s">
        <v>917</v>
      </c>
      <c r="C799" s="167" t="s">
        <v>919</v>
      </c>
      <c r="D799" s="186">
        <v>0</v>
      </c>
      <c r="E799" s="186">
        <v>0.65</v>
      </c>
      <c r="F799" s="186" t="s">
        <v>160</v>
      </c>
      <c r="G799" s="186" t="s">
        <v>160</v>
      </c>
      <c r="H799" s="186" t="s">
        <v>160</v>
      </c>
      <c r="I799" s="186" t="s">
        <v>160</v>
      </c>
      <c r="J799" s="186" t="s">
        <v>160</v>
      </c>
      <c r="K799" s="196" t="s">
        <v>160</v>
      </c>
      <c r="L799" s="171">
        <v>0.3723</v>
      </c>
      <c r="M799" s="172">
        <v>231</v>
      </c>
      <c r="N799" s="173">
        <v>128.9</v>
      </c>
      <c r="O799" s="173">
        <v>47.73</v>
      </c>
      <c r="P799" s="174">
        <v>1.355</v>
      </c>
      <c r="Q799" s="175">
        <v>45.83</v>
      </c>
      <c r="R799" s="176">
        <v>39</v>
      </c>
      <c r="S799" s="174">
        <f t="shared" si="24"/>
        <v>1.095304</v>
      </c>
      <c r="T799" s="177">
        <f t="shared" si="25"/>
        <v>0.237099471927429</v>
      </c>
      <c r="U799" s="219">
        <v>1.92</v>
      </c>
      <c r="V799" s="219">
        <v>3.07</v>
      </c>
      <c r="W799" s="219">
        <v>4.31</v>
      </c>
      <c r="X799" s="219">
        <v>4.92</v>
      </c>
      <c r="Y799" s="219">
        <v>5.66</v>
      </c>
      <c r="Z799" s="219">
        <v>5.7</v>
      </c>
      <c r="AA799" s="219">
        <v>4.97</v>
      </c>
      <c r="AB799" s="219">
        <v>4.42</v>
      </c>
      <c r="AC799" s="219">
        <v>3.75</v>
      </c>
      <c r="AD799" s="219">
        <v>2.73</v>
      </c>
      <c r="AE799" s="219">
        <v>1.98</v>
      </c>
      <c r="AF799" s="219">
        <v>1.56</v>
      </c>
      <c r="AG799" s="179">
        <v>2.48764339398012</v>
      </c>
      <c r="AH799" s="179">
        <v>3.97763813516613</v>
      </c>
      <c r="AI799" s="179">
        <v>5.58424116044495</v>
      </c>
      <c r="AJ799" s="179">
        <v>6.37458619707406</v>
      </c>
      <c r="AK799" s="179">
        <v>7.33336542183723</v>
      </c>
      <c r="AL799" s="179">
        <v>7.38519132587848</v>
      </c>
      <c r="AM799" s="179">
        <v>6.43936857712562</v>
      </c>
      <c r="AN799" s="179">
        <v>5.7267623965584</v>
      </c>
      <c r="AO799" s="179">
        <v>4.85867850386742</v>
      </c>
      <c r="AP799" s="179">
        <v>3.53711795081548</v>
      </c>
      <c r="AQ799" s="179">
        <v>2.565382250042</v>
      </c>
      <c r="AR799" s="179">
        <v>2.02121025760885</v>
      </c>
      <c r="AS799" s="177">
        <v>0.8</v>
      </c>
      <c r="AT799" s="180">
        <v>1.38803775553764</v>
      </c>
      <c r="AU799" s="181">
        <v>792</v>
      </c>
    </row>
    <row r="800" customHeight="1" spans="1:47">
      <c r="A800" s="184" t="s">
        <v>798</v>
      </c>
      <c r="B800" s="185" t="s">
        <v>917</v>
      </c>
      <c r="C800" s="167" t="s">
        <v>920</v>
      </c>
      <c r="D800" s="186">
        <v>0</v>
      </c>
      <c r="E800" s="186">
        <v>0.65</v>
      </c>
      <c r="F800" s="186" t="s">
        <v>160</v>
      </c>
      <c r="G800" s="186" t="s">
        <v>160</v>
      </c>
      <c r="H800" s="186" t="s">
        <v>160</v>
      </c>
      <c r="I800" s="186" t="s">
        <v>160</v>
      </c>
      <c r="J800" s="186" t="s">
        <v>160</v>
      </c>
      <c r="K800" s="196" t="s">
        <v>160</v>
      </c>
      <c r="L800" s="171">
        <v>0.3723</v>
      </c>
      <c r="M800" s="172">
        <v>197</v>
      </c>
      <c r="N800" s="173">
        <v>129.28</v>
      </c>
      <c r="O800" s="173">
        <v>47.13</v>
      </c>
      <c r="P800" s="174">
        <v>1.262</v>
      </c>
      <c r="Q800" s="175">
        <v>44.63</v>
      </c>
      <c r="R800" s="176">
        <v>37</v>
      </c>
      <c r="S800" s="174">
        <f t="shared" si="24"/>
        <v>1.095304</v>
      </c>
      <c r="T800" s="177">
        <f t="shared" si="25"/>
        <v>0.152191537691819</v>
      </c>
      <c r="U800" s="219">
        <v>1.92</v>
      </c>
      <c r="V800" s="219">
        <v>3.07</v>
      </c>
      <c r="W800" s="219">
        <v>4.31</v>
      </c>
      <c r="X800" s="219">
        <v>4.92</v>
      </c>
      <c r="Y800" s="219">
        <v>5.66</v>
      </c>
      <c r="Z800" s="219">
        <v>5.7</v>
      </c>
      <c r="AA800" s="219">
        <v>4.97</v>
      </c>
      <c r="AB800" s="219">
        <v>4.42</v>
      </c>
      <c r="AC800" s="219">
        <v>3.75</v>
      </c>
      <c r="AD800" s="219">
        <v>2.73</v>
      </c>
      <c r="AE800" s="219">
        <v>1.98</v>
      </c>
      <c r="AF800" s="219">
        <v>1.56</v>
      </c>
      <c r="AG800" s="179">
        <v>2.44668073886337</v>
      </c>
      <c r="AH800" s="179">
        <v>3.91214055641174</v>
      </c>
      <c r="AI800" s="179">
        <v>5.49228853359433</v>
      </c>
      <c r="AJ800" s="179">
        <v>6.26961939333738</v>
      </c>
      <c r="AK800" s="179">
        <v>7.21261092810763</v>
      </c>
      <c r="AL800" s="179">
        <v>7.26358344350062</v>
      </c>
      <c r="AM800" s="179">
        <v>6.33333503757861</v>
      </c>
      <c r="AN800" s="179">
        <v>5.63246295092504</v>
      </c>
      <c r="AO800" s="179">
        <v>4.77867331809251</v>
      </c>
      <c r="AP800" s="179">
        <v>3.47887417557135</v>
      </c>
      <c r="AQ800" s="179">
        <v>2.52313951195285</v>
      </c>
      <c r="AR800" s="179">
        <v>1.98792810032649</v>
      </c>
      <c r="AS800" s="177">
        <v>0.8</v>
      </c>
      <c r="AT800" s="180">
        <v>1.06288666460685</v>
      </c>
      <c r="AU800" s="181">
        <v>793</v>
      </c>
    </row>
    <row r="801" customHeight="1" spans="1:47">
      <c r="A801" s="184" t="s">
        <v>798</v>
      </c>
      <c r="B801" s="185" t="s">
        <v>917</v>
      </c>
      <c r="C801" s="167" t="s">
        <v>921</v>
      </c>
      <c r="D801" s="186">
        <v>0</v>
      </c>
      <c r="E801" s="186">
        <v>0.65</v>
      </c>
      <c r="F801" s="186" t="s">
        <v>160</v>
      </c>
      <c r="G801" s="186" t="s">
        <v>160</v>
      </c>
      <c r="H801" s="186" t="s">
        <v>160</v>
      </c>
      <c r="I801" s="186" t="s">
        <v>160</v>
      </c>
      <c r="J801" s="186" t="s">
        <v>160</v>
      </c>
      <c r="K801" s="196" t="s">
        <v>160</v>
      </c>
      <c r="L801" s="171">
        <v>0.3723</v>
      </c>
      <c r="M801" s="172">
        <v>238</v>
      </c>
      <c r="N801" s="173">
        <v>128.82</v>
      </c>
      <c r="O801" s="173">
        <v>47.85</v>
      </c>
      <c r="P801" s="174">
        <v>1.34</v>
      </c>
      <c r="Q801" s="175">
        <v>46.05</v>
      </c>
      <c r="R801" s="176">
        <v>39</v>
      </c>
      <c r="S801" s="174">
        <f t="shared" si="24"/>
        <v>1.095304</v>
      </c>
      <c r="T801" s="177">
        <f t="shared" si="25"/>
        <v>0.223404643824911</v>
      </c>
      <c r="U801" s="219">
        <v>1.92</v>
      </c>
      <c r="V801" s="219">
        <v>3.07</v>
      </c>
      <c r="W801" s="219">
        <v>4.31</v>
      </c>
      <c r="X801" s="219">
        <v>4.92</v>
      </c>
      <c r="Y801" s="219">
        <v>5.66</v>
      </c>
      <c r="Z801" s="219">
        <v>5.7</v>
      </c>
      <c r="AA801" s="219">
        <v>4.97</v>
      </c>
      <c r="AB801" s="219">
        <v>4.42</v>
      </c>
      <c r="AC801" s="219">
        <v>3.75</v>
      </c>
      <c r="AD801" s="219">
        <v>2.73</v>
      </c>
      <c r="AE801" s="219">
        <v>1.98</v>
      </c>
      <c r="AF801" s="219">
        <v>1.56</v>
      </c>
      <c r="AG801" s="179">
        <v>2.49604347286233</v>
      </c>
      <c r="AH801" s="179">
        <v>3.99106951129549</v>
      </c>
      <c r="AI801" s="179">
        <v>5.60309758751908</v>
      </c>
      <c r="AJ801" s="179">
        <v>6.39611139920972</v>
      </c>
      <c r="AK801" s="179">
        <v>7.35812815437541</v>
      </c>
      <c r="AL801" s="179">
        <v>7.41012906006004</v>
      </c>
      <c r="AM801" s="179">
        <v>6.46111253131551</v>
      </c>
      <c r="AN801" s="179">
        <v>5.74610007815182</v>
      </c>
      <c r="AO801" s="179">
        <v>4.87508490793424</v>
      </c>
      <c r="AP801" s="179">
        <v>3.54906181297612</v>
      </c>
      <c r="AQ801" s="179">
        <v>2.57404483138928</v>
      </c>
      <c r="AR801" s="179">
        <v>2.02803532170064</v>
      </c>
      <c r="AS801" s="177">
        <v>0.8</v>
      </c>
      <c r="AT801" s="180">
        <v>1.06288666460685</v>
      </c>
      <c r="AU801" s="181">
        <v>794</v>
      </c>
    </row>
    <row r="802" customHeight="1" spans="1:47">
      <c r="A802" s="184" t="s">
        <v>798</v>
      </c>
      <c r="B802" s="185" t="s">
        <v>917</v>
      </c>
      <c r="C802" s="167" t="s">
        <v>922</v>
      </c>
      <c r="D802" s="186">
        <v>0</v>
      </c>
      <c r="E802" s="186">
        <v>0.65</v>
      </c>
      <c r="F802" s="186" t="s">
        <v>160</v>
      </c>
      <c r="G802" s="186" t="s">
        <v>160</v>
      </c>
      <c r="H802" s="186" t="s">
        <v>160</v>
      </c>
      <c r="I802" s="186" t="s">
        <v>160</v>
      </c>
      <c r="J802" s="186" t="s">
        <v>160</v>
      </c>
      <c r="K802" s="196" t="s">
        <v>160</v>
      </c>
      <c r="L802" s="171">
        <v>0.3723</v>
      </c>
      <c r="M802" s="172">
        <v>186</v>
      </c>
      <c r="N802" s="173">
        <v>129.28</v>
      </c>
      <c r="O802" s="173">
        <v>47.48</v>
      </c>
      <c r="P802" s="174">
        <v>1.276</v>
      </c>
      <c r="Q802" s="175">
        <v>45.38</v>
      </c>
      <c r="R802" s="176">
        <v>38</v>
      </c>
      <c r="S802" s="174">
        <f t="shared" si="24"/>
        <v>1.095304</v>
      </c>
      <c r="T802" s="177">
        <f t="shared" si="25"/>
        <v>0.164973377254169</v>
      </c>
      <c r="U802" s="219">
        <v>1.92</v>
      </c>
      <c r="V802" s="219">
        <v>3.07</v>
      </c>
      <c r="W802" s="219">
        <v>4.31</v>
      </c>
      <c r="X802" s="219">
        <v>4.92</v>
      </c>
      <c r="Y802" s="219">
        <v>5.66</v>
      </c>
      <c r="Z802" s="219">
        <v>5.7</v>
      </c>
      <c r="AA802" s="219">
        <v>4.97</v>
      </c>
      <c r="AB802" s="219">
        <v>4.42</v>
      </c>
      <c r="AC802" s="219">
        <v>3.75</v>
      </c>
      <c r="AD802" s="219">
        <v>2.73</v>
      </c>
      <c r="AE802" s="219">
        <v>1.98</v>
      </c>
      <c r="AF802" s="219">
        <v>1.56</v>
      </c>
      <c r="AG802" s="179">
        <v>2.47018413152878</v>
      </c>
      <c r="AH802" s="179">
        <v>3.94972150197571</v>
      </c>
      <c r="AI802" s="179">
        <v>5.54504875358804</v>
      </c>
      <c r="AJ802" s="179">
        <v>6.3298468370425</v>
      </c>
      <c r="AK802" s="179">
        <v>7.28189697106922</v>
      </c>
      <c r="AL802" s="179">
        <v>7.33335914047607</v>
      </c>
      <c r="AM802" s="179">
        <v>6.39417454880106</v>
      </c>
      <c r="AN802" s="179">
        <v>5.68656971945688</v>
      </c>
      <c r="AO802" s="179">
        <v>4.82457838189215</v>
      </c>
      <c r="AP802" s="179">
        <v>3.51229306201749</v>
      </c>
      <c r="AQ802" s="179">
        <v>2.54737738563906</v>
      </c>
      <c r="AR802" s="179">
        <v>2.00702460686713</v>
      </c>
      <c r="AS802" s="177">
        <v>0.8</v>
      </c>
      <c r="AT802" s="180">
        <v>1.0628219959618</v>
      </c>
      <c r="AU802" s="181">
        <v>795</v>
      </c>
    </row>
    <row r="803" customHeight="1" spans="1:47">
      <c r="A803" s="184" t="s">
        <v>798</v>
      </c>
      <c r="B803" s="185" t="s">
        <v>917</v>
      </c>
      <c r="C803" s="167" t="s">
        <v>923</v>
      </c>
      <c r="D803" s="186">
        <v>0</v>
      </c>
      <c r="E803" s="186">
        <v>0.65</v>
      </c>
      <c r="F803" s="186" t="s">
        <v>160</v>
      </c>
      <c r="G803" s="186" t="s">
        <v>160</v>
      </c>
      <c r="H803" s="186" t="s">
        <v>160</v>
      </c>
      <c r="I803" s="186" t="s">
        <v>160</v>
      </c>
      <c r="J803" s="186" t="s">
        <v>160</v>
      </c>
      <c r="K803" s="196" t="s">
        <v>160</v>
      </c>
      <c r="L803" s="171">
        <v>0.3723</v>
      </c>
      <c r="M803" s="172">
        <v>255</v>
      </c>
      <c r="N803" s="173">
        <v>128.65</v>
      </c>
      <c r="O803" s="173">
        <v>47.72</v>
      </c>
      <c r="P803" s="174">
        <v>1.371</v>
      </c>
      <c r="Q803" s="175">
        <v>45.82</v>
      </c>
      <c r="R803" s="176">
        <v>39</v>
      </c>
      <c r="S803" s="174">
        <f t="shared" si="24"/>
        <v>1.095304</v>
      </c>
      <c r="T803" s="177">
        <f t="shared" si="25"/>
        <v>0.251707288570114</v>
      </c>
      <c r="U803" s="219">
        <v>1.92</v>
      </c>
      <c r="V803" s="219">
        <v>3.07</v>
      </c>
      <c r="W803" s="219">
        <v>4.31</v>
      </c>
      <c r="X803" s="219">
        <v>4.92</v>
      </c>
      <c r="Y803" s="219">
        <v>5.66</v>
      </c>
      <c r="Z803" s="219">
        <v>5.7</v>
      </c>
      <c r="AA803" s="219">
        <v>4.97</v>
      </c>
      <c r="AB803" s="219">
        <v>4.42</v>
      </c>
      <c r="AC803" s="219">
        <v>3.75</v>
      </c>
      <c r="AD803" s="219">
        <v>2.73</v>
      </c>
      <c r="AE803" s="219">
        <v>1.98</v>
      </c>
      <c r="AF803" s="219">
        <v>1.56</v>
      </c>
      <c r="AG803" s="179">
        <v>2.48663370169378</v>
      </c>
      <c r="AH803" s="179">
        <v>3.97602367927078</v>
      </c>
      <c r="AI803" s="179">
        <v>5.58197461161468</v>
      </c>
      <c r="AJ803" s="179">
        <v>6.3719988605903</v>
      </c>
      <c r="AK803" s="179">
        <v>7.33038893311811</v>
      </c>
      <c r="AL803" s="179">
        <v>7.3821938019034</v>
      </c>
      <c r="AM803" s="179">
        <v>6.43675494657191</v>
      </c>
      <c r="AN803" s="179">
        <v>5.72443800077422</v>
      </c>
      <c r="AO803" s="179">
        <v>4.85670644862066</v>
      </c>
      <c r="AP803" s="179">
        <v>3.53568229459584</v>
      </c>
      <c r="AQ803" s="179">
        <v>2.56434100487171</v>
      </c>
      <c r="AR803" s="179">
        <v>2.02038988262619</v>
      </c>
      <c r="AS803" s="177">
        <v>0.8</v>
      </c>
      <c r="AT803" s="180">
        <v>1.06257050678661</v>
      </c>
      <c r="AU803" s="181">
        <v>796</v>
      </c>
    </row>
    <row r="804" customHeight="1" spans="1:47">
      <c r="A804" s="184" t="s">
        <v>798</v>
      </c>
      <c r="B804" s="185" t="s">
        <v>917</v>
      </c>
      <c r="C804" s="167" t="s">
        <v>924</v>
      </c>
      <c r="D804" s="186">
        <v>0</v>
      </c>
      <c r="E804" s="186">
        <v>0.65</v>
      </c>
      <c r="F804" s="186" t="s">
        <v>160</v>
      </c>
      <c r="G804" s="186" t="s">
        <v>160</v>
      </c>
      <c r="H804" s="186" t="s">
        <v>160</v>
      </c>
      <c r="I804" s="186" t="s">
        <v>160</v>
      </c>
      <c r="J804" s="186" t="s">
        <v>160</v>
      </c>
      <c r="K804" s="196" t="s">
        <v>160</v>
      </c>
      <c r="L804" s="171">
        <v>0.3723</v>
      </c>
      <c r="M804" s="172">
        <v>311</v>
      </c>
      <c r="N804" s="173">
        <v>129.53</v>
      </c>
      <c r="O804" s="173">
        <v>48.28</v>
      </c>
      <c r="P804" s="174">
        <v>1.371</v>
      </c>
      <c r="Q804" s="175">
        <v>45.78</v>
      </c>
      <c r="R804" s="176">
        <v>40</v>
      </c>
      <c r="S804" s="174">
        <f t="shared" si="24"/>
        <v>1.075392</v>
      </c>
      <c r="T804" s="177">
        <f t="shared" si="25"/>
        <v>0.274883949294769</v>
      </c>
      <c r="U804" s="219">
        <v>1.8</v>
      </c>
      <c r="V804" s="219">
        <v>2.95</v>
      </c>
      <c r="W804" s="219">
        <v>4.27</v>
      </c>
      <c r="X804" s="219">
        <v>4.87</v>
      </c>
      <c r="Y804" s="219">
        <v>5.59</v>
      </c>
      <c r="Z804" s="219">
        <v>5.76</v>
      </c>
      <c r="AA804" s="219">
        <v>4.91</v>
      </c>
      <c r="AB804" s="219">
        <v>4.37</v>
      </c>
      <c r="AC804" s="219">
        <v>3.68</v>
      </c>
      <c r="AD804" s="219">
        <v>2.65</v>
      </c>
      <c r="AE804" s="219">
        <v>1.87</v>
      </c>
      <c r="AF804" s="219">
        <v>1.45</v>
      </c>
      <c r="AG804" s="179">
        <v>2.32747723620782</v>
      </c>
      <c r="AH804" s="179">
        <v>3.81447658156282</v>
      </c>
      <c r="AI804" s="179">
        <v>5.52129322144855</v>
      </c>
      <c r="AJ804" s="179">
        <v>6.29711896685116</v>
      </c>
      <c r="AK804" s="179">
        <v>7.22810986133429</v>
      </c>
      <c r="AL804" s="179">
        <v>7.44792715586502</v>
      </c>
      <c r="AM804" s="179">
        <v>6.34884068321133</v>
      </c>
      <c r="AN804" s="179">
        <v>5.65059751234899</v>
      </c>
      <c r="AO804" s="179">
        <v>4.75839790513599</v>
      </c>
      <c r="AP804" s="179">
        <v>3.42656370886151</v>
      </c>
      <c r="AQ804" s="179">
        <v>2.41799023983812</v>
      </c>
      <c r="AR804" s="179">
        <v>1.8749122180563</v>
      </c>
      <c r="AS804" s="177">
        <v>0.8</v>
      </c>
      <c r="AT804" s="180">
        <v>1.0628219959618</v>
      </c>
      <c r="AU804" s="181">
        <v>797</v>
      </c>
    </row>
    <row r="805" customHeight="1" spans="1:47">
      <c r="A805" s="184" t="s">
        <v>798</v>
      </c>
      <c r="B805" s="185" t="s">
        <v>917</v>
      </c>
      <c r="C805" s="167" t="s">
        <v>925</v>
      </c>
      <c r="D805" s="186">
        <v>0</v>
      </c>
      <c r="E805" s="186">
        <v>0.65</v>
      </c>
      <c r="F805" s="186" t="s">
        <v>160</v>
      </c>
      <c r="G805" s="186" t="s">
        <v>160</v>
      </c>
      <c r="H805" s="186" t="s">
        <v>160</v>
      </c>
      <c r="I805" s="186" t="s">
        <v>160</v>
      </c>
      <c r="J805" s="186" t="s">
        <v>160</v>
      </c>
      <c r="K805" s="196" t="s">
        <v>160</v>
      </c>
      <c r="L805" s="171">
        <v>0.3723</v>
      </c>
      <c r="M805" s="172">
        <v>212</v>
      </c>
      <c r="N805" s="173">
        <v>129.13</v>
      </c>
      <c r="O805" s="173">
        <v>47.63</v>
      </c>
      <c r="P805" s="174">
        <v>1.313</v>
      </c>
      <c r="Q805" s="175">
        <v>45.63</v>
      </c>
      <c r="R805" s="176">
        <v>38</v>
      </c>
      <c r="S805" s="174">
        <f t="shared" si="24"/>
        <v>1.095304</v>
      </c>
      <c r="T805" s="177">
        <f t="shared" si="25"/>
        <v>0.198753953240379</v>
      </c>
      <c r="U805" s="219">
        <v>1.92</v>
      </c>
      <c r="V805" s="219">
        <v>3.07</v>
      </c>
      <c r="W805" s="219">
        <v>4.31</v>
      </c>
      <c r="X805" s="219">
        <v>4.92</v>
      </c>
      <c r="Y805" s="219">
        <v>5.66</v>
      </c>
      <c r="Z805" s="219">
        <v>5.7</v>
      </c>
      <c r="AA805" s="219">
        <v>4.97</v>
      </c>
      <c r="AB805" s="219">
        <v>4.42</v>
      </c>
      <c r="AC805" s="219">
        <v>3.75</v>
      </c>
      <c r="AD805" s="219">
        <v>2.73</v>
      </c>
      <c r="AE805" s="219">
        <v>1.98</v>
      </c>
      <c r="AF805" s="219">
        <v>1.56</v>
      </c>
      <c r="AG805" s="179">
        <v>2.48011277234448</v>
      </c>
      <c r="AH805" s="179">
        <v>3.96559698494665</v>
      </c>
      <c r="AI805" s="179">
        <v>5.56733648375246</v>
      </c>
      <c r="AJ805" s="179">
        <v>6.35528897913273</v>
      </c>
      <c r="AK805" s="179">
        <v>7.31116577680717</v>
      </c>
      <c r="AL805" s="179">
        <v>7.36283479289768</v>
      </c>
      <c r="AM805" s="179">
        <v>6.41987524924587</v>
      </c>
      <c r="AN805" s="179">
        <v>5.70942627800136</v>
      </c>
      <c r="AO805" s="179">
        <v>4.84397025848532</v>
      </c>
      <c r="AP805" s="179">
        <v>3.52641034817731</v>
      </c>
      <c r="AQ805" s="179">
        <v>2.55761629648025</v>
      </c>
      <c r="AR805" s="179">
        <v>2.01509162752989</v>
      </c>
      <c r="AS805" s="177">
        <v>0.8</v>
      </c>
      <c r="AT805" s="180">
        <v>1.06288666460685</v>
      </c>
      <c r="AU805" s="181">
        <v>798</v>
      </c>
    </row>
    <row r="806" customHeight="1" spans="1:47">
      <c r="A806" s="184" t="s">
        <v>798</v>
      </c>
      <c r="B806" s="185" t="s">
        <v>917</v>
      </c>
      <c r="C806" s="167" t="s">
        <v>926</v>
      </c>
      <c r="D806" s="186">
        <v>0</v>
      </c>
      <c r="E806" s="186">
        <v>0.65</v>
      </c>
      <c r="F806" s="186" t="s">
        <v>160</v>
      </c>
      <c r="G806" s="186" t="s">
        <v>160</v>
      </c>
      <c r="H806" s="186" t="s">
        <v>160</v>
      </c>
      <c r="I806" s="186" t="s">
        <v>160</v>
      </c>
      <c r="J806" s="186" t="s">
        <v>160</v>
      </c>
      <c r="K806" s="196" t="s">
        <v>160</v>
      </c>
      <c r="L806" s="171">
        <v>0.3723</v>
      </c>
      <c r="M806" s="172">
        <v>182</v>
      </c>
      <c r="N806" s="173">
        <v>129.43</v>
      </c>
      <c r="O806" s="173">
        <v>47.42</v>
      </c>
      <c r="P806" s="174">
        <v>1.286</v>
      </c>
      <c r="Q806" s="175">
        <v>45.22</v>
      </c>
      <c r="R806" s="176">
        <v>38</v>
      </c>
      <c r="S806" s="174">
        <f t="shared" si="24"/>
        <v>1.095304</v>
      </c>
      <c r="T806" s="177">
        <f t="shared" si="25"/>
        <v>0.174103262655847</v>
      </c>
      <c r="U806" s="219">
        <v>1.92</v>
      </c>
      <c r="V806" s="219">
        <v>3.07</v>
      </c>
      <c r="W806" s="219">
        <v>4.31</v>
      </c>
      <c r="X806" s="219">
        <v>4.92</v>
      </c>
      <c r="Y806" s="219">
        <v>5.66</v>
      </c>
      <c r="Z806" s="219">
        <v>5.7</v>
      </c>
      <c r="AA806" s="219">
        <v>4.97</v>
      </c>
      <c r="AB806" s="219">
        <v>4.42</v>
      </c>
      <c r="AC806" s="219">
        <v>3.75</v>
      </c>
      <c r="AD806" s="219">
        <v>2.73</v>
      </c>
      <c r="AE806" s="219">
        <v>1.98</v>
      </c>
      <c r="AF806" s="219">
        <v>1.56</v>
      </c>
      <c r="AG806" s="179">
        <v>2.46641180895897</v>
      </c>
      <c r="AH806" s="179">
        <v>3.94368971536669</v>
      </c>
      <c r="AI806" s="179">
        <v>5.53658067531936</v>
      </c>
      <c r="AJ806" s="179">
        <v>6.32018026045737</v>
      </c>
      <c r="AK806" s="179">
        <v>7.27077647849364</v>
      </c>
      <c r="AL806" s="179">
        <v>7.32216005784696</v>
      </c>
      <c r="AM806" s="179">
        <v>6.38440973464901</v>
      </c>
      <c r="AN806" s="179">
        <v>5.67788551854097</v>
      </c>
      <c r="AO806" s="179">
        <v>4.817210564373</v>
      </c>
      <c r="AP806" s="179">
        <v>3.50692929086354</v>
      </c>
      <c r="AQ806" s="179">
        <v>2.54348717798894</v>
      </c>
      <c r="AR806" s="179">
        <v>2.00395959477917</v>
      </c>
      <c r="AS806" s="177">
        <v>0.8</v>
      </c>
      <c r="AT806" s="180">
        <v>1.06310222675701</v>
      </c>
      <c r="AU806" s="181">
        <v>799</v>
      </c>
    </row>
    <row r="807" customHeight="1" spans="1:47">
      <c r="A807" s="184" t="s">
        <v>798</v>
      </c>
      <c r="B807" s="185" t="s">
        <v>917</v>
      </c>
      <c r="C807" s="167" t="s">
        <v>927</v>
      </c>
      <c r="D807" s="186">
        <v>0</v>
      </c>
      <c r="E807" s="186">
        <v>0.65</v>
      </c>
      <c r="F807" s="186" t="s">
        <v>160</v>
      </c>
      <c r="G807" s="186" t="s">
        <v>160</v>
      </c>
      <c r="H807" s="186" t="s">
        <v>160</v>
      </c>
      <c r="I807" s="186" t="s">
        <v>160</v>
      </c>
      <c r="J807" s="186" t="s">
        <v>160</v>
      </c>
      <c r="K807" s="196" t="s">
        <v>160</v>
      </c>
      <c r="L807" s="171">
        <v>0.3723</v>
      </c>
      <c r="M807" s="172">
        <v>283</v>
      </c>
      <c r="N807" s="173">
        <v>129.25</v>
      </c>
      <c r="O807" s="173">
        <v>48.12</v>
      </c>
      <c r="P807" s="174">
        <v>1.371</v>
      </c>
      <c r="Q807" s="175">
        <v>45.42</v>
      </c>
      <c r="R807" s="176">
        <v>40</v>
      </c>
      <c r="S807" s="174">
        <f t="shared" si="24"/>
        <v>1.075392</v>
      </c>
      <c r="T807" s="177">
        <f t="shared" si="25"/>
        <v>0.274883949294769</v>
      </c>
      <c r="U807" s="219">
        <v>1.8</v>
      </c>
      <c r="V807" s="219">
        <v>2.95</v>
      </c>
      <c r="W807" s="219">
        <v>4.27</v>
      </c>
      <c r="X807" s="219">
        <v>4.87</v>
      </c>
      <c r="Y807" s="219">
        <v>5.59</v>
      </c>
      <c r="Z807" s="219">
        <v>5.76</v>
      </c>
      <c r="AA807" s="219">
        <v>4.91</v>
      </c>
      <c r="AB807" s="219">
        <v>4.37</v>
      </c>
      <c r="AC807" s="219">
        <v>3.68</v>
      </c>
      <c r="AD807" s="219">
        <v>2.65</v>
      </c>
      <c r="AE807" s="219">
        <v>1.87</v>
      </c>
      <c r="AF807" s="219">
        <v>1.45</v>
      </c>
      <c r="AG807" s="179">
        <v>2.31633636850562</v>
      </c>
      <c r="AH807" s="179">
        <v>3.79621793727311</v>
      </c>
      <c r="AI807" s="179">
        <v>5.49486460751056</v>
      </c>
      <c r="AJ807" s="179">
        <v>6.26697673034577</v>
      </c>
      <c r="AK807" s="179">
        <v>7.19351127774802</v>
      </c>
      <c r="AL807" s="179">
        <v>7.412276379218</v>
      </c>
      <c r="AM807" s="179">
        <v>6.31845087186812</v>
      </c>
      <c r="AN807" s="179">
        <v>5.62354996131643</v>
      </c>
      <c r="AO807" s="179">
        <v>4.73562102005594</v>
      </c>
      <c r="AP807" s="179">
        <v>3.4101618758555</v>
      </c>
      <c r="AQ807" s="179">
        <v>2.40641611616973</v>
      </c>
      <c r="AR807" s="179">
        <v>1.86593763018509</v>
      </c>
      <c r="AS807" s="177">
        <v>0.8</v>
      </c>
      <c r="AT807" s="180">
        <v>1.06310222675701</v>
      </c>
      <c r="AU807" s="181">
        <v>800</v>
      </c>
    </row>
    <row r="808" customHeight="1" spans="1:47">
      <c r="A808" s="184" t="s">
        <v>798</v>
      </c>
      <c r="B808" s="185" t="s">
        <v>917</v>
      </c>
      <c r="C808" s="167" t="s">
        <v>928</v>
      </c>
      <c r="D808" s="186">
        <v>0</v>
      </c>
      <c r="E808" s="186">
        <v>0.65</v>
      </c>
      <c r="F808" s="186" t="s">
        <v>160</v>
      </c>
      <c r="G808" s="186" t="s">
        <v>160</v>
      </c>
      <c r="H808" s="186" t="s">
        <v>160</v>
      </c>
      <c r="I808" s="186" t="s">
        <v>160</v>
      </c>
      <c r="J808" s="186" t="s">
        <v>160</v>
      </c>
      <c r="K808" s="196" t="s">
        <v>160</v>
      </c>
      <c r="L808" s="171">
        <v>0.3723</v>
      </c>
      <c r="M808" s="172">
        <v>240</v>
      </c>
      <c r="N808" s="173">
        <v>128.78</v>
      </c>
      <c r="O808" s="173">
        <v>47.72</v>
      </c>
      <c r="P808" s="174">
        <v>1.344</v>
      </c>
      <c r="Q808" s="175">
        <v>45.82</v>
      </c>
      <c r="R808" s="176">
        <v>38</v>
      </c>
      <c r="S808" s="174">
        <f t="shared" si="24"/>
        <v>1.095304</v>
      </c>
      <c r="T808" s="177">
        <f t="shared" si="25"/>
        <v>0.227056597985582</v>
      </c>
      <c r="U808" s="219">
        <v>1.92</v>
      </c>
      <c r="V808" s="219">
        <v>3.07</v>
      </c>
      <c r="W808" s="219">
        <v>4.31</v>
      </c>
      <c r="X808" s="219">
        <v>4.92</v>
      </c>
      <c r="Y808" s="219">
        <v>5.66</v>
      </c>
      <c r="Z808" s="219">
        <v>5.7</v>
      </c>
      <c r="AA808" s="219">
        <v>4.97</v>
      </c>
      <c r="AB808" s="219">
        <v>4.42</v>
      </c>
      <c r="AC808" s="219">
        <v>3.75</v>
      </c>
      <c r="AD808" s="219">
        <v>2.73</v>
      </c>
      <c r="AE808" s="219">
        <v>1.98</v>
      </c>
      <c r="AF808" s="219">
        <v>1.56</v>
      </c>
      <c r="AG808" s="179">
        <v>2.48663370169378</v>
      </c>
      <c r="AH808" s="179">
        <v>3.97602367927078</v>
      </c>
      <c r="AI808" s="179">
        <v>5.58197461161468</v>
      </c>
      <c r="AJ808" s="179">
        <v>6.3719988605903</v>
      </c>
      <c r="AK808" s="179">
        <v>7.33038893311811</v>
      </c>
      <c r="AL808" s="179">
        <v>7.3821938019034</v>
      </c>
      <c r="AM808" s="179">
        <v>6.43675494657191</v>
      </c>
      <c r="AN808" s="179">
        <v>5.72443800077422</v>
      </c>
      <c r="AO808" s="179">
        <v>4.85670644862066</v>
      </c>
      <c r="AP808" s="179">
        <v>3.53568229459584</v>
      </c>
      <c r="AQ808" s="179">
        <v>2.56434100487171</v>
      </c>
      <c r="AR808" s="179">
        <v>2.02038988262619</v>
      </c>
      <c r="AS808" s="177">
        <v>0.8</v>
      </c>
      <c r="AT808" s="180">
        <v>1.06331778890717</v>
      </c>
      <c r="AU808" s="181">
        <v>801</v>
      </c>
    </row>
    <row r="809" customHeight="1" spans="1:47">
      <c r="A809" s="184" t="s">
        <v>798</v>
      </c>
      <c r="B809" s="185" t="s">
        <v>917</v>
      </c>
      <c r="C809" s="167" t="s">
        <v>929</v>
      </c>
      <c r="D809" s="186">
        <v>0</v>
      </c>
      <c r="E809" s="186">
        <v>0.65</v>
      </c>
      <c r="F809" s="186" t="s">
        <v>160</v>
      </c>
      <c r="G809" s="186" t="s">
        <v>160</v>
      </c>
      <c r="H809" s="186" t="s">
        <v>160</v>
      </c>
      <c r="I809" s="186" t="s">
        <v>160</v>
      </c>
      <c r="J809" s="186" t="s">
        <v>160</v>
      </c>
      <c r="K809" s="196" t="s">
        <v>160</v>
      </c>
      <c r="L809" s="171">
        <v>0.3723</v>
      </c>
      <c r="M809" s="172">
        <v>333</v>
      </c>
      <c r="N809" s="173">
        <v>129.57</v>
      </c>
      <c r="O809" s="173">
        <v>48.45</v>
      </c>
      <c r="P809" s="174">
        <v>1.373</v>
      </c>
      <c r="Q809" s="175">
        <v>46.05</v>
      </c>
      <c r="R809" s="176">
        <v>40</v>
      </c>
      <c r="S809" s="174">
        <f t="shared" si="24"/>
        <v>1.075392</v>
      </c>
      <c r="T809" s="177">
        <f t="shared" si="25"/>
        <v>0.276743736237576</v>
      </c>
      <c r="U809" s="219">
        <v>1.8</v>
      </c>
      <c r="V809" s="219">
        <v>2.95</v>
      </c>
      <c r="W809" s="219">
        <v>4.27</v>
      </c>
      <c r="X809" s="219">
        <v>4.87</v>
      </c>
      <c r="Y809" s="219">
        <v>5.59</v>
      </c>
      <c r="Z809" s="219">
        <v>5.76</v>
      </c>
      <c r="AA809" s="219">
        <v>4.91</v>
      </c>
      <c r="AB809" s="219">
        <v>4.37</v>
      </c>
      <c r="AC809" s="219">
        <v>3.68</v>
      </c>
      <c r="AD809" s="219">
        <v>2.65</v>
      </c>
      <c r="AE809" s="219">
        <v>1.87</v>
      </c>
      <c r="AF809" s="219">
        <v>1.45</v>
      </c>
      <c r="AG809" s="179">
        <v>2.33907337975362</v>
      </c>
      <c r="AH809" s="179">
        <v>3.83348137237398</v>
      </c>
      <c r="AI809" s="179">
        <v>5.54880185085996</v>
      </c>
      <c r="AJ809" s="179">
        <v>6.3284929774445</v>
      </c>
      <c r="AK809" s="179">
        <v>7.26412232934595</v>
      </c>
      <c r="AL809" s="179">
        <v>7.48503481521157</v>
      </c>
      <c r="AM809" s="179">
        <v>6.38047238588347</v>
      </c>
      <c r="AN809" s="179">
        <v>5.67875037195739</v>
      </c>
      <c r="AO809" s="179">
        <v>4.78210557638517</v>
      </c>
      <c r="AP809" s="179">
        <v>3.44363580908171</v>
      </c>
      <c r="AQ809" s="179">
        <v>2.43003734452181</v>
      </c>
      <c r="AR809" s="179">
        <v>1.88425355591263</v>
      </c>
      <c r="AS809" s="177">
        <v>0.8</v>
      </c>
      <c r="AT809" s="180">
        <v>1.06331778890717</v>
      </c>
      <c r="AU809" s="181">
        <v>802</v>
      </c>
    </row>
    <row r="810" customHeight="1" spans="1:47">
      <c r="A810" s="184" t="s">
        <v>798</v>
      </c>
      <c r="B810" s="185" t="s">
        <v>917</v>
      </c>
      <c r="C810" s="167" t="s">
        <v>930</v>
      </c>
      <c r="D810" s="186">
        <v>0</v>
      </c>
      <c r="E810" s="186">
        <v>0.65</v>
      </c>
      <c r="F810" s="186" t="s">
        <v>160</v>
      </c>
      <c r="G810" s="186" t="s">
        <v>160</v>
      </c>
      <c r="H810" s="186" t="s">
        <v>160</v>
      </c>
      <c r="I810" s="186" t="s">
        <v>160</v>
      </c>
      <c r="J810" s="186" t="s">
        <v>160</v>
      </c>
      <c r="K810" s="196" t="s">
        <v>160</v>
      </c>
      <c r="L810" s="171">
        <v>0.3723</v>
      </c>
      <c r="M810" s="172">
        <v>221</v>
      </c>
      <c r="N810" s="173">
        <v>129.02</v>
      </c>
      <c r="O810" s="173">
        <v>47.02</v>
      </c>
      <c r="P810" s="174">
        <v>1.266</v>
      </c>
      <c r="Q810" s="175">
        <v>44.42</v>
      </c>
      <c r="R810" s="176">
        <v>37</v>
      </c>
      <c r="S810" s="174">
        <f t="shared" si="24"/>
        <v>1.095304</v>
      </c>
      <c r="T810" s="177">
        <f t="shared" si="25"/>
        <v>0.15584349185249</v>
      </c>
      <c r="U810" s="219">
        <v>1.92</v>
      </c>
      <c r="V810" s="219">
        <v>3.07</v>
      </c>
      <c r="W810" s="219">
        <v>4.31</v>
      </c>
      <c r="X810" s="219">
        <v>4.92</v>
      </c>
      <c r="Y810" s="219">
        <v>5.66</v>
      </c>
      <c r="Z810" s="219">
        <v>5.7</v>
      </c>
      <c r="AA810" s="219">
        <v>4.97</v>
      </c>
      <c r="AB810" s="219">
        <v>4.42</v>
      </c>
      <c r="AC810" s="219">
        <v>3.75</v>
      </c>
      <c r="AD810" s="219">
        <v>2.73</v>
      </c>
      <c r="AE810" s="219">
        <v>1.98</v>
      </c>
      <c r="AF810" s="219">
        <v>1.56</v>
      </c>
      <c r="AG810" s="179">
        <v>2.43964093986692</v>
      </c>
      <c r="AH810" s="179">
        <v>3.90088421114138</v>
      </c>
      <c r="AI810" s="179">
        <v>5.4764856514721</v>
      </c>
      <c r="AJ810" s="179">
        <v>6.25157990840899</v>
      </c>
      <c r="AK810" s="179">
        <v>7.19185818731603</v>
      </c>
      <c r="AL810" s="179">
        <v>7.24268404022993</v>
      </c>
      <c r="AM810" s="179">
        <v>6.31511222455136</v>
      </c>
      <c r="AN810" s="179">
        <v>5.61625674698531</v>
      </c>
      <c r="AO810" s="179">
        <v>4.76492371067758</v>
      </c>
      <c r="AP810" s="179">
        <v>3.46886446137328</v>
      </c>
      <c r="AQ810" s="179">
        <v>2.51587971923776</v>
      </c>
      <c r="AR810" s="179">
        <v>1.98220826364187</v>
      </c>
      <c r="AS810" s="177">
        <v>0.8</v>
      </c>
      <c r="AT810" s="180">
        <v>1.06191663493113</v>
      </c>
      <c r="AU810" s="181">
        <v>803</v>
      </c>
    </row>
    <row r="811" customHeight="1" spans="1:47">
      <c r="A811" s="184" t="s">
        <v>798</v>
      </c>
      <c r="B811" s="185" t="s">
        <v>917</v>
      </c>
      <c r="C811" s="167" t="s">
        <v>931</v>
      </c>
      <c r="D811" s="186">
        <v>0</v>
      </c>
      <c r="E811" s="186">
        <v>0.65</v>
      </c>
      <c r="F811" s="186" t="s">
        <v>160</v>
      </c>
      <c r="G811" s="186" t="s">
        <v>160</v>
      </c>
      <c r="H811" s="186" t="s">
        <v>160</v>
      </c>
      <c r="I811" s="186" t="s">
        <v>160</v>
      </c>
      <c r="J811" s="186" t="s">
        <v>160</v>
      </c>
      <c r="K811" s="196" t="s">
        <v>160</v>
      </c>
      <c r="L811" s="171">
        <v>0.3723</v>
      </c>
      <c r="M811" s="172">
        <v>413</v>
      </c>
      <c r="N811" s="173">
        <v>129.42</v>
      </c>
      <c r="O811" s="173">
        <v>48.6</v>
      </c>
      <c r="P811" s="174">
        <v>1.387</v>
      </c>
      <c r="Q811" s="175">
        <v>46.4</v>
      </c>
      <c r="R811" s="176">
        <v>40</v>
      </c>
      <c r="S811" s="174">
        <f t="shared" si="24"/>
        <v>1.075392</v>
      </c>
      <c r="T811" s="177">
        <f t="shared" si="25"/>
        <v>0.289762244837231</v>
      </c>
      <c r="U811" s="219">
        <v>1.8</v>
      </c>
      <c r="V811" s="219">
        <v>2.95</v>
      </c>
      <c r="W811" s="219">
        <v>4.27</v>
      </c>
      <c r="X811" s="219">
        <v>4.87</v>
      </c>
      <c r="Y811" s="219">
        <v>5.59</v>
      </c>
      <c r="Z811" s="219">
        <v>5.76</v>
      </c>
      <c r="AA811" s="219">
        <v>4.91</v>
      </c>
      <c r="AB811" s="219">
        <v>4.37</v>
      </c>
      <c r="AC811" s="219">
        <v>3.68</v>
      </c>
      <c r="AD811" s="219">
        <v>2.65</v>
      </c>
      <c r="AE811" s="219">
        <v>1.87</v>
      </c>
      <c r="AF811" s="219">
        <v>1.45</v>
      </c>
      <c r="AG811" s="179">
        <v>2.35010712372791</v>
      </c>
      <c r="AH811" s="179">
        <v>3.85156445277629</v>
      </c>
      <c r="AI811" s="179">
        <v>5.57497634351009</v>
      </c>
      <c r="AJ811" s="179">
        <v>6.35834538475272</v>
      </c>
      <c r="AK811" s="179">
        <v>7.29838823424388</v>
      </c>
      <c r="AL811" s="179">
        <v>7.5203427959293</v>
      </c>
      <c r="AM811" s="179">
        <v>6.41056998750223</v>
      </c>
      <c r="AN811" s="179">
        <v>5.70553785038386</v>
      </c>
      <c r="AO811" s="179">
        <v>4.80466345295483</v>
      </c>
      <c r="AP811" s="179">
        <v>3.45987993215497</v>
      </c>
      <c r="AQ811" s="179">
        <v>2.44150017853955</v>
      </c>
      <c r="AR811" s="179">
        <v>1.8931418496697</v>
      </c>
      <c r="AS811" s="177">
        <v>0.8</v>
      </c>
      <c r="AT811" s="180">
        <v>1.06435248722794</v>
      </c>
      <c r="AU811" s="181">
        <v>804</v>
      </c>
    </row>
    <row r="812" customHeight="1" spans="1:47">
      <c r="A812" s="184" t="s">
        <v>798</v>
      </c>
      <c r="B812" s="185" t="s">
        <v>917</v>
      </c>
      <c r="C812" s="167" t="s">
        <v>932</v>
      </c>
      <c r="D812" s="186">
        <v>0</v>
      </c>
      <c r="E812" s="186">
        <v>0.65</v>
      </c>
      <c r="F812" s="186" t="s">
        <v>160</v>
      </c>
      <c r="G812" s="186" t="s">
        <v>160</v>
      </c>
      <c r="H812" s="186" t="s">
        <v>160</v>
      </c>
      <c r="I812" s="186" t="s">
        <v>160</v>
      </c>
      <c r="J812" s="186" t="s">
        <v>160</v>
      </c>
      <c r="K812" s="196" t="s">
        <v>160</v>
      </c>
      <c r="L812" s="171">
        <v>0.3723</v>
      </c>
      <c r="M812" s="172">
        <v>306</v>
      </c>
      <c r="N812" s="173">
        <v>129.38</v>
      </c>
      <c r="O812" s="173">
        <v>48.23</v>
      </c>
      <c r="P812" s="174">
        <v>1.373</v>
      </c>
      <c r="Q812" s="175">
        <v>45.63</v>
      </c>
      <c r="R812" s="176">
        <v>40</v>
      </c>
      <c r="S812" s="174">
        <f t="shared" si="24"/>
        <v>1.075392</v>
      </c>
      <c r="T812" s="177">
        <f t="shared" si="25"/>
        <v>0.276743736237576</v>
      </c>
      <c r="U812" s="219">
        <v>1.8</v>
      </c>
      <c r="V812" s="219">
        <v>2.95</v>
      </c>
      <c r="W812" s="219">
        <v>4.27</v>
      </c>
      <c r="X812" s="219">
        <v>4.87</v>
      </c>
      <c r="Y812" s="219">
        <v>5.59</v>
      </c>
      <c r="Z812" s="219">
        <v>5.76</v>
      </c>
      <c r="AA812" s="219">
        <v>4.91</v>
      </c>
      <c r="AB812" s="219">
        <v>4.37</v>
      </c>
      <c r="AC812" s="219">
        <v>3.68</v>
      </c>
      <c r="AD812" s="219">
        <v>2.65</v>
      </c>
      <c r="AE812" s="219">
        <v>1.87</v>
      </c>
      <c r="AF812" s="219">
        <v>1.45</v>
      </c>
      <c r="AG812" s="179">
        <v>2.32379485806106</v>
      </c>
      <c r="AH812" s="179">
        <v>3.8084415729334</v>
      </c>
      <c r="AI812" s="179">
        <v>5.51255780217818</v>
      </c>
      <c r="AJ812" s="179">
        <v>6.28715608819854</v>
      </c>
      <c r="AK812" s="179">
        <v>7.21667403142296</v>
      </c>
      <c r="AL812" s="179">
        <v>7.43614354579539</v>
      </c>
      <c r="AM812" s="179">
        <v>6.33879597393323</v>
      </c>
      <c r="AN812" s="179">
        <v>5.64165751651491</v>
      </c>
      <c r="AO812" s="179">
        <v>4.7508694875915</v>
      </c>
      <c r="AP812" s="179">
        <v>3.42114242992323</v>
      </c>
      <c r="AQ812" s="179">
        <v>2.41416465809677</v>
      </c>
      <c r="AR812" s="179">
        <v>1.87194585788252</v>
      </c>
      <c r="AS812" s="177">
        <v>0.8</v>
      </c>
      <c r="AT812" s="180">
        <v>1.06422314993785</v>
      </c>
      <c r="AU812" s="181">
        <v>805</v>
      </c>
    </row>
    <row r="813" customHeight="1" spans="1:47">
      <c r="A813" s="184" t="s">
        <v>798</v>
      </c>
      <c r="B813" s="185" t="s">
        <v>917</v>
      </c>
      <c r="C813" s="167" t="s">
        <v>933</v>
      </c>
      <c r="D813" s="186">
        <v>0</v>
      </c>
      <c r="E813" s="186">
        <v>0.65</v>
      </c>
      <c r="F813" s="186" t="s">
        <v>160</v>
      </c>
      <c r="G813" s="186" t="s">
        <v>160</v>
      </c>
      <c r="H813" s="186" t="s">
        <v>160</v>
      </c>
      <c r="I813" s="186" t="s">
        <v>160</v>
      </c>
      <c r="J813" s="186" t="s">
        <v>160</v>
      </c>
      <c r="K813" s="196" t="s">
        <v>160</v>
      </c>
      <c r="L813" s="171">
        <v>0.3723</v>
      </c>
      <c r="M813" s="172">
        <v>280</v>
      </c>
      <c r="N813" s="173">
        <v>129.02</v>
      </c>
      <c r="O813" s="173">
        <v>47.97</v>
      </c>
      <c r="P813" s="174">
        <v>1.372</v>
      </c>
      <c r="Q813" s="175">
        <v>46.27</v>
      </c>
      <c r="R813" s="176">
        <v>39</v>
      </c>
      <c r="S813" s="174">
        <f t="shared" si="24"/>
        <v>1.095304</v>
      </c>
      <c r="T813" s="177">
        <f t="shared" si="25"/>
        <v>0.252620277110282</v>
      </c>
      <c r="U813" s="219">
        <v>1.92</v>
      </c>
      <c r="V813" s="219">
        <v>3.07</v>
      </c>
      <c r="W813" s="219">
        <v>4.31</v>
      </c>
      <c r="X813" s="219">
        <v>4.92</v>
      </c>
      <c r="Y813" s="219">
        <v>5.66</v>
      </c>
      <c r="Z813" s="219">
        <v>5.7</v>
      </c>
      <c r="AA813" s="219">
        <v>4.97</v>
      </c>
      <c r="AB813" s="219">
        <v>4.42</v>
      </c>
      <c r="AC813" s="219">
        <v>3.75</v>
      </c>
      <c r="AD813" s="219">
        <v>2.73</v>
      </c>
      <c r="AE813" s="219">
        <v>1.98</v>
      </c>
      <c r="AF813" s="219">
        <v>1.56</v>
      </c>
      <c r="AG813" s="179">
        <v>2.50482218635192</v>
      </c>
      <c r="AH813" s="179">
        <v>4.00510630838562</v>
      </c>
      <c r="AI813" s="179">
        <v>5.62280397040456</v>
      </c>
      <c r="AJ813" s="179">
        <v>6.41860685252679</v>
      </c>
      <c r="AK813" s="179">
        <v>7.38400707018326</v>
      </c>
      <c r="AL813" s="179">
        <v>7.43619086573226</v>
      </c>
      <c r="AM813" s="179">
        <v>6.48383659696304</v>
      </c>
      <c r="AN813" s="179">
        <v>5.76630940816431</v>
      </c>
      <c r="AO813" s="179">
        <v>4.89223083271859</v>
      </c>
      <c r="AP813" s="179">
        <v>3.56154404621913</v>
      </c>
      <c r="AQ813" s="179">
        <v>2.58309787967541</v>
      </c>
      <c r="AR813" s="179">
        <v>2.03516802641093</v>
      </c>
      <c r="AS813" s="177">
        <v>0.8</v>
      </c>
      <c r="AT813" s="180">
        <v>1.0628219959618</v>
      </c>
      <c r="AU813" s="181">
        <v>806</v>
      </c>
    </row>
    <row r="814" customHeight="1" spans="1:47">
      <c r="A814" s="184" t="s">
        <v>798</v>
      </c>
      <c r="B814" s="185" t="s">
        <v>917</v>
      </c>
      <c r="C814" s="167" t="s">
        <v>934</v>
      </c>
      <c r="D814" s="186">
        <v>0</v>
      </c>
      <c r="E814" s="186">
        <v>0.65</v>
      </c>
      <c r="F814" s="186" t="s">
        <v>160</v>
      </c>
      <c r="G814" s="186" t="s">
        <v>160</v>
      </c>
      <c r="H814" s="186" t="s">
        <v>160</v>
      </c>
      <c r="I814" s="186" t="s">
        <v>160</v>
      </c>
      <c r="J814" s="186" t="s">
        <v>160</v>
      </c>
      <c r="K814" s="196" t="s">
        <v>160</v>
      </c>
      <c r="L814" s="171">
        <v>0.3723</v>
      </c>
      <c r="M814" s="172">
        <v>88</v>
      </c>
      <c r="N814" s="173">
        <v>130.38</v>
      </c>
      <c r="O814" s="173">
        <v>48.88</v>
      </c>
      <c r="P814" s="174">
        <v>1.353</v>
      </c>
      <c r="Q814" s="175">
        <v>45.98</v>
      </c>
      <c r="R814" s="176">
        <v>41</v>
      </c>
      <c r="S814" s="174">
        <f t="shared" si="24"/>
        <v>1.064672</v>
      </c>
      <c r="T814" s="177">
        <f t="shared" si="25"/>
        <v>0.270813922034204</v>
      </c>
      <c r="U814" s="219">
        <v>1.7</v>
      </c>
      <c r="V814" s="219">
        <v>2.8</v>
      </c>
      <c r="W814" s="219">
        <v>4.18</v>
      </c>
      <c r="X814" s="219">
        <v>4.85</v>
      </c>
      <c r="Y814" s="219">
        <v>5.52</v>
      </c>
      <c r="Z814" s="219">
        <v>5.78</v>
      </c>
      <c r="AA814" s="219">
        <v>5.11</v>
      </c>
      <c r="AB814" s="219">
        <v>4.3</v>
      </c>
      <c r="AC814" s="219">
        <v>3.62</v>
      </c>
      <c r="AD814" s="219">
        <v>2.64</v>
      </c>
      <c r="AE814" s="219">
        <v>1.83</v>
      </c>
      <c r="AF814" s="219">
        <v>1.39</v>
      </c>
      <c r="AG814" s="179">
        <v>2.20551381082625</v>
      </c>
      <c r="AH814" s="179">
        <v>3.63261098253735</v>
      </c>
      <c r="AI814" s="179">
        <v>5.42296925250218</v>
      </c>
      <c r="AJ814" s="179">
        <v>6.29220116618076</v>
      </c>
      <c r="AK814" s="179">
        <v>7.16143307985934</v>
      </c>
      <c r="AL814" s="179">
        <v>7.49874695680924</v>
      </c>
      <c r="AM814" s="179">
        <v>6.62951504313066</v>
      </c>
      <c r="AN814" s="179">
        <v>5.57865258032521</v>
      </c>
      <c r="AO814" s="179">
        <v>4.69644705599471</v>
      </c>
      <c r="AP814" s="179">
        <v>3.42503321210664</v>
      </c>
      <c r="AQ814" s="179">
        <v>2.37417074930119</v>
      </c>
      <c r="AR814" s="179">
        <v>1.80333188061675</v>
      </c>
      <c r="AS814" s="177">
        <v>0.8</v>
      </c>
      <c r="AT814" s="180">
        <v>1.05872636536164</v>
      </c>
      <c r="AU814" s="181">
        <v>807</v>
      </c>
    </row>
    <row r="815" customHeight="1" spans="1:47">
      <c r="A815" s="184" t="s">
        <v>798</v>
      </c>
      <c r="B815" s="185" t="s">
        <v>917</v>
      </c>
      <c r="C815" s="167" t="s">
        <v>935</v>
      </c>
      <c r="D815" s="186">
        <v>0</v>
      </c>
      <c r="E815" s="186">
        <v>0.65</v>
      </c>
      <c r="F815" s="186" t="s">
        <v>160</v>
      </c>
      <c r="G815" s="186" t="s">
        <v>160</v>
      </c>
      <c r="H815" s="186" t="s">
        <v>160</v>
      </c>
      <c r="I815" s="186" t="s">
        <v>160</v>
      </c>
      <c r="J815" s="186" t="s">
        <v>160</v>
      </c>
      <c r="K815" s="196" t="s">
        <v>160</v>
      </c>
      <c r="L815" s="171">
        <v>0.3723</v>
      </c>
      <c r="M815" s="172">
        <v>213</v>
      </c>
      <c r="N815" s="173">
        <v>128.02</v>
      </c>
      <c r="O815" s="173">
        <v>46.98</v>
      </c>
      <c r="P815" s="174">
        <v>1.291</v>
      </c>
      <c r="Q815" s="175">
        <v>45.08</v>
      </c>
      <c r="R815" s="176">
        <v>37</v>
      </c>
      <c r="S815" s="174">
        <f t="shared" si="24"/>
        <v>1.10788</v>
      </c>
      <c r="T815" s="177">
        <f t="shared" si="25"/>
        <v>0.165288659421598</v>
      </c>
      <c r="U815" s="219">
        <v>2</v>
      </c>
      <c r="V815" s="219">
        <v>3.12</v>
      </c>
      <c r="W815" s="219">
        <v>4.28</v>
      </c>
      <c r="X815" s="219">
        <v>4.95</v>
      </c>
      <c r="Y815" s="219">
        <v>5.65</v>
      </c>
      <c r="Z815" s="219">
        <v>5.68</v>
      </c>
      <c r="AA815" s="219">
        <v>4.94</v>
      </c>
      <c r="AB815" s="219">
        <v>4.49</v>
      </c>
      <c r="AC815" s="219">
        <v>3.92</v>
      </c>
      <c r="AD815" s="219">
        <v>2.8</v>
      </c>
      <c r="AE815" s="219">
        <v>2.05</v>
      </c>
      <c r="AF815" s="219">
        <v>1.63</v>
      </c>
      <c r="AG815" s="179">
        <v>2.56507202946167</v>
      </c>
      <c r="AH815" s="179">
        <v>4.00151236596021</v>
      </c>
      <c r="AI815" s="179">
        <v>5.48925414304798</v>
      </c>
      <c r="AJ815" s="179">
        <v>6.34855327291764</v>
      </c>
      <c r="AK815" s="179">
        <v>7.24632848322923</v>
      </c>
      <c r="AL815" s="179">
        <v>7.28480456367116</v>
      </c>
      <c r="AM815" s="179">
        <v>6.33572791277034</v>
      </c>
      <c r="AN815" s="179">
        <v>5.75858670614146</v>
      </c>
      <c r="AO815" s="179">
        <v>5.02754117774488</v>
      </c>
      <c r="AP815" s="179">
        <v>3.59110084124634</v>
      </c>
      <c r="AQ815" s="179">
        <v>2.62919883019822</v>
      </c>
      <c r="AR815" s="179">
        <v>2.09053370401126</v>
      </c>
      <c r="AS815" s="177">
        <v>0.8</v>
      </c>
      <c r="AT815" s="180">
        <v>1.06112624038054</v>
      </c>
      <c r="AU815" s="181">
        <v>808</v>
      </c>
    </row>
    <row r="816" customHeight="1" spans="1:47">
      <c r="A816" s="184" t="s">
        <v>798</v>
      </c>
      <c r="B816" s="185" t="s">
        <v>936</v>
      </c>
      <c r="C816" s="188" t="s">
        <v>937</v>
      </c>
      <c r="D816" s="186">
        <v>0</v>
      </c>
      <c r="E816" s="186">
        <v>0.65</v>
      </c>
      <c r="F816" s="186" t="s">
        <v>160</v>
      </c>
      <c r="G816" s="186" t="s">
        <v>160</v>
      </c>
      <c r="H816" s="186" t="s">
        <v>160</v>
      </c>
      <c r="I816" s="186" t="s">
        <v>160</v>
      </c>
      <c r="J816" s="186" t="s">
        <v>160</v>
      </c>
      <c r="K816" s="196" t="s">
        <v>160</v>
      </c>
      <c r="L816" s="171">
        <v>0.3723</v>
      </c>
      <c r="M816" s="172">
        <v>204</v>
      </c>
      <c r="N816" s="173">
        <v>130.95</v>
      </c>
      <c r="O816" s="173">
        <v>45.78</v>
      </c>
      <c r="P816" s="174">
        <v>1.238</v>
      </c>
      <c r="Q816" s="175">
        <v>43.68</v>
      </c>
      <c r="R816" s="176">
        <v>35</v>
      </c>
      <c r="S816" s="174">
        <f t="shared" si="24"/>
        <v>1.123896</v>
      </c>
      <c r="T816" s="177">
        <f t="shared" si="25"/>
        <v>0.101525408044872</v>
      </c>
      <c r="U816" s="219">
        <v>2.1</v>
      </c>
      <c r="V816" s="219">
        <v>3.18</v>
      </c>
      <c r="W816" s="219">
        <v>4.3</v>
      </c>
      <c r="X816" s="219">
        <v>4.95</v>
      </c>
      <c r="Y816" s="219">
        <v>5.59</v>
      </c>
      <c r="Z816" s="219">
        <v>5.76</v>
      </c>
      <c r="AA816" s="219">
        <v>4.9</v>
      </c>
      <c r="AB816" s="219">
        <v>4.56</v>
      </c>
      <c r="AC816" s="219">
        <v>4.04</v>
      </c>
      <c r="AD816" s="219">
        <v>2.95</v>
      </c>
      <c r="AE816" s="219">
        <v>2.11</v>
      </c>
      <c r="AF816" s="219">
        <v>1.73</v>
      </c>
      <c r="AG816" s="179">
        <v>2.64460056802409</v>
      </c>
      <c r="AH816" s="179">
        <v>4.00468086015076</v>
      </c>
      <c r="AI816" s="179">
        <v>5.41513449643027</v>
      </c>
      <c r="AJ816" s="179">
        <v>6.23370133891392</v>
      </c>
      <c r="AK816" s="179">
        <v>7.03967484535936</v>
      </c>
      <c r="AL816" s="179">
        <v>7.25376155800893</v>
      </c>
      <c r="AM816" s="179">
        <v>6.17073465872287</v>
      </c>
      <c r="AN816" s="179">
        <v>5.74256123342373</v>
      </c>
      <c r="AO816" s="179">
        <v>5.08770775943682</v>
      </c>
      <c r="AP816" s="179">
        <v>3.71503413127193</v>
      </c>
      <c r="AQ816" s="179">
        <v>2.6571939040623</v>
      </c>
      <c r="AR816" s="179">
        <v>2.17864713461032</v>
      </c>
      <c r="AS816" s="177">
        <v>0.8</v>
      </c>
      <c r="AT816" s="180">
        <v>1.06223279275136</v>
      </c>
      <c r="AU816" s="181">
        <v>809</v>
      </c>
    </row>
    <row r="817" customHeight="1" spans="1:47">
      <c r="A817" s="184" t="s">
        <v>798</v>
      </c>
      <c r="B817" s="185" t="s">
        <v>936</v>
      </c>
      <c r="C817" s="167" t="s">
        <v>938</v>
      </c>
      <c r="D817" s="186">
        <v>0</v>
      </c>
      <c r="E817" s="186">
        <v>0.65</v>
      </c>
      <c r="F817" s="186" t="s">
        <v>160</v>
      </c>
      <c r="G817" s="186" t="s">
        <v>160</v>
      </c>
      <c r="H817" s="186" t="s">
        <v>160</v>
      </c>
      <c r="I817" s="186" t="s">
        <v>160</v>
      </c>
      <c r="J817" s="186" t="s">
        <v>160</v>
      </c>
      <c r="K817" s="196" t="s">
        <v>160</v>
      </c>
      <c r="L817" s="171">
        <v>0.3723</v>
      </c>
      <c r="M817" s="172">
        <v>195</v>
      </c>
      <c r="N817" s="173">
        <v>130.83</v>
      </c>
      <c r="O817" s="173">
        <v>45.8</v>
      </c>
      <c r="P817" s="174">
        <v>1.232</v>
      </c>
      <c r="Q817" s="175">
        <v>43.7</v>
      </c>
      <c r="R817" s="176">
        <v>35</v>
      </c>
      <c r="S817" s="174">
        <f t="shared" si="24"/>
        <v>1.123896</v>
      </c>
      <c r="T817" s="177">
        <f t="shared" si="25"/>
        <v>0.0961868357926354</v>
      </c>
      <c r="U817" s="219">
        <v>2.1</v>
      </c>
      <c r="V817" s="219">
        <v>3.18</v>
      </c>
      <c r="W817" s="219">
        <v>4.3</v>
      </c>
      <c r="X817" s="219">
        <v>4.95</v>
      </c>
      <c r="Y817" s="219">
        <v>5.59</v>
      </c>
      <c r="Z817" s="219">
        <v>5.76</v>
      </c>
      <c r="AA817" s="219">
        <v>4.9</v>
      </c>
      <c r="AB817" s="219">
        <v>4.56</v>
      </c>
      <c r="AC817" s="219">
        <v>4.04</v>
      </c>
      <c r="AD817" s="219">
        <v>2.95</v>
      </c>
      <c r="AE817" s="219">
        <v>2.11</v>
      </c>
      <c r="AF817" s="219">
        <v>1.73</v>
      </c>
      <c r="AG817" s="179">
        <v>2.64548250016016</v>
      </c>
      <c r="AH817" s="179">
        <v>4.00601635738538</v>
      </c>
      <c r="AI817" s="179">
        <v>5.4169403574708</v>
      </c>
      <c r="AJ817" s="179">
        <v>6.23578017894894</v>
      </c>
      <c r="AK817" s="179">
        <v>7.04202246471204</v>
      </c>
      <c r="AL817" s="179">
        <v>7.25618057186786</v>
      </c>
      <c r="AM817" s="179">
        <v>6.1727925003737</v>
      </c>
      <c r="AN817" s="179">
        <v>5.74447628606205</v>
      </c>
      <c r="AO817" s="179">
        <v>5.08940442887954</v>
      </c>
      <c r="AP817" s="179">
        <v>3.71627303593927</v>
      </c>
      <c r="AQ817" s="179">
        <v>2.65808003587521</v>
      </c>
      <c r="AR817" s="179">
        <v>2.17937367870337</v>
      </c>
      <c r="AS817" s="177">
        <v>0.8</v>
      </c>
      <c r="AT817" s="180">
        <v>1.06146395441579</v>
      </c>
      <c r="AU817" s="181">
        <v>810</v>
      </c>
    </row>
    <row r="818" customHeight="1" spans="1:47">
      <c r="A818" s="184" t="s">
        <v>798</v>
      </c>
      <c r="B818" s="185" t="s">
        <v>936</v>
      </c>
      <c r="C818" s="167" t="s">
        <v>939</v>
      </c>
      <c r="D818" s="186">
        <v>0</v>
      </c>
      <c r="E818" s="186">
        <v>0.65</v>
      </c>
      <c r="F818" s="186" t="s">
        <v>160</v>
      </c>
      <c r="G818" s="186" t="s">
        <v>160</v>
      </c>
      <c r="H818" s="186" t="s">
        <v>160</v>
      </c>
      <c r="I818" s="186" t="s">
        <v>160</v>
      </c>
      <c r="J818" s="186" t="s">
        <v>160</v>
      </c>
      <c r="K818" s="196" t="s">
        <v>160</v>
      </c>
      <c r="L818" s="171">
        <v>0.3723</v>
      </c>
      <c r="M818" s="172">
        <v>235</v>
      </c>
      <c r="N818" s="173">
        <v>130.97</v>
      </c>
      <c r="O818" s="173">
        <v>45.77</v>
      </c>
      <c r="P818" s="174">
        <v>1.24</v>
      </c>
      <c r="Q818" s="175">
        <v>43.67</v>
      </c>
      <c r="R818" s="176">
        <v>34</v>
      </c>
      <c r="S818" s="174">
        <f t="shared" si="24"/>
        <v>1.123896</v>
      </c>
      <c r="T818" s="177">
        <f t="shared" si="25"/>
        <v>0.103304932128951</v>
      </c>
      <c r="U818" s="219">
        <v>2.1</v>
      </c>
      <c r="V818" s="219">
        <v>3.18</v>
      </c>
      <c r="W818" s="219">
        <v>4.3</v>
      </c>
      <c r="X818" s="219">
        <v>4.95</v>
      </c>
      <c r="Y818" s="219">
        <v>5.59</v>
      </c>
      <c r="Z818" s="219">
        <v>5.76</v>
      </c>
      <c r="AA818" s="219">
        <v>4.9</v>
      </c>
      <c r="AB818" s="219">
        <v>4.56</v>
      </c>
      <c r="AC818" s="219">
        <v>4.04</v>
      </c>
      <c r="AD818" s="219">
        <v>2.95</v>
      </c>
      <c r="AE818" s="219">
        <v>2.11</v>
      </c>
      <c r="AF818" s="219">
        <v>1.73</v>
      </c>
      <c r="AG818" s="179">
        <v>2.64416707595721</v>
      </c>
      <c r="AH818" s="179">
        <v>4.00402442930663</v>
      </c>
      <c r="AI818" s="179">
        <v>5.41424686981714</v>
      </c>
      <c r="AJ818" s="179">
        <v>6.23267953618484</v>
      </c>
      <c r="AK818" s="179">
        <v>7.03852093076228</v>
      </c>
      <c r="AL818" s="179">
        <v>7.25257255119691</v>
      </c>
      <c r="AM818" s="179">
        <v>6.16972317723348</v>
      </c>
      <c r="AN818" s="179">
        <v>5.74161993636422</v>
      </c>
      <c r="AO818" s="179">
        <v>5.08687380327005</v>
      </c>
      <c r="AP818" s="179">
        <v>3.71442517813036</v>
      </c>
      <c r="AQ818" s="179">
        <v>2.65675834774748</v>
      </c>
      <c r="AR818" s="179">
        <v>2.17829001971713</v>
      </c>
      <c r="AS818" s="177">
        <v>0.8</v>
      </c>
      <c r="AT818" s="180">
        <v>1.06023054755043</v>
      </c>
      <c r="AU818" s="181">
        <v>811</v>
      </c>
    </row>
    <row r="819" customHeight="1" spans="1:47">
      <c r="A819" s="184" t="s">
        <v>798</v>
      </c>
      <c r="B819" s="185" t="s">
        <v>936</v>
      </c>
      <c r="C819" s="167" t="s">
        <v>940</v>
      </c>
      <c r="D819" s="186">
        <v>0</v>
      </c>
      <c r="E819" s="186">
        <v>0.65</v>
      </c>
      <c r="F819" s="186" t="s">
        <v>160</v>
      </c>
      <c r="G819" s="186" t="s">
        <v>160</v>
      </c>
      <c r="H819" s="186" t="s">
        <v>160</v>
      </c>
      <c r="I819" s="186" t="s">
        <v>160</v>
      </c>
      <c r="J819" s="186" t="s">
        <v>160</v>
      </c>
      <c r="K819" s="196" t="s">
        <v>160</v>
      </c>
      <c r="L819" s="171">
        <v>0.3723</v>
      </c>
      <c r="M819" s="172">
        <v>208</v>
      </c>
      <c r="N819" s="173">
        <v>131.07</v>
      </c>
      <c r="O819" s="173">
        <v>45.77</v>
      </c>
      <c r="P819" s="174">
        <v>1.25</v>
      </c>
      <c r="Q819" s="175">
        <v>43.67</v>
      </c>
      <c r="R819" s="176">
        <v>34</v>
      </c>
      <c r="S819" s="174">
        <f t="shared" si="24"/>
        <v>1.123896</v>
      </c>
      <c r="T819" s="177">
        <f t="shared" si="25"/>
        <v>0.112202552549346</v>
      </c>
      <c r="U819" s="219">
        <v>2.1</v>
      </c>
      <c r="V819" s="219">
        <v>3.18</v>
      </c>
      <c r="W819" s="219">
        <v>4.3</v>
      </c>
      <c r="X819" s="219">
        <v>4.95</v>
      </c>
      <c r="Y819" s="219">
        <v>5.59</v>
      </c>
      <c r="Z819" s="219">
        <v>5.76</v>
      </c>
      <c r="AA819" s="219">
        <v>4.9</v>
      </c>
      <c r="AB819" s="219">
        <v>4.56</v>
      </c>
      <c r="AC819" s="219">
        <v>4.04</v>
      </c>
      <c r="AD819" s="219">
        <v>2.95</v>
      </c>
      <c r="AE819" s="219">
        <v>2.11</v>
      </c>
      <c r="AF819" s="219">
        <v>1.73</v>
      </c>
      <c r="AG819" s="179">
        <v>2.64416707595721</v>
      </c>
      <c r="AH819" s="179">
        <v>4.00402442930663</v>
      </c>
      <c r="AI819" s="179">
        <v>5.41424686981714</v>
      </c>
      <c r="AJ819" s="179">
        <v>6.23267953618484</v>
      </c>
      <c r="AK819" s="179">
        <v>7.03852093076228</v>
      </c>
      <c r="AL819" s="179">
        <v>7.25257255119691</v>
      </c>
      <c r="AM819" s="179">
        <v>6.16972317723348</v>
      </c>
      <c r="AN819" s="179">
        <v>5.74161993636422</v>
      </c>
      <c r="AO819" s="179">
        <v>5.08687380327005</v>
      </c>
      <c r="AP819" s="179">
        <v>3.71442517813036</v>
      </c>
      <c r="AQ819" s="179">
        <v>2.65675834774748</v>
      </c>
      <c r="AR819" s="179">
        <v>2.17829001971713</v>
      </c>
      <c r="AS819" s="177">
        <v>0.8</v>
      </c>
      <c r="AT819" s="180">
        <v>1.06647218170452</v>
      </c>
      <c r="AU819" s="181">
        <v>812</v>
      </c>
    </row>
    <row r="820" customHeight="1" spans="1:47">
      <c r="A820" s="184" t="s">
        <v>798</v>
      </c>
      <c r="B820" s="185" t="s">
        <v>936</v>
      </c>
      <c r="C820" s="167" t="s">
        <v>941</v>
      </c>
      <c r="D820" s="186">
        <v>0</v>
      </c>
      <c r="E820" s="186">
        <v>0.65</v>
      </c>
      <c r="F820" s="186" t="s">
        <v>160</v>
      </c>
      <c r="G820" s="186" t="s">
        <v>160</v>
      </c>
      <c r="H820" s="186" t="s">
        <v>160</v>
      </c>
      <c r="I820" s="186" t="s">
        <v>160</v>
      </c>
      <c r="J820" s="186" t="s">
        <v>160</v>
      </c>
      <c r="K820" s="196" t="s">
        <v>160</v>
      </c>
      <c r="L820" s="171">
        <v>0.3723</v>
      </c>
      <c r="M820" s="172">
        <v>217</v>
      </c>
      <c r="N820" s="173">
        <v>130.57</v>
      </c>
      <c r="O820" s="173">
        <v>45.75</v>
      </c>
      <c r="P820" s="174">
        <v>1.229</v>
      </c>
      <c r="Q820" s="175">
        <v>43.65</v>
      </c>
      <c r="R820" s="176">
        <v>34</v>
      </c>
      <c r="S820" s="174">
        <f t="shared" si="24"/>
        <v>1.123896</v>
      </c>
      <c r="T820" s="177">
        <f t="shared" si="25"/>
        <v>0.093517549666517</v>
      </c>
      <c r="U820" s="219">
        <v>2.1</v>
      </c>
      <c r="V820" s="219">
        <v>3.18</v>
      </c>
      <c r="W820" s="219">
        <v>4.3</v>
      </c>
      <c r="X820" s="219">
        <v>4.95</v>
      </c>
      <c r="Y820" s="219">
        <v>5.59</v>
      </c>
      <c r="Z820" s="219">
        <v>5.76</v>
      </c>
      <c r="AA820" s="219">
        <v>4.9</v>
      </c>
      <c r="AB820" s="219">
        <v>4.56</v>
      </c>
      <c r="AC820" s="219">
        <v>4.04</v>
      </c>
      <c r="AD820" s="219">
        <v>2.95</v>
      </c>
      <c r="AE820" s="219">
        <v>2.11</v>
      </c>
      <c r="AF820" s="219">
        <v>1.73</v>
      </c>
      <c r="AG820" s="179">
        <v>2.64330009182344</v>
      </c>
      <c r="AH820" s="179">
        <v>4.00271156761836</v>
      </c>
      <c r="AI820" s="179">
        <v>5.41247161659086</v>
      </c>
      <c r="AJ820" s="179">
        <v>6.23063593072669</v>
      </c>
      <c r="AK820" s="179">
        <v>7.03621310156812</v>
      </c>
      <c r="AL820" s="179">
        <v>7.25019453757287</v>
      </c>
      <c r="AM820" s="179">
        <v>6.1677002142547</v>
      </c>
      <c r="AN820" s="179">
        <v>5.73973734224519</v>
      </c>
      <c r="AO820" s="179">
        <v>5.08520589093653</v>
      </c>
      <c r="AP820" s="179">
        <v>3.71320727184722</v>
      </c>
      <c r="AQ820" s="179">
        <v>2.65588723511784</v>
      </c>
      <c r="AR820" s="179">
        <v>2.17757578993074</v>
      </c>
      <c r="AS820" s="177">
        <v>0.8</v>
      </c>
      <c r="AT820" s="180">
        <v>1.07908472759078</v>
      </c>
      <c r="AU820" s="181">
        <v>813</v>
      </c>
    </row>
    <row r="821" customHeight="1" spans="1:47">
      <c r="A821" s="184" t="s">
        <v>798</v>
      </c>
      <c r="B821" s="185" t="s">
        <v>942</v>
      </c>
      <c r="C821" s="188" t="s">
        <v>943</v>
      </c>
      <c r="D821" s="186">
        <v>0</v>
      </c>
      <c r="E821" s="186">
        <v>0.65</v>
      </c>
      <c r="F821" s="186" t="s">
        <v>160</v>
      </c>
      <c r="G821" s="186" t="s">
        <v>160</v>
      </c>
      <c r="H821" s="186" t="s">
        <v>160</v>
      </c>
      <c r="I821" s="186" t="s">
        <v>160</v>
      </c>
      <c r="J821" s="186" t="s">
        <v>160</v>
      </c>
      <c r="K821" s="196" t="s">
        <v>160</v>
      </c>
      <c r="L821" s="171">
        <v>0.3723</v>
      </c>
      <c r="M821" s="172">
        <v>175</v>
      </c>
      <c r="N821" s="173">
        <v>126.98</v>
      </c>
      <c r="O821" s="173">
        <v>46.63</v>
      </c>
      <c r="P821" s="174">
        <v>1.29</v>
      </c>
      <c r="Q821" s="175">
        <v>44.03</v>
      </c>
      <c r="R821" s="176">
        <v>36</v>
      </c>
      <c r="S821" s="174">
        <f t="shared" si="24"/>
        <v>1.15296</v>
      </c>
      <c r="T821" s="177">
        <f t="shared" si="25"/>
        <v>0.118859283930058</v>
      </c>
      <c r="U821" s="219">
        <v>2</v>
      </c>
      <c r="V821" s="219">
        <v>3.09</v>
      </c>
      <c r="W821" s="219">
        <v>4.29</v>
      </c>
      <c r="X821" s="219">
        <v>5.17</v>
      </c>
      <c r="Y821" s="219">
        <v>5.98</v>
      </c>
      <c r="Z821" s="219">
        <v>5.96</v>
      </c>
      <c r="AA821" s="219">
        <v>5.18</v>
      </c>
      <c r="AB821" s="219">
        <v>4.82</v>
      </c>
      <c r="AC821" s="219">
        <v>4.17</v>
      </c>
      <c r="AD821" s="219">
        <v>2.98</v>
      </c>
      <c r="AE821" s="219">
        <v>2.08</v>
      </c>
      <c r="AF821" s="219">
        <v>1.63</v>
      </c>
      <c r="AG821" s="179">
        <v>2.53469331112961</v>
      </c>
      <c r="AH821" s="179">
        <v>3.91610116569525</v>
      </c>
      <c r="AI821" s="179">
        <v>5.43691715237302</v>
      </c>
      <c r="AJ821" s="179">
        <v>6.55218220927005</v>
      </c>
      <c r="AK821" s="179">
        <v>7.57873300027755</v>
      </c>
      <c r="AL821" s="179">
        <v>7.55338606716625</v>
      </c>
      <c r="AM821" s="179">
        <v>6.5648556758257</v>
      </c>
      <c r="AN821" s="179">
        <v>6.10861087982237</v>
      </c>
      <c r="AO821" s="179">
        <v>5.28483555370525</v>
      </c>
      <c r="AP821" s="179">
        <v>3.77669303358312</v>
      </c>
      <c r="AQ821" s="179">
        <v>2.6360810435748</v>
      </c>
      <c r="AR821" s="179">
        <v>2.06577504857064</v>
      </c>
      <c r="AS821" s="177">
        <v>0.8</v>
      </c>
      <c r="AT821" s="180">
        <v>1.0787743701154</v>
      </c>
      <c r="AU821" s="181">
        <v>814</v>
      </c>
    </row>
    <row r="822" customHeight="1" spans="1:47">
      <c r="A822" s="184" t="s">
        <v>798</v>
      </c>
      <c r="B822" s="185" t="s">
        <v>942</v>
      </c>
      <c r="C822" s="167" t="s">
        <v>944</v>
      </c>
      <c r="D822" s="186">
        <v>0</v>
      </c>
      <c r="E822" s="186">
        <v>0.65</v>
      </c>
      <c r="F822" s="186" t="s">
        <v>160</v>
      </c>
      <c r="G822" s="186" t="s">
        <v>160</v>
      </c>
      <c r="H822" s="186" t="s">
        <v>160</v>
      </c>
      <c r="I822" s="186" t="s">
        <v>160</v>
      </c>
      <c r="J822" s="186" t="s">
        <v>160</v>
      </c>
      <c r="K822" s="196" t="s">
        <v>160</v>
      </c>
      <c r="L822" s="171">
        <v>0.3723</v>
      </c>
      <c r="M822" s="172">
        <v>183</v>
      </c>
      <c r="N822" s="173">
        <v>126.98</v>
      </c>
      <c r="O822" s="173">
        <v>46.63</v>
      </c>
      <c r="P822" s="174">
        <v>1.298</v>
      </c>
      <c r="Q822" s="175">
        <v>44.03</v>
      </c>
      <c r="R822" s="176">
        <v>36</v>
      </c>
      <c r="S822" s="174">
        <f t="shared" si="24"/>
        <v>1.15296</v>
      </c>
      <c r="T822" s="177">
        <f t="shared" si="25"/>
        <v>0.125797946155981</v>
      </c>
      <c r="U822" s="219">
        <v>2</v>
      </c>
      <c r="V822" s="219">
        <v>3.09</v>
      </c>
      <c r="W822" s="219">
        <v>4.29</v>
      </c>
      <c r="X822" s="219">
        <v>5.17</v>
      </c>
      <c r="Y822" s="219">
        <v>5.98</v>
      </c>
      <c r="Z822" s="219">
        <v>5.96</v>
      </c>
      <c r="AA822" s="219">
        <v>5.18</v>
      </c>
      <c r="AB822" s="219">
        <v>4.82</v>
      </c>
      <c r="AC822" s="219">
        <v>4.17</v>
      </c>
      <c r="AD822" s="219">
        <v>2.98</v>
      </c>
      <c r="AE822" s="219">
        <v>2.08</v>
      </c>
      <c r="AF822" s="219">
        <v>1.63</v>
      </c>
      <c r="AG822" s="179">
        <v>2.53469331112961</v>
      </c>
      <c r="AH822" s="179">
        <v>3.91610116569525</v>
      </c>
      <c r="AI822" s="179">
        <v>5.43691715237302</v>
      </c>
      <c r="AJ822" s="179">
        <v>6.55218220927005</v>
      </c>
      <c r="AK822" s="179">
        <v>7.57873300027755</v>
      </c>
      <c r="AL822" s="179">
        <v>7.55338606716625</v>
      </c>
      <c r="AM822" s="179">
        <v>6.5648556758257</v>
      </c>
      <c r="AN822" s="179">
        <v>6.10861087982237</v>
      </c>
      <c r="AO822" s="179">
        <v>5.28483555370525</v>
      </c>
      <c r="AP822" s="179">
        <v>3.77669303358312</v>
      </c>
      <c r="AQ822" s="179">
        <v>2.6360810435748</v>
      </c>
      <c r="AR822" s="179">
        <v>2.06577504857064</v>
      </c>
      <c r="AS822" s="177">
        <v>0.8</v>
      </c>
      <c r="AT822" s="180">
        <v>1.07844990548204</v>
      </c>
      <c r="AU822" s="181">
        <v>815</v>
      </c>
    </row>
    <row r="823" customHeight="1" spans="1:47">
      <c r="A823" s="184" t="s">
        <v>798</v>
      </c>
      <c r="B823" s="185" t="s">
        <v>942</v>
      </c>
      <c r="C823" s="167" t="s">
        <v>945</v>
      </c>
      <c r="D823" s="186">
        <v>0</v>
      </c>
      <c r="E823" s="186">
        <v>0.65</v>
      </c>
      <c r="F823" s="186" t="s">
        <v>160</v>
      </c>
      <c r="G823" s="186" t="s">
        <v>160</v>
      </c>
      <c r="H823" s="186" t="s">
        <v>160</v>
      </c>
      <c r="I823" s="186" t="s">
        <v>160</v>
      </c>
      <c r="J823" s="186" t="s">
        <v>160</v>
      </c>
      <c r="K823" s="196" t="s">
        <v>160</v>
      </c>
      <c r="L823" s="171">
        <v>0.3723</v>
      </c>
      <c r="M823" s="172">
        <v>182</v>
      </c>
      <c r="N823" s="173">
        <v>126.48</v>
      </c>
      <c r="O823" s="173">
        <v>46.83</v>
      </c>
      <c r="P823" s="174">
        <v>1.328</v>
      </c>
      <c r="Q823" s="175">
        <v>44.43</v>
      </c>
      <c r="R823" s="176">
        <v>36</v>
      </c>
      <c r="S823" s="174">
        <f t="shared" si="24"/>
        <v>1.15296</v>
      </c>
      <c r="T823" s="177">
        <f t="shared" si="25"/>
        <v>0.151817929503192</v>
      </c>
      <c r="U823" s="219">
        <v>2</v>
      </c>
      <c r="V823" s="219">
        <v>3.09</v>
      </c>
      <c r="W823" s="219">
        <v>4.29</v>
      </c>
      <c r="X823" s="219">
        <v>5.17</v>
      </c>
      <c r="Y823" s="219">
        <v>5.98</v>
      </c>
      <c r="Z823" s="219">
        <v>5.96</v>
      </c>
      <c r="AA823" s="219">
        <v>5.18</v>
      </c>
      <c r="AB823" s="219">
        <v>4.82</v>
      </c>
      <c r="AC823" s="219">
        <v>4.17</v>
      </c>
      <c r="AD823" s="219">
        <v>2.98</v>
      </c>
      <c r="AE823" s="219">
        <v>2.08</v>
      </c>
      <c r="AF823" s="219">
        <v>1.63</v>
      </c>
      <c r="AG823" s="179">
        <v>2.54854288093256</v>
      </c>
      <c r="AH823" s="179">
        <v>3.9374987510408</v>
      </c>
      <c r="AI823" s="179">
        <v>5.46662447960033</v>
      </c>
      <c r="AJ823" s="179">
        <v>6.58798334721066</v>
      </c>
      <c r="AK823" s="179">
        <v>7.62014321398834</v>
      </c>
      <c r="AL823" s="179">
        <v>7.59465778517902</v>
      </c>
      <c r="AM823" s="179">
        <v>6.60072606161532</v>
      </c>
      <c r="AN823" s="179">
        <v>6.14198834304746</v>
      </c>
      <c r="AO823" s="179">
        <v>5.31371190674438</v>
      </c>
      <c r="AP823" s="179">
        <v>3.79732889258951</v>
      </c>
      <c r="AQ823" s="179">
        <v>2.65048459616986</v>
      </c>
      <c r="AR823" s="179">
        <v>2.07706244796003</v>
      </c>
      <c r="AS823" s="177">
        <v>0.8</v>
      </c>
      <c r="AT823" s="180">
        <v>1.07823124453348</v>
      </c>
      <c r="AU823" s="181">
        <v>816</v>
      </c>
    </row>
    <row r="824" customHeight="1" spans="1:47">
      <c r="A824" s="184" t="s">
        <v>798</v>
      </c>
      <c r="B824" s="185" t="s">
        <v>942</v>
      </c>
      <c r="C824" s="167" t="s">
        <v>946</v>
      </c>
      <c r="D824" s="186">
        <v>0</v>
      </c>
      <c r="E824" s="186">
        <v>0.65</v>
      </c>
      <c r="F824" s="186" t="s">
        <v>160</v>
      </c>
      <c r="G824" s="186" t="s">
        <v>160</v>
      </c>
      <c r="H824" s="186" t="s">
        <v>160</v>
      </c>
      <c r="I824" s="186" t="s">
        <v>160</v>
      </c>
      <c r="J824" s="186" t="s">
        <v>160</v>
      </c>
      <c r="K824" s="196" t="s">
        <v>160</v>
      </c>
      <c r="L824" s="171">
        <v>0.3723</v>
      </c>
      <c r="M824" s="172">
        <v>157</v>
      </c>
      <c r="N824" s="173">
        <v>126.28</v>
      </c>
      <c r="O824" s="173">
        <v>46.27</v>
      </c>
      <c r="P824" s="174">
        <v>1.278</v>
      </c>
      <c r="Q824" s="175">
        <v>43.37</v>
      </c>
      <c r="R824" s="176">
        <v>35</v>
      </c>
      <c r="S824" s="174">
        <f t="shared" si="24"/>
        <v>1.15296</v>
      </c>
      <c r="T824" s="177">
        <f t="shared" si="25"/>
        <v>0.108451290591174</v>
      </c>
      <c r="U824" s="219">
        <v>2</v>
      </c>
      <c r="V824" s="219">
        <v>3.09</v>
      </c>
      <c r="W824" s="219">
        <v>4.29</v>
      </c>
      <c r="X824" s="219">
        <v>5.17</v>
      </c>
      <c r="Y824" s="219">
        <v>5.98</v>
      </c>
      <c r="Z824" s="219">
        <v>5.96</v>
      </c>
      <c r="AA824" s="219">
        <v>5.18</v>
      </c>
      <c r="AB824" s="219">
        <v>4.82</v>
      </c>
      <c r="AC824" s="219">
        <v>4.17</v>
      </c>
      <c r="AD824" s="219">
        <v>2.98</v>
      </c>
      <c r="AE824" s="219">
        <v>2.08</v>
      </c>
      <c r="AF824" s="219">
        <v>1.63</v>
      </c>
      <c r="AG824" s="179">
        <v>2.51176797113516</v>
      </c>
      <c r="AH824" s="179">
        <v>3.88068151540383</v>
      </c>
      <c r="AI824" s="179">
        <v>5.38774229808493</v>
      </c>
      <c r="AJ824" s="179">
        <v>6.4929202053844</v>
      </c>
      <c r="AK824" s="179">
        <v>7.51018623369414</v>
      </c>
      <c r="AL824" s="179">
        <v>7.48506855398279</v>
      </c>
      <c r="AM824" s="179">
        <v>6.50547904524008</v>
      </c>
      <c r="AN824" s="179">
        <v>6.05336081043575</v>
      </c>
      <c r="AO824" s="179">
        <v>5.23703621981682</v>
      </c>
      <c r="AP824" s="179">
        <v>3.7425342769914</v>
      </c>
      <c r="AQ824" s="179">
        <v>2.61223868998057</v>
      </c>
      <c r="AR824" s="179">
        <v>2.04709089647516</v>
      </c>
      <c r="AS824" s="177">
        <v>0.8</v>
      </c>
      <c r="AT824" s="180">
        <v>1.07844990548204</v>
      </c>
      <c r="AU824" s="181">
        <v>817</v>
      </c>
    </row>
    <row r="825" customHeight="1" spans="1:47">
      <c r="A825" s="184" t="s">
        <v>798</v>
      </c>
      <c r="B825" s="185" t="s">
        <v>942</v>
      </c>
      <c r="C825" s="167" t="s">
        <v>947</v>
      </c>
      <c r="D825" s="186">
        <v>0</v>
      </c>
      <c r="E825" s="186">
        <v>0.65</v>
      </c>
      <c r="F825" s="186" t="s">
        <v>160</v>
      </c>
      <c r="G825" s="186" t="s">
        <v>160</v>
      </c>
      <c r="H825" s="186" t="s">
        <v>160</v>
      </c>
      <c r="I825" s="186" t="s">
        <v>160</v>
      </c>
      <c r="J825" s="186" t="s">
        <v>160</v>
      </c>
      <c r="K825" s="196" t="s">
        <v>160</v>
      </c>
      <c r="L825" s="171">
        <v>0.3723</v>
      </c>
      <c r="M825" s="172">
        <v>215</v>
      </c>
      <c r="N825" s="173">
        <v>126.1</v>
      </c>
      <c r="O825" s="173">
        <v>46.68</v>
      </c>
      <c r="P825" s="174">
        <v>1.33</v>
      </c>
      <c r="Q825" s="175">
        <v>44.18</v>
      </c>
      <c r="R825" s="176">
        <v>36</v>
      </c>
      <c r="S825" s="174">
        <f t="shared" si="24"/>
        <v>1.15296</v>
      </c>
      <c r="T825" s="177">
        <f t="shared" si="25"/>
        <v>0.153552595059673</v>
      </c>
      <c r="U825" s="219">
        <v>2</v>
      </c>
      <c r="V825" s="219">
        <v>3.09</v>
      </c>
      <c r="W825" s="219">
        <v>4.29</v>
      </c>
      <c r="X825" s="219">
        <v>5.17</v>
      </c>
      <c r="Y825" s="219">
        <v>5.98</v>
      </c>
      <c r="Z825" s="219">
        <v>5.96</v>
      </c>
      <c r="AA825" s="219">
        <v>5.18</v>
      </c>
      <c r="AB825" s="219">
        <v>4.82</v>
      </c>
      <c r="AC825" s="219">
        <v>4.17</v>
      </c>
      <c r="AD825" s="219">
        <v>2.98</v>
      </c>
      <c r="AE825" s="219">
        <v>2.08</v>
      </c>
      <c r="AF825" s="219">
        <v>1.63</v>
      </c>
      <c r="AG825" s="179">
        <v>2.53827366083819</v>
      </c>
      <c r="AH825" s="179">
        <v>3.921632805995</v>
      </c>
      <c r="AI825" s="179">
        <v>5.44459700249792</v>
      </c>
      <c r="AJ825" s="179">
        <v>6.56143741326672</v>
      </c>
      <c r="AK825" s="179">
        <v>7.58943824590619</v>
      </c>
      <c r="AL825" s="179">
        <v>7.56405550929781</v>
      </c>
      <c r="AM825" s="179">
        <v>6.57412878157091</v>
      </c>
      <c r="AN825" s="179">
        <v>6.11723952262004</v>
      </c>
      <c r="AO825" s="179">
        <v>5.29230058284763</v>
      </c>
      <c r="AP825" s="179">
        <v>3.7820277546489</v>
      </c>
      <c r="AQ825" s="179">
        <v>2.63980460727172</v>
      </c>
      <c r="AR825" s="179">
        <v>2.06869303358312</v>
      </c>
      <c r="AS825" s="177">
        <v>0.8</v>
      </c>
      <c r="AT825" s="180">
        <v>1.07908472759078</v>
      </c>
      <c r="AU825" s="181">
        <v>818</v>
      </c>
    </row>
    <row r="826" customHeight="1" spans="1:47">
      <c r="A826" s="184" t="s">
        <v>798</v>
      </c>
      <c r="B826" s="185" t="s">
        <v>942</v>
      </c>
      <c r="C826" s="167" t="s">
        <v>948</v>
      </c>
      <c r="D826" s="186">
        <v>0</v>
      </c>
      <c r="E826" s="186">
        <v>0.65</v>
      </c>
      <c r="F826" s="186" t="s">
        <v>160</v>
      </c>
      <c r="G826" s="186" t="s">
        <v>160</v>
      </c>
      <c r="H826" s="186" t="s">
        <v>160</v>
      </c>
      <c r="I826" s="186" t="s">
        <v>160</v>
      </c>
      <c r="J826" s="186" t="s">
        <v>160</v>
      </c>
      <c r="K826" s="196" t="s">
        <v>160</v>
      </c>
      <c r="L826" s="171">
        <v>0.3723</v>
      </c>
      <c r="M826" s="172">
        <v>190</v>
      </c>
      <c r="N826" s="173">
        <v>127.52</v>
      </c>
      <c r="O826" s="173">
        <v>46.88</v>
      </c>
      <c r="P826" s="174">
        <v>1.294</v>
      </c>
      <c r="Q826" s="175">
        <v>44.48</v>
      </c>
      <c r="R826" s="176">
        <v>36</v>
      </c>
      <c r="S826" s="174">
        <f t="shared" si="24"/>
        <v>1.15296</v>
      </c>
      <c r="T826" s="177">
        <f t="shared" si="25"/>
        <v>0.12232861504302</v>
      </c>
      <c r="U826" s="219">
        <v>2</v>
      </c>
      <c r="V826" s="219">
        <v>3.09</v>
      </c>
      <c r="W826" s="219">
        <v>4.29</v>
      </c>
      <c r="X826" s="219">
        <v>5.17</v>
      </c>
      <c r="Y826" s="219">
        <v>5.98</v>
      </c>
      <c r="Z826" s="219">
        <v>5.96</v>
      </c>
      <c r="AA826" s="219">
        <v>5.18</v>
      </c>
      <c r="AB826" s="219">
        <v>4.82</v>
      </c>
      <c r="AC826" s="219">
        <v>4.17</v>
      </c>
      <c r="AD826" s="219">
        <v>2.98</v>
      </c>
      <c r="AE826" s="219">
        <v>2.08</v>
      </c>
      <c r="AF826" s="219">
        <v>1.63</v>
      </c>
      <c r="AG826" s="179">
        <v>2.55127671384957</v>
      </c>
      <c r="AH826" s="179">
        <v>3.94172252289758</v>
      </c>
      <c r="AI826" s="179">
        <v>5.47248855120733</v>
      </c>
      <c r="AJ826" s="179">
        <v>6.59505030530114</v>
      </c>
      <c r="AK826" s="179">
        <v>7.62831737441021</v>
      </c>
      <c r="AL826" s="179">
        <v>7.60280460727172</v>
      </c>
      <c r="AM826" s="179">
        <v>6.60780668887039</v>
      </c>
      <c r="AN826" s="179">
        <v>6.14857688037746</v>
      </c>
      <c r="AO826" s="179">
        <v>5.31941194837635</v>
      </c>
      <c r="AP826" s="179">
        <v>3.80140230363586</v>
      </c>
      <c r="AQ826" s="179">
        <v>2.65332778240355</v>
      </c>
      <c r="AR826" s="179">
        <v>2.0792905217874</v>
      </c>
      <c r="AS826" s="177">
        <v>0.8</v>
      </c>
      <c r="AT826" s="180">
        <v>1.07916231695963</v>
      </c>
      <c r="AU826" s="181">
        <v>819</v>
      </c>
    </row>
    <row r="827" customHeight="1" spans="1:47">
      <c r="A827" s="184" t="s">
        <v>798</v>
      </c>
      <c r="B827" s="185" t="s">
        <v>942</v>
      </c>
      <c r="C827" s="167" t="s">
        <v>949</v>
      </c>
      <c r="D827" s="186">
        <v>0</v>
      </c>
      <c r="E827" s="186">
        <v>0.65</v>
      </c>
      <c r="F827" s="186" t="s">
        <v>160</v>
      </c>
      <c r="G827" s="186" t="s">
        <v>160</v>
      </c>
      <c r="H827" s="186" t="s">
        <v>160</v>
      </c>
      <c r="I827" s="186" t="s">
        <v>160</v>
      </c>
      <c r="J827" s="186" t="s">
        <v>160</v>
      </c>
      <c r="K827" s="196" t="s">
        <v>160</v>
      </c>
      <c r="L827" s="171">
        <v>0.3723</v>
      </c>
      <c r="M827" s="172">
        <v>239</v>
      </c>
      <c r="N827" s="173">
        <v>125.9</v>
      </c>
      <c r="O827" s="173">
        <v>47.18</v>
      </c>
      <c r="P827" s="174">
        <v>1.408</v>
      </c>
      <c r="Q827" s="175">
        <v>43.88</v>
      </c>
      <c r="R827" s="176">
        <v>37</v>
      </c>
      <c r="S827" s="174">
        <f t="shared" si="24"/>
        <v>1.164496</v>
      </c>
      <c r="T827" s="177">
        <f t="shared" si="25"/>
        <v>0.20910677237191</v>
      </c>
      <c r="U827" s="219">
        <v>1.88</v>
      </c>
      <c r="V827" s="219">
        <v>2.94</v>
      </c>
      <c r="W827" s="219">
        <v>4.32</v>
      </c>
      <c r="X827" s="219">
        <v>5.22</v>
      </c>
      <c r="Y827" s="219">
        <v>6.12</v>
      </c>
      <c r="Z827" s="219">
        <v>6.22</v>
      </c>
      <c r="AA827" s="219">
        <v>5.34</v>
      </c>
      <c r="AB827" s="219">
        <v>4.98</v>
      </c>
      <c r="AC827" s="219">
        <v>4.2</v>
      </c>
      <c r="AD827" s="219">
        <v>3.04</v>
      </c>
      <c r="AE827" s="219">
        <v>2.03</v>
      </c>
      <c r="AF827" s="219">
        <v>1.52</v>
      </c>
      <c r="AG827" s="179">
        <v>2.37982825187892</v>
      </c>
      <c r="AH827" s="179">
        <v>3.72164630878938</v>
      </c>
      <c r="AI827" s="179">
        <v>5.46854151495583</v>
      </c>
      <c r="AJ827" s="179">
        <v>6.60782099723829</v>
      </c>
      <c r="AK827" s="179">
        <v>7.74710047952075</v>
      </c>
      <c r="AL827" s="179">
        <v>7.87368708866325</v>
      </c>
      <c r="AM827" s="179">
        <v>6.75972492820928</v>
      </c>
      <c r="AN827" s="179">
        <v>6.3040131352963</v>
      </c>
      <c r="AO827" s="179">
        <v>5.31663758398483</v>
      </c>
      <c r="AP827" s="179">
        <v>3.84823291793188</v>
      </c>
      <c r="AQ827" s="179">
        <v>2.56970816559267</v>
      </c>
      <c r="AR827" s="179">
        <v>1.92411645896594</v>
      </c>
      <c r="AS827" s="177">
        <v>0.8</v>
      </c>
      <c r="AT827" s="180">
        <v>1.0787743701154</v>
      </c>
      <c r="AU827" s="181">
        <v>820</v>
      </c>
    </row>
    <row r="828" customHeight="1" spans="1:47">
      <c r="A828" s="184" t="s">
        <v>798</v>
      </c>
      <c r="B828" s="185" t="s">
        <v>942</v>
      </c>
      <c r="C828" s="167" t="s">
        <v>950</v>
      </c>
      <c r="D828" s="186">
        <v>0</v>
      </c>
      <c r="E828" s="186">
        <v>0.65</v>
      </c>
      <c r="F828" s="186" t="s">
        <v>160</v>
      </c>
      <c r="G828" s="186" t="s">
        <v>160</v>
      </c>
      <c r="H828" s="186" t="s">
        <v>160</v>
      </c>
      <c r="I828" s="186" t="s">
        <v>160</v>
      </c>
      <c r="J828" s="186" t="s">
        <v>160</v>
      </c>
      <c r="K828" s="196" t="s">
        <v>160</v>
      </c>
      <c r="L828" s="171">
        <v>0.3723</v>
      </c>
      <c r="M828" s="172">
        <v>201</v>
      </c>
      <c r="N828" s="173">
        <v>127.1</v>
      </c>
      <c r="O828" s="173">
        <v>47.25</v>
      </c>
      <c r="P828" s="174">
        <v>1.331</v>
      </c>
      <c r="Q828" s="175">
        <v>43.95</v>
      </c>
      <c r="R828" s="176">
        <v>37</v>
      </c>
      <c r="S828" s="174">
        <f t="shared" si="24"/>
        <v>1.132072</v>
      </c>
      <c r="T828" s="177">
        <f t="shared" si="25"/>
        <v>0.175720272208835</v>
      </c>
      <c r="U828" s="219">
        <v>1.86</v>
      </c>
      <c r="V828" s="219">
        <v>2.98</v>
      </c>
      <c r="W828" s="219">
        <v>4.2</v>
      </c>
      <c r="X828" s="219">
        <v>5.12</v>
      </c>
      <c r="Y828" s="219">
        <v>5.99</v>
      </c>
      <c r="Z828" s="219">
        <v>6.01</v>
      </c>
      <c r="AA828" s="219">
        <v>5.19</v>
      </c>
      <c r="AB828" s="219">
        <v>4.72</v>
      </c>
      <c r="AC828" s="219">
        <v>4.05</v>
      </c>
      <c r="AD828" s="219">
        <v>2.89</v>
      </c>
      <c r="AE828" s="219">
        <v>1.98</v>
      </c>
      <c r="AF828" s="219">
        <v>1.5</v>
      </c>
      <c r="AG828" s="179">
        <v>2.352533478436</v>
      </c>
      <c r="AH828" s="179">
        <v>3.76911277727918</v>
      </c>
      <c r="AI828" s="179">
        <v>5.31217237066194</v>
      </c>
      <c r="AJ828" s="179">
        <v>6.47579108042598</v>
      </c>
      <c r="AK828" s="179">
        <v>7.57616964292024</v>
      </c>
      <c r="AL828" s="179">
        <v>7.60146570182815</v>
      </c>
      <c r="AM828" s="179">
        <v>6.56432728660368</v>
      </c>
      <c r="AN828" s="179">
        <v>5.9698699022677</v>
      </c>
      <c r="AO828" s="179">
        <v>5.12245192885258</v>
      </c>
      <c r="AP828" s="179">
        <v>3.65528051219357</v>
      </c>
      <c r="AQ828" s="179">
        <v>2.50430983188348</v>
      </c>
      <c r="AR828" s="179">
        <v>1.89720441809355</v>
      </c>
      <c r="AS828" s="177">
        <v>0.8</v>
      </c>
      <c r="AT828" s="180">
        <v>1.07945856727704</v>
      </c>
      <c r="AU828" s="181">
        <v>821</v>
      </c>
    </row>
    <row r="829" customHeight="1" spans="1:47">
      <c r="A829" s="184" t="s">
        <v>798</v>
      </c>
      <c r="B829" s="185" t="s">
        <v>942</v>
      </c>
      <c r="C829" s="167" t="s">
        <v>951</v>
      </c>
      <c r="D829" s="186">
        <v>0</v>
      </c>
      <c r="E829" s="186">
        <v>0.65</v>
      </c>
      <c r="F829" s="186" t="s">
        <v>160</v>
      </c>
      <c r="G829" s="186" t="s">
        <v>160</v>
      </c>
      <c r="H829" s="186" t="s">
        <v>160</v>
      </c>
      <c r="I829" s="186" t="s">
        <v>160</v>
      </c>
      <c r="J829" s="186" t="s">
        <v>160</v>
      </c>
      <c r="K829" s="196" t="s">
        <v>160</v>
      </c>
      <c r="L829" s="171">
        <v>0.3723</v>
      </c>
      <c r="M829" s="172">
        <v>152</v>
      </c>
      <c r="N829" s="173">
        <v>125.33</v>
      </c>
      <c r="O829" s="173">
        <v>46.4</v>
      </c>
      <c r="P829" s="174">
        <v>1.322</v>
      </c>
      <c r="Q829" s="175">
        <v>43.7</v>
      </c>
      <c r="R829" s="176">
        <v>35</v>
      </c>
      <c r="S829" s="174">
        <f t="shared" si="24"/>
        <v>1.184312</v>
      </c>
      <c r="T829" s="177">
        <f t="shared" si="25"/>
        <v>0.116259904484629</v>
      </c>
      <c r="U829" s="219">
        <v>2.04</v>
      </c>
      <c r="V829" s="219">
        <v>3.1</v>
      </c>
      <c r="W829" s="219">
        <v>4.35</v>
      </c>
      <c r="X829" s="219">
        <v>5.28</v>
      </c>
      <c r="Y829" s="219">
        <v>6.16</v>
      </c>
      <c r="Z829" s="219">
        <v>6.17</v>
      </c>
      <c r="AA829" s="219">
        <v>5.36</v>
      </c>
      <c r="AB829" s="219">
        <v>4.99</v>
      </c>
      <c r="AC829" s="219">
        <v>4.28</v>
      </c>
      <c r="AD829" s="219">
        <v>3.12</v>
      </c>
      <c r="AE829" s="219">
        <v>2.11</v>
      </c>
      <c r="AF829" s="219">
        <v>1.67</v>
      </c>
      <c r="AG829" s="179">
        <v>2.57708144475442</v>
      </c>
      <c r="AH829" s="179">
        <v>3.91615317585231</v>
      </c>
      <c r="AI829" s="179">
        <v>5.4952471983734</v>
      </c>
      <c r="AJ829" s="179">
        <v>6.67009315112909</v>
      </c>
      <c r="AK829" s="179">
        <v>7.78177534298394</v>
      </c>
      <c r="AL829" s="179">
        <v>7.79440809516411</v>
      </c>
      <c r="AM829" s="179">
        <v>6.77115516857044</v>
      </c>
      <c r="AN829" s="179">
        <v>6.3037433379042</v>
      </c>
      <c r="AO829" s="179">
        <v>5.40681793311222</v>
      </c>
      <c r="AP829" s="179">
        <v>3.94141868021265</v>
      </c>
      <c r="AQ829" s="179">
        <v>2.6655107100156</v>
      </c>
      <c r="AR829" s="179">
        <v>2.10966961408818</v>
      </c>
      <c r="AS829" s="177">
        <v>0.8</v>
      </c>
      <c r="AT829" s="180">
        <v>1.07809017295376</v>
      </c>
      <c r="AU829" s="181">
        <v>822</v>
      </c>
    </row>
    <row r="830" customHeight="1" spans="1:47">
      <c r="A830" s="184" t="s">
        <v>798</v>
      </c>
      <c r="B830" s="185" t="s">
        <v>942</v>
      </c>
      <c r="C830" s="167" t="s">
        <v>952</v>
      </c>
      <c r="D830" s="186">
        <v>0</v>
      </c>
      <c r="E830" s="186">
        <v>0.65</v>
      </c>
      <c r="F830" s="186" t="s">
        <v>160</v>
      </c>
      <c r="G830" s="186" t="s">
        <v>160</v>
      </c>
      <c r="H830" s="186" t="s">
        <v>160</v>
      </c>
      <c r="I830" s="186" t="s">
        <v>160</v>
      </c>
      <c r="J830" s="186" t="s">
        <v>160</v>
      </c>
      <c r="K830" s="196" t="s">
        <v>160</v>
      </c>
      <c r="L830" s="171">
        <v>0.3723</v>
      </c>
      <c r="M830" s="172">
        <v>145</v>
      </c>
      <c r="N830" s="173">
        <v>125.98</v>
      </c>
      <c r="O830" s="173">
        <v>46.07</v>
      </c>
      <c r="P830" s="174">
        <v>1.27</v>
      </c>
      <c r="Q830" s="175">
        <v>43.07</v>
      </c>
      <c r="R830" s="176">
        <v>35</v>
      </c>
      <c r="S830" s="174">
        <f t="shared" si="24"/>
        <v>1.184312</v>
      </c>
      <c r="T830" s="177">
        <f t="shared" si="25"/>
        <v>0.0723525557454454</v>
      </c>
      <c r="U830" s="219">
        <v>2.04</v>
      </c>
      <c r="V830" s="219">
        <v>3.1</v>
      </c>
      <c r="W830" s="219">
        <v>4.35</v>
      </c>
      <c r="X830" s="219">
        <v>5.28</v>
      </c>
      <c r="Y830" s="219">
        <v>6.16</v>
      </c>
      <c r="Z830" s="219">
        <v>6.17</v>
      </c>
      <c r="AA830" s="219">
        <v>5.36</v>
      </c>
      <c r="AB830" s="219">
        <v>4.99</v>
      </c>
      <c r="AC830" s="219">
        <v>4.28</v>
      </c>
      <c r="AD830" s="219">
        <v>3.12</v>
      </c>
      <c r="AE830" s="219">
        <v>2.11</v>
      </c>
      <c r="AF830" s="219">
        <v>1.67</v>
      </c>
      <c r="AG830" s="179">
        <v>2.55710022358973</v>
      </c>
      <c r="AH830" s="179">
        <v>3.88578955545498</v>
      </c>
      <c r="AI830" s="179">
        <v>5.45264018265457</v>
      </c>
      <c r="AJ830" s="179">
        <v>6.61837704929107</v>
      </c>
      <c r="AK830" s="179">
        <v>7.72143989083958</v>
      </c>
      <c r="AL830" s="179">
        <v>7.73397469585717</v>
      </c>
      <c r="AM830" s="179">
        <v>6.71865548943184</v>
      </c>
      <c r="AN830" s="179">
        <v>6.25486770378076</v>
      </c>
      <c r="AO830" s="179">
        <v>5.36489654753139</v>
      </c>
      <c r="AP830" s="179">
        <v>3.91085916549017</v>
      </c>
      <c r="AQ830" s="179">
        <v>2.64484385871291</v>
      </c>
      <c r="AR830" s="179">
        <v>2.09331243793865</v>
      </c>
      <c r="AS830" s="177">
        <v>0.8</v>
      </c>
      <c r="AT830" s="180">
        <v>1.07353048611213</v>
      </c>
      <c r="AU830" s="181">
        <v>823</v>
      </c>
    </row>
    <row r="831" customHeight="1" spans="1:47">
      <c r="A831" s="184" t="s">
        <v>798</v>
      </c>
      <c r="B831" s="185" t="s">
        <v>942</v>
      </c>
      <c r="C831" s="167" t="s">
        <v>953</v>
      </c>
      <c r="D831" s="186">
        <v>0</v>
      </c>
      <c r="E831" s="186">
        <v>0.65</v>
      </c>
      <c r="F831" s="186" t="s">
        <v>160</v>
      </c>
      <c r="G831" s="186" t="s">
        <v>160</v>
      </c>
      <c r="H831" s="186" t="s">
        <v>160</v>
      </c>
      <c r="I831" s="186" t="s">
        <v>160</v>
      </c>
      <c r="J831" s="186" t="s">
        <v>160</v>
      </c>
      <c r="K831" s="196" t="s">
        <v>160</v>
      </c>
      <c r="L831" s="171">
        <v>0.3723</v>
      </c>
      <c r="M831" s="172">
        <v>240</v>
      </c>
      <c r="N831" s="173">
        <v>126.97</v>
      </c>
      <c r="O831" s="173">
        <v>47.47</v>
      </c>
      <c r="P831" s="174">
        <v>1.356</v>
      </c>
      <c r="Q831" s="175">
        <v>44.37</v>
      </c>
      <c r="R831" s="176">
        <v>38</v>
      </c>
      <c r="S831" s="174">
        <f t="shared" si="24"/>
        <v>1.132072</v>
      </c>
      <c r="T831" s="177">
        <f t="shared" si="25"/>
        <v>0.197803673264598</v>
      </c>
      <c r="U831" s="219">
        <v>1.86</v>
      </c>
      <c r="V831" s="219">
        <v>2.98</v>
      </c>
      <c r="W831" s="219">
        <v>4.2</v>
      </c>
      <c r="X831" s="219">
        <v>5.12</v>
      </c>
      <c r="Y831" s="219">
        <v>5.99</v>
      </c>
      <c r="Z831" s="219">
        <v>6.01</v>
      </c>
      <c r="AA831" s="219">
        <v>5.19</v>
      </c>
      <c r="AB831" s="219">
        <v>4.72</v>
      </c>
      <c r="AC831" s="219">
        <v>4.05</v>
      </c>
      <c r="AD831" s="219">
        <v>2.89</v>
      </c>
      <c r="AE831" s="219">
        <v>1.98</v>
      </c>
      <c r="AF831" s="219">
        <v>1.5</v>
      </c>
      <c r="AG831" s="179">
        <v>2.36633472075981</v>
      </c>
      <c r="AH831" s="179">
        <v>3.7912244450883</v>
      </c>
      <c r="AI831" s="179">
        <v>5.34333646623183</v>
      </c>
      <c r="AJ831" s="179">
        <v>6.51378159693023</v>
      </c>
      <c r="AK831" s="179">
        <v>7.62061557922111</v>
      </c>
      <c r="AL831" s="179">
        <v>7.64606003858412</v>
      </c>
      <c r="AM831" s="179">
        <v>6.60283720470076</v>
      </c>
      <c r="AN831" s="179">
        <v>6.00489240967006</v>
      </c>
      <c r="AO831" s="179">
        <v>5.15250302100926</v>
      </c>
      <c r="AP831" s="179">
        <v>3.67672437795476</v>
      </c>
      <c r="AQ831" s="179">
        <v>2.51900147693786</v>
      </c>
      <c r="AR831" s="179">
        <v>1.90833445222565</v>
      </c>
      <c r="AS831" s="177">
        <v>0.8</v>
      </c>
      <c r="AT831" s="180">
        <v>1.08193437350111</v>
      </c>
      <c r="AU831" s="181">
        <v>824</v>
      </c>
    </row>
    <row r="832" customHeight="1" spans="1:47">
      <c r="A832" s="184" t="s">
        <v>954</v>
      </c>
      <c r="B832" s="185" t="s">
        <v>955</v>
      </c>
      <c r="C832" s="188" t="s">
        <v>956</v>
      </c>
      <c r="D832" s="186">
        <v>0</v>
      </c>
      <c r="E832" s="186">
        <v>0.75</v>
      </c>
      <c r="F832" s="186" t="s">
        <v>160</v>
      </c>
      <c r="G832" s="186" t="s">
        <v>160</v>
      </c>
      <c r="H832" s="186" t="s">
        <v>160</v>
      </c>
      <c r="I832" s="186" t="s">
        <v>160</v>
      </c>
      <c r="J832" s="186" t="s">
        <v>160</v>
      </c>
      <c r="K832" s="196" t="s">
        <v>160</v>
      </c>
      <c r="L832" s="171">
        <v>0.3981</v>
      </c>
      <c r="M832" s="172">
        <v>15</v>
      </c>
      <c r="N832" s="173">
        <v>114.3</v>
      </c>
      <c r="O832" s="173">
        <v>30.6</v>
      </c>
      <c r="P832" s="174">
        <v>1.032</v>
      </c>
      <c r="Q832" s="175">
        <v>24.3</v>
      </c>
      <c r="R832" s="176">
        <v>19</v>
      </c>
      <c r="S832" s="174">
        <f t="shared" si="24"/>
        <v>1.07256</v>
      </c>
      <c r="T832" s="177">
        <f t="shared" si="25"/>
        <v>-0.037816066234057</v>
      </c>
      <c r="U832" s="219">
        <v>2.57</v>
      </c>
      <c r="V832" s="219">
        <v>2.76</v>
      </c>
      <c r="W832" s="219">
        <v>3.24</v>
      </c>
      <c r="X832" s="219">
        <v>4.05</v>
      </c>
      <c r="Y832" s="219">
        <v>4.48</v>
      </c>
      <c r="Z832" s="219">
        <v>4.64</v>
      </c>
      <c r="AA832" s="219">
        <v>4.92</v>
      </c>
      <c r="AB832" s="219">
        <v>4.73</v>
      </c>
      <c r="AC832" s="219">
        <v>4.06</v>
      </c>
      <c r="AD832" s="219">
        <v>3.15</v>
      </c>
      <c r="AE832" s="219">
        <v>2.89</v>
      </c>
      <c r="AF832" s="219">
        <v>2.53</v>
      </c>
      <c r="AG832" s="179">
        <v>2.7115062280898</v>
      </c>
      <c r="AH832" s="179">
        <v>2.9119677780264</v>
      </c>
      <c r="AI832" s="179">
        <v>3.4183969568136</v>
      </c>
      <c r="AJ832" s="179">
        <v>4.272996196017</v>
      </c>
      <c r="AK832" s="179">
        <v>4.72667233534721</v>
      </c>
      <c r="AL832" s="179">
        <v>4.89548206160961</v>
      </c>
      <c r="AM832" s="179">
        <v>5.19089908256881</v>
      </c>
      <c r="AN832" s="179">
        <v>4.99043753263221</v>
      </c>
      <c r="AO832" s="179">
        <v>4.28354680390841</v>
      </c>
      <c r="AP832" s="179">
        <v>3.323441485791</v>
      </c>
      <c r="AQ832" s="179">
        <v>3.0491256806146</v>
      </c>
      <c r="AR832" s="179">
        <v>2.6693037965242</v>
      </c>
      <c r="AS832" s="177">
        <v>0.8</v>
      </c>
      <c r="AT832" s="180">
        <v>1.07147627620652</v>
      </c>
      <c r="AU832" s="181">
        <v>825</v>
      </c>
    </row>
    <row r="833" customHeight="1" spans="1:47">
      <c r="A833" s="184" t="s">
        <v>954</v>
      </c>
      <c r="B833" s="185" t="s">
        <v>955</v>
      </c>
      <c r="C833" s="167" t="s">
        <v>957</v>
      </c>
      <c r="D833" s="186">
        <v>0</v>
      </c>
      <c r="E833" s="186">
        <v>0.75</v>
      </c>
      <c r="F833" s="186" t="s">
        <v>160</v>
      </c>
      <c r="G833" s="186" t="s">
        <v>160</v>
      </c>
      <c r="H833" s="186" t="s">
        <v>160</v>
      </c>
      <c r="I833" s="186" t="s">
        <v>160</v>
      </c>
      <c r="J833" s="186" t="s">
        <v>160</v>
      </c>
      <c r="K833" s="196" t="s">
        <v>160</v>
      </c>
      <c r="L833" s="171">
        <v>0.3981</v>
      </c>
      <c r="M833" s="172">
        <v>16</v>
      </c>
      <c r="N833" s="173">
        <v>114.3</v>
      </c>
      <c r="O833" s="173">
        <v>30.6</v>
      </c>
      <c r="P833" s="174">
        <v>1.033</v>
      </c>
      <c r="Q833" s="175">
        <v>24.3</v>
      </c>
      <c r="R833" s="176">
        <v>19</v>
      </c>
      <c r="S833" s="174">
        <f t="shared" si="24"/>
        <v>1.07256</v>
      </c>
      <c r="T833" s="177">
        <f t="shared" si="25"/>
        <v>-0.036883717461028</v>
      </c>
      <c r="U833" s="219">
        <v>2.57</v>
      </c>
      <c r="V833" s="219">
        <v>2.76</v>
      </c>
      <c r="W833" s="219">
        <v>3.24</v>
      </c>
      <c r="X833" s="219">
        <v>4.05</v>
      </c>
      <c r="Y833" s="219">
        <v>4.48</v>
      </c>
      <c r="Z833" s="219">
        <v>4.64</v>
      </c>
      <c r="AA833" s="219">
        <v>4.92</v>
      </c>
      <c r="AB833" s="219">
        <v>4.73</v>
      </c>
      <c r="AC833" s="219">
        <v>4.06</v>
      </c>
      <c r="AD833" s="219">
        <v>3.15</v>
      </c>
      <c r="AE833" s="219">
        <v>2.89</v>
      </c>
      <c r="AF833" s="219">
        <v>2.53</v>
      </c>
      <c r="AG833" s="179">
        <v>2.7115062280898</v>
      </c>
      <c r="AH833" s="179">
        <v>2.9119677780264</v>
      </c>
      <c r="AI833" s="179">
        <v>3.4183969568136</v>
      </c>
      <c r="AJ833" s="179">
        <v>4.272996196017</v>
      </c>
      <c r="AK833" s="179">
        <v>4.72667233534721</v>
      </c>
      <c r="AL833" s="179">
        <v>4.89548206160961</v>
      </c>
      <c r="AM833" s="179">
        <v>5.19089908256881</v>
      </c>
      <c r="AN833" s="179">
        <v>4.99043753263221</v>
      </c>
      <c r="AO833" s="179">
        <v>4.28354680390841</v>
      </c>
      <c r="AP833" s="179">
        <v>3.323441485791</v>
      </c>
      <c r="AQ833" s="179">
        <v>3.0491256806146</v>
      </c>
      <c r="AR833" s="179">
        <v>2.6693037965242</v>
      </c>
      <c r="AS833" s="177">
        <v>0.8</v>
      </c>
      <c r="AT833" s="180">
        <v>1.06770795283529</v>
      </c>
      <c r="AU833" s="181">
        <v>826</v>
      </c>
    </row>
    <row r="834" customHeight="1" spans="1:47">
      <c r="A834" s="184" t="s">
        <v>954</v>
      </c>
      <c r="B834" s="185" t="s">
        <v>955</v>
      </c>
      <c r="C834" s="167" t="s">
        <v>958</v>
      </c>
      <c r="D834" s="186">
        <v>0</v>
      </c>
      <c r="E834" s="186">
        <v>0.75</v>
      </c>
      <c r="F834" s="186" t="s">
        <v>160</v>
      </c>
      <c r="G834" s="186" t="s">
        <v>160</v>
      </c>
      <c r="H834" s="186" t="s">
        <v>160</v>
      </c>
      <c r="I834" s="186" t="s">
        <v>160</v>
      </c>
      <c r="J834" s="186" t="s">
        <v>160</v>
      </c>
      <c r="K834" s="196" t="s">
        <v>160</v>
      </c>
      <c r="L834" s="171">
        <v>0.3981</v>
      </c>
      <c r="M834" s="172">
        <v>31</v>
      </c>
      <c r="N834" s="173">
        <v>114.27</v>
      </c>
      <c r="O834" s="173">
        <v>30.6</v>
      </c>
      <c r="P834" s="174">
        <v>1.022</v>
      </c>
      <c r="Q834" s="175">
        <v>24.3</v>
      </c>
      <c r="R834" s="176">
        <v>19</v>
      </c>
      <c r="S834" s="174">
        <f t="shared" si="24"/>
        <v>1.07256</v>
      </c>
      <c r="T834" s="177">
        <f t="shared" si="25"/>
        <v>-0.0471395539643471</v>
      </c>
      <c r="U834" s="219">
        <v>2.57</v>
      </c>
      <c r="V834" s="219">
        <v>2.76</v>
      </c>
      <c r="W834" s="219">
        <v>3.24</v>
      </c>
      <c r="X834" s="219">
        <v>4.05</v>
      </c>
      <c r="Y834" s="219">
        <v>4.48</v>
      </c>
      <c r="Z834" s="219">
        <v>4.64</v>
      </c>
      <c r="AA834" s="219">
        <v>4.92</v>
      </c>
      <c r="AB834" s="219">
        <v>4.73</v>
      </c>
      <c r="AC834" s="219">
        <v>4.06</v>
      </c>
      <c r="AD834" s="219">
        <v>3.15</v>
      </c>
      <c r="AE834" s="219">
        <v>2.89</v>
      </c>
      <c r="AF834" s="219">
        <v>2.53</v>
      </c>
      <c r="AG834" s="179">
        <v>2.7115062280898</v>
      </c>
      <c r="AH834" s="179">
        <v>2.9119677780264</v>
      </c>
      <c r="AI834" s="179">
        <v>3.4183969568136</v>
      </c>
      <c r="AJ834" s="179">
        <v>4.272996196017</v>
      </c>
      <c r="AK834" s="179">
        <v>4.72667233534721</v>
      </c>
      <c r="AL834" s="179">
        <v>4.89548206160961</v>
      </c>
      <c r="AM834" s="179">
        <v>5.19089908256881</v>
      </c>
      <c r="AN834" s="179">
        <v>4.99043753263221</v>
      </c>
      <c r="AO834" s="179">
        <v>4.28354680390841</v>
      </c>
      <c r="AP834" s="179">
        <v>3.323441485791</v>
      </c>
      <c r="AQ834" s="179">
        <v>3.0491256806146</v>
      </c>
      <c r="AR834" s="179">
        <v>2.6693037965242</v>
      </c>
      <c r="AS834" s="177">
        <v>0.8</v>
      </c>
      <c r="AT834" s="180">
        <v>1.06909146138602</v>
      </c>
      <c r="AU834" s="181">
        <v>827</v>
      </c>
    </row>
    <row r="835" customHeight="1" spans="1:47">
      <c r="A835" s="184" t="s">
        <v>954</v>
      </c>
      <c r="B835" s="185" t="s">
        <v>955</v>
      </c>
      <c r="C835" s="167" t="s">
        <v>959</v>
      </c>
      <c r="D835" s="186">
        <v>0</v>
      </c>
      <c r="E835" s="186">
        <v>0.75</v>
      </c>
      <c r="F835" s="186" t="s">
        <v>160</v>
      </c>
      <c r="G835" s="186" t="s">
        <v>160</v>
      </c>
      <c r="H835" s="186" t="s">
        <v>160</v>
      </c>
      <c r="I835" s="186" t="s">
        <v>160</v>
      </c>
      <c r="J835" s="186" t="s">
        <v>160</v>
      </c>
      <c r="K835" s="196" t="s">
        <v>160</v>
      </c>
      <c r="L835" s="171">
        <v>0.3981</v>
      </c>
      <c r="M835" s="172">
        <v>25</v>
      </c>
      <c r="N835" s="173">
        <v>114.27</v>
      </c>
      <c r="O835" s="173">
        <v>30.57</v>
      </c>
      <c r="P835" s="174">
        <v>1.033</v>
      </c>
      <c r="Q835" s="175">
        <v>24.27</v>
      </c>
      <c r="R835" s="176">
        <v>19</v>
      </c>
      <c r="S835" s="174">
        <f t="shared" si="24"/>
        <v>1.07256</v>
      </c>
      <c r="T835" s="177">
        <f t="shared" si="25"/>
        <v>-0.036883717461028</v>
      </c>
      <c r="U835" s="219">
        <v>2.57</v>
      </c>
      <c r="V835" s="219">
        <v>2.76</v>
      </c>
      <c r="W835" s="219">
        <v>3.24</v>
      </c>
      <c r="X835" s="219">
        <v>4.05</v>
      </c>
      <c r="Y835" s="219">
        <v>4.48</v>
      </c>
      <c r="Z835" s="219">
        <v>4.64</v>
      </c>
      <c r="AA835" s="219">
        <v>4.92</v>
      </c>
      <c r="AB835" s="219">
        <v>4.73</v>
      </c>
      <c r="AC835" s="219">
        <v>4.06</v>
      </c>
      <c r="AD835" s="219">
        <v>3.15</v>
      </c>
      <c r="AE835" s="219">
        <v>2.89</v>
      </c>
      <c r="AF835" s="219">
        <v>2.53</v>
      </c>
      <c r="AG835" s="179">
        <v>2.71106533900201</v>
      </c>
      <c r="AH835" s="179">
        <v>2.91149429402551</v>
      </c>
      <c r="AI835" s="179">
        <v>3.41784112776907</v>
      </c>
      <c r="AJ835" s="179">
        <v>4.27230140971134</v>
      </c>
      <c r="AK835" s="179">
        <v>4.72590378160662</v>
      </c>
      <c r="AL835" s="179">
        <v>4.89468605952114</v>
      </c>
      <c r="AM835" s="179">
        <v>5.19005504587156</v>
      </c>
      <c r="AN835" s="179">
        <v>4.98962609084806</v>
      </c>
      <c r="AO835" s="179">
        <v>4.282850302081</v>
      </c>
      <c r="AP835" s="179">
        <v>3.32290109644216</v>
      </c>
      <c r="AQ835" s="179">
        <v>3.04862989483106</v>
      </c>
      <c r="AR835" s="179">
        <v>2.66886976952338</v>
      </c>
      <c r="AS835" s="177">
        <v>0.8</v>
      </c>
      <c r="AT835" s="180">
        <v>1.06915655331029</v>
      </c>
      <c r="AU835" s="181">
        <v>828</v>
      </c>
    </row>
    <row r="836" customHeight="1" spans="1:47">
      <c r="A836" s="184" t="s">
        <v>954</v>
      </c>
      <c r="B836" s="185" t="s">
        <v>955</v>
      </c>
      <c r="C836" s="167" t="s">
        <v>960</v>
      </c>
      <c r="D836" s="186">
        <v>0</v>
      </c>
      <c r="E836" s="186">
        <v>0.75</v>
      </c>
      <c r="F836" s="186" t="s">
        <v>160</v>
      </c>
      <c r="G836" s="186" t="s">
        <v>160</v>
      </c>
      <c r="H836" s="186" t="s">
        <v>160</v>
      </c>
      <c r="I836" s="186" t="s">
        <v>160</v>
      </c>
      <c r="J836" s="186" t="s">
        <v>160</v>
      </c>
      <c r="K836" s="196" t="s">
        <v>160</v>
      </c>
      <c r="L836" s="171">
        <v>0.3981</v>
      </c>
      <c r="M836" s="172">
        <v>30</v>
      </c>
      <c r="N836" s="173">
        <v>114.27</v>
      </c>
      <c r="O836" s="173">
        <v>30.55</v>
      </c>
      <c r="P836" s="174">
        <v>1.036</v>
      </c>
      <c r="Q836" s="175">
        <v>24.25</v>
      </c>
      <c r="R836" s="176">
        <v>19</v>
      </c>
      <c r="S836" s="174">
        <f t="shared" si="24"/>
        <v>1.07256</v>
      </c>
      <c r="T836" s="177">
        <f t="shared" si="25"/>
        <v>-0.0340866711419409</v>
      </c>
      <c r="U836" s="219">
        <v>2.57</v>
      </c>
      <c r="V836" s="219">
        <v>2.76</v>
      </c>
      <c r="W836" s="219">
        <v>3.24</v>
      </c>
      <c r="X836" s="219">
        <v>4.05</v>
      </c>
      <c r="Y836" s="219">
        <v>4.48</v>
      </c>
      <c r="Z836" s="219">
        <v>4.64</v>
      </c>
      <c r="AA836" s="219">
        <v>4.92</v>
      </c>
      <c r="AB836" s="219">
        <v>4.73</v>
      </c>
      <c r="AC836" s="219">
        <v>4.06</v>
      </c>
      <c r="AD836" s="219">
        <v>3.15</v>
      </c>
      <c r="AE836" s="219">
        <v>2.89</v>
      </c>
      <c r="AF836" s="219">
        <v>2.53</v>
      </c>
      <c r="AG836" s="179">
        <v>2.71077780264041</v>
      </c>
      <c r="AH836" s="179">
        <v>2.91118550011188</v>
      </c>
      <c r="AI836" s="179">
        <v>3.41747863056612</v>
      </c>
      <c r="AJ836" s="179">
        <v>4.27184828820765</v>
      </c>
      <c r="AK836" s="179">
        <v>4.72540255090624</v>
      </c>
      <c r="AL836" s="179">
        <v>4.89416692772432</v>
      </c>
      <c r="AM836" s="179">
        <v>5.18950458715596</v>
      </c>
      <c r="AN836" s="179">
        <v>4.98909688968449</v>
      </c>
      <c r="AO836" s="179">
        <v>4.28239606175878</v>
      </c>
      <c r="AP836" s="179">
        <v>3.32254866860595</v>
      </c>
      <c r="AQ836" s="179">
        <v>3.04830655627657</v>
      </c>
      <c r="AR836" s="179">
        <v>2.66858670843589</v>
      </c>
      <c r="AS836" s="177">
        <v>0.8</v>
      </c>
      <c r="AT836" s="180">
        <v>1.06909146138602</v>
      </c>
      <c r="AU836" s="181">
        <v>829</v>
      </c>
    </row>
    <row r="837" customHeight="1" spans="1:47">
      <c r="A837" s="184" t="s">
        <v>954</v>
      </c>
      <c r="B837" s="185" t="s">
        <v>955</v>
      </c>
      <c r="C837" s="167" t="s">
        <v>961</v>
      </c>
      <c r="D837" s="186">
        <v>0</v>
      </c>
      <c r="E837" s="186">
        <v>0.75</v>
      </c>
      <c r="F837" s="186" t="s">
        <v>160</v>
      </c>
      <c r="G837" s="186" t="s">
        <v>160</v>
      </c>
      <c r="H837" s="186" t="s">
        <v>160</v>
      </c>
      <c r="I837" s="186" t="s">
        <v>160</v>
      </c>
      <c r="J837" s="186" t="s">
        <v>160</v>
      </c>
      <c r="K837" s="196" t="s">
        <v>160</v>
      </c>
      <c r="L837" s="171">
        <v>0.3981</v>
      </c>
      <c r="M837" s="172">
        <v>28</v>
      </c>
      <c r="N837" s="173">
        <v>114.3</v>
      </c>
      <c r="O837" s="173">
        <v>30.57</v>
      </c>
      <c r="P837" s="174">
        <v>1.037</v>
      </c>
      <c r="Q837" s="175">
        <v>24.27</v>
      </c>
      <c r="R837" s="176">
        <v>19</v>
      </c>
      <c r="S837" s="174">
        <f t="shared" si="24"/>
        <v>1.07256</v>
      </c>
      <c r="T837" s="177">
        <f t="shared" si="25"/>
        <v>-0.033154322368912</v>
      </c>
      <c r="U837" s="219">
        <v>2.57</v>
      </c>
      <c r="V837" s="219">
        <v>2.76</v>
      </c>
      <c r="W837" s="219">
        <v>3.24</v>
      </c>
      <c r="X837" s="219">
        <v>4.05</v>
      </c>
      <c r="Y837" s="219">
        <v>4.48</v>
      </c>
      <c r="Z837" s="219">
        <v>4.64</v>
      </c>
      <c r="AA837" s="219">
        <v>4.92</v>
      </c>
      <c r="AB837" s="219">
        <v>4.73</v>
      </c>
      <c r="AC837" s="219">
        <v>4.06</v>
      </c>
      <c r="AD837" s="219">
        <v>3.15</v>
      </c>
      <c r="AE837" s="219">
        <v>2.89</v>
      </c>
      <c r="AF837" s="219">
        <v>2.53</v>
      </c>
      <c r="AG837" s="179">
        <v>2.71106533900201</v>
      </c>
      <c r="AH837" s="179">
        <v>2.91149429402551</v>
      </c>
      <c r="AI837" s="179">
        <v>3.41784112776907</v>
      </c>
      <c r="AJ837" s="179">
        <v>4.27230140971134</v>
      </c>
      <c r="AK837" s="179">
        <v>4.72590378160662</v>
      </c>
      <c r="AL837" s="179">
        <v>4.89468605952114</v>
      </c>
      <c r="AM837" s="179">
        <v>5.19005504587156</v>
      </c>
      <c r="AN837" s="179">
        <v>4.98962609084806</v>
      </c>
      <c r="AO837" s="179">
        <v>4.282850302081</v>
      </c>
      <c r="AP837" s="179">
        <v>3.32290109644216</v>
      </c>
      <c r="AQ837" s="179">
        <v>3.04862989483106</v>
      </c>
      <c r="AR837" s="179">
        <v>2.66886976952338</v>
      </c>
      <c r="AS837" s="177">
        <v>0.8</v>
      </c>
      <c r="AT837" s="180">
        <v>1.06915655331029</v>
      </c>
      <c r="AU837" s="181">
        <v>830</v>
      </c>
    </row>
    <row r="838" customHeight="1" spans="1:47">
      <c r="A838" s="184" t="s">
        <v>954</v>
      </c>
      <c r="B838" s="185" t="s">
        <v>955</v>
      </c>
      <c r="C838" s="167" t="s">
        <v>962</v>
      </c>
      <c r="D838" s="186">
        <v>0</v>
      </c>
      <c r="E838" s="186">
        <v>0.75</v>
      </c>
      <c r="F838" s="186" t="s">
        <v>160</v>
      </c>
      <c r="G838" s="186" t="s">
        <v>160</v>
      </c>
      <c r="H838" s="186" t="s">
        <v>160</v>
      </c>
      <c r="I838" s="186" t="s">
        <v>160</v>
      </c>
      <c r="J838" s="186" t="s">
        <v>160</v>
      </c>
      <c r="K838" s="196" t="s">
        <v>160</v>
      </c>
      <c r="L838" s="171">
        <v>0.3981</v>
      </c>
      <c r="M838" s="172">
        <v>32</v>
      </c>
      <c r="N838" s="173">
        <v>114.38</v>
      </c>
      <c r="O838" s="173">
        <v>30.63</v>
      </c>
      <c r="P838" s="174">
        <v>1.014</v>
      </c>
      <c r="Q838" s="175">
        <v>24.33</v>
      </c>
      <c r="R838" s="176">
        <v>19</v>
      </c>
      <c r="S838" s="174">
        <f t="shared" si="24"/>
        <v>1.07256</v>
      </c>
      <c r="T838" s="177">
        <f t="shared" si="25"/>
        <v>-0.0545983441485792</v>
      </c>
      <c r="U838" s="219">
        <v>2.57</v>
      </c>
      <c r="V838" s="219">
        <v>2.76</v>
      </c>
      <c r="W838" s="219">
        <v>3.24</v>
      </c>
      <c r="X838" s="219">
        <v>4.05</v>
      </c>
      <c r="Y838" s="219">
        <v>4.48</v>
      </c>
      <c r="Z838" s="219">
        <v>4.64</v>
      </c>
      <c r="AA838" s="219">
        <v>4.92</v>
      </c>
      <c r="AB838" s="219">
        <v>4.73</v>
      </c>
      <c r="AC838" s="219">
        <v>4.06</v>
      </c>
      <c r="AD838" s="219">
        <v>3.15</v>
      </c>
      <c r="AE838" s="219">
        <v>2.89</v>
      </c>
      <c r="AF838" s="219">
        <v>2.53</v>
      </c>
      <c r="AG838" s="179">
        <v>2.7128097262624</v>
      </c>
      <c r="AH838" s="179">
        <v>2.91336764376818</v>
      </c>
      <c r="AI838" s="179">
        <v>3.42004027746699</v>
      </c>
      <c r="AJ838" s="179">
        <v>4.27505034683374</v>
      </c>
      <c r="AK838" s="179">
        <v>4.72894458118893</v>
      </c>
      <c r="AL838" s="179">
        <v>4.89783545908853</v>
      </c>
      <c r="AM838" s="179">
        <v>5.19339449541284</v>
      </c>
      <c r="AN838" s="179">
        <v>4.99283657790706</v>
      </c>
      <c r="AO838" s="179">
        <v>4.28560602670247</v>
      </c>
      <c r="AP838" s="179">
        <v>3.32503915864847</v>
      </c>
      <c r="AQ838" s="179">
        <v>3.05059148206161</v>
      </c>
      <c r="AR838" s="179">
        <v>2.6705870067875</v>
      </c>
      <c r="AS838" s="177">
        <v>0.8</v>
      </c>
      <c r="AT838" s="180">
        <v>1.06945308318748</v>
      </c>
      <c r="AU838" s="181">
        <v>831</v>
      </c>
    </row>
    <row r="839" customHeight="1" spans="1:47">
      <c r="A839" s="184" t="s">
        <v>954</v>
      </c>
      <c r="B839" s="185" t="s">
        <v>955</v>
      </c>
      <c r="C839" s="167" t="s">
        <v>963</v>
      </c>
      <c r="D839" s="186">
        <v>0</v>
      </c>
      <c r="E839" s="186">
        <v>0.75</v>
      </c>
      <c r="F839" s="186" t="s">
        <v>160</v>
      </c>
      <c r="G839" s="186" t="s">
        <v>160</v>
      </c>
      <c r="H839" s="186" t="s">
        <v>160</v>
      </c>
      <c r="I839" s="186" t="s">
        <v>160</v>
      </c>
      <c r="J839" s="186" t="s">
        <v>160</v>
      </c>
      <c r="K839" s="196" t="s">
        <v>160</v>
      </c>
      <c r="L839" s="171">
        <v>0.3981</v>
      </c>
      <c r="M839" s="172">
        <v>19</v>
      </c>
      <c r="N839" s="173">
        <v>114.33</v>
      </c>
      <c r="O839" s="173">
        <v>30.5</v>
      </c>
      <c r="P839" s="174">
        <v>1.035</v>
      </c>
      <c r="Q839" s="175">
        <v>24.2</v>
      </c>
      <c r="R839" s="176">
        <v>19</v>
      </c>
      <c r="S839" s="174">
        <f t="shared" si="24"/>
        <v>1.07256</v>
      </c>
      <c r="T839" s="177">
        <f t="shared" si="25"/>
        <v>-0.03501901991497</v>
      </c>
      <c r="U839" s="219">
        <v>2.57</v>
      </c>
      <c r="V839" s="219">
        <v>2.76</v>
      </c>
      <c r="W839" s="219">
        <v>3.24</v>
      </c>
      <c r="X839" s="219">
        <v>4.05</v>
      </c>
      <c r="Y839" s="219">
        <v>4.48</v>
      </c>
      <c r="Z839" s="219">
        <v>4.64</v>
      </c>
      <c r="AA839" s="219">
        <v>4.92</v>
      </c>
      <c r="AB839" s="219">
        <v>4.73</v>
      </c>
      <c r="AC839" s="219">
        <v>4.06</v>
      </c>
      <c r="AD839" s="219">
        <v>3.15</v>
      </c>
      <c r="AE839" s="219">
        <v>2.89</v>
      </c>
      <c r="AF839" s="219">
        <v>2.53</v>
      </c>
      <c r="AG839" s="179">
        <v>2.71004937719102</v>
      </c>
      <c r="AH839" s="179">
        <v>2.91040322219736</v>
      </c>
      <c r="AI839" s="179">
        <v>3.41656030431864</v>
      </c>
      <c r="AJ839" s="179">
        <v>4.2707003803983</v>
      </c>
      <c r="AK839" s="179">
        <v>4.72413276646528</v>
      </c>
      <c r="AL839" s="179">
        <v>4.89285179383904</v>
      </c>
      <c r="AM839" s="179">
        <v>5.18811009174312</v>
      </c>
      <c r="AN839" s="179">
        <v>4.98775624673678</v>
      </c>
      <c r="AO839" s="179">
        <v>4.28124531960916</v>
      </c>
      <c r="AP839" s="179">
        <v>3.3216558514209</v>
      </c>
      <c r="AQ839" s="179">
        <v>3.04748743193854</v>
      </c>
      <c r="AR839" s="179">
        <v>2.66786962034758</v>
      </c>
      <c r="AS839" s="177">
        <v>0.8</v>
      </c>
      <c r="AT839" s="180">
        <v>1.07032097551097</v>
      </c>
      <c r="AU839" s="181">
        <v>832</v>
      </c>
    </row>
    <row r="840" customHeight="1" spans="1:47">
      <c r="A840" s="184" t="s">
        <v>954</v>
      </c>
      <c r="B840" s="185" t="s">
        <v>955</v>
      </c>
      <c r="C840" s="167" t="s">
        <v>964</v>
      </c>
      <c r="D840" s="186">
        <v>0</v>
      </c>
      <c r="E840" s="186">
        <v>0.75</v>
      </c>
      <c r="F840" s="186" t="s">
        <v>160</v>
      </c>
      <c r="G840" s="186" t="s">
        <v>160</v>
      </c>
      <c r="H840" s="186" t="s">
        <v>160</v>
      </c>
      <c r="I840" s="186" t="s">
        <v>160</v>
      </c>
      <c r="J840" s="186" t="s">
        <v>160</v>
      </c>
      <c r="K840" s="196" t="s">
        <v>160</v>
      </c>
      <c r="L840" s="171">
        <v>0.3981</v>
      </c>
      <c r="M840" s="172">
        <v>26</v>
      </c>
      <c r="N840" s="173">
        <v>114.13</v>
      </c>
      <c r="O840" s="173">
        <v>30.62</v>
      </c>
      <c r="P840" s="174">
        <v>0.964</v>
      </c>
      <c r="Q840" s="175">
        <v>24.32</v>
      </c>
      <c r="R840" s="176">
        <v>19</v>
      </c>
      <c r="S840" s="174">
        <f t="shared" si="24"/>
        <v>1.07256</v>
      </c>
      <c r="T840" s="177">
        <f t="shared" si="25"/>
        <v>-0.10121578280003</v>
      </c>
      <c r="U840" s="219">
        <v>2.57</v>
      </c>
      <c r="V840" s="219">
        <v>2.76</v>
      </c>
      <c r="W840" s="219">
        <v>3.24</v>
      </c>
      <c r="X840" s="219">
        <v>4.05</v>
      </c>
      <c r="Y840" s="219">
        <v>4.48</v>
      </c>
      <c r="Z840" s="219">
        <v>4.64</v>
      </c>
      <c r="AA840" s="219">
        <v>4.92</v>
      </c>
      <c r="AB840" s="219">
        <v>4.73</v>
      </c>
      <c r="AC840" s="219">
        <v>4.06</v>
      </c>
      <c r="AD840" s="219">
        <v>3.15</v>
      </c>
      <c r="AE840" s="219">
        <v>2.89</v>
      </c>
      <c r="AF840" s="219">
        <v>2.53</v>
      </c>
      <c r="AG840" s="179">
        <v>2.71225382262997</v>
      </c>
      <c r="AH840" s="179">
        <v>2.91277064220183</v>
      </c>
      <c r="AI840" s="179">
        <v>3.41933944954128</v>
      </c>
      <c r="AJ840" s="179">
        <v>4.2741743119266</v>
      </c>
      <c r="AK840" s="179">
        <v>4.7279755351682</v>
      </c>
      <c r="AL840" s="179">
        <v>4.89683180428134</v>
      </c>
      <c r="AM840" s="179">
        <v>5.19233027522936</v>
      </c>
      <c r="AN840" s="179">
        <v>4.99181345565749</v>
      </c>
      <c r="AO840" s="179">
        <v>4.28472782874618</v>
      </c>
      <c r="AP840" s="179">
        <v>3.32435779816514</v>
      </c>
      <c r="AQ840" s="179">
        <v>3.04996636085627</v>
      </c>
      <c r="AR840" s="179">
        <v>2.67003975535168</v>
      </c>
      <c r="AS840" s="177">
        <v>0.8</v>
      </c>
      <c r="AT840" s="180">
        <v>1.06909146138602</v>
      </c>
      <c r="AU840" s="181">
        <v>833</v>
      </c>
    </row>
    <row r="841" customHeight="1" spans="1:47">
      <c r="A841" s="184" t="s">
        <v>954</v>
      </c>
      <c r="B841" s="185" t="s">
        <v>955</v>
      </c>
      <c r="C841" s="167" t="s">
        <v>965</v>
      </c>
      <c r="D841" s="186">
        <v>0</v>
      </c>
      <c r="E841" s="186">
        <v>0.75</v>
      </c>
      <c r="F841" s="186" t="s">
        <v>160</v>
      </c>
      <c r="G841" s="186" t="s">
        <v>160</v>
      </c>
      <c r="H841" s="186" t="s">
        <v>160</v>
      </c>
      <c r="I841" s="186" t="s">
        <v>160</v>
      </c>
      <c r="J841" s="186" t="s">
        <v>160</v>
      </c>
      <c r="K841" s="196" t="s">
        <v>160</v>
      </c>
      <c r="L841" s="171">
        <v>0.3981</v>
      </c>
      <c r="M841" s="172">
        <v>19</v>
      </c>
      <c r="N841" s="173">
        <v>114.08</v>
      </c>
      <c r="O841" s="173">
        <v>30.32</v>
      </c>
      <c r="P841" s="174">
        <v>0.948</v>
      </c>
      <c r="Q841" s="175">
        <v>23.92</v>
      </c>
      <c r="R841" s="176">
        <v>18</v>
      </c>
      <c r="S841" s="174">
        <f t="shared" si="24"/>
        <v>1.07256</v>
      </c>
      <c r="T841" s="177">
        <f t="shared" si="25"/>
        <v>-0.116133363168494</v>
      </c>
      <c r="U841" s="219">
        <v>2.57</v>
      </c>
      <c r="V841" s="219">
        <v>2.76</v>
      </c>
      <c r="W841" s="219">
        <v>3.24</v>
      </c>
      <c r="X841" s="219">
        <v>4.05</v>
      </c>
      <c r="Y841" s="219">
        <v>4.48</v>
      </c>
      <c r="Z841" s="219">
        <v>4.64</v>
      </c>
      <c r="AA841" s="219">
        <v>4.92</v>
      </c>
      <c r="AB841" s="219">
        <v>4.73</v>
      </c>
      <c r="AC841" s="219">
        <v>4.06</v>
      </c>
      <c r="AD841" s="219">
        <v>3.15</v>
      </c>
      <c r="AE841" s="219">
        <v>2.89</v>
      </c>
      <c r="AF841" s="219">
        <v>2.53</v>
      </c>
      <c r="AG841" s="179">
        <v>2.70634974267174</v>
      </c>
      <c r="AH841" s="179">
        <v>2.90643007384202</v>
      </c>
      <c r="AI841" s="179">
        <v>3.41189617364063</v>
      </c>
      <c r="AJ841" s="179">
        <v>4.26487021705079</v>
      </c>
      <c r="AK841" s="179">
        <v>4.71768359812038</v>
      </c>
      <c r="AL841" s="179">
        <v>4.88617229805325</v>
      </c>
      <c r="AM841" s="179">
        <v>5.18102752293578</v>
      </c>
      <c r="AN841" s="179">
        <v>4.98094719176549</v>
      </c>
      <c r="AO841" s="179">
        <v>4.2754007607966</v>
      </c>
      <c r="AP841" s="179">
        <v>3.31712127992839</v>
      </c>
      <c r="AQ841" s="179">
        <v>3.04332714253748</v>
      </c>
      <c r="AR841" s="179">
        <v>2.66422756768852</v>
      </c>
      <c r="AS841" s="177">
        <v>0.8</v>
      </c>
      <c r="AT841" s="180">
        <v>1.0722665008028</v>
      </c>
      <c r="AU841" s="181">
        <v>834</v>
      </c>
    </row>
    <row r="842" customHeight="1" spans="1:47">
      <c r="A842" s="184" t="s">
        <v>954</v>
      </c>
      <c r="B842" s="185" t="s">
        <v>955</v>
      </c>
      <c r="C842" s="167" t="s">
        <v>966</v>
      </c>
      <c r="D842" s="186">
        <v>0</v>
      </c>
      <c r="E842" s="186">
        <v>0.75</v>
      </c>
      <c r="F842" s="186" t="s">
        <v>160</v>
      </c>
      <c r="G842" s="186" t="s">
        <v>160</v>
      </c>
      <c r="H842" s="186" t="s">
        <v>160</v>
      </c>
      <c r="I842" s="186" t="s">
        <v>160</v>
      </c>
      <c r="J842" s="186" t="s">
        <v>160</v>
      </c>
      <c r="K842" s="196" t="s">
        <v>160</v>
      </c>
      <c r="L842" s="171">
        <v>0.3981</v>
      </c>
      <c r="M842" s="172">
        <v>24</v>
      </c>
      <c r="N842" s="173">
        <v>114.03</v>
      </c>
      <c r="O842" s="173">
        <v>30.58</v>
      </c>
      <c r="P842" s="174">
        <v>0.961</v>
      </c>
      <c r="Q842" s="175">
        <v>24.28</v>
      </c>
      <c r="R842" s="176">
        <v>19</v>
      </c>
      <c r="S842" s="174">
        <f t="shared" si="24"/>
        <v>1.07256</v>
      </c>
      <c r="T842" s="177">
        <f t="shared" si="25"/>
        <v>-0.104012829119117</v>
      </c>
      <c r="U842" s="219">
        <v>2.57</v>
      </c>
      <c r="V842" s="219">
        <v>2.76</v>
      </c>
      <c r="W842" s="219">
        <v>3.24</v>
      </c>
      <c r="X842" s="219">
        <v>4.05</v>
      </c>
      <c r="Y842" s="219">
        <v>4.48</v>
      </c>
      <c r="Z842" s="219">
        <v>4.64</v>
      </c>
      <c r="AA842" s="219">
        <v>4.92</v>
      </c>
      <c r="AB842" s="219">
        <v>4.73</v>
      </c>
      <c r="AC842" s="219">
        <v>4.06</v>
      </c>
      <c r="AD842" s="219">
        <v>3.15</v>
      </c>
      <c r="AE842" s="219">
        <v>2.89</v>
      </c>
      <c r="AF842" s="219">
        <v>2.53</v>
      </c>
      <c r="AG842" s="179">
        <v>2.7112186917282</v>
      </c>
      <c r="AH842" s="179">
        <v>2.91165898411278</v>
      </c>
      <c r="AI842" s="179">
        <v>3.41803445961065</v>
      </c>
      <c r="AJ842" s="179">
        <v>4.27254307451331</v>
      </c>
      <c r="AK842" s="179">
        <v>4.72617110464683</v>
      </c>
      <c r="AL842" s="179">
        <v>4.89496292981278</v>
      </c>
      <c r="AM842" s="179">
        <v>5.19034862385321</v>
      </c>
      <c r="AN842" s="179">
        <v>4.98990833146864</v>
      </c>
      <c r="AO842" s="179">
        <v>4.28309256358618</v>
      </c>
      <c r="AP842" s="179">
        <v>3.3230890579548</v>
      </c>
      <c r="AQ842" s="179">
        <v>3.04880234206012</v>
      </c>
      <c r="AR842" s="179">
        <v>2.66902073543671</v>
      </c>
      <c r="AS842" s="177">
        <v>0.8</v>
      </c>
      <c r="AT842" s="180">
        <v>1.06876851152796</v>
      </c>
      <c r="AU842" s="181">
        <v>835</v>
      </c>
    </row>
    <row r="843" customHeight="1" spans="1:47">
      <c r="A843" s="184" t="s">
        <v>954</v>
      </c>
      <c r="B843" s="185" t="s">
        <v>955</v>
      </c>
      <c r="C843" s="167" t="s">
        <v>967</v>
      </c>
      <c r="D843" s="186">
        <v>0</v>
      </c>
      <c r="E843" s="186">
        <v>0.75</v>
      </c>
      <c r="F843" s="186" t="s">
        <v>160</v>
      </c>
      <c r="G843" s="186" t="s">
        <v>160</v>
      </c>
      <c r="H843" s="186" t="s">
        <v>160</v>
      </c>
      <c r="I843" s="186" t="s">
        <v>160</v>
      </c>
      <c r="J843" s="186" t="s">
        <v>160</v>
      </c>
      <c r="K843" s="196" t="s">
        <v>160</v>
      </c>
      <c r="L843" s="171">
        <v>0.3981</v>
      </c>
      <c r="M843" s="172">
        <v>19</v>
      </c>
      <c r="N843" s="173">
        <v>114.32</v>
      </c>
      <c r="O843" s="173">
        <v>30.35</v>
      </c>
      <c r="P843" s="174">
        <v>1.034</v>
      </c>
      <c r="Q843" s="175">
        <v>23.95</v>
      </c>
      <c r="R843" s="176">
        <v>19</v>
      </c>
      <c r="S843" s="174">
        <f t="shared" ref="S843:S906" si="26">(U843*31+V843*28+W843*31+X843*30+Y843*31+Z843*30+AA843*31+AB843*31+AC843*30+AD843*31+AE843*30+AF843*31)*AS843/1000</f>
        <v>1.07256</v>
      </c>
      <c r="T843" s="177">
        <f t="shared" ref="T843:T906" si="27">P843/S843-1</f>
        <v>-0.035951368687999</v>
      </c>
      <c r="U843" s="219">
        <v>2.57</v>
      </c>
      <c r="V843" s="219">
        <v>2.76</v>
      </c>
      <c r="W843" s="219">
        <v>3.24</v>
      </c>
      <c r="X843" s="219">
        <v>4.05</v>
      </c>
      <c r="Y843" s="219">
        <v>4.48</v>
      </c>
      <c r="Z843" s="219">
        <v>4.64</v>
      </c>
      <c r="AA843" s="219">
        <v>4.92</v>
      </c>
      <c r="AB843" s="219">
        <v>4.73</v>
      </c>
      <c r="AC843" s="219">
        <v>4.06</v>
      </c>
      <c r="AD843" s="219">
        <v>3.15</v>
      </c>
      <c r="AE843" s="219">
        <v>2.89</v>
      </c>
      <c r="AF843" s="219">
        <v>2.53</v>
      </c>
      <c r="AG843" s="179">
        <v>2.70679063175953</v>
      </c>
      <c r="AH843" s="179">
        <v>2.90690355784292</v>
      </c>
      <c r="AI843" s="179">
        <v>3.41245200268516</v>
      </c>
      <c r="AJ843" s="179">
        <v>4.26556500335645</v>
      </c>
      <c r="AK843" s="179">
        <v>4.71845215186097</v>
      </c>
      <c r="AL843" s="179">
        <v>4.88696830014172</v>
      </c>
      <c r="AM843" s="179">
        <v>5.18187155963303</v>
      </c>
      <c r="AN843" s="179">
        <v>4.98175863354964</v>
      </c>
      <c r="AO843" s="179">
        <v>4.276097262624</v>
      </c>
      <c r="AP843" s="179">
        <v>3.31766166927724</v>
      </c>
      <c r="AQ843" s="179">
        <v>3.04382292832103</v>
      </c>
      <c r="AR843" s="179">
        <v>2.66466159468934</v>
      </c>
      <c r="AS843" s="177">
        <v>0.8</v>
      </c>
      <c r="AT843" s="180">
        <v>1.10512061221095</v>
      </c>
      <c r="AU843" s="181">
        <v>836</v>
      </c>
    </row>
    <row r="844" customHeight="1" spans="1:47">
      <c r="A844" s="184" t="s">
        <v>954</v>
      </c>
      <c r="B844" s="185" t="s">
        <v>955</v>
      </c>
      <c r="C844" s="167" t="s">
        <v>968</v>
      </c>
      <c r="D844" s="186">
        <v>0</v>
      </c>
      <c r="E844" s="186">
        <v>0.75</v>
      </c>
      <c r="F844" s="186" t="s">
        <v>160</v>
      </c>
      <c r="G844" s="186" t="s">
        <v>160</v>
      </c>
      <c r="H844" s="186" t="s">
        <v>160</v>
      </c>
      <c r="I844" s="186" t="s">
        <v>160</v>
      </c>
      <c r="J844" s="186" t="s">
        <v>160</v>
      </c>
      <c r="K844" s="196" t="s">
        <v>160</v>
      </c>
      <c r="L844" s="171">
        <v>0.3981</v>
      </c>
      <c r="M844" s="172">
        <v>27</v>
      </c>
      <c r="N844" s="173">
        <v>114.37</v>
      </c>
      <c r="O844" s="173">
        <v>30.87</v>
      </c>
      <c r="P844" s="174">
        <v>1.005</v>
      </c>
      <c r="Q844" s="175">
        <v>24.67</v>
      </c>
      <c r="R844" s="176">
        <v>19</v>
      </c>
      <c r="S844" s="174">
        <f t="shared" si="26"/>
        <v>1.07256</v>
      </c>
      <c r="T844" s="177">
        <f t="shared" si="27"/>
        <v>-0.0629894831058405</v>
      </c>
      <c r="U844" s="219">
        <v>2.57</v>
      </c>
      <c r="V844" s="219">
        <v>2.76</v>
      </c>
      <c r="W844" s="219">
        <v>3.24</v>
      </c>
      <c r="X844" s="219">
        <v>4.05</v>
      </c>
      <c r="Y844" s="219">
        <v>4.48</v>
      </c>
      <c r="Z844" s="219">
        <v>4.64</v>
      </c>
      <c r="AA844" s="219">
        <v>4.92</v>
      </c>
      <c r="AB844" s="219">
        <v>4.73</v>
      </c>
      <c r="AC844" s="219">
        <v>4.06</v>
      </c>
      <c r="AD844" s="219">
        <v>3.15</v>
      </c>
      <c r="AE844" s="219">
        <v>2.89</v>
      </c>
      <c r="AF844" s="219">
        <v>2.53</v>
      </c>
      <c r="AG844" s="179">
        <v>2.71737196986649</v>
      </c>
      <c r="AH844" s="179">
        <v>2.9182671738644</v>
      </c>
      <c r="AI844" s="179">
        <v>3.42579189975386</v>
      </c>
      <c r="AJ844" s="179">
        <v>4.28223987469232</v>
      </c>
      <c r="AK844" s="179">
        <v>4.73689744163497</v>
      </c>
      <c r="AL844" s="179">
        <v>4.90607235026479</v>
      </c>
      <c r="AM844" s="179">
        <v>5.20212844036697</v>
      </c>
      <c r="AN844" s="179">
        <v>5.00123323636906</v>
      </c>
      <c r="AO844" s="179">
        <v>4.29281330648169</v>
      </c>
      <c r="AP844" s="179">
        <v>3.33063101364959</v>
      </c>
      <c r="AQ844" s="179">
        <v>3.05572178712613</v>
      </c>
      <c r="AR844" s="179">
        <v>2.67507824270903</v>
      </c>
      <c r="AS844" s="177">
        <v>0.8</v>
      </c>
      <c r="AT844" s="180">
        <v>1.1052137747463</v>
      </c>
      <c r="AU844" s="181">
        <v>837</v>
      </c>
    </row>
    <row r="845" customHeight="1" spans="1:47">
      <c r="A845" s="184" t="s">
        <v>954</v>
      </c>
      <c r="B845" s="185" t="s">
        <v>955</v>
      </c>
      <c r="C845" s="167" t="s">
        <v>969</v>
      </c>
      <c r="D845" s="186">
        <v>0</v>
      </c>
      <c r="E845" s="186">
        <v>0.75</v>
      </c>
      <c r="F845" s="186" t="s">
        <v>160</v>
      </c>
      <c r="G845" s="186" t="s">
        <v>160</v>
      </c>
      <c r="H845" s="186" t="s">
        <v>160</v>
      </c>
      <c r="I845" s="186" t="s">
        <v>160</v>
      </c>
      <c r="J845" s="186" t="s">
        <v>160</v>
      </c>
      <c r="K845" s="196" t="s">
        <v>160</v>
      </c>
      <c r="L845" s="171">
        <v>0.3981</v>
      </c>
      <c r="M845" s="172">
        <v>32</v>
      </c>
      <c r="N845" s="173">
        <v>114.8</v>
      </c>
      <c r="O845" s="173">
        <v>30.85</v>
      </c>
      <c r="P845" s="174">
        <v>1.043</v>
      </c>
      <c r="Q845" s="175">
        <v>24.65</v>
      </c>
      <c r="R845" s="176">
        <v>19</v>
      </c>
      <c r="S845" s="174">
        <f t="shared" si="26"/>
        <v>1.07256</v>
      </c>
      <c r="T845" s="177">
        <f t="shared" si="27"/>
        <v>-0.0275602297307379</v>
      </c>
      <c r="U845" s="219">
        <v>2.57</v>
      </c>
      <c r="V845" s="219">
        <v>2.76</v>
      </c>
      <c r="W845" s="219">
        <v>3.24</v>
      </c>
      <c r="X845" s="219">
        <v>4.05</v>
      </c>
      <c r="Y845" s="219">
        <v>4.48</v>
      </c>
      <c r="Z845" s="219">
        <v>4.64</v>
      </c>
      <c r="AA845" s="219">
        <v>4.92</v>
      </c>
      <c r="AB845" s="219">
        <v>4.73</v>
      </c>
      <c r="AC845" s="219">
        <v>4.06</v>
      </c>
      <c r="AD845" s="219">
        <v>3.15</v>
      </c>
      <c r="AE845" s="219">
        <v>2.89</v>
      </c>
      <c r="AF845" s="219">
        <v>2.53</v>
      </c>
      <c r="AG845" s="179">
        <v>2.71706526441411</v>
      </c>
      <c r="AH845" s="179">
        <v>2.91793779368986</v>
      </c>
      <c r="AI845" s="179">
        <v>3.42540523607071</v>
      </c>
      <c r="AJ845" s="179">
        <v>4.28175654508839</v>
      </c>
      <c r="AK845" s="179">
        <v>4.73636279555456</v>
      </c>
      <c r="AL845" s="179">
        <v>4.90551860968151</v>
      </c>
      <c r="AM845" s="179">
        <v>5.20154128440367</v>
      </c>
      <c r="AN845" s="179">
        <v>5.00066875512792</v>
      </c>
      <c r="AO845" s="179">
        <v>4.29232878347132</v>
      </c>
      <c r="AP845" s="179">
        <v>3.3302550906243</v>
      </c>
      <c r="AQ845" s="179">
        <v>3.05537689266801</v>
      </c>
      <c r="AR845" s="179">
        <v>2.67477631088237</v>
      </c>
      <c r="AS845" s="177">
        <v>0.8</v>
      </c>
      <c r="AT845" s="180">
        <v>1.10464814506738</v>
      </c>
      <c r="AU845" s="181">
        <v>838</v>
      </c>
    </row>
    <row r="846" customHeight="1" spans="1:47">
      <c r="A846" s="184" t="s">
        <v>954</v>
      </c>
      <c r="B846" s="185" t="s">
        <v>970</v>
      </c>
      <c r="C846" s="188" t="s">
        <v>971</v>
      </c>
      <c r="D846" s="186">
        <v>0</v>
      </c>
      <c r="E846" s="186">
        <v>0.75</v>
      </c>
      <c r="F846" s="186" t="s">
        <v>160</v>
      </c>
      <c r="G846" s="186" t="s">
        <v>160</v>
      </c>
      <c r="H846" s="186" t="s">
        <v>160</v>
      </c>
      <c r="I846" s="186" t="s">
        <v>160</v>
      </c>
      <c r="J846" s="186" t="s">
        <v>160</v>
      </c>
      <c r="K846" s="196" t="s">
        <v>160</v>
      </c>
      <c r="L846" s="171">
        <v>0.3981</v>
      </c>
      <c r="M846" s="172">
        <v>290</v>
      </c>
      <c r="N846" s="173">
        <v>110.78</v>
      </c>
      <c r="O846" s="173">
        <v>32.65</v>
      </c>
      <c r="P846" s="174">
        <v>1.092</v>
      </c>
      <c r="Q846" s="175">
        <v>26.75</v>
      </c>
      <c r="R846" s="176">
        <v>21</v>
      </c>
      <c r="S846" s="174">
        <f t="shared" si="26"/>
        <v>1.055008</v>
      </c>
      <c r="T846" s="177">
        <f t="shared" si="27"/>
        <v>0.0350632412266068</v>
      </c>
      <c r="U846" s="219">
        <v>2.68</v>
      </c>
      <c r="V846" s="219">
        <v>2.86</v>
      </c>
      <c r="W846" s="219">
        <v>3.46</v>
      </c>
      <c r="X846" s="219">
        <v>4.32</v>
      </c>
      <c r="Y846" s="219">
        <v>4.59</v>
      </c>
      <c r="Z846" s="219">
        <v>4.77</v>
      </c>
      <c r="AA846" s="219">
        <v>4.71</v>
      </c>
      <c r="AB846" s="219">
        <v>4.34</v>
      </c>
      <c r="AC846" s="219">
        <v>3.53</v>
      </c>
      <c r="AD846" s="219">
        <v>2.98</v>
      </c>
      <c r="AE846" s="219">
        <v>2.65</v>
      </c>
      <c r="AF846" s="219">
        <v>2.42</v>
      </c>
      <c r="AG846" s="179">
        <v>2.86804058357851</v>
      </c>
      <c r="AH846" s="179">
        <v>3.06067017501289</v>
      </c>
      <c r="AI846" s="179">
        <v>3.70276881312748</v>
      </c>
      <c r="AJ846" s="179">
        <v>4.62311019442507</v>
      </c>
      <c r="AK846" s="179">
        <v>4.91205458157663</v>
      </c>
      <c r="AL846" s="179">
        <v>5.10468417301101</v>
      </c>
      <c r="AM846" s="179">
        <v>5.04047430919955</v>
      </c>
      <c r="AN846" s="179">
        <v>4.64451348236222</v>
      </c>
      <c r="AO846" s="179">
        <v>3.77768032090752</v>
      </c>
      <c r="AP846" s="179">
        <v>3.18908990263581</v>
      </c>
      <c r="AQ846" s="179">
        <v>2.83593565167278</v>
      </c>
      <c r="AR846" s="179">
        <v>2.58979784039552</v>
      </c>
      <c r="AS846" s="177">
        <v>0.8</v>
      </c>
      <c r="AT846" s="180">
        <v>1.10542006321743</v>
      </c>
      <c r="AU846" s="181">
        <v>839</v>
      </c>
    </row>
    <row r="847" customHeight="1" spans="1:47">
      <c r="A847" s="184" t="s">
        <v>954</v>
      </c>
      <c r="B847" s="185" t="s">
        <v>970</v>
      </c>
      <c r="C847" s="167" t="s">
        <v>972</v>
      </c>
      <c r="D847" s="186">
        <v>0</v>
      </c>
      <c r="E847" s="186">
        <v>0.75</v>
      </c>
      <c r="F847" s="186" t="s">
        <v>160</v>
      </c>
      <c r="G847" s="186" t="s">
        <v>160</v>
      </c>
      <c r="H847" s="186" t="s">
        <v>160</v>
      </c>
      <c r="I847" s="186" t="s">
        <v>160</v>
      </c>
      <c r="J847" s="186" t="s">
        <v>160</v>
      </c>
      <c r="K847" s="196" t="s">
        <v>160</v>
      </c>
      <c r="L847" s="171">
        <v>0.3981</v>
      </c>
      <c r="M847" s="172">
        <v>222</v>
      </c>
      <c r="N847" s="173">
        <v>110.82</v>
      </c>
      <c r="O847" s="173">
        <v>32.6</v>
      </c>
      <c r="P847" s="174">
        <v>1.076</v>
      </c>
      <c r="Q847" s="175">
        <v>26.7</v>
      </c>
      <c r="R847" s="176">
        <v>21</v>
      </c>
      <c r="S847" s="174">
        <f t="shared" si="26"/>
        <v>1.055008</v>
      </c>
      <c r="T847" s="177">
        <f t="shared" si="27"/>
        <v>0.0198974794503928</v>
      </c>
      <c r="U847" s="219">
        <v>2.68</v>
      </c>
      <c r="V847" s="219">
        <v>2.86</v>
      </c>
      <c r="W847" s="219">
        <v>3.46</v>
      </c>
      <c r="X847" s="219">
        <v>4.32</v>
      </c>
      <c r="Y847" s="219">
        <v>4.59</v>
      </c>
      <c r="Z847" s="219">
        <v>4.77</v>
      </c>
      <c r="AA847" s="219">
        <v>4.71</v>
      </c>
      <c r="AB847" s="219">
        <v>4.34</v>
      </c>
      <c r="AC847" s="219">
        <v>3.53</v>
      </c>
      <c r="AD847" s="219">
        <v>2.98</v>
      </c>
      <c r="AE847" s="219">
        <v>2.65</v>
      </c>
      <c r="AF847" s="219">
        <v>2.42</v>
      </c>
      <c r="AG847" s="179">
        <v>2.8659067608966</v>
      </c>
      <c r="AH847" s="179">
        <v>3.05839303588219</v>
      </c>
      <c r="AI847" s="179">
        <v>3.70001395250083</v>
      </c>
      <c r="AJ847" s="179">
        <v>4.61967059965422</v>
      </c>
      <c r="AK847" s="179">
        <v>4.90840001213261</v>
      </c>
      <c r="AL847" s="179">
        <v>5.1008862871182</v>
      </c>
      <c r="AM847" s="179">
        <v>5.03672419545634</v>
      </c>
      <c r="AN847" s="179">
        <v>4.64105796354151</v>
      </c>
      <c r="AO847" s="179">
        <v>3.77486972610634</v>
      </c>
      <c r="AP847" s="179">
        <v>3.18671721920592</v>
      </c>
      <c r="AQ847" s="179">
        <v>2.83382571506567</v>
      </c>
      <c r="AR847" s="179">
        <v>2.58787103036185</v>
      </c>
      <c r="AS847" s="177">
        <v>0.8</v>
      </c>
      <c r="AT847" s="180">
        <v>1.10737647645982</v>
      </c>
      <c r="AU847" s="181">
        <v>840</v>
      </c>
    </row>
    <row r="848" customHeight="1" spans="1:47">
      <c r="A848" s="184" t="s">
        <v>954</v>
      </c>
      <c r="B848" s="185" t="s">
        <v>970</v>
      </c>
      <c r="C848" s="167" t="s">
        <v>973</v>
      </c>
      <c r="D848" s="186">
        <v>0</v>
      </c>
      <c r="E848" s="186">
        <v>0.75</v>
      </c>
      <c r="F848" s="186" t="s">
        <v>160</v>
      </c>
      <c r="G848" s="186" t="s">
        <v>160</v>
      </c>
      <c r="H848" s="186" t="s">
        <v>160</v>
      </c>
      <c r="I848" s="186" t="s">
        <v>160</v>
      </c>
      <c r="J848" s="186" t="s">
        <v>160</v>
      </c>
      <c r="K848" s="196" t="s">
        <v>160</v>
      </c>
      <c r="L848" s="171">
        <v>0.3981</v>
      </c>
      <c r="M848" s="172">
        <v>282</v>
      </c>
      <c r="N848" s="173">
        <v>110.78</v>
      </c>
      <c r="O848" s="173">
        <v>32.65</v>
      </c>
      <c r="P848" s="174">
        <v>1.082</v>
      </c>
      <c r="Q848" s="175">
        <v>26.75</v>
      </c>
      <c r="R848" s="176">
        <v>21</v>
      </c>
      <c r="S848" s="174">
        <f t="shared" si="26"/>
        <v>1.055008</v>
      </c>
      <c r="T848" s="177">
        <f t="shared" si="27"/>
        <v>0.025584640116473</v>
      </c>
      <c r="U848" s="219">
        <v>2.68</v>
      </c>
      <c r="V848" s="219">
        <v>2.86</v>
      </c>
      <c r="W848" s="219">
        <v>3.46</v>
      </c>
      <c r="X848" s="219">
        <v>4.32</v>
      </c>
      <c r="Y848" s="219">
        <v>4.59</v>
      </c>
      <c r="Z848" s="219">
        <v>4.77</v>
      </c>
      <c r="AA848" s="219">
        <v>4.71</v>
      </c>
      <c r="AB848" s="219">
        <v>4.34</v>
      </c>
      <c r="AC848" s="219">
        <v>3.53</v>
      </c>
      <c r="AD848" s="219">
        <v>2.98</v>
      </c>
      <c r="AE848" s="219">
        <v>2.65</v>
      </c>
      <c r="AF848" s="219">
        <v>2.42</v>
      </c>
      <c r="AG848" s="179">
        <v>2.86804058357851</v>
      </c>
      <c r="AH848" s="179">
        <v>3.06067017501289</v>
      </c>
      <c r="AI848" s="179">
        <v>3.70276881312748</v>
      </c>
      <c r="AJ848" s="179">
        <v>4.62311019442507</v>
      </c>
      <c r="AK848" s="179">
        <v>4.91205458157663</v>
      </c>
      <c r="AL848" s="179">
        <v>5.10468417301101</v>
      </c>
      <c r="AM848" s="179">
        <v>5.04047430919955</v>
      </c>
      <c r="AN848" s="179">
        <v>4.64451348236222</v>
      </c>
      <c r="AO848" s="179">
        <v>3.77768032090752</v>
      </c>
      <c r="AP848" s="179">
        <v>3.18908990263581</v>
      </c>
      <c r="AQ848" s="179">
        <v>2.83593565167278</v>
      </c>
      <c r="AR848" s="179">
        <v>2.58979784039552</v>
      </c>
      <c r="AS848" s="177">
        <v>0.8</v>
      </c>
      <c r="AT848" s="180">
        <v>1.10464814506738</v>
      </c>
      <c r="AU848" s="181">
        <v>841</v>
      </c>
    </row>
    <row r="849" customHeight="1" spans="1:47">
      <c r="A849" s="184" t="s">
        <v>954</v>
      </c>
      <c r="B849" s="185" t="s">
        <v>970</v>
      </c>
      <c r="C849" s="167" t="s">
        <v>974</v>
      </c>
      <c r="D849" s="186">
        <v>0</v>
      </c>
      <c r="E849" s="186">
        <v>0.75</v>
      </c>
      <c r="F849" s="186" t="s">
        <v>160</v>
      </c>
      <c r="G849" s="186" t="s">
        <v>160</v>
      </c>
      <c r="H849" s="186" t="s">
        <v>160</v>
      </c>
      <c r="I849" s="186" t="s">
        <v>160</v>
      </c>
      <c r="J849" s="186" t="s">
        <v>160</v>
      </c>
      <c r="K849" s="196" t="s">
        <v>160</v>
      </c>
      <c r="L849" s="171">
        <v>0.3981</v>
      </c>
      <c r="M849" s="172">
        <v>191</v>
      </c>
      <c r="N849" s="173">
        <v>110.82</v>
      </c>
      <c r="O849" s="173">
        <v>32.83</v>
      </c>
      <c r="P849" s="174">
        <v>1.074</v>
      </c>
      <c r="Q849" s="175">
        <v>27.03</v>
      </c>
      <c r="R849" s="176">
        <v>21</v>
      </c>
      <c r="S849" s="174">
        <f t="shared" si="26"/>
        <v>1.055008</v>
      </c>
      <c r="T849" s="177">
        <f t="shared" si="27"/>
        <v>0.0180017592283659</v>
      </c>
      <c r="U849" s="219">
        <v>2.68</v>
      </c>
      <c r="V849" s="219">
        <v>2.86</v>
      </c>
      <c r="W849" s="219">
        <v>3.46</v>
      </c>
      <c r="X849" s="219">
        <v>4.32</v>
      </c>
      <c r="Y849" s="219">
        <v>4.59</v>
      </c>
      <c r="Z849" s="219">
        <v>4.77</v>
      </c>
      <c r="AA849" s="219">
        <v>4.71</v>
      </c>
      <c r="AB849" s="219">
        <v>4.34</v>
      </c>
      <c r="AC849" s="219">
        <v>3.53</v>
      </c>
      <c r="AD849" s="219">
        <v>2.98</v>
      </c>
      <c r="AE849" s="219">
        <v>2.65</v>
      </c>
      <c r="AF849" s="219">
        <v>2.42</v>
      </c>
      <c r="AG849" s="179">
        <v>2.87232855106312</v>
      </c>
      <c r="AH849" s="179">
        <v>3.06524614031363</v>
      </c>
      <c r="AI849" s="179">
        <v>3.70830477114865</v>
      </c>
      <c r="AJ849" s="179">
        <v>4.63002214201219</v>
      </c>
      <c r="AK849" s="179">
        <v>4.91939852588795</v>
      </c>
      <c r="AL849" s="179">
        <v>5.11231611513846</v>
      </c>
      <c r="AM849" s="179">
        <v>5.04801025205496</v>
      </c>
      <c r="AN849" s="179">
        <v>4.65145742970669</v>
      </c>
      <c r="AO849" s="179">
        <v>3.78332827807941</v>
      </c>
      <c r="AP849" s="179">
        <v>3.19385786648063</v>
      </c>
      <c r="AQ849" s="179">
        <v>2.84017561952137</v>
      </c>
      <c r="AR849" s="179">
        <v>2.59366981103461</v>
      </c>
      <c r="AS849" s="177">
        <v>0.8</v>
      </c>
      <c r="AT849" s="180">
        <v>1.1098866207152</v>
      </c>
      <c r="AU849" s="181">
        <v>842</v>
      </c>
    </row>
    <row r="850" customHeight="1" spans="1:47">
      <c r="A850" s="184" t="s">
        <v>954</v>
      </c>
      <c r="B850" s="185" t="s">
        <v>970</v>
      </c>
      <c r="C850" s="167" t="s">
        <v>975</v>
      </c>
      <c r="D850" s="186">
        <v>0</v>
      </c>
      <c r="E850" s="186">
        <v>0.75</v>
      </c>
      <c r="F850" s="186" t="s">
        <v>160</v>
      </c>
      <c r="G850" s="186" t="s">
        <v>160</v>
      </c>
      <c r="H850" s="186" t="s">
        <v>160</v>
      </c>
      <c r="I850" s="186" t="s">
        <v>160</v>
      </c>
      <c r="J850" s="186" t="s">
        <v>160</v>
      </c>
      <c r="K850" s="196" t="s">
        <v>160</v>
      </c>
      <c r="L850" s="171">
        <v>0.3981</v>
      </c>
      <c r="M850" s="172">
        <v>234</v>
      </c>
      <c r="N850" s="173">
        <v>110.42</v>
      </c>
      <c r="O850" s="173">
        <v>33</v>
      </c>
      <c r="P850" s="174">
        <v>1.095</v>
      </c>
      <c r="Q850" s="175">
        <v>28.2</v>
      </c>
      <c r="R850" s="176">
        <v>21</v>
      </c>
      <c r="S850" s="174">
        <f t="shared" si="26"/>
        <v>1.118304</v>
      </c>
      <c r="T850" s="177">
        <f t="shared" si="27"/>
        <v>-0.0208386986007383</v>
      </c>
      <c r="U850" s="219">
        <v>2.88</v>
      </c>
      <c r="V850" s="219">
        <v>3.12</v>
      </c>
      <c r="W850" s="219">
        <v>3.69</v>
      </c>
      <c r="X850" s="219">
        <v>4.76</v>
      </c>
      <c r="Y850" s="219">
        <v>4.94</v>
      </c>
      <c r="Z850" s="219">
        <v>5.1</v>
      </c>
      <c r="AA850" s="219">
        <v>4.86</v>
      </c>
      <c r="AB850" s="219">
        <v>4.42</v>
      </c>
      <c r="AC850" s="219">
        <v>3.65</v>
      </c>
      <c r="AD850" s="219">
        <v>3.14</v>
      </c>
      <c r="AE850" s="219">
        <v>2.77</v>
      </c>
      <c r="AF850" s="219">
        <v>2.59</v>
      </c>
      <c r="AG850" s="179">
        <v>3.11427246973989</v>
      </c>
      <c r="AH850" s="179">
        <v>3.37379517555155</v>
      </c>
      <c r="AI850" s="179">
        <v>3.99016160185424</v>
      </c>
      <c r="AJ850" s="179">
        <v>5.14720033193121</v>
      </c>
      <c r="AK850" s="179">
        <v>5.34184236128996</v>
      </c>
      <c r="AL850" s="179">
        <v>5.51485749849773</v>
      </c>
      <c r="AM850" s="179">
        <v>5.25533479268607</v>
      </c>
      <c r="AN850" s="179">
        <v>4.7795431653647</v>
      </c>
      <c r="AO850" s="179">
        <v>3.94690781755229</v>
      </c>
      <c r="AP850" s="179">
        <v>3.39542206770252</v>
      </c>
      <c r="AQ850" s="179">
        <v>2.99532456290955</v>
      </c>
      <c r="AR850" s="179">
        <v>2.80068253355081</v>
      </c>
      <c r="AS850" s="177">
        <v>0.8</v>
      </c>
      <c r="AT850" s="180">
        <v>1.11017767605541</v>
      </c>
      <c r="AU850" s="181">
        <v>843</v>
      </c>
    </row>
    <row r="851" customHeight="1" spans="1:47">
      <c r="A851" s="184" t="s">
        <v>954</v>
      </c>
      <c r="B851" s="185" t="s">
        <v>970</v>
      </c>
      <c r="C851" s="167" t="s">
        <v>976</v>
      </c>
      <c r="D851" s="186">
        <v>0</v>
      </c>
      <c r="E851" s="186">
        <v>0.75</v>
      </c>
      <c r="F851" s="186" t="s">
        <v>160</v>
      </c>
      <c r="G851" s="186" t="s">
        <v>160</v>
      </c>
      <c r="H851" s="186" t="s">
        <v>160</v>
      </c>
      <c r="I851" s="186" t="s">
        <v>160</v>
      </c>
      <c r="J851" s="186" t="s">
        <v>160</v>
      </c>
      <c r="K851" s="196" t="s">
        <v>160</v>
      </c>
      <c r="L851" s="171">
        <v>0.3981</v>
      </c>
      <c r="M851" s="172">
        <v>291</v>
      </c>
      <c r="N851" s="173">
        <v>110.23</v>
      </c>
      <c r="O851" s="173">
        <v>32.23</v>
      </c>
      <c r="P851" s="174">
        <v>1.076</v>
      </c>
      <c r="Q851" s="175">
        <v>26.23</v>
      </c>
      <c r="R851" s="176">
        <v>21</v>
      </c>
      <c r="S851" s="174">
        <f t="shared" si="26"/>
        <v>1.055008</v>
      </c>
      <c r="T851" s="177">
        <f t="shared" si="27"/>
        <v>0.0198974794503928</v>
      </c>
      <c r="U851" s="219">
        <v>2.68</v>
      </c>
      <c r="V851" s="219">
        <v>2.86</v>
      </c>
      <c r="W851" s="219">
        <v>3.46</v>
      </c>
      <c r="X851" s="219">
        <v>4.32</v>
      </c>
      <c r="Y851" s="219">
        <v>4.59</v>
      </c>
      <c r="Z851" s="219">
        <v>4.77</v>
      </c>
      <c r="AA851" s="219">
        <v>4.71</v>
      </c>
      <c r="AB851" s="219">
        <v>4.34</v>
      </c>
      <c r="AC851" s="219">
        <v>3.53</v>
      </c>
      <c r="AD851" s="219">
        <v>2.98</v>
      </c>
      <c r="AE851" s="219">
        <v>2.65</v>
      </c>
      <c r="AF851" s="219">
        <v>2.42</v>
      </c>
      <c r="AG851" s="179">
        <v>2.85745275865207</v>
      </c>
      <c r="AH851" s="179">
        <v>3.04937122751676</v>
      </c>
      <c r="AI851" s="179">
        <v>3.68909945706573</v>
      </c>
      <c r="AJ851" s="179">
        <v>4.60604325275258</v>
      </c>
      <c r="AK851" s="179">
        <v>4.89392095604962</v>
      </c>
      <c r="AL851" s="179">
        <v>5.08583942491431</v>
      </c>
      <c r="AM851" s="179">
        <v>5.02186660195941</v>
      </c>
      <c r="AN851" s="179">
        <v>4.62736752707088</v>
      </c>
      <c r="AO851" s="179">
        <v>3.76373441717977</v>
      </c>
      <c r="AP851" s="179">
        <v>3.17731687342655</v>
      </c>
      <c r="AQ851" s="179">
        <v>2.82546634717462</v>
      </c>
      <c r="AR851" s="179">
        <v>2.58023719251418</v>
      </c>
      <c r="AS851" s="177">
        <v>0.8</v>
      </c>
      <c r="AT851" s="180">
        <v>1.1038030277824</v>
      </c>
      <c r="AU851" s="181">
        <v>844</v>
      </c>
    </row>
    <row r="852" customHeight="1" spans="1:47">
      <c r="A852" s="184" t="s">
        <v>954</v>
      </c>
      <c r="B852" s="185" t="s">
        <v>970</v>
      </c>
      <c r="C852" s="167" t="s">
        <v>977</v>
      </c>
      <c r="D852" s="186">
        <v>0</v>
      </c>
      <c r="E852" s="186">
        <v>0.75</v>
      </c>
      <c r="F852" s="186" t="s">
        <v>160</v>
      </c>
      <c r="G852" s="186" t="s">
        <v>160</v>
      </c>
      <c r="H852" s="186" t="s">
        <v>160</v>
      </c>
      <c r="I852" s="186" t="s">
        <v>160</v>
      </c>
      <c r="J852" s="186" t="s">
        <v>160</v>
      </c>
      <c r="K852" s="196" t="s">
        <v>160</v>
      </c>
      <c r="L852" s="171">
        <v>0.3981</v>
      </c>
      <c r="M852" s="172">
        <v>440</v>
      </c>
      <c r="N852" s="173">
        <v>109.72</v>
      </c>
      <c r="O852" s="173">
        <v>32.32</v>
      </c>
      <c r="P852" s="174">
        <v>1.101</v>
      </c>
      <c r="Q852" s="175">
        <v>25.52</v>
      </c>
      <c r="R852" s="176">
        <v>21</v>
      </c>
      <c r="S852" s="174">
        <f t="shared" si="26"/>
        <v>1.048448</v>
      </c>
      <c r="T852" s="177">
        <f t="shared" si="27"/>
        <v>0.0501236112806738</v>
      </c>
      <c r="U852" s="219">
        <v>2.58</v>
      </c>
      <c r="V852" s="219">
        <v>2.84</v>
      </c>
      <c r="W852" s="219">
        <v>3.4</v>
      </c>
      <c r="X852" s="219">
        <v>4.31</v>
      </c>
      <c r="Y852" s="219">
        <v>4.58</v>
      </c>
      <c r="Z852" s="219">
        <v>4.79</v>
      </c>
      <c r="AA852" s="219">
        <v>4.81</v>
      </c>
      <c r="AB852" s="219">
        <v>4.39</v>
      </c>
      <c r="AC852" s="219">
        <v>3.52</v>
      </c>
      <c r="AD852" s="219">
        <v>2.9</v>
      </c>
      <c r="AE852" s="219">
        <v>2.54</v>
      </c>
      <c r="AF852" s="219">
        <v>2.38</v>
      </c>
      <c r="AG852" s="179">
        <v>2.74111219631303</v>
      </c>
      <c r="AH852" s="179">
        <v>3.01734830911977</v>
      </c>
      <c r="AI852" s="179">
        <v>3.61231839824197</v>
      </c>
      <c r="AJ852" s="179">
        <v>4.57914479306556</v>
      </c>
      <c r="AK852" s="179">
        <v>4.86600537174948</v>
      </c>
      <c r="AL852" s="179">
        <v>5.08911915517031</v>
      </c>
      <c r="AM852" s="179">
        <v>5.11036808692467</v>
      </c>
      <c r="AN852" s="179">
        <v>4.66414052008302</v>
      </c>
      <c r="AO852" s="179">
        <v>3.73981198876816</v>
      </c>
      <c r="AP852" s="179">
        <v>3.08109510438286</v>
      </c>
      <c r="AQ852" s="179">
        <v>2.6986143328043</v>
      </c>
      <c r="AR852" s="179">
        <v>2.52862287876938</v>
      </c>
      <c r="AS852" s="177">
        <v>0.8</v>
      </c>
      <c r="AT852" s="180">
        <v>1.10212301412404</v>
      </c>
      <c r="AU852" s="181">
        <v>845</v>
      </c>
    </row>
    <row r="853" customHeight="1" spans="1:47">
      <c r="A853" s="184" t="s">
        <v>954</v>
      </c>
      <c r="B853" s="185" t="s">
        <v>970</v>
      </c>
      <c r="C853" s="167" t="s">
        <v>978</v>
      </c>
      <c r="D853" s="186">
        <v>0</v>
      </c>
      <c r="E853" s="186">
        <v>0.75</v>
      </c>
      <c r="F853" s="186" t="s">
        <v>160</v>
      </c>
      <c r="G853" s="186" t="s">
        <v>160</v>
      </c>
      <c r="H853" s="186" t="s">
        <v>160</v>
      </c>
      <c r="I853" s="186" t="s">
        <v>160</v>
      </c>
      <c r="J853" s="186" t="s">
        <v>160</v>
      </c>
      <c r="K853" s="196" t="s">
        <v>160</v>
      </c>
      <c r="L853" s="171">
        <v>0.3981</v>
      </c>
      <c r="M853" s="172">
        <v>423</v>
      </c>
      <c r="N853" s="173">
        <v>110.73</v>
      </c>
      <c r="O853" s="173">
        <v>32.07</v>
      </c>
      <c r="P853" s="174">
        <v>1.025</v>
      </c>
      <c r="Q853" s="175">
        <v>25.87</v>
      </c>
      <c r="R853" s="176">
        <v>20</v>
      </c>
      <c r="S853" s="174">
        <f t="shared" si="26"/>
        <v>1.055008</v>
      </c>
      <c r="T853" s="177">
        <f t="shared" si="27"/>
        <v>-0.0284433862112896</v>
      </c>
      <c r="U853" s="219">
        <v>2.68</v>
      </c>
      <c r="V853" s="219">
        <v>2.86</v>
      </c>
      <c r="W853" s="219">
        <v>3.46</v>
      </c>
      <c r="X853" s="219">
        <v>4.32</v>
      </c>
      <c r="Y853" s="219">
        <v>4.59</v>
      </c>
      <c r="Z853" s="219">
        <v>4.77</v>
      </c>
      <c r="AA853" s="219">
        <v>4.71</v>
      </c>
      <c r="AB853" s="219">
        <v>4.34</v>
      </c>
      <c r="AC853" s="219">
        <v>3.53</v>
      </c>
      <c r="AD853" s="219">
        <v>2.98</v>
      </c>
      <c r="AE853" s="219">
        <v>2.65</v>
      </c>
      <c r="AF853" s="219">
        <v>2.42</v>
      </c>
      <c r="AG853" s="179">
        <v>2.853022536322</v>
      </c>
      <c r="AH853" s="179">
        <v>3.04464345294064</v>
      </c>
      <c r="AI853" s="179">
        <v>3.68337984166945</v>
      </c>
      <c r="AJ853" s="179">
        <v>4.5989019988474</v>
      </c>
      <c r="AK853" s="179">
        <v>4.88633337377536</v>
      </c>
      <c r="AL853" s="179">
        <v>5.07795429039401</v>
      </c>
      <c r="AM853" s="179">
        <v>5.01408065152112</v>
      </c>
      <c r="AN853" s="179">
        <v>4.62019321180503</v>
      </c>
      <c r="AO853" s="179">
        <v>3.75789908702114</v>
      </c>
      <c r="AP853" s="179">
        <v>3.1723907306864</v>
      </c>
      <c r="AQ853" s="179">
        <v>2.82108571688556</v>
      </c>
      <c r="AR853" s="179">
        <v>2.57623676787285</v>
      </c>
      <c r="AS853" s="177">
        <v>0.8</v>
      </c>
      <c r="AT853" s="180">
        <v>1.11122788809554</v>
      </c>
      <c r="AU853" s="181">
        <v>846</v>
      </c>
    </row>
    <row r="854" customHeight="1" spans="1:47">
      <c r="A854" s="184" t="s">
        <v>954</v>
      </c>
      <c r="B854" s="185" t="s">
        <v>970</v>
      </c>
      <c r="C854" s="167" t="s">
        <v>979</v>
      </c>
      <c r="D854" s="186">
        <v>0</v>
      </c>
      <c r="E854" s="186">
        <v>0.75</v>
      </c>
      <c r="F854" s="186" t="s">
        <v>160</v>
      </c>
      <c r="G854" s="186" t="s">
        <v>160</v>
      </c>
      <c r="H854" s="186" t="s">
        <v>160</v>
      </c>
      <c r="I854" s="186" t="s">
        <v>160</v>
      </c>
      <c r="J854" s="186" t="s">
        <v>160</v>
      </c>
      <c r="K854" s="196" t="s">
        <v>160</v>
      </c>
      <c r="L854" s="171">
        <v>0.3981</v>
      </c>
      <c r="M854" s="172">
        <v>109</v>
      </c>
      <c r="N854" s="173">
        <v>111.52</v>
      </c>
      <c r="O854" s="173">
        <v>32.55</v>
      </c>
      <c r="P854" s="174">
        <v>1.011</v>
      </c>
      <c r="Q854" s="175">
        <v>27.15</v>
      </c>
      <c r="R854" s="176">
        <v>20</v>
      </c>
      <c r="S854" s="174">
        <f t="shared" si="26"/>
        <v>1.054144</v>
      </c>
      <c r="T854" s="177">
        <f t="shared" si="27"/>
        <v>-0.0409279946572767</v>
      </c>
      <c r="U854" s="219">
        <v>2.71</v>
      </c>
      <c r="V854" s="219">
        <v>2.99</v>
      </c>
      <c r="W854" s="219">
        <v>3.55</v>
      </c>
      <c r="X854" s="219">
        <v>4.33</v>
      </c>
      <c r="Y854" s="219">
        <v>4.57</v>
      </c>
      <c r="Z854" s="219">
        <v>4.78</v>
      </c>
      <c r="AA854" s="219">
        <v>4.55</v>
      </c>
      <c r="AB854" s="219">
        <v>4.16</v>
      </c>
      <c r="AC854" s="219">
        <v>3.57</v>
      </c>
      <c r="AD854" s="219">
        <v>2.98</v>
      </c>
      <c r="AE854" s="219">
        <v>2.66</v>
      </c>
      <c r="AF854" s="219">
        <v>2.44</v>
      </c>
      <c r="AG854" s="179">
        <v>2.90546354198288</v>
      </c>
      <c r="AH854" s="179">
        <v>3.2056590370955</v>
      </c>
      <c r="AI854" s="179">
        <v>3.80605002732074</v>
      </c>
      <c r="AJ854" s="179">
        <v>4.64230890656305</v>
      </c>
      <c r="AK854" s="179">
        <v>4.8996193309453</v>
      </c>
      <c r="AL854" s="179">
        <v>5.12476595227976</v>
      </c>
      <c r="AM854" s="179">
        <v>4.87817679558011</v>
      </c>
      <c r="AN854" s="179">
        <v>4.46004735595896</v>
      </c>
      <c r="AO854" s="179">
        <v>3.82749256268593</v>
      </c>
      <c r="AP854" s="179">
        <v>3.19493776941291</v>
      </c>
      <c r="AQ854" s="179">
        <v>2.85185720356991</v>
      </c>
      <c r="AR854" s="179">
        <v>2.61598931455285</v>
      </c>
      <c r="AS854" s="177">
        <v>0.8</v>
      </c>
      <c r="AT854" s="180">
        <v>1.10571951422392</v>
      </c>
      <c r="AU854" s="181">
        <v>847</v>
      </c>
    </row>
    <row r="855" customHeight="1" spans="1:47">
      <c r="A855" s="184" t="s">
        <v>954</v>
      </c>
      <c r="B855" s="185" t="s">
        <v>980</v>
      </c>
      <c r="C855" s="188" t="s">
        <v>981</v>
      </c>
      <c r="D855" s="186">
        <v>0</v>
      </c>
      <c r="E855" s="186">
        <v>0.75</v>
      </c>
      <c r="F855" s="186" t="s">
        <v>160</v>
      </c>
      <c r="G855" s="186" t="s">
        <v>160</v>
      </c>
      <c r="H855" s="186" t="s">
        <v>160</v>
      </c>
      <c r="I855" s="186" t="s">
        <v>160</v>
      </c>
      <c r="J855" s="186" t="s">
        <v>160</v>
      </c>
      <c r="K855" s="196" t="s">
        <v>160</v>
      </c>
      <c r="L855" s="171">
        <v>0.3981</v>
      </c>
      <c r="M855" s="172">
        <v>76</v>
      </c>
      <c r="N855" s="173">
        <v>112.15</v>
      </c>
      <c r="O855" s="173">
        <v>32.02</v>
      </c>
      <c r="P855" s="174">
        <v>0.983</v>
      </c>
      <c r="Q855" s="175">
        <v>26.72</v>
      </c>
      <c r="R855" s="176">
        <v>20</v>
      </c>
      <c r="S855" s="174">
        <f t="shared" si="26"/>
        <v>1.093784</v>
      </c>
      <c r="T855" s="177">
        <f t="shared" si="27"/>
        <v>-0.101285080052369</v>
      </c>
      <c r="U855" s="219">
        <v>2.75</v>
      </c>
      <c r="V855" s="219">
        <v>3.23</v>
      </c>
      <c r="W855" s="219">
        <v>3.72</v>
      </c>
      <c r="X855" s="219">
        <v>4.48</v>
      </c>
      <c r="Y855" s="219">
        <v>4.71</v>
      </c>
      <c r="Z855" s="219">
        <v>4.94</v>
      </c>
      <c r="AA855" s="219">
        <v>4.67</v>
      </c>
      <c r="AB855" s="219">
        <v>4.37</v>
      </c>
      <c r="AC855" s="219">
        <v>3.77</v>
      </c>
      <c r="AD855" s="219">
        <v>3.08</v>
      </c>
      <c r="AE855" s="219">
        <v>2.72</v>
      </c>
      <c r="AF855" s="219">
        <v>2.49</v>
      </c>
      <c r="AG855" s="179">
        <v>2.94391580056026</v>
      </c>
      <c r="AH855" s="179">
        <v>3.45776292211259</v>
      </c>
      <c r="AI855" s="179">
        <v>3.9823151920306</v>
      </c>
      <c r="AJ855" s="179">
        <v>4.7959064678218</v>
      </c>
      <c r="AK855" s="179">
        <v>5.0421248802323</v>
      </c>
      <c r="AL855" s="179">
        <v>5.28834329264279</v>
      </c>
      <c r="AM855" s="179">
        <v>4.9993042867696</v>
      </c>
      <c r="AN855" s="179">
        <v>4.67814983579939</v>
      </c>
      <c r="AO855" s="179">
        <v>4.03584093385897</v>
      </c>
      <c r="AP855" s="179">
        <v>3.29718569662749</v>
      </c>
      <c r="AQ855" s="179">
        <v>2.91180035546324</v>
      </c>
      <c r="AR855" s="179">
        <v>2.66558194305274</v>
      </c>
      <c r="AS855" s="177">
        <v>0.8</v>
      </c>
      <c r="AT855" s="180">
        <v>1.07281200998897</v>
      </c>
      <c r="AU855" s="181">
        <v>848</v>
      </c>
    </row>
    <row r="856" customHeight="1" spans="1:47">
      <c r="A856" s="184" t="s">
        <v>954</v>
      </c>
      <c r="B856" s="185" t="s">
        <v>980</v>
      </c>
      <c r="C856" s="167" t="s">
        <v>982</v>
      </c>
      <c r="D856" s="186">
        <v>0</v>
      </c>
      <c r="E856" s="186">
        <v>0.75</v>
      </c>
      <c r="F856" s="186" t="s">
        <v>160</v>
      </c>
      <c r="G856" s="186" t="s">
        <v>160</v>
      </c>
      <c r="H856" s="186" t="s">
        <v>160</v>
      </c>
      <c r="I856" s="186" t="s">
        <v>160</v>
      </c>
      <c r="J856" s="186" t="s">
        <v>160</v>
      </c>
      <c r="K856" s="196" t="s">
        <v>160</v>
      </c>
      <c r="L856" s="171">
        <v>0.3981</v>
      </c>
      <c r="M856" s="172">
        <v>69</v>
      </c>
      <c r="N856" s="173">
        <v>112.15</v>
      </c>
      <c r="O856" s="173">
        <v>32.02</v>
      </c>
      <c r="P856" s="174">
        <v>0.983</v>
      </c>
      <c r="Q856" s="175">
        <v>26.72</v>
      </c>
      <c r="R856" s="176">
        <v>20</v>
      </c>
      <c r="S856" s="174">
        <f t="shared" si="26"/>
        <v>1.093784</v>
      </c>
      <c r="T856" s="177">
        <f t="shared" si="27"/>
        <v>-0.101285080052369</v>
      </c>
      <c r="U856" s="219">
        <v>2.75</v>
      </c>
      <c r="V856" s="219">
        <v>3.23</v>
      </c>
      <c r="W856" s="219">
        <v>3.72</v>
      </c>
      <c r="X856" s="219">
        <v>4.48</v>
      </c>
      <c r="Y856" s="219">
        <v>4.71</v>
      </c>
      <c r="Z856" s="219">
        <v>4.94</v>
      </c>
      <c r="AA856" s="219">
        <v>4.67</v>
      </c>
      <c r="AB856" s="219">
        <v>4.37</v>
      </c>
      <c r="AC856" s="219">
        <v>3.77</v>
      </c>
      <c r="AD856" s="219">
        <v>3.08</v>
      </c>
      <c r="AE856" s="219">
        <v>2.72</v>
      </c>
      <c r="AF856" s="219">
        <v>2.49</v>
      </c>
      <c r="AG856" s="179">
        <v>2.94391580056026</v>
      </c>
      <c r="AH856" s="179">
        <v>3.45776292211259</v>
      </c>
      <c r="AI856" s="179">
        <v>3.9823151920306</v>
      </c>
      <c r="AJ856" s="179">
        <v>4.7959064678218</v>
      </c>
      <c r="AK856" s="179">
        <v>5.0421248802323</v>
      </c>
      <c r="AL856" s="179">
        <v>5.28834329264279</v>
      </c>
      <c r="AM856" s="179">
        <v>4.9993042867696</v>
      </c>
      <c r="AN856" s="179">
        <v>4.67814983579939</v>
      </c>
      <c r="AO856" s="179">
        <v>4.03584093385897</v>
      </c>
      <c r="AP856" s="179">
        <v>3.29718569662749</v>
      </c>
      <c r="AQ856" s="179">
        <v>2.91180035546324</v>
      </c>
      <c r="AR856" s="179">
        <v>2.66558194305274</v>
      </c>
      <c r="AS856" s="177">
        <v>0.8</v>
      </c>
      <c r="AT856" s="180">
        <v>1.07232562866601</v>
      </c>
      <c r="AU856" s="181">
        <v>849</v>
      </c>
    </row>
    <row r="857" customHeight="1" spans="1:47">
      <c r="A857" s="184" t="s">
        <v>954</v>
      </c>
      <c r="B857" s="185" t="s">
        <v>980</v>
      </c>
      <c r="C857" s="167" t="s">
        <v>983</v>
      </c>
      <c r="D857" s="186">
        <v>0</v>
      </c>
      <c r="E857" s="186">
        <v>0.75</v>
      </c>
      <c r="F857" s="186" t="s">
        <v>160</v>
      </c>
      <c r="G857" s="186" t="s">
        <v>160</v>
      </c>
      <c r="H857" s="186" t="s">
        <v>160</v>
      </c>
      <c r="I857" s="186" t="s">
        <v>160</v>
      </c>
      <c r="J857" s="186" t="s">
        <v>160</v>
      </c>
      <c r="K857" s="196" t="s">
        <v>160</v>
      </c>
      <c r="L857" s="171">
        <v>0.3981</v>
      </c>
      <c r="M857" s="172">
        <v>71</v>
      </c>
      <c r="N857" s="173">
        <v>112.13</v>
      </c>
      <c r="O857" s="173">
        <v>32.03</v>
      </c>
      <c r="P857" s="174">
        <v>0.983</v>
      </c>
      <c r="Q857" s="175">
        <v>26.73</v>
      </c>
      <c r="R857" s="176">
        <v>20</v>
      </c>
      <c r="S857" s="174">
        <f t="shared" si="26"/>
        <v>1.093784</v>
      </c>
      <c r="T857" s="177">
        <f t="shared" si="27"/>
        <v>-0.101285080052369</v>
      </c>
      <c r="U857" s="219">
        <v>2.75</v>
      </c>
      <c r="V857" s="219">
        <v>3.23</v>
      </c>
      <c r="W857" s="219">
        <v>3.72</v>
      </c>
      <c r="X857" s="219">
        <v>4.48</v>
      </c>
      <c r="Y857" s="219">
        <v>4.71</v>
      </c>
      <c r="Z857" s="219">
        <v>4.94</v>
      </c>
      <c r="AA857" s="219">
        <v>4.67</v>
      </c>
      <c r="AB857" s="219">
        <v>4.37</v>
      </c>
      <c r="AC857" s="219">
        <v>3.77</v>
      </c>
      <c r="AD857" s="219">
        <v>3.08</v>
      </c>
      <c r="AE857" s="219">
        <v>2.72</v>
      </c>
      <c r="AF857" s="219">
        <v>2.49</v>
      </c>
      <c r="AG857" s="179">
        <v>2.94409682350446</v>
      </c>
      <c r="AH857" s="179">
        <v>3.45797554178887</v>
      </c>
      <c r="AI857" s="179">
        <v>3.98256006670421</v>
      </c>
      <c r="AJ857" s="179">
        <v>4.79620137065454</v>
      </c>
      <c r="AK857" s="179">
        <v>5.04243492316582</v>
      </c>
      <c r="AL857" s="179">
        <v>5.2886684756771</v>
      </c>
      <c r="AM857" s="179">
        <v>4.99961169664212</v>
      </c>
      <c r="AN857" s="179">
        <v>4.67843749771436</v>
      </c>
      <c r="AO857" s="179">
        <v>4.03608909985884</v>
      </c>
      <c r="AP857" s="179">
        <v>3.29738844232499</v>
      </c>
      <c r="AQ857" s="179">
        <v>2.91197940361168</v>
      </c>
      <c r="AR857" s="179">
        <v>2.6657458511004</v>
      </c>
      <c r="AS857" s="177">
        <v>0.8</v>
      </c>
      <c r="AT857" s="180">
        <v>1.07281200998897</v>
      </c>
      <c r="AU857" s="181">
        <v>850</v>
      </c>
    </row>
    <row r="858" customHeight="1" spans="1:47">
      <c r="A858" s="184" t="s">
        <v>954</v>
      </c>
      <c r="B858" s="185" t="s">
        <v>980</v>
      </c>
      <c r="C858" s="167" t="s">
        <v>984</v>
      </c>
      <c r="D858" s="186">
        <v>0</v>
      </c>
      <c r="E858" s="186">
        <v>0.75</v>
      </c>
      <c r="F858" s="186" t="s">
        <v>160</v>
      </c>
      <c r="G858" s="186" t="s">
        <v>160</v>
      </c>
      <c r="H858" s="186" t="s">
        <v>160</v>
      </c>
      <c r="I858" s="186" t="s">
        <v>160</v>
      </c>
      <c r="J858" s="186" t="s">
        <v>160</v>
      </c>
      <c r="K858" s="196" t="s">
        <v>160</v>
      </c>
      <c r="L858" s="171">
        <v>0.3981</v>
      </c>
      <c r="M858" s="172">
        <v>69</v>
      </c>
      <c r="N858" s="173">
        <v>112.2</v>
      </c>
      <c r="O858" s="173">
        <v>32.08</v>
      </c>
      <c r="P858" s="174">
        <v>0.999</v>
      </c>
      <c r="Q858" s="175">
        <v>26.78</v>
      </c>
      <c r="R858" s="176">
        <v>19</v>
      </c>
      <c r="S858" s="174">
        <f t="shared" si="26"/>
        <v>1.093784</v>
      </c>
      <c r="T858" s="177">
        <f t="shared" si="27"/>
        <v>-0.0866569633492537</v>
      </c>
      <c r="U858" s="219">
        <v>2.75</v>
      </c>
      <c r="V858" s="219">
        <v>3.23</v>
      </c>
      <c r="W858" s="219">
        <v>3.72</v>
      </c>
      <c r="X858" s="219">
        <v>4.48</v>
      </c>
      <c r="Y858" s="219">
        <v>4.71</v>
      </c>
      <c r="Z858" s="219">
        <v>4.94</v>
      </c>
      <c r="AA858" s="219">
        <v>4.67</v>
      </c>
      <c r="AB858" s="219">
        <v>4.37</v>
      </c>
      <c r="AC858" s="219">
        <v>3.77</v>
      </c>
      <c r="AD858" s="219">
        <v>3.08</v>
      </c>
      <c r="AE858" s="219">
        <v>2.72</v>
      </c>
      <c r="AF858" s="219">
        <v>2.49</v>
      </c>
      <c r="AG858" s="179">
        <v>2.945283529472</v>
      </c>
      <c r="AH858" s="179">
        <v>3.45936938188893</v>
      </c>
      <c r="AI858" s="179">
        <v>3.98416535623121</v>
      </c>
      <c r="AJ858" s="179">
        <v>4.79813462255802</v>
      </c>
      <c r="AK858" s="179">
        <v>5.04446742684113</v>
      </c>
      <c r="AL858" s="179">
        <v>5.29080023112424</v>
      </c>
      <c r="AM858" s="179">
        <v>5.00162693913972</v>
      </c>
      <c r="AN858" s="179">
        <v>4.68032328137914</v>
      </c>
      <c r="AO858" s="179">
        <v>4.03771596585798</v>
      </c>
      <c r="AP858" s="179">
        <v>3.29871755300864</v>
      </c>
      <c r="AQ858" s="179">
        <v>2.91315316369594</v>
      </c>
      <c r="AR858" s="179">
        <v>2.66682035941283</v>
      </c>
      <c r="AS858" s="177">
        <v>0.8</v>
      </c>
      <c r="AT858" s="180">
        <v>1.07066090000434</v>
      </c>
      <c r="AU858" s="181">
        <v>851</v>
      </c>
    </row>
    <row r="859" customHeight="1" spans="1:47">
      <c r="A859" s="184" t="s">
        <v>954</v>
      </c>
      <c r="B859" s="185" t="s">
        <v>980</v>
      </c>
      <c r="C859" s="167" t="s">
        <v>985</v>
      </c>
      <c r="D859" s="186">
        <v>0</v>
      </c>
      <c r="E859" s="186">
        <v>0.75</v>
      </c>
      <c r="F859" s="186" t="s">
        <v>160</v>
      </c>
      <c r="G859" s="186" t="s">
        <v>160</v>
      </c>
      <c r="H859" s="186" t="s">
        <v>160</v>
      </c>
      <c r="I859" s="186" t="s">
        <v>160</v>
      </c>
      <c r="J859" s="186" t="s">
        <v>160</v>
      </c>
      <c r="K859" s="196" t="s">
        <v>160</v>
      </c>
      <c r="L859" s="171">
        <v>0.3981</v>
      </c>
      <c r="M859" s="172">
        <v>108</v>
      </c>
      <c r="N859" s="173">
        <v>111.83</v>
      </c>
      <c r="O859" s="173">
        <v>31.78</v>
      </c>
      <c r="P859" s="174">
        <v>0.934</v>
      </c>
      <c r="Q859" s="175">
        <v>25.98</v>
      </c>
      <c r="R859" s="176">
        <v>19</v>
      </c>
      <c r="S859" s="174">
        <f t="shared" si="26"/>
        <v>1.022408</v>
      </c>
      <c r="T859" s="177">
        <f t="shared" si="27"/>
        <v>-0.086470371906323</v>
      </c>
      <c r="U859" s="219">
        <v>2.61</v>
      </c>
      <c r="V859" s="219">
        <v>2.81</v>
      </c>
      <c r="W859" s="219">
        <v>3.33</v>
      </c>
      <c r="X859" s="219">
        <v>3.99</v>
      </c>
      <c r="Y859" s="219">
        <v>4.32</v>
      </c>
      <c r="Z859" s="219">
        <v>4.58</v>
      </c>
      <c r="AA859" s="219">
        <v>4.44</v>
      </c>
      <c r="AB859" s="219">
        <v>4.17</v>
      </c>
      <c r="AC859" s="219">
        <v>3.65</v>
      </c>
      <c r="AD859" s="219">
        <v>2.94</v>
      </c>
      <c r="AE859" s="219">
        <v>2.72</v>
      </c>
      <c r="AF859" s="219">
        <v>2.42</v>
      </c>
      <c r="AG859" s="179">
        <v>2.77744305600113</v>
      </c>
      <c r="AH859" s="179">
        <v>2.99027394151845</v>
      </c>
      <c r="AI859" s="179">
        <v>3.54363424386351</v>
      </c>
      <c r="AJ859" s="179">
        <v>4.24597616607069</v>
      </c>
      <c r="AK859" s="179">
        <v>4.59714712717428</v>
      </c>
      <c r="AL859" s="179">
        <v>4.8738272783468</v>
      </c>
      <c r="AM859" s="179">
        <v>4.72484565848468</v>
      </c>
      <c r="AN859" s="179">
        <v>4.43752396303628</v>
      </c>
      <c r="AO859" s="179">
        <v>3.88416366069123</v>
      </c>
      <c r="AP859" s="179">
        <v>3.12861401710472</v>
      </c>
      <c r="AQ859" s="179">
        <v>2.89450004303566</v>
      </c>
      <c r="AR859" s="179">
        <v>2.57525371475967</v>
      </c>
      <c r="AS859" s="177">
        <v>0.8</v>
      </c>
      <c r="AT859" s="180">
        <v>1.07316046228004</v>
      </c>
      <c r="AU859" s="181">
        <v>852</v>
      </c>
    </row>
    <row r="860" customHeight="1" spans="1:47">
      <c r="A860" s="184" t="s">
        <v>954</v>
      </c>
      <c r="B860" s="185" t="s">
        <v>980</v>
      </c>
      <c r="C860" s="167" t="s">
        <v>986</v>
      </c>
      <c r="D860" s="186">
        <v>0</v>
      </c>
      <c r="E860" s="186">
        <v>0.75</v>
      </c>
      <c r="F860" s="186" t="s">
        <v>160</v>
      </c>
      <c r="G860" s="186" t="s">
        <v>160</v>
      </c>
      <c r="H860" s="186" t="s">
        <v>160</v>
      </c>
      <c r="I860" s="186" t="s">
        <v>160</v>
      </c>
      <c r="J860" s="186" t="s">
        <v>160</v>
      </c>
      <c r="K860" s="196" t="s">
        <v>160</v>
      </c>
      <c r="L860" s="171">
        <v>0.3981</v>
      </c>
      <c r="M860" s="172">
        <v>87</v>
      </c>
      <c r="N860" s="173">
        <v>111.65</v>
      </c>
      <c r="O860" s="173">
        <v>32.27</v>
      </c>
      <c r="P860" s="174">
        <v>1.001</v>
      </c>
      <c r="Q860" s="175">
        <v>26.67</v>
      </c>
      <c r="R860" s="176">
        <v>20</v>
      </c>
      <c r="S860" s="174">
        <f t="shared" si="26"/>
        <v>1.054144</v>
      </c>
      <c r="T860" s="177">
        <f t="shared" si="27"/>
        <v>-0.0504143646408842</v>
      </c>
      <c r="U860" s="219">
        <v>2.71</v>
      </c>
      <c r="V860" s="219">
        <v>2.99</v>
      </c>
      <c r="W860" s="219">
        <v>3.55</v>
      </c>
      <c r="X860" s="219">
        <v>4.33</v>
      </c>
      <c r="Y860" s="219">
        <v>4.57</v>
      </c>
      <c r="Z860" s="219">
        <v>4.78</v>
      </c>
      <c r="AA860" s="219">
        <v>4.55</v>
      </c>
      <c r="AB860" s="219">
        <v>4.16</v>
      </c>
      <c r="AC860" s="219">
        <v>3.57</v>
      </c>
      <c r="AD860" s="219">
        <v>2.98</v>
      </c>
      <c r="AE860" s="219">
        <v>2.66</v>
      </c>
      <c r="AF860" s="219">
        <v>2.44</v>
      </c>
      <c r="AG860" s="179">
        <v>2.89842981604031</v>
      </c>
      <c r="AH860" s="179">
        <v>3.19789857932123</v>
      </c>
      <c r="AI860" s="179">
        <v>3.79683610588307</v>
      </c>
      <c r="AJ860" s="179">
        <v>4.63107051787991</v>
      </c>
      <c r="AK860" s="179">
        <v>4.88775802926355</v>
      </c>
      <c r="AL860" s="179">
        <v>5.11235960172424</v>
      </c>
      <c r="AM860" s="179">
        <v>4.86636740331492</v>
      </c>
      <c r="AN860" s="179">
        <v>4.44925019731649</v>
      </c>
      <c r="AO860" s="179">
        <v>3.8182267318317</v>
      </c>
      <c r="AP860" s="179">
        <v>3.18720326634691</v>
      </c>
      <c r="AQ860" s="179">
        <v>2.84495325116872</v>
      </c>
      <c r="AR860" s="179">
        <v>2.60965636573371</v>
      </c>
      <c r="AS860" s="177">
        <v>0.8</v>
      </c>
      <c r="AT860" s="180">
        <v>1.07195539810674</v>
      </c>
      <c r="AU860" s="181">
        <v>853</v>
      </c>
    </row>
    <row r="861" customHeight="1" spans="1:47">
      <c r="A861" s="184" t="s">
        <v>954</v>
      </c>
      <c r="B861" s="185" t="s">
        <v>980</v>
      </c>
      <c r="C861" s="167" t="s">
        <v>987</v>
      </c>
      <c r="D861" s="186">
        <v>0</v>
      </c>
      <c r="E861" s="186">
        <v>0.75</v>
      </c>
      <c r="F861" s="186" t="s">
        <v>160</v>
      </c>
      <c r="G861" s="186" t="s">
        <v>160</v>
      </c>
      <c r="H861" s="186" t="s">
        <v>160</v>
      </c>
      <c r="I861" s="186" t="s">
        <v>160</v>
      </c>
      <c r="J861" s="186" t="s">
        <v>160</v>
      </c>
      <c r="K861" s="196" t="s">
        <v>160</v>
      </c>
      <c r="L861" s="171">
        <v>0.3981</v>
      </c>
      <c r="M861" s="172">
        <v>342</v>
      </c>
      <c r="N861" s="173">
        <v>111.25</v>
      </c>
      <c r="O861" s="173">
        <v>31.88</v>
      </c>
      <c r="P861" s="174">
        <v>0.941</v>
      </c>
      <c r="Q861" s="175">
        <v>26.18</v>
      </c>
      <c r="R861" s="176">
        <v>20</v>
      </c>
      <c r="S861" s="174">
        <f t="shared" si="26"/>
        <v>1.022408</v>
      </c>
      <c r="T861" s="177">
        <f t="shared" si="27"/>
        <v>-0.0796237901111885</v>
      </c>
      <c r="U861" s="219">
        <v>2.61</v>
      </c>
      <c r="V861" s="219">
        <v>2.81</v>
      </c>
      <c r="W861" s="219">
        <v>3.33</v>
      </c>
      <c r="X861" s="219">
        <v>3.99</v>
      </c>
      <c r="Y861" s="219">
        <v>4.32</v>
      </c>
      <c r="Z861" s="219">
        <v>4.58</v>
      </c>
      <c r="AA861" s="219">
        <v>4.44</v>
      </c>
      <c r="AB861" s="219">
        <v>4.17</v>
      </c>
      <c r="AC861" s="219">
        <v>3.65</v>
      </c>
      <c r="AD861" s="219">
        <v>2.94</v>
      </c>
      <c r="AE861" s="219">
        <v>2.72</v>
      </c>
      <c r="AF861" s="219">
        <v>2.42</v>
      </c>
      <c r="AG861" s="179">
        <v>2.78013880955548</v>
      </c>
      <c r="AH861" s="179">
        <v>2.9931762662264</v>
      </c>
      <c r="AI861" s="179">
        <v>3.54707365357079</v>
      </c>
      <c r="AJ861" s="179">
        <v>4.25009726058482</v>
      </c>
      <c r="AK861" s="179">
        <v>4.60160906409183</v>
      </c>
      <c r="AL861" s="179">
        <v>4.87855775776402</v>
      </c>
      <c r="AM861" s="179">
        <v>4.72943153809438</v>
      </c>
      <c r="AN861" s="179">
        <v>4.44183097158864</v>
      </c>
      <c r="AO861" s="179">
        <v>3.88793358424425</v>
      </c>
      <c r="AP861" s="179">
        <v>3.1316506130625</v>
      </c>
      <c r="AQ861" s="179">
        <v>2.89730941072449</v>
      </c>
      <c r="AR861" s="179">
        <v>2.57775322571811</v>
      </c>
      <c r="AS861" s="177">
        <v>0.8</v>
      </c>
      <c r="AT861" s="180">
        <v>1.06924037400546</v>
      </c>
      <c r="AU861" s="181">
        <v>854</v>
      </c>
    </row>
    <row r="862" customHeight="1" spans="1:47">
      <c r="A862" s="184" t="s">
        <v>954</v>
      </c>
      <c r="B862" s="185" t="s">
        <v>980</v>
      </c>
      <c r="C862" s="167" t="s">
        <v>988</v>
      </c>
      <c r="D862" s="186">
        <v>0</v>
      </c>
      <c r="E862" s="186">
        <v>0.75</v>
      </c>
      <c r="F862" s="186" t="s">
        <v>160</v>
      </c>
      <c r="G862" s="186" t="s">
        <v>160</v>
      </c>
      <c r="H862" s="186" t="s">
        <v>160</v>
      </c>
      <c r="I862" s="186" t="s">
        <v>160</v>
      </c>
      <c r="J862" s="186" t="s">
        <v>160</v>
      </c>
      <c r="K862" s="196" t="s">
        <v>160</v>
      </c>
      <c r="L862" s="171">
        <v>0.3981</v>
      </c>
      <c r="M862" s="172">
        <v>93</v>
      </c>
      <c r="N862" s="173">
        <v>111.67</v>
      </c>
      <c r="O862" s="173">
        <v>32.38</v>
      </c>
      <c r="P862" s="174">
        <v>1.006</v>
      </c>
      <c r="Q862" s="175">
        <v>26.88</v>
      </c>
      <c r="R862" s="176">
        <v>20</v>
      </c>
      <c r="S862" s="174">
        <f t="shared" si="26"/>
        <v>1.054144</v>
      </c>
      <c r="T862" s="177">
        <f t="shared" si="27"/>
        <v>-0.0456711796490804</v>
      </c>
      <c r="U862" s="219">
        <v>2.71</v>
      </c>
      <c r="V862" s="219">
        <v>2.99</v>
      </c>
      <c r="W862" s="219">
        <v>3.55</v>
      </c>
      <c r="X862" s="219">
        <v>4.33</v>
      </c>
      <c r="Y862" s="219">
        <v>4.57</v>
      </c>
      <c r="Z862" s="219">
        <v>4.78</v>
      </c>
      <c r="AA862" s="219">
        <v>4.55</v>
      </c>
      <c r="AB862" s="219">
        <v>4.16</v>
      </c>
      <c r="AC862" s="219">
        <v>3.57</v>
      </c>
      <c r="AD862" s="219">
        <v>2.98</v>
      </c>
      <c r="AE862" s="219">
        <v>2.66</v>
      </c>
      <c r="AF862" s="219">
        <v>2.44</v>
      </c>
      <c r="AG862" s="179">
        <v>2.90163818225973</v>
      </c>
      <c r="AH862" s="179">
        <v>3.20143843725335</v>
      </c>
      <c r="AI862" s="179">
        <v>3.8010389472406</v>
      </c>
      <c r="AJ862" s="179">
        <v>4.63619680043713</v>
      </c>
      <c r="AK862" s="179">
        <v>4.89316844757452</v>
      </c>
      <c r="AL862" s="179">
        <v>5.11801863881974</v>
      </c>
      <c r="AM862" s="179">
        <v>4.87175414364641</v>
      </c>
      <c r="AN862" s="179">
        <v>4.45417521704814</v>
      </c>
      <c r="AO862" s="179">
        <v>3.82245325116872</v>
      </c>
      <c r="AP862" s="179">
        <v>3.1907312852893</v>
      </c>
      <c r="AQ862" s="179">
        <v>2.84810242243944</v>
      </c>
      <c r="AR862" s="179">
        <v>2.61254507923016</v>
      </c>
      <c r="AS862" s="177">
        <v>0.8</v>
      </c>
      <c r="AT862" s="180">
        <v>1.07232562866601</v>
      </c>
      <c r="AU862" s="181">
        <v>855</v>
      </c>
    </row>
    <row r="863" customHeight="1" spans="1:47">
      <c r="A863" s="184" t="s">
        <v>954</v>
      </c>
      <c r="B863" s="185" t="s">
        <v>980</v>
      </c>
      <c r="C863" s="167" t="s">
        <v>989</v>
      </c>
      <c r="D863" s="186">
        <v>0</v>
      </c>
      <c r="E863" s="186">
        <v>0.75</v>
      </c>
      <c r="F863" s="186" t="s">
        <v>160</v>
      </c>
      <c r="G863" s="186" t="s">
        <v>160</v>
      </c>
      <c r="H863" s="186" t="s">
        <v>160</v>
      </c>
      <c r="I863" s="186" t="s">
        <v>160</v>
      </c>
      <c r="J863" s="186" t="s">
        <v>160</v>
      </c>
      <c r="K863" s="196" t="s">
        <v>160</v>
      </c>
      <c r="L863" s="171">
        <v>0.3981</v>
      </c>
      <c r="M863" s="172">
        <v>113</v>
      </c>
      <c r="N863" s="173">
        <v>112.75</v>
      </c>
      <c r="O863" s="173">
        <v>32.13</v>
      </c>
      <c r="P863" s="174">
        <v>1.008</v>
      </c>
      <c r="Q863" s="175">
        <v>26.93</v>
      </c>
      <c r="R863" s="176">
        <v>19</v>
      </c>
      <c r="S863" s="174">
        <f t="shared" si="26"/>
        <v>1.093784</v>
      </c>
      <c r="T863" s="177">
        <f t="shared" si="27"/>
        <v>-0.0784286477037515</v>
      </c>
      <c r="U863" s="219">
        <v>2.75</v>
      </c>
      <c r="V863" s="219">
        <v>3.23</v>
      </c>
      <c r="W863" s="219">
        <v>3.72</v>
      </c>
      <c r="X863" s="219">
        <v>4.48</v>
      </c>
      <c r="Y863" s="219">
        <v>4.71</v>
      </c>
      <c r="Z863" s="219">
        <v>4.94</v>
      </c>
      <c r="AA863" s="219">
        <v>4.67</v>
      </c>
      <c r="AB863" s="219">
        <v>4.37</v>
      </c>
      <c r="AC863" s="219">
        <v>3.77</v>
      </c>
      <c r="AD863" s="219">
        <v>3.08</v>
      </c>
      <c r="AE863" s="219">
        <v>2.72</v>
      </c>
      <c r="AF863" s="219">
        <v>2.49</v>
      </c>
      <c r="AG863" s="179">
        <v>2.94663114472327</v>
      </c>
      <c r="AH863" s="179">
        <v>3.46095221725679</v>
      </c>
      <c r="AI863" s="179">
        <v>3.98598831213475</v>
      </c>
      <c r="AJ863" s="179">
        <v>4.80033001031282</v>
      </c>
      <c r="AK863" s="179">
        <v>5.04677552423513</v>
      </c>
      <c r="AL863" s="179">
        <v>5.29322103815744</v>
      </c>
      <c r="AM863" s="179">
        <v>5.00391543485734</v>
      </c>
      <c r="AN863" s="179">
        <v>4.68246476452389</v>
      </c>
      <c r="AO863" s="179">
        <v>4.039563423857</v>
      </c>
      <c r="AP863" s="179">
        <v>3.30022688209007</v>
      </c>
      <c r="AQ863" s="179">
        <v>2.91448607768993</v>
      </c>
      <c r="AR863" s="179">
        <v>2.66804056376762</v>
      </c>
      <c r="AS863" s="177">
        <v>0.8</v>
      </c>
      <c r="AT863" s="180">
        <v>1.06666859531627</v>
      </c>
      <c r="AU863" s="181">
        <v>856</v>
      </c>
    </row>
    <row r="864" customHeight="1" spans="1:47">
      <c r="A864" s="184" t="s">
        <v>954</v>
      </c>
      <c r="B864" s="185" t="s">
        <v>980</v>
      </c>
      <c r="C864" s="167" t="s">
        <v>990</v>
      </c>
      <c r="D864" s="186">
        <v>0</v>
      </c>
      <c r="E864" s="186">
        <v>0.75</v>
      </c>
      <c r="F864" s="186" t="s">
        <v>160</v>
      </c>
      <c r="G864" s="186" t="s">
        <v>160</v>
      </c>
      <c r="H864" s="186" t="s">
        <v>160</v>
      </c>
      <c r="I864" s="186" t="s">
        <v>160</v>
      </c>
      <c r="J864" s="186" t="s">
        <v>160</v>
      </c>
      <c r="K864" s="196" t="s">
        <v>160</v>
      </c>
      <c r="L864" s="171">
        <v>0.3981</v>
      </c>
      <c r="M864" s="172">
        <v>59</v>
      </c>
      <c r="N864" s="173">
        <v>112.25</v>
      </c>
      <c r="O864" s="173">
        <v>31.72</v>
      </c>
      <c r="P864" s="174">
        <v>0.97</v>
      </c>
      <c r="Q864" s="175">
        <v>26.12</v>
      </c>
      <c r="R864" s="176">
        <v>19</v>
      </c>
      <c r="S864" s="174">
        <f t="shared" si="26"/>
        <v>1.05908</v>
      </c>
      <c r="T864" s="177">
        <f t="shared" si="27"/>
        <v>-0.0841107376213316</v>
      </c>
      <c r="U864" s="219">
        <v>2.66</v>
      </c>
      <c r="V864" s="219">
        <v>3.05</v>
      </c>
      <c r="W864" s="219">
        <v>3.43</v>
      </c>
      <c r="X864" s="219">
        <v>4.16</v>
      </c>
      <c r="Y864" s="219">
        <v>4.47</v>
      </c>
      <c r="Z864" s="219">
        <v>4.75</v>
      </c>
      <c r="AA864" s="219">
        <v>4.63</v>
      </c>
      <c r="AB864" s="219">
        <v>4.3</v>
      </c>
      <c r="AC864" s="219">
        <v>3.82</v>
      </c>
      <c r="AD864" s="219">
        <v>3.01</v>
      </c>
      <c r="AE864" s="219">
        <v>2.77</v>
      </c>
      <c r="AF864" s="219">
        <v>2.45</v>
      </c>
      <c r="AG864" s="179">
        <v>2.83512981077917</v>
      </c>
      <c r="AH864" s="179">
        <v>3.25080673792348</v>
      </c>
      <c r="AI864" s="179">
        <v>3.65582528232051</v>
      </c>
      <c r="AJ864" s="179">
        <v>4.43388722287268</v>
      </c>
      <c r="AK864" s="179">
        <v>4.76429708803868</v>
      </c>
      <c r="AL864" s="179">
        <v>5.0627318049628</v>
      </c>
      <c r="AM864" s="179">
        <v>4.93483121199532</v>
      </c>
      <c r="AN864" s="179">
        <v>4.58310458133474</v>
      </c>
      <c r="AO864" s="179">
        <v>4.07150220946482</v>
      </c>
      <c r="AP864" s="179">
        <v>3.20817320693432</v>
      </c>
      <c r="AQ864" s="179">
        <v>2.95237202099936</v>
      </c>
      <c r="AR864" s="179">
        <v>2.61130377308608</v>
      </c>
      <c r="AS864" s="177">
        <v>0.8</v>
      </c>
      <c r="AT864" s="180">
        <v>1.06666859531627</v>
      </c>
      <c r="AU864" s="181">
        <v>857</v>
      </c>
    </row>
    <row r="865" customHeight="1" spans="1:47">
      <c r="A865" s="184" t="s">
        <v>954</v>
      </c>
      <c r="B865" s="185" t="s">
        <v>991</v>
      </c>
      <c r="C865" s="188" t="s">
        <v>992</v>
      </c>
      <c r="D865" s="186">
        <v>0</v>
      </c>
      <c r="E865" s="186">
        <v>0.75</v>
      </c>
      <c r="F865" s="186" t="s">
        <v>160</v>
      </c>
      <c r="G865" s="186" t="s">
        <v>160</v>
      </c>
      <c r="H865" s="186" t="s">
        <v>993</v>
      </c>
      <c r="I865" s="186" t="s">
        <v>160</v>
      </c>
      <c r="J865" s="186" t="s">
        <v>160</v>
      </c>
      <c r="K865" s="196" t="s">
        <v>160</v>
      </c>
      <c r="L865" s="171">
        <v>0.3981</v>
      </c>
      <c r="M865" s="172">
        <v>87</v>
      </c>
      <c r="N865" s="173">
        <v>112.2</v>
      </c>
      <c r="O865" s="173">
        <v>31.03</v>
      </c>
      <c r="P865" s="174">
        <v>0.895</v>
      </c>
      <c r="Q865" s="175">
        <v>25.13</v>
      </c>
      <c r="R865" s="176">
        <v>19</v>
      </c>
      <c r="S865" s="174">
        <f t="shared" si="26"/>
        <v>1.05908</v>
      </c>
      <c r="T865" s="177">
        <f t="shared" si="27"/>
        <v>-0.154926917702156</v>
      </c>
      <c r="U865" s="219">
        <v>2.66</v>
      </c>
      <c r="V865" s="219">
        <v>3.05</v>
      </c>
      <c r="W865" s="219">
        <v>3.43</v>
      </c>
      <c r="X865" s="219">
        <v>4.16</v>
      </c>
      <c r="Y865" s="219">
        <v>4.47</v>
      </c>
      <c r="Z865" s="219">
        <v>4.75</v>
      </c>
      <c r="AA865" s="219">
        <v>4.63</v>
      </c>
      <c r="AB865" s="219">
        <v>4.3</v>
      </c>
      <c r="AC865" s="219">
        <v>3.82</v>
      </c>
      <c r="AD865" s="219">
        <v>3.01</v>
      </c>
      <c r="AE865" s="219">
        <v>2.77</v>
      </c>
      <c r="AF865" s="219">
        <v>2.45</v>
      </c>
      <c r="AG865" s="179">
        <v>2.81933678286815</v>
      </c>
      <c r="AH865" s="179">
        <v>3.23269819088265</v>
      </c>
      <c r="AI865" s="179">
        <v>3.63546058843525</v>
      </c>
      <c r="AJ865" s="179">
        <v>4.4091883521547</v>
      </c>
      <c r="AK865" s="179">
        <v>4.73775767647392</v>
      </c>
      <c r="AL865" s="179">
        <v>5.03452996940741</v>
      </c>
      <c r="AM865" s="179">
        <v>4.90734184386449</v>
      </c>
      <c r="AN865" s="179">
        <v>4.55757449862145</v>
      </c>
      <c r="AO865" s="179">
        <v>4.04882199644975</v>
      </c>
      <c r="AP865" s="179">
        <v>3.19030214903501</v>
      </c>
      <c r="AQ865" s="179">
        <v>2.93592589794916</v>
      </c>
      <c r="AR865" s="179">
        <v>2.59675756316803</v>
      </c>
      <c r="AS865" s="177">
        <v>0.8</v>
      </c>
      <c r="AT865" s="180">
        <v>1.0667987791648</v>
      </c>
      <c r="AU865" s="181">
        <v>858</v>
      </c>
    </row>
    <row r="866" customHeight="1" spans="1:47">
      <c r="A866" s="184" t="s">
        <v>954</v>
      </c>
      <c r="B866" s="185" t="s">
        <v>991</v>
      </c>
      <c r="C866" s="167" t="s">
        <v>994</v>
      </c>
      <c r="D866" s="186">
        <v>0</v>
      </c>
      <c r="E866" s="186">
        <v>0.75</v>
      </c>
      <c r="F866" s="186" t="s">
        <v>160</v>
      </c>
      <c r="G866" s="186" t="s">
        <v>160</v>
      </c>
      <c r="H866" s="186" t="s">
        <v>993</v>
      </c>
      <c r="I866" s="186" t="s">
        <v>160</v>
      </c>
      <c r="J866" s="186" t="s">
        <v>160</v>
      </c>
      <c r="K866" s="196" t="s">
        <v>160</v>
      </c>
      <c r="L866" s="171">
        <v>0.3981</v>
      </c>
      <c r="M866" s="172">
        <v>103</v>
      </c>
      <c r="N866" s="173">
        <v>112.2</v>
      </c>
      <c r="O866" s="173">
        <v>31.05</v>
      </c>
      <c r="P866" s="174">
        <v>0.892</v>
      </c>
      <c r="Q866" s="175">
        <v>25.15</v>
      </c>
      <c r="R866" s="176">
        <v>19</v>
      </c>
      <c r="S866" s="174">
        <f t="shared" si="26"/>
        <v>1.05908</v>
      </c>
      <c r="T866" s="177">
        <f t="shared" si="27"/>
        <v>-0.157759564905389</v>
      </c>
      <c r="U866" s="219">
        <v>2.66</v>
      </c>
      <c r="V866" s="219">
        <v>3.05</v>
      </c>
      <c r="W866" s="219">
        <v>3.43</v>
      </c>
      <c r="X866" s="219">
        <v>4.16</v>
      </c>
      <c r="Y866" s="219">
        <v>4.47</v>
      </c>
      <c r="Z866" s="219">
        <v>4.75</v>
      </c>
      <c r="AA866" s="219">
        <v>4.63</v>
      </c>
      <c r="AB866" s="219">
        <v>4.3</v>
      </c>
      <c r="AC866" s="219">
        <v>3.82</v>
      </c>
      <c r="AD866" s="219">
        <v>3.01</v>
      </c>
      <c r="AE866" s="219">
        <v>2.77</v>
      </c>
      <c r="AF866" s="219">
        <v>2.45</v>
      </c>
      <c r="AG866" s="179">
        <v>2.8196582694414</v>
      </c>
      <c r="AH866" s="179">
        <v>3.23306681270537</v>
      </c>
      <c r="AI866" s="179">
        <v>3.63587513691128</v>
      </c>
      <c r="AJ866" s="179">
        <v>4.40969112814896</v>
      </c>
      <c r="AK866" s="179">
        <v>4.73829791894852</v>
      </c>
      <c r="AL866" s="179">
        <v>5.03510405257393</v>
      </c>
      <c r="AM866" s="179">
        <v>4.90790142387733</v>
      </c>
      <c r="AN866" s="179">
        <v>4.55809419496167</v>
      </c>
      <c r="AO866" s="179">
        <v>4.04928368017525</v>
      </c>
      <c r="AP866" s="179">
        <v>3.19066593647317</v>
      </c>
      <c r="AQ866" s="179">
        <v>2.93626067907996</v>
      </c>
      <c r="AR866" s="179">
        <v>2.59705366922234</v>
      </c>
      <c r="AS866" s="177">
        <v>0.8</v>
      </c>
      <c r="AT866" s="180">
        <v>1.0667987791648</v>
      </c>
      <c r="AU866" s="181">
        <v>859</v>
      </c>
    </row>
    <row r="867" customHeight="1" spans="1:47">
      <c r="A867" s="184" t="s">
        <v>954</v>
      </c>
      <c r="B867" s="185" t="s">
        <v>991</v>
      </c>
      <c r="C867" s="167" t="s">
        <v>995</v>
      </c>
      <c r="D867" s="186">
        <v>0</v>
      </c>
      <c r="E867" s="186">
        <v>0.75</v>
      </c>
      <c r="F867" s="186" t="s">
        <v>160</v>
      </c>
      <c r="G867" s="186" t="s">
        <v>160</v>
      </c>
      <c r="H867" s="186" t="s">
        <v>993</v>
      </c>
      <c r="I867" s="186" t="s">
        <v>160</v>
      </c>
      <c r="J867" s="186" t="s">
        <v>160</v>
      </c>
      <c r="K867" s="196" t="s">
        <v>160</v>
      </c>
      <c r="L867" s="171">
        <v>0.3981</v>
      </c>
      <c r="M867" s="172">
        <v>95</v>
      </c>
      <c r="N867" s="173">
        <v>112.2</v>
      </c>
      <c r="O867" s="173">
        <v>30.98</v>
      </c>
      <c r="P867" s="174">
        <v>0.886</v>
      </c>
      <c r="Q867" s="175">
        <v>24.08</v>
      </c>
      <c r="R867" s="176">
        <v>18</v>
      </c>
      <c r="S867" s="174">
        <f t="shared" si="26"/>
        <v>1.035824</v>
      </c>
      <c r="T867" s="177">
        <f t="shared" si="27"/>
        <v>-0.144642333060443</v>
      </c>
      <c r="U867" s="219">
        <v>2.45</v>
      </c>
      <c r="V867" s="219">
        <v>2.86</v>
      </c>
      <c r="W867" s="219">
        <v>3.16</v>
      </c>
      <c r="X867" s="219">
        <v>3.92</v>
      </c>
      <c r="Y867" s="219">
        <v>4.29</v>
      </c>
      <c r="Z867" s="219">
        <v>4.55</v>
      </c>
      <c r="AA867" s="219">
        <v>4.79</v>
      </c>
      <c r="AB867" s="219">
        <v>4.5</v>
      </c>
      <c r="AC867" s="219">
        <v>3.9</v>
      </c>
      <c r="AD867" s="219">
        <v>3.05</v>
      </c>
      <c r="AE867" s="219">
        <v>2.7</v>
      </c>
      <c r="AF867" s="219">
        <v>2.36</v>
      </c>
      <c r="AG867" s="179">
        <v>2.58130068428613</v>
      </c>
      <c r="AH867" s="179">
        <v>3.01327345186055</v>
      </c>
      <c r="AI867" s="179">
        <v>3.32935108667109</v>
      </c>
      <c r="AJ867" s="179">
        <v>4.13008109485781</v>
      </c>
      <c r="AK867" s="179">
        <v>4.51991017779082</v>
      </c>
      <c r="AL867" s="179">
        <v>4.79384412795996</v>
      </c>
      <c r="AM867" s="179">
        <v>5.0467062358084</v>
      </c>
      <c r="AN867" s="179">
        <v>4.7411645221582</v>
      </c>
      <c r="AO867" s="179">
        <v>4.10900925253711</v>
      </c>
      <c r="AP867" s="179">
        <v>3.21345595390723</v>
      </c>
      <c r="AQ867" s="179">
        <v>2.84469871329492</v>
      </c>
      <c r="AR867" s="179">
        <v>2.48647739384297</v>
      </c>
      <c r="AS867" s="177">
        <v>0.8</v>
      </c>
      <c r="AT867" s="180">
        <v>1.06666859531627</v>
      </c>
      <c r="AU867" s="181">
        <v>860</v>
      </c>
    </row>
    <row r="868" customHeight="1" spans="1:47">
      <c r="A868" s="184" t="s">
        <v>954</v>
      </c>
      <c r="B868" s="185" t="s">
        <v>991</v>
      </c>
      <c r="C868" s="167" t="s">
        <v>996</v>
      </c>
      <c r="D868" s="186">
        <v>0</v>
      </c>
      <c r="E868" s="186">
        <v>0.75</v>
      </c>
      <c r="F868" s="186" t="s">
        <v>160</v>
      </c>
      <c r="G868" s="186" t="s">
        <v>160</v>
      </c>
      <c r="H868" s="186" t="s">
        <v>993</v>
      </c>
      <c r="I868" s="186" t="s">
        <v>160</v>
      </c>
      <c r="J868" s="186" t="s">
        <v>160</v>
      </c>
      <c r="K868" s="196" t="s">
        <v>160</v>
      </c>
      <c r="L868" s="171">
        <v>0.3981</v>
      </c>
      <c r="M868" s="172">
        <v>72</v>
      </c>
      <c r="N868" s="173">
        <v>113.1</v>
      </c>
      <c r="O868" s="173">
        <v>31.02</v>
      </c>
      <c r="P868" s="174">
        <v>0.915</v>
      </c>
      <c r="Q868" s="175">
        <v>25.42</v>
      </c>
      <c r="R868" s="176">
        <v>19</v>
      </c>
      <c r="S868" s="174">
        <f t="shared" si="26"/>
        <v>1.082496</v>
      </c>
      <c r="T868" s="177">
        <f t="shared" si="27"/>
        <v>-0.15473128769067</v>
      </c>
      <c r="U868" s="219">
        <v>2.71</v>
      </c>
      <c r="V868" s="219">
        <v>2.98</v>
      </c>
      <c r="W868" s="219">
        <v>3.48</v>
      </c>
      <c r="X868" s="219">
        <v>4.27</v>
      </c>
      <c r="Y868" s="219">
        <v>4.63</v>
      </c>
      <c r="Z868" s="219">
        <v>4.81</v>
      </c>
      <c r="AA868" s="219">
        <v>4.7</v>
      </c>
      <c r="AB868" s="219">
        <v>4.42</v>
      </c>
      <c r="AC868" s="219">
        <v>3.95</v>
      </c>
      <c r="AD868" s="219">
        <v>3.12</v>
      </c>
      <c r="AE868" s="219">
        <v>2.86</v>
      </c>
      <c r="AF868" s="219">
        <v>2.52</v>
      </c>
      <c r="AG868" s="179">
        <v>2.87729211008632</v>
      </c>
      <c r="AH868" s="179">
        <v>3.16395958968902</v>
      </c>
      <c r="AI868" s="179">
        <v>3.69482529265697</v>
      </c>
      <c r="AJ868" s="179">
        <v>4.53359310334634</v>
      </c>
      <c r="AK868" s="179">
        <v>4.91581640948327</v>
      </c>
      <c r="AL868" s="179">
        <v>5.10692806255173</v>
      </c>
      <c r="AM868" s="179">
        <v>4.99013760789878</v>
      </c>
      <c r="AN868" s="179">
        <v>4.69285281423673</v>
      </c>
      <c r="AO868" s="179">
        <v>4.19383905344685</v>
      </c>
      <c r="AP868" s="179">
        <v>3.31260198652004</v>
      </c>
      <c r="AQ868" s="179">
        <v>3.03655182097671</v>
      </c>
      <c r="AR868" s="179">
        <v>2.6755631429585</v>
      </c>
      <c r="AS868" s="177">
        <v>0.8</v>
      </c>
      <c r="AT868" s="180">
        <v>1.06632143838688</v>
      </c>
      <c r="AU868" s="181">
        <v>861</v>
      </c>
    </row>
    <row r="869" customHeight="1" spans="1:47">
      <c r="A869" s="184" t="s">
        <v>954</v>
      </c>
      <c r="B869" s="185" t="s">
        <v>991</v>
      </c>
      <c r="C869" s="167" t="s">
        <v>997</v>
      </c>
      <c r="D869" s="186">
        <v>0</v>
      </c>
      <c r="E869" s="186">
        <v>0.75</v>
      </c>
      <c r="F869" s="186" t="s">
        <v>160</v>
      </c>
      <c r="G869" s="186" t="s">
        <v>160</v>
      </c>
      <c r="H869" s="186" t="s">
        <v>993</v>
      </c>
      <c r="I869" s="186" t="s">
        <v>160</v>
      </c>
      <c r="J869" s="186" t="s">
        <v>160</v>
      </c>
      <c r="K869" s="196" t="s">
        <v>160</v>
      </c>
      <c r="L869" s="171">
        <v>0.3981</v>
      </c>
      <c r="M869" s="172">
        <v>45</v>
      </c>
      <c r="N869" s="173">
        <v>112.58</v>
      </c>
      <c r="O869" s="173">
        <v>30.7</v>
      </c>
      <c r="P869" s="174">
        <v>0.891</v>
      </c>
      <c r="Q869" s="175">
        <v>23.7</v>
      </c>
      <c r="R869" s="176">
        <v>18</v>
      </c>
      <c r="S869" s="174">
        <f t="shared" si="26"/>
        <v>1.035824</v>
      </c>
      <c r="T869" s="177">
        <f t="shared" si="27"/>
        <v>-0.139815258190581</v>
      </c>
      <c r="U869" s="219">
        <v>2.45</v>
      </c>
      <c r="V869" s="219">
        <v>2.86</v>
      </c>
      <c r="W869" s="219">
        <v>3.16</v>
      </c>
      <c r="X869" s="219">
        <v>3.92</v>
      </c>
      <c r="Y869" s="219">
        <v>4.29</v>
      </c>
      <c r="Z869" s="219">
        <v>4.55</v>
      </c>
      <c r="AA869" s="219">
        <v>4.79</v>
      </c>
      <c r="AB869" s="219">
        <v>4.5</v>
      </c>
      <c r="AC869" s="219">
        <v>3.9</v>
      </c>
      <c r="AD869" s="219">
        <v>3.05</v>
      </c>
      <c r="AE869" s="219">
        <v>2.7</v>
      </c>
      <c r="AF869" s="219">
        <v>2.36</v>
      </c>
      <c r="AG869" s="179">
        <v>2.57588895410803</v>
      </c>
      <c r="AH869" s="179">
        <v>3.00695608520366</v>
      </c>
      <c r="AI869" s="179">
        <v>3.32237105917608</v>
      </c>
      <c r="AJ869" s="179">
        <v>4.12142232657285</v>
      </c>
      <c r="AK869" s="179">
        <v>4.5104341278055</v>
      </c>
      <c r="AL869" s="179">
        <v>4.78379377191492</v>
      </c>
      <c r="AM869" s="179">
        <v>5.03612575109285</v>
      </c>
      <c r="AN869" s="179">
        <v>4.73122460958618</v>
      </c>
      <c r="AO869" s="179">
        <v>4.10039466164136</v>
      </c>
      <c r="AP869" s="179">
        <v>3.20671890205286</v>
      </c>
      <c r="AQ869" s="179">
        <v>2.83873476575171</v>
      </c>
      <c r="AR869" s="179">
        <v>2.48126446191631</v>
      </c>
      <c r="AS869" s="177">
        <v>0.8</v>
      </c>
      <c r="AT869" s="180">
        <v>1.06745693084345</v>
      </c>
      <c r="AU869" s="181">
        <v>862</v>
      </c>
    </row>
    <row r="870" customHeight="1" spans="1:47">
      <c r="A870" s="184" t="s">
        <v>954</v>
      </c>
      <c r="B870" s="185" t="s">
        <v>991</v>
      </c>
      <c r="C870" s="167" t="s">
        <v>998</v>
      </c>
      <c r="D870" s="186">
        <v>0</v>
      </c>
      <c r="E870" s="186">
        <v>0.75</v>
      </c>
      <c r="F870" s="186" t="s">
        <v>160</v>
      </c>
      <c r="G870" s="186" t="s">
        <v>160</v>
      </c>
      <c r="H870" s="186" t="s">
        <v>993</v>
      </c>
      <c r="I870" s="186" t="s">
        <v>160</v>
      </c>
      <c r="J870" s="186" t="s">
        <v>160</v>
      </c>
      <c r="K870" s="196" t="s">
        <v>160</v>
      </c>
      <c r="L870" s="171">
        <v>0.3981</v>
      </c>
      <c r="M870" s="172">
        <v>52</v>
      </c>
      <c r="N870" s="173">
        <v>112.58</v>
      </c>
      <c r="O870" s="173">
        <v>31.17</v>
      </c>
      <c r="P870" s="174">
        <v>0.912</v>
      </c>
      <c r="Q870" s="175">
        <v>25.37</v>
      </c>
      <c r="R870" s="176">
        <v>19</v>
      </c>
      <c r="S870" s="174">
        <f t="shared" si="26"/>
        <v>1.05908</v>
      </c>
      <c r="T870" s="177">
        <f t="shared" si="27"/>
        <v>-0.138875250217169</v>
      </c>
      <c r="U870" s="219">
        <v>2.66</v>
      </c>
      <c r="V870" s="219">
        <v>3.05</v>
      </c>
      <c r="W870" s="219">
        <v>3.43</v>
      </c>
      <c r="X870" s="219">
        <v>4.16</v>
      </c>
      <c r="Y870" s="219">
        <v>4.47</v>
      </c>
      <c r="Z870" s="219">
        <v>4.75</v>
      </c>
      <c r="AA870" s="219">
        <v>4.63</v>
      </c>
      <c r="AB870" s="219">
        <v>4.3</v>
      </c>
      <c r="AC870" s="219">
        <v>3.82</v>
      </c>
      <c r="AD870" s="219">
        <v>3.01</v>
      </c>
      <c r="AE870" s="219">
        <v>2.77</v>
      </c>
      <c r="AF870" s="219">
        <v>2.45</v>
      </c>
      <c r="AG870" s="179">
        <v>2.82223016202742</v>
      </c>
      <c r="AH870" s="179">
        <v>3.23601578728708</v>
      </c>
      <c r="AI870" s="179">
        <v>3.63919152471957</v>
      </c>
      <c r="AJ870" s="179">
        <v>4.41371333610303</v>
      </c>
      <c r="AK870" s="179">
        <v>4.74261985874533</v>
      </c>
      <c r="AL870" s="179">
        <v>5.03969671790611</v>
      </c>
      <c r="AM870" s="179">
        <v>4.91237806398006</v>
      </c>
      <c r="AN870" s="179">
        <v>4.56225176568342</v>
      </c>
      <c r="AO870" s="179">
        <v>4.05297714997923</v>
      </c>
      <c r="AP870" s="179">
        <v>3.1935762359784</v>
      </c>
      <c r="AQ870" s="179">
        <v>2.9389389281263</v>
      </c>
      <c r="AR870" s="179">
        <v>2.59942251765683</v>
      </c>
      <c r="AS870" s="177">
        <v>0.8</v>
      </c>
      <c r="AT870" s="180">
        <v>1.06997381858157</v>
      </c>
      <c r="AU870" s="181">
        <v>863</v>
      </c>
    </row>
    <row r="871" customHeight="1" spans="1:47">
      <c r="A871" s="184" t="s">
        <v>954</v>
      </c>
      <c r="B871" s="185" t="s">
        <v>999</v>
      </c>
      <c r="C871" s="188" t="s">
        <v>1000</v>
      </c>
      <c r="D871" s="186">
        <v>0</v>
      </c>
      <c r="E871" s="186">
        <v>0.75</v>
      </c>
      <c r="F871" s="186" t="s">
        <v>160</v>
      </c>
      <c r="G871" s="186" t="s">
        <v>160</v>
      </c>
      <c r="H871" s="186" t="s">
        <v>160</v>
      </c>
      <c r="I871" s="186" t="s">
        <v>160</v>
      </c>
      <c r="J871" s="186" t="s">
        <v>160</v>
      </c>
      <c r="K871" s="196" t="s">
        <v>160</v>
      </c>
      <c r="L871" s="171">
        <v>0.3981</v>
      </c>
      <c r="M871" s="172">
        <v>35</v>
      </c>
      <c r="N871" s="173">
        <v>113.92</v>
      </c>
      <c r="O871" s="173">
        <v>30.93</v>
      </c>
      <c r="P871" s="174">
        <v>0.996</v>
      </c>
      <c r="Q871" s="175">
        <v>24.33</v>
      </c>
      <c r="R871" s="176">
        <v>19</v>
      </c>
      <c r="S871" s="174">
        <f t="shared" si="26"/>
        <v>1.058808</v>
      </c>
      <c r="T871" s="177">
        <f t="shared" si="27"/>
        <v>-0.059319536686538</v>
      </c>
      <c r="U871" s="219">
        <v>2.53</v>
      </c>
      <c r="V871" s="219">
        <v>2.77</v>
      </c>
      <c r="W871" s="219">
        <v>3.18</v>
      </c>
      <c r="X871" s="219">
        <v>3.98</v>
      </c>
      <c r="Y871" s="219">
        <v>4.42</v>
      </c>
      <c r="Z871" s="219">
        <v>4.64</v>
      </c>
      <c r="AA871" s="219">
        <v>4.91</v>
      </c>
      <c r="AB871" s="219">
        <v>4.66</v>
      </c>
      <c r="AC871" s="219">
        <v>4.01</v>
      </c>
      <c r="AD871" s="219">
        <v>3.1</v>
      </c>
      <c r="AE871" s="219">
        <v>2.81</v>
      </c>
      <c r="AF871" s="219">
        <v>2.45</v>
      </c>
      <c r="AG871" s="179">
        <v>2.6698323397632</v>
      </c>
      <c r="AH871" s="179">
        <v>2.92309706764588</v>
      </c>
      <c r="AI871" s="179">
        <v>3.35575764444545</v>
      </c>
      <c r="AJ871" s="179">
        <v>4.19997340405437</v>
      </c>
      <c r="AK871" s="179">
        <v>4.66429207183928</v>
      </c>
      <c r="AL871" s="179">
        <v>4.89645140573173</v>
      </c>
      <c r="AM871" s="179">
        <v>5.18137422459974</v>
      </c>
      <c r="AN871" s="179">
        <v>4.91755679972195</v>
      </c>
      <c r="AO871" s="179">
        <v>4.2316314950397</v>
      </c>
      <c r="AP871" s="179">
        <v>3.27133606848456</v>
      </c>
      <c r="AQ871" s="179">
        <v>2.96530785562633</v>
      </c>
      <c r="AR871" s="179">
        <v>2.58541076380231</v>
      </c>
      <c r="AS871" s="177">
        <v>0.8</v>
      </c>
      <c r="AT871" s="180">
        <v>1.07205676015796</v>
      </c>
      <c r="AU871" s="181">
        <v>864</v>
      </c>
    </row>
    <row r="872" customHeight="1" spans="1:47">
      <c r="A872" s="184" t="s">
        <v>954</v>
      </c>
      <c r="B872" s="185" t="s">
        <v>999</v>
      </c>
      <c r="C872" s="167" t="s">
        <v>1001</v>
      </c>
      <c r="D872" s="186">
        <v>0</v>
      </c>
      <c r="E872" s="186">
        <v>0.75</v>
      </c>
      <c r="F872" s="186" t="s">
        <v>160</v>
      </c>
      <c r="G872" s="186" t="s">
        <v>160</v>
      </c>
      <c r="H872" s="186" t="s">
        <v>160</v>
      </c>
      <c r="I872" s="186" t="s">
        <v>160</v>
      </c>
      <c r="J872" s="186" t="s">
        <v>160</v>
      </c>
      <c r="K872" s="196" t="s">
        <v>160</v>
      </c>
      <c r="L872" s="171">
        <v>0.3981</v>
      </c>
      <c r="M872" s="172">
        <v>32</v>
      </c>
      <c r="N872" s="173">
        <v>113.92</v>
      </c>
      <c r="O872" s="173">
        <v>30.92</v>
      </c>
      <c r="P872" s="174">
        <v>0.97</v>
      </c>
      <c r="Q872" s="175">
        <v>24.32</v>
      </c>
      <c r="R872" s="176">
        <v>19</v>
      </c>
      <c r="S872" s="174">
        <f t="shared" si="26"/>
        <v>1.058808</v>
      </c>
      <c r="T872" s="177">
        <f t="shared" si="27"/>
        <v>-0.0838754523955241</v>
      </c>
      <c r="U872" s="219">
        <v>2.53</v>
      </c>
      <c r="V872" s="219">
        <v>2.77</v>
      </c>
      <c r="W872" s="219">
        <v>3.18</v>
      </c>
      <c r="X872" s="219">
        <v>3.98</v>
      </c>
      <c r="Y872" s="219">
        <v>4.42</v>
      </c>
      <c r="Z872" s="219">
        <v>4.64</v>
      </c>
      <c r="AA872" s="219">
        <v>4.91</v>
      </c>
      <c r="AB872" s="219">
        <v>4.66</v>
      </c>
      <c r="AC872" s="219">
        <v>4.01</v>
      </c>
      <c r="AD872" s="219">
        <v>3.1</v>
      </c>
      <c r="AE872" s="219">
        <v>2.81</v>
      </c>
      <c r="AF872" s="219">
        <v>2.45</v>
      </c>
      <c r="AG872" s="179">
        <v>2.66967941307584</v>
      </c>
      <c r="AH872" s="179">
        <v>2.92292963407908</v>
      </c>
      <c r="AI872" s="179">
        <v>3.35556542829295</v>
      </c>
      <c r="AJ872" s="179">
        <v>4.19973283163709</v>
      </c>
      <c r="AK872" s="179">
        <v>4.66402490347636</v>
      </c>
      <c r="AL872" s="179">
        <v>4.896170939396</v>
      </c>
      <c r="AM872" s="179">
        <v>5.18107743802465</v>
      </c>
      <c r="AN872" s="179">
        <v>4.9172751244796</v>
      </c>
      <c r="AO872" s="179">
        <v>4.23138910926249</v>
      </c>
      <c r="AP872" s="179">
        <v>3.27114868795853</v>
      </c>
      <c r="AQ872" s="179">
        <v>2.96513800424628</v>
      </c>
      <c r="AR872" s="179">
        <v>2.58526267274142</v>
      </c>
      <c r="AS872" s="177">
        <v>0.8</v>
      </c>
      <c r="AT872" s="180">
        <v>1.06765220661623</v>
      </c>
      <c r="AU872" s="181">
        <v>865</v>
      </c>
    </row>
    <row r="873" customHeight="1" spans="1:47">
      <c r="A873" s="184" t="s">
        <v>954</v>
      </c>
      <c r="B873" s="185" t="s">
        <v>999</v>
      </c>
      <c r="C873" s="167" t="s">
        <v>1002</v>
      </c>
      <c r="D873" s="186">
        <v>0</v>
      </c>
      <c r="E873" s="186">
        <v>0.75</v>
      </c>
      <c r="F873" s="186" t="s">
        <v>160</v>
      </c>
      <c r="G873" s="186" t="s">
        <v>160</v>
      </c>
      <c r="H873" s="186" t="s">
        <v>160</v>
      </c>
      <c r="I873" s="186" t="s">
        <v>160</v>
      </c>
      <c r="J873" s="186" t="s">
        <v>160</v>
      </c>
      <c r="K873" s="196" t="s">
        <v>160</v>
      </c>
      <c r="L873" s="171">
        <v>0.3981</v>
      </c>
      <c r="M873" s="172">
        <v>46</v>
      </c>
      <c r="N873" s="173">
        <v>113.97</v>
      </c>
      <c r="O873" s="173">
        <v>31.25</v>
      </c>
      <c r="P873" s="174">
        <v>1.037</v>
      </c>
      <c r="Q873" s="175">
        <v>25.75</v>
      </c>
      <c r="R873" s="176">
        <v>20</v>
      </c>
      <c r="S873" s="174">
        <f t="shared" si="26"/>
        <v>1.082496</v>
      </c>
      <c r="T873" s="177">
        <f t="shared" si="27"/>
        <v>-0.0420287927160932</v>
      </c>
      <c r="U873" s="219">
        <v>2.71</v>
      </c>
      <c r="V873" s="219">
        <v>2.98</v>
      </c>
      <c r="W873" s="219">
        <v>3.48</v>
      </c>
      <c r="X873" s="219">
        <v>4.27</v>
      </c>
      <c r="Y873" s="219">
        <v>4.63</v>
      </c>
      <c r="Z873" s="219">
        <v>4.81</v>
      </c>
      <c r="AA873" s="219">
        <v>4.7</v>
      </c>
      <c r="AB873" s="219">
        <v>4.42</v>
      </c>
      <c r="AC873" s="219">
        <v>3.95</v>
      </c>
      <c r="AD873" s="219">
        <v>3.12</v>
      </c>
      <c r="AE873" s="219">
        <v>2.86</v>
      </c>
      <c r="AF873" s="219">
        <v>2.52</v>
      </c>
      <c r="AG873" s="179">
        <v>2.88245927929526</v>
      </c>
      <c r="AH873" s="179">
        <v>3.16964156911434</v>
      </c>
      <c r="AI873" s="179">
        <v>3.70146062433487</v>
      </c>
      <c r="AJ873" s="179">
        <v>4.5417347315833</v>
      </c>
      <c r="AK873" s="179">
        <v>4.92464445134208</v>
      </c>
      <c r="AL873" s="179">
        <v>5.11609931122147</v>
      </c>
      <c r="AM873" s="179">
        <v>4.99909911907296</v>
      </c>
      <c r="AN873" s="179">
        <v>4.70128044814946</v>
      </c>
      <c r="AO873" s="179">
        <v>4.20137053624217</v>
      </c>
      <c r="AP873" s="179">
        <v>3.31855090457609</v>
      </c>
      <c r="AQ873" s="179">
        <v>3.04200499586142</v>
      </c>
      <c r="AR873" s="179">
        <v>2.68036803831146</v>
      </c>
      <c r="AS873" s="177">
        <v>0.8</v>
      </c>
      <c r="AT873" s="180">
        <v>1.06554756773176</v>
      </c>
      <c r="AU873" s="181">
        <v>866</v>
      </c>
    </row>
    <row r="874" customHeight="1" spans="1:47">
      <c r="A874" s="184" t="s">
        <v>954</v>
      </c>
      <c r="B874" s="185" t="s">
        <v>999</v>
      </c>
      <c r="C874" s="167" t="s">
        <v>1003</v>
      </c>
      <c r="D874" s="186">
        <v>0</v>
      </c>
      <c r="E874" s="186">
        <v>0.75</v>
      </c>
      <c r="F874" s="186" t="s">
        <v>160</v>
      </c>
      <c r="G874" s="186" t="s">
        <v>160</v>
      </c>
      <c r="H874" s="186" t="s">
        <v>160</v>
      </c>
      <c r="I874" s="186" t="s">
        <v>160</v>
      </c>
      <c r="J874" s="186" t="s">
        <v>160</v>
      </c>
      <c r="K874" s="196" t="s">
        <v>160</v>
      </c>
      <c r="L874" s="171">
        <v>0.3981</v>
      </c>
      <c r="M874" s="172">
        <v>72</v>
      </c>
      <c r="N874" s="173">
        <v>114.12</v>
      </c>
      <c r="O874" s="173">
        <v>31.57</v>
      </c>
      <c r="P874" s="174">
        <v>1.046</v>
      </c>
      <c r="Q874" s="175">
        <v>25.97</v>
      </c>
      <c r="R874" s="176">
        <v>20</v>
      </c>
      <c r="S874" s="174">
        <f t="shared" si="26"/>
        <v>1.082056</v>
      </c>
      <c r="T874" s="177">
        <f t="shared" si="27"/>
        <v>-0.0333217504454486</v>
      </c>
      <c r="U874" s="219">
        <v>2.66</v>
      </c>
      <c r="V874" s="219">
        <v>2.85</v>
      </c>
      <c r="W874" s="219">
        <v>3.48</v>
      </c>
      <c r="X874" s="219">
        <v>4.33</v>
      </c>
      <c r="Y874" s="219">
        <v>4.74</v>
      </c>
      <c r="Z874" s="219">
        <v>4.76</v>
      </c>
      <c r="AA874" s="219">
        <v>4.66</v>
      </c>
      <c r="AB874" s="219">
        <v>4.47</v>
      </c>
      <c r="AC874" s="219">
        <v>3.93</v>
      </c>
      <c r="AD874" s="219">
        <v>3.15</v>
      </c>
      <c r="AE874" s="219">
        <v>2.88</v>
      </c>
      <c r="AF874" s="219">
        <v>2.51</v>
      </c>
      <c r="AG874" s="179">
        <v>2.83322046178756</v>
      </c>
      <c r="AH874" s="179">
        <v>3.03559335191524</v>
      </c>
      <c r="AI874" s="179">
        <v>3.70661925075966</v>
      </c>
      <c r="AJ874" s="179">
        <v>4.61197165396246</v>
      </c>
      <c r="AK874" s="179">
        <v>5.04867104844851</v>
      </c>
      <c r="AL874" s="179">
        <v>5.06997345793563</v>
      </c>
      <c r="AM874" s="179">
        <v>4.96346141050001</v>
      </c>
      <c r="AN874" s="179">
        <v>4.76108852037233</v>
      </c>
      <c r="AO874" s="179">
        <v>4.18592346421997</v>
      </c>
      <c r="AP874" s="179">
        <v>3.35512949422211</v>
      </c>
      <c r="AQ874" s="179">
        <v>3.06754696614593</v>
      </c>
      <c r="AR874" s="179">
        <v>2.67345239063413</v>
      </c>
      <c r="AS874" s="177">
        <v>0.8</v>
      </c>
      <c r="AT874" s="180">
        <v>1.06495606124839</v>
      </c>
      <c r="AU874" s="181">
        <v>867</v>
      </c>
    </row>
    <row r="875" customHeight="1" spans="1:47">
      <c r="A875" s="184" t="s">
        <v>954</v>
      </c>
      <c r="B875" s="185" t="s">
        <v>999</v>
      </c>
      <c r="C875" s="167" t="s">
        <v>1004</v>
      </c>
      <c r="D875" s="186">
        <v>0</v>
      </c>
      <c r="E875" s="186">
        <v>0.75</v>
      </c>
      <c r="F875" s="186" t="s">
        <v>160</v>
      </c>
      <c r="G875" s="186" t="s">
        <v>160</v>
      </c>
      <c r="H875" s="186" t="s">
        <v>160</v>
      </c>
      <c r="I875" s="186" t="s">
        <v>160</v>
      </c>
      <c r="J875" s="186" t="s">
        <v>160</v>
      </c>
      <c r="K875" s="196" t="s">
        <v>160</v>
      </c>
      <c r="L875" s="171">
        <v>0.3981</v>
      </c>
      <c r="M875" s="172">
        <v>34</v>
      </c>
      <c r="N875" s="173">
        <v>113.75</v>
      </c>
      <c r="O875" s="173">
        <v>31.02</v>
      </c>
      <c r="P875" s="174">
        <v>0.989</v>
      </c>
      <c r="Q875" s="175">
        <v>25.42</v>
      </c>
      <c r="R875" s="176">
        <v>19</v>
      </c>
      <c r="S875" s="174">
        <f t="shared" si="26"/>
        <v>1.082496</v>
      </c>
      <c r="T875" s="177">
        <f t="shared" si="27"/>
        <v>-0.0863707579519923</v>
      </c>
      <c r="U875" s="219">
        <v>2.71</v>
      </c>
      <c r="V875" s="219">
        <v>2.98</v>
      </c>
      <c r="W875" s="219">
        <v>3.48</v>
      </c>
      <c r="X875" s="219">
        <v>4.27</v>
      </c>
      <c r="Y875" s="219">
        <v>4.63</v>
      </c>
      <c r="Z875" s="219">
        <v>4.81</v>
      </c>
      <c r="AA875" s="219">
        <v>4.7</v>
      </c>
      <c r="AB875" s="219">
        <v>4.42</v>
      </c>
      <c r="AC875" s="219">
        <v>3.95</v>
      </c>
      <c r="AD875" s="219">
        <v>3.12</v>
      </c>
      <c r="AE875" s="219">
        <v>2.86</v>
      </c>
      <c r="AF875" s="219">
        <v>2.52</v>
      </c>
      <c r="AG875" s="179">
        <v>2.87729211008632</v>
      </c>
      <c r="AH875" s="179">
        <v>3.16395958968902</v>
      </c>
      <c r="AI875" s="179">
        <v>3.69482529265697</v>
      </c>
      <c r="AJ875" s="179">
        <v>4.53359310334634</v>
      </c>
      <c r="AK875" s="179">
        <v>4.91581640948327</v>
      </c>
      <c r="AL875" s="179">
        <v>5.10692806255173</v>
      </c>
      <c r="AM875" s="179">
        <v>4.99013760789878</v>
      </c>
      <c r="AN875" s="179">
        <v>4.69285281423673</v>
      </c>
      <c r="AO875" s="179">
        <v>4.19383905344685</v>
      </c>
      <c r="AP875" s="179">
        <v>3.31260198652004</v>
      </c>
      <c r="AQ875" s="179">
        <v>3.03655182097671</v>
      </c>
      <c r="AR875" s="179">
        <v>2.6755631429585</v>
      </c>
      <c r="AS875" s="177">
        <v>0.8</v>
      </c>
      <c r="AT875" s="180">
        <v>1.07315609043438</v>
      </c>
      <c r="AU875" s="181">
        <v>868</v>
      </c>
    </row>
    <row r="876" customHeight="1" spans="1:47">
      <c r="A876" s="184" t="s">
        <v>954</v>
      </c>
      <c r="B876" s="185" t="s">
        <v>999</v>
      </c>
      <c r="C876" s="167" t="s">
        <v>1005</v>
      </c>
      <c r="D876" s="186">
        <v>0</v>
      </c>
      <c r="E876" s="186">
        <v>0.75</v>
      </c>
      <c r="F876" s="186" t="s">
        <v>160</v>
      </c>
      <c r="G876" s="186" t="s">
        <v>160</v>
      </c>
      <c r="H876" s="186" t="s">
        <v>160</v>
      </c>
      <c r="I876" s="186" t="s">
        <v>160</v>
      </c>
      <c r="J876" s="186" t="s">
        <v>160</v>
      </c>
      <c r="K876" s="196" t="s">
        <v>160</v>
      </c>
      <c r="L876" s="171">
        <v>0.3981</v>
      </c>
      <c r="M876" s="172">
        <v>32</v>
      </c>
      <c r="N876" s="173">
        <v>113.57</v>
      </c>
      <c r="O876" s="173">
        <v>30.95</v>
      </c>
      <c r="P876" s="174">
        <v>0.966</v>
      </c>
      <c r="Q876" s="175">
        <v>24.35</v>
      </c>
      <c r="R876" s="176">
        <v>19</v>
      </c>
      <c r="S876" s="174">
        <f t="shared" si="26"/>
        <v>1.058808</v>
      </c>
      <c r="T876" s="177">
        <f t="shared" si="27"/>
        <v>-0.0876532855815219</v>
      </c>
      <c r="U876" s="219">
        <v>2.53</v>
      </c>
      <c r="V876" s="219">
        <v>2.77</v>
      </c>
      <c r="W876" s="219">
        <v>3.18</v>
      </c>
      <c r="X876" s="219">
        <v>3.98</v>
      </c>
      <c r="Y876" s="219">
        <v>4.42</v>
      </c>
      <c r="Z876" s="219">
        <v>4.64</v>
      </c>
      <c r="AA876" s="219">
        <v>4.91</v>
      </c>
      <c r="AB876" s="219">
        <v>4.66</v>
      </c>
      <c r="AC876" s="219">
        <v>4.01</v>
      </c>
      <c r="AD876" s="219">
        <v>3.1</v>
      </c>
      <c r="AE876" s="219">
        <v>2.81</v>
      </c>
      <c r="AF876" s="219">
        <v>2.45</v>
      </c>
      <c r="AG876" s="179">
        <v>2.67011907730202</v>
      </c>
      <c r="AH876" s="179">
        <v>2.92341100558364</v>
      </c>
      <c r="AI876" s="179">
        <v>3.3561180497314</v>
      </c>
      <c r="AJ876" s="179">
        <v>4.20042447733678</v>
      </c>
      <c r="AK876" s="179">
        <v>4.66479301251974</v>
      </c>
      <c r="AL876" s="179">
        <v>4.89697728011122</v>
      </c>
      <c r="AM876" s="179">
        <v>5.18193069942804</v>
      </c>
      <c r="AN876" s="179">
        <v>4.91808494080135</v>
      </c>
      <c r="AO876" s="179">
        <v>4.23208596837198</v>
      </c>
      <c r="AP876" s="179">
        <v>3.27168740697086</v>
      </c>
      <c r="AQ876" s="179">
        <v>2.96562632696391</v>
      </c>
      <c r="AR876" s="179">
        <v>2.58568843454148</v>
      </c>
      <c r="AS876" s="177">
        <v>0.8</v>
      </c>
      <c r="AT876" s="180">
        <v>1.07815045319744</v>
      </c>
      <c r="AU876" s="181">
        <v>869</v>
      </c>
    </row>
    <row r="877" customHeight="1" spans="1:47">
      <c r="A877" s="184" t="s">
        <v>954</v>
      </c>
      <c r="B877" s="185" t="s">
        <v>999</v>
      </c>
      <c r="C877" s="167" t="s">
        <v>1006</v>
      </c>
      <c r="D877" s="186">
        <v>0</v>
      </c>
      <c r="E877" s="186">
        <v>0.75</v>
      </c>
      <c r="F877" s="186" t="s">
        <v>160</v>
      </c>
      <c r="G877" s="186" t="s">
        <v>160</v>
      </c>
      <c r="H877" s="186" t="s">
        <v>160</v>
      </c>
      <c r="I877" s="186" t="s">
        <v>160</v>
      </c>
      <c r="J877" s="186" t="s">
        <v>160</v>
      </c>
      <c r="K877" s="196" t="s">
        <v>160</v>
      </c>
      <c r="L877" s="171">
        <v>0.3981</v>
      </c>
      <c r="M877" s="172">
        <v>48</v>
      </c>
      <c r="N877" s="173">
        <v>113.68</v>
      </c>
      <c r="O877" s="173">
        <v>31.27</v>
      </c>
      <c r="P877" s="174">
        <v>1</v>
      </c>
      <c r="Q877" s="175">
        <v>25.77</v>
      </c>
      <c r="R877" s="176">
        <v>19</v>
      </c>
      <c r="S877" s="174">
        <f t="shared" si="26"/>
        <v>1.082496</v>
      </c>
      <c r="T877" s="177">
        <f t="shared" si="27"/>
        <v>-0.0762090575854321</v>
      </c>
      <c r="U877" s="219">
        <v>2.71</v>
      </c>
      <c r="V877" s="219">
        <v>2.98</v>
      </c>
      <c r="W877" s="219">
        <v>3.48</v>
      </c>
      <c r="X877" s="219">
        <v>4.27</v>
      </c>
      <c r="Y877" s="219">
        <v>4.63</v>
      </c>
      <c r="Z877" s="219">
        <v>4.81</v>
      </c>
      <c r="AA877" s="219">
        <v>4.7</v>
      </c>
      <c r="AB877" s="219">
        <v>4.42</v>
      </c>
      <c r="AC877" s="219">
        <v>3.95</v>
      </c>
      <c r="AD877" s="219">
        <v>3.12</v>
      </c>
      <c r="AE877" s="219">
        <v>2.86</v>
      </c>
      <c r="AF877" s="219">
        <v>2.52</v>
      </c>
      <c r="AG877" s="179">
        <v>2.88279975168499</v>
      </c>
      <c r="AH877" s="179">
        <v>3.17001596310749</v>
      </c>
      <c r="AI877" s="179">
        <v>3.7018978361121</v>
      </c>
      <c r="AJ877" s="179">
        <v>4.54227119545938</v>
      </c>
      <c r="AK877" s="179">
        <v>4.9252261440227</v>
      </c>
      <c r="AL877" s="179">
        <v>5.11670361830436</v>
      </c>
      <c r="AM877" s="179">
        <v>4.99968960624335</v>
      </c>
      <c r="AN877" s="179">
        <v>4.70183575736077</v>
      </c>
      <c r="AO877" s="179">
        <v>4.20186679673643</v>
      </c>
      <c r="AP877" s="179">
        <v>3.31894288754878</v>
      </c>
      <c r="AQ877" s="179">
        <v>3.04236431358638</v>
      </c>
      <c r="AR877" s="179">
        <v>2.68068463994324</v>
      </c>
      <c r="AS877" s="177">
        <v>0.8</v>
      </c>
      <c r="AT877" s="180">
        <v>1.07837322306225</v>
      </c>
      <c r="AU877" s="181">
        <v>870</v>
      </c>
    </row>
    <row r="878" customHeight="1" spans="1:47">
      <c r="A878" s="184" t="s">
        <v>954</v>
      </c>
      <c r="B878" s="185" t="s">
        <v>999</v>
      </c>
      <c r="C878" s="167" t="s">
        <v>1007</v>
      </c>
      <c r="D878" s="186">
        <v>0</v>
      </c>
      <c r="E878" s="186">
        <v>0.75</v>
      </c>
      <c r="F878" s="186" t="s">
        <v>160</v>
      </c>
      <c r="G878" s="186" t="s">
        <v>160</v>
      </c>
      <c r="H878" s="186" t="s">
        <v>160</v>
      </c>
      <c r="I878" s="186" t="s">
        <v>160</v>
      </c>
      <c r="J878" s="186" t="s">
        <v>160</v>
      </c>
      <c r="K878" s="196" t="s">
        <v>160</v>
      </c>
      <c r="L878" s="171">
        <v>0.3981</v>
      </c>
      <c r="M878" s="172">
        <v>28</v>
      </c>
      <c r="N878" s="173">
        <v>113.83</v>
      </c>
      <c r="O878" s="173">
        <v>30.65</v>
      </c>
      <c r="P878" s="174">
        <v>0.934</v>
      </c>
      <c r="Q878" s="175">
        <v>23.95</v>
      </c>
      <c r="R878" s="176">
        <v>18</v>
      </c>
      <c r="S878" s="174">
        <f t="shared" si="26"/>
        <v>1.058808</v>
      </c>
      <c r="T878" s="177">
        <f t="shared" si="27"/>
        <v>-0.117875951069505</v>
      </c>
      <c r="U878" s="219">
        <v>2.53</v>
      </c>
      <c r="V878" s="219">
        <v>2.77</v>
      </c>
      <c r="W878" s="219">
        <v>3.18</v>
      </c>
      <c r="X878" s="219">
        <v>3.98</v>
      </c>
      <c r="Y878" s="219">
        <v>4.42</v>
      </c>
      <c r="Z878" s="219">
        <v>4.64</v>
      </c>
      <c r="AA878" s="219">
        <v>4.91</v>
      </c>
      <c r="AB878" s="219">
        <v>4.66</v>
      </c>
      <c r="AC878" s="219">
        <v>4.01</v>
      </c>
      <c r="AD878" s="219">
        <v>3.1</v>
      </c>
      <c r="AE878" s="219">
        <v>2.81</v>
      </c>
      <c r="AF878" s="219">
        <v>2.45</v>
      </c>
      <c r="AG878" s="179">
        <v>2.66442255819752</v>
      </c>
      <c r="AH878" s="179">
        <v>2.91717410522021</v>
      </c>
      <c r="AI878" s="179">
        <v>3.34895799805064</v>
      </c>
      <c r="AJ878" s="179">
        <v>4.19146315479294</v>
      </c>
      <c r="AK878" s="179">
        <v>4.6548409910012</v>
      </c>
      <c r="AL878" s="179">
        <v>4.88652990910533</v>
      </c>
      <c r="AM878" s="179">
        <v>5.17087539950586</v>
      </c>
      <c r="AN878" s="179">
        <v>4.90759253802389</v>
      </c>
      <c r="AO878" s="179">
        <v>4.22305709817077</v>
      </c>
      <c r="AP878" s="179">
        <v>3.26470748237641</v>
      </c>
      <c r="AQ878" s="179">
        <v>2.95929936305732</v>
      </c>
      <c r="AR878" s="179">
        <v>2.58017204252329</v>
      </c>
      <c r="AS878" s="177">
        <v>0.8</v>
      </c>
      <c r="AT878" s="180">
        <v>1.08386589254139</v>
      </c>
      <c r="AU878" s="181">
        <v>871</v>
      </c>
    </row>
    <row r="879" customHeight="1" spans="1:47">
      <c r="A879" s="184" t="s">
        <v>954</v>
      </c>
      <c r="B879" s="185" t="s">
        <v>1008</v>
      </c>
      <c r="C879" s="188" t="s">
        <v>1009</v>
      </c>
      <c r="D879" s="186">
        <v>0</v>
      </c>
      <c r="E879" s="186">
        <v>0.75</v>
      </c>
      <c r="F879" s="186" t="s">
        <v>160</v>
      </c>
      <c r="G879" s="186" t="s">
        <v>160</v>
      </c>
      <c r="H879" s="186" t="s">
        <v>1010</v>
      </c>
      <c r="I879" s="186" t="s">
        <v>160</v>
      </c>
      <c r="J879" s="186" t="s">
        <v>160</v>
      </c>
      <c r="K879" s="196" t="s">
        <v>160</v>
      </c>
      <c r="L879" s="171">
        <v>0.3981</v>
      </c>
      <c r="M879" s="172">
        <v>22</v>
      </c>
      <c r="N879" s="173">
        <v>115.03</v>
      </c>
      <c r="O879" s="173">
        <v>30.2</v>
      </c>
      <c r="P879" s="174">
        <v>1.008</v>
      </c>
      <c r="Q879" s="175">
        <v>24.1</v>
      </c>
      <c r="R879" s="176">
        <v>19</v>
      </c>
      <c r="S879" s="174">
        <f t="shared" si="26"/>
        <v>1.071464</v>
      </c>
      <c r="T879" s="177">
        <f t="shared" si="27"/>
        <v>-0.0592311080913591</v>
      </c>
      <c r="U879" s="219">
        <v>2.54</v>
      </c>
      <c r="V879" s="219">
        <v>2.83</v>
      </c>
      <c r="W879" s="219">
        <v>3.18</v>
      </c>
      <c r="X879" s="219">
        <v>3.99</v>
      </c>
      <c r="Y879" s="219">
        <v>4.47</v>
      </c>
      <c r="Z879" s="219">
        <v>4.54</v>
      </c>
      <c r="AA879" s="219">
        <v>4.87</v>
      </c>
      <c r="AB879" s="219">
        <v>4.75</v>
      </c>
      <c r="AC879" s="219">
        <v>4.12</v>
      </c>
      <c r="AD879" s="219">
        <v>3.21</v>
      </c>
      <c r="AE879" s="219">
        <v>2.91</v>
      </c>
      <c r="AF879" s="219">
        <v>2.57</v>
      </c>
      <c r="AG879" s="179">
        <v>2.67662174370767</v>
      </c>
      <c r="AH879" s="179">
        <v>2.9822202892491</v>
      </c>
      <c r="AI879" s="179">
        <v>3.35104612007496</v>
      </c>
      <c r="AJ879" s="179">
        <v>4.20461447141481</v>
      </c>
      <c r="AK879" s="179">
        <v>4.71043275369028</v>
      </c>
      <c r="AL879" s="179">
        <v>4.78419791985545</v>
      </c>
      <c r="AM879" s="179">
        <v>5.13194798891983</v>
      </c>
      <c r="AN879" s="179">
        <v>5.00549341835097</v>
      </c>
      <c r="AO879" s="179">
        <v>4.34160692286442</v>
      </c>
      <c r="AP879" s="179">
        <v>3.38265976271718</v>
      </c>
      <c r="AQ879" s="179">
        <v>3.06652333629501</v>
      </c>
      <c r="AR879" s="179">
        <v>2.70823538634989</v>
      </c>
      <c r="AS879" s="177">
        <v>0.8</v>
      </c>
      <c r="AT879" s="180">
        <v>1.07033541816572</v>
      </c>
      <c r="AU879" s="181">
        <v>872</v>
      </c>
    </row>
    <row r="880" customHeight="1" spans="1:47">
      <c r="A880" s="184" t="s">
        <v>954</v>
      </c>
      <c r="B880" s="185" t="s">
        <v>1008</v>
      </c>
      <c r="C880" s="167" t="s">
        <v>1011</v>
      </c>
      <c r="D880" s="186">
        <v>0</v>
      </c>
      <c r="E880" s="186">
        <v>0.75</v>
      </c>
      <c r="F880" s="186" t="s">
        <v>160</v>
      </c>
      <c r="G880" s="186" t="s">
        <v>160</v>
      </c>
      <c r="H880" s="186" t="s">
        <v>1010</v>
      </c>
      <c r="I880" s="186" t="s">
        <v>160</v>
      </c>
      <c r="J880" s="186" t="s">
        <v>160</v>
      </c>
      <c r="K880" s="196" t="s">
        <v>160</v>
      </c>
      <c r="L880" s="171">
        <v>0.3981</v>
      </c>
      <c r="M880" s="172">
        <v>40</v>
      </c>
      <c r="N880" s="173">
        <v>115.07</v>
      </c>
      <c r="O880" s="173">
        <v>30.23</v>
      </c>
      <c r="P880" s="174">
        <v>1.01</v>
      </c>
      <c r="Q880" s="175">
        <v>24.13</v>
      </c>
      <c r="R880" s="176">
        <v>19</v>
      </c>
      <c r="S880" s="174">
        <f t="shared" si="26"/>
        <v>1.071464</v>
      </c>
      <c r="T880" s="177">
        <f t="shared" si="27"/>
        <v>-0.057364503147096</v>
      </c>
      <c r="U880" s="219">
        <v>2.54</v>
      </c>
      <c r="V880" s="219">
        <v>2.83</v>
      </c>
      <c r="W880" s="219">
        <v>3.18</v>
      </c>
      <c r="X880" s="219">
        <v>3.99</v>
      </c>
      <c r="Y880" s="219">
        <v>4.47</v>
      </c>
      <c r="Z880" s="219">
        <v>4.54</v>
      </c>
      <c r="AA880" s="219">
        <v>4.87</v>
      </c>
      <c r="AB880" s="219">
        <v>4.75</v>
      </c>
      <c r="AC880" s="219">
        <v>4.12</v>
      </c>
      <c r="AD880" s="219">
        <v>3.21</v>
      </c>
      <c r="AE880" s="219">
        <v>2.91</v>
      </c>
      <c r="AF880" s="219">
        <v>2.57</v>
      </c>
      <c r="AG880" s="179">
        <v>2.67715275548222</v>
      </c>
      <c r="AH880" s="179">
        <v>2.98281192835224</v>
      </c>
      <c r="AI880" s="179">
        <v>3.35171093009191</v>
      </c>
      <c r="AJ880" s="179">
        <v>4.20544861983231</v>
      </c>
      <c r="AK880" s="179">
        <v>4.71136725078957</v>
      </c>
      <c r="AL880" s="179">
        <v>4.78514705113751</v>
      </c>
      <c r="AM880" s="179">
        <v>5.13296610992063</v>
      </c>
      <c r="AN880" s="179">
        <v>5.00648645218132</v>
      </c>
      <c r="AO880" s="179">
        <v>4.3424682490499</v>
      </c>
      <c r="AP880" s="179">
        <v>3.38333084452674</v>
      </c>
      <c r="AQ880" s="179">
        <v>3.06713170017845</v>
      </c>
      <c r="AR880" s="179">
        <v>2.70877266991705</v>
      </c>
      <c r="AS880" s="177">
        <v>0.8</v>
      </c>
      <c r="AT880" s="180">
        <v>1.06825416214585</v>
      </c>
      <c r="AU880" s="181">
        <v>873</v>
      </c>
    </row>
    <row r="881" customHeight="1" spans="1:47">
      <c r="A881" s="184" t="s">
        <v>954</v>
      </c>
      <c r="B881" s="185" t="s">
        <v>1008</v>
      </c>
      <c r="C881" s="167" t="s">
        <v>1012</v>
      </c>
      <c r="D881" s="186">
        <v>0</v>
      </c>
      <c r="E881" s="186">
        <v>0.75</v>
      </c>
      <c r="F881" s="186" t="s">
        <v>160</v>
      </c>
      <c r="G881" s="186" t="s">
        <v>160</v>
      </c>
      <c r="H881" s="186" t="s">
        <v>1010</v>
      </c>
      <c r="I881" s="186" t="s">
        <v>160</v>
      </c>
      <c r="J881" s="186" t="s">
        <v>160</v>
      </c>
      <c r="K881" s="196" t="s">
        <v>160</v>
      </c>
      <c r="L881" s="171">
        <v>0.3981</v>
      </c>
      <c r="M881" s="172">
        <v>54</v>
      </c>
      <c r="N881" s="173">
        <v>115.12</v>
      </c>
      <c r="O881" s="173">
        <v>30.2</v>
      </c>
      <c r="P881" s="174">
        <v>1.01</v>
      </c>
      <c r="Q881" s="175">
        <v>24.1</v>
      </c>
      <c r="R881" s="176">
        <v>19</v>
      </c>
      <c r="S881" s="174">
        <f t="shared" si="26"/>
        <v>1.071464</v>
      </c>
      <c r="T881" s="177">
        <f t="shared" si="27"/>
        <v>-0.057364503147096</v>
      </c>
      <c r="U881" s="219">
        <v>2.54</v>
      </c>
      <c r="V881" s="219">
        <v>2.83</v>
      </c>
      <c r="W881" s="219">
        <v>3.18</v>
      </c>
      <c r="X881" s="219">
        <v>3.99</v>
      </c>
      <c r="Y881" s="219">
        <v>4.47</v>
      </c>
      <c r="Z881" s="219">
        <v>4.54</v>
      </c>
      <c r="AA881" s="219">
        <v>4.87</v>
      </c>
      <c r="AB881" s="219">
        <v>4.75</v>
      </c>
      <c r="AC881" s="219">
        <v>4.12</v>
      </c>
      <c r="AD881" s="219">
        <v>3.21</v>
      </c>
      <c r="AE881" s="219">
        <v>2.91</v>
      </c>
      <c r="AF881" s="219">
        <v>2.57</v>
      </c>
      <c r="AG881" s="179">
        <v>2.67662174370767</v>
      </c>
      <c r="AH881" s="179">
        <v>2.9822202892491</v>
      </c>
      <c r="AI881" s="179">
        <v>3.35104612007496</v>
      </c>
      <c r="AJ881" s="179">
        <v>4.20461447141481</v>
      </c>
      <c r="AK881" s="179">
        <v>4.71043275369028</v>
      </c>
      <c r="AL881" s="179">
        <v>4.78419791985545</v>
      </c>
      <c r="AM881" s="179">
        <v>5.13194798891983</v>
      </c>
      <c r="AN881" s="179">
        <v>5.00549341835097</v>
      </c>
      <c r="AO881" s="179">
        <v>4.34160692286442</v>
      </c>
      <c r="AP881" s="179">
        <v>3.38265976271718</v>
      </c>
      <c r="AQ881" s="179">
        <v>3.06652333629501</v>
      </c>
      <c r="AR881" s="179">
        <v>2.70823538634989</v>
      </c>
      <c r="AS881" s="177">
        <v>0.8</v>
      </c>
      <c r="AT881" s="180">
        <v>1.08225777257981</v>
      </c>
      <c r="AU881" s="181">
        <v>874</v>
      </c>
    </row>
    <row r="882" customHeight="1" spans="1:47">
      <c r="A882" s="184" t="s">
        <v>954</v>
      </c>
      <c r="B882" s="185" t="s">
        <v>1008</v>
      </c>
      <c r="C882" s="167" t="s">
        <v>1013</v>
      </c>
      <c r="D882" s="186">
        <v>0</v>
      </c>
      <c r="E882" s="186">
        <v>0.75</v>
      </c>
      <c r="F882" s="186" t="s">
        <v>160</v>
      </c>
      <c r="G882" s="186" t="s">
        <v>160</v>
      </c>
      <c r="H882" s="186" t="s">
        <v>1010</v>
      </c>
      <c r="I882" s="186" t="s">
        <v>160</v>
      </c>
      <c r="J882" s="186" t="s">
        <v>160</v>
      </c>
      <c r="K882" s="196" t="s">
        <v>160</v>
      </c>
      <c r="L882" s="171">
        <v>0.3981</v>
      </c>
      <c r="M882" s="172">
        <v>36</v>
      </c>
      <c r="N882" s="173">
        <v>114.97</v>
      </c>
      <c r="O882" s="173">
        <v>30.18</v>
      </c>
      <c r="P882" s="174">
        <v>1.027</v>
      </c>
      <c r="Q882" s="175">
        <v>23.78</v>
      </c>
      <c r="R882" s="176">
        <v>19</v>
      </c>
      <c r="S882" s="174">
        <f t="shared" si="26"/>
        <v>1.07256</v>
      </c>
      <c r="T882" s="177">
        <f t="shared" si="27"/>
        <v>-0.0424778100992022</v>
      </c>
      <c r="U882" s="219">
        <v>2.57</v>
      </c>
      <c r="V882" s="219">
        <v>2.76</v>
      </c>
      <c r="W882" s="219">
        <v>3.24</v>
      </c>
      <c r="X882" s="219">
        <v>4.05</v>
      </c>
      <c r="Y882" s="219">
        <v>4.48</v>
      </c>
      <c r="Z882" s="219">
        <v>4.64</v>
      </c>
      <c r="AA882" s="219">
        <v>4.92</v>
      </c>
      <c r="AB882" s="219">
        <v>4.73</v>
      </c>
      <c r="AC882" s="219">
        <v>4.06</v>
      </c>
      <c r="AD882" s="219">
        <v>3.15</v>
      </c>
      <c r="AE882" s="219">
        <v>2.89</v>
      </c>
      <c r="AF882" s="219">
        <v>2.53</v>
      </c>
      <c r="AG882" s="179">
        <v>2.70380025359887</v>
      </c>
      <c r="AH882" s="179">
        <v>2.90369210114119</v>
      </c>
      <c r="AI882" s="179">
        <v>3.40868203177445</v>
      </c>
      <c r="AJ882" s="179">
        <v>4.26085253971806</v>
      </c>
      <c r="AK882" s="179">
        <v>4.71323935257701</v>
      </c>
      <c r="AL882" s="179">
        <v>4.88156932945476</v>
      </c>
      <c r="AM882" s="179">
        <v>5.17614678899082</v>
      </c>
      <c r="AN882" s="179">
        <v>4.9762549414485</v>
      </c>
      <c r="AO882" s="179">
        <v>4.27137316327292</v>
      </c>
      <c r="AP882" s="179">
        <v>3.31399641978071</v>
      </c>
      <c r="AQ882" s="179">
        <v>3.04046020735437</v>
      </c>
      <c r="AR882" s="179">
        <v>2.66171775937943</v>
      </c>
      <c r="AS882" s="177">
        <v>0.8</v>
      </c>
      <c r="AT882" s="180">
        <v>1.06806608734156</v>
      </c>
      <c r="AU882" s="181">
        <v>875</v>
      </c>
    </row>
    <row r="883" customHeight="1" spans="1:47">
      <c r="A883" s="184" t="s">
        <v>954</v>
      </c>
      <c r="B883" s="185" t="s">
        <v>1008</v>
      </c>
      <c r="C883" s="167" t="s">
        <v>1014</v>
      </c>
      <c r="D883" s="186">
        <v>0</v>
      </c>
      <c r="E883" s="186">
        <v>0.75</v>
      </c>
      <c r="F883" s="186" t="s">
        <v>160</v>
      </c>
      <c r="G883" s="186" t="s">
        <v>160</v>
      </c>
      <c r="H883" s="186" t="s">
        <v>1010</v>
      </c>
      <c r="I883" s="186" t="s">
        <v>160</v>
      </c>
      <c r="J883" s="186" t="s">
        <v>160</v>
      </c>
      <c r="K883" s="196" t="s">
        <v>160</v>
      </c>
      <c r="L883" s="171">
        <v>0.3981</v>
      </c>
      <c r="M883" s="172">
        <v>50</v>
      </c>
      <c r="N883" s="173">
        <v>114.9</v>
      </c>
      <c r="O883" s="173">
        <v>30.2</v>
      </c>
      <c r="P883" s="174">
        <v>1.027</v>
      </c>
      <c r="Q883" s="175">
        <v>23.8</v>
      </c>
      <c r="R883" s="176">
        <v>19</v>
      </c>
      <c r="S883" s="174">
        <f t="shared" si="26"/>
        <v>1.07256</v>
      </c>
      <c r="T883" s="177">
        <f t="shared" si="27"/>
        <v>-0.0424778100992022</v>
      </c>
      <c r="U883" s="219">
        <v>2.57</v>
      </c>
      <c r="V883" s="219">
        <v>2.76</v>
      </c>
      <c r="W883" s="219">
        <v>3.24</v>
      </c>
      <c r="X883" s="219">
        <v>4.05</v>
      </c>
      <c r="Y883" s="219">
        <v>4.48</v>
      </c>
      <c r="Z883" s="219">
        <v>4.64</v>
      </c>
      <c r="AA883" s="219">
        <v>4.92</v>
      </c>
      <c r="AB883" s="219">
        <v>4.73</v>
      </c>
      <c r="AC883" s="219">
        <v>4.06</v>
      </c>
      <c r="AD883" s="219">
        <v>3.15</v>
      </c>
      <c r="AE883" s="219">
        <v>2.89</v>
      </c>
      <c r="AF883" s="219">
        <v>2.53</v>
      </c>
      <c r="AG883" s="179">
        <v>2.70406862086969</v>
      </c>
      <c r="AH883" s="179">
        <v>2.90398030879391</v>
      </c>
      <c r="AI883" s="179">
        <v>3.4090203624972</v>
      </c>
      <c r="AJ883" s="179">
        <v>4.2612754531215</v>
      </c>
      <c r="AK883" s="179">
        <v>4.71370716789737</v>
      </c>
      <c r="AL883" s="179">
        <v>4.88205385246513</v>
      </c>
      <c r="AM883" s="179">
        <v>5.17666055045872</v>
      </c>
      <c r="AN883" s="179">
        <v>4.9767488625345</v>
      </c>
      <c r="AO883" s="179">
        <v>4.27179712090699</v>
      </c>
      <c r="AP883" s="179">
        <v>3.31432535242784</v>
      </c>
      <c r="AQ883" s="179">
        <v>3.04076199000522</v>
      </c>
      <c r="AR883" s="179">
        <v>2.66198194972775</v>
      </c>
      <c r="AS883" s="177">
        <v>0.8</v>
      </c>
      <c r="AT883" s="180">
        <v>1.06878588211625</v>
      </c>
      <c r="AU883" s="181">
        <v>876</v>
      </c>
    </row>
    <row r="884" customHeight="1" spans="1:47">
      <c r="A884" s="184" t="s">
        <v>954</v>
      </c>
      <c r="B884" s="185" t="s">
        <v>1008</v>
      </c>
      <c r="C884" s="167" t="s">
        <v>1015</v>
      </c>
      <c r="D884" s="186">
        <v>0</v>
      </c>
      <c r="E884" s="186">
        <v>0.75</v>
      </c>
      <c r="F884" s="186" t="s">
        <v>160</v>
      </c>
      <c r="G884" s="186" t="s">
        <v>160</v>
      </c>
      <c r="H884" s="186" t="s">
        <v>1010</v>
      </c>
      <c r="I884" s="186" t="s">
        <v>160</v>
      </c>
      <c r="J884" s="186" t="s">
        <v>160</v>
      </c>
      <c r="K884" s="196" t="s">
        <v>160</v>
      </c>
      <c r="L884" s="171">
        <v>0.3981</v>
      </c>
      <c r="M884" s="172">
        <v>19</v>
      </c>
      <c r="N884" s="173">
        <v>115.2</v>
      </c>
      <c r="O884" s="173">
        <v>29.85</v>
      </c>
      <c r="P884" s="174">
        <v>1</v>
      </c>
      <c r="Q884" s="175">
        <v>23.55</v>
      </c>
      <c r="R884" s="176">
        <v>19</v>
      </c>
      <c r="S884" s="174">
        <f t="shared" si="26"/>
        <v>1.02056</v>
      </c>
      <c r="T884" s="177">
        <f t="shared" si="27"/>
        <v>-0.0201458023046172</v>
      </c>
      <c r="U884" s="219">
        <v>2.38</v>
      </c>
      <c r="V884" s="219">
        <v>2.66</v>
      </c>
      <c r="W884" s="219">
        <v>2.88</v>
      </c>
      <c r="X884" s="219">
        <v>3.54</v>
      </c>
      <c r="Y884" s="219">
        <v>4.14</v>
      </c>
      <c r="Z884" s="219">
        <v>4.23</v>
      </c>
      <c r="AA884" s="219">
        <v>4.92</v>
      </c>
      <c r="AB884" s="219">
        <v>4.51</v>
      </c>
      <c r="AC884" s="219">
        <v>3.94</v>
      </c>
      <c r="AD884" s="219">
        <v>3.19</v>
      </c>
      <c r="AE884" s="219">
        <v>2.89</v>
      </c>
      <c r="AF884" s="219">
        <v>2.6</v>
      </c>
      <c r="AG884" s="179">
        <v>2.49869216900525</v>
      </c>
      <c r="AH884" s="179">
        <v>2.79265595359411</v>
      </c>
      <c r="AI884" s="179">
        <v>3.0236274986282</v>
      </c>
      <c r="AJ884" s="179">
        <v>3.7165421337305</v>
      </c>
      <c r="AK884" s="179">
        <v>4.34646452927804</v>
      </c>
      <c r="AL884" s="179">
        <v>4.44095288861018</v>
      </c>
      <c r="AM884" s="179">
        <v>5.16536364348985</v>
      </c>
      <c r="AN884" s="179">
        <v>4.73491667319903</v>
      </c>
      <c r="AO884" s="179">
        <v>4.13649039742886</v>
      </c>
      <c r="AP884" s="179">
        <v>3.34908740299443</v>
      </c>
      <c r="AQ884" s="179">
        <v>3.03412620522066</v>
      </c>
      <c r="AR884" s="179">
        <v>2.72966371403935</v>
      </c>
      <c r="AS884" s="177">
        <v>0.8</v>
      </c>
      <c r="AT884" s="180">
        <v>1.11303975428759</v>
      </c>
      <c r="AU884" s="181">
        <v>877</v>
      </c>
    </row>
    <row r="885" customHeight="1" spans="1:47">
      <c r="A885" s="184" t="s">
        <v>954</v>
      </c>
      <c r="B885" s="185" t="s">
        <v>1008</v>
      </c>
      <c r="C885" s="167" t="s">
        <v>1016</v>
      </c>
      <c r="D885" s="186">
        <v>0</v>
      </c>
      <c r="E885" s="186">
        <v>0.75</v>
      </c>
      <c r="F885" s="186" t="s">
        <v>160</v>
      </c>
      <c r="G885" s="186" t="s">
        <v>160</v>
      </c>
      <c r="H885" s="186" t="s">
        <v>1010</v>
      </c>
      <c r="I885" s="186" t="s">
        <v>160</v>
      </c>
      <c r="J885" s="186" t="s">
        <v>160</v>
      </c>
      <c r="K885" s="196" t="s">
        <v>160</v>
      </c>
      <c r="L885" s="171">
        <v>0.3981</v>
      </c>
      <c r="M885" s="172">
        <v>27</v>
      </c>
      <c r="N885" s="173">
        <v>114.97</v>
      </c>
      <c r="O885" s="173">
        <v>30.1</v>
      </c>
      <c r="P885" s="174">
        <v>1.026</v>
      </c>
      <c r="Q885" s="175">
        <v>23.6</v>
      </c>
      <c r="R885" s="176">
        <v>19</v>
      </c>
      <c r="S885" s="174">
        <f t="shared" si="26"/>
        <v>1.07256</v>
      </c>
      <c r="T885" s="177">
        <f t="shared" si="27"/>
        <v>-0.0434101588722311</v>
      </c>
      <c r="U885" s="219">
        <v>2.57</v>
      </c>
      <c r="V885" s="219">
        <v>2.76</v>
      </c>
      <c r="W885" s="219">
        <v>3.24</v>
      </c>
      <c r="X885" s="219">
        <v>4.05</v>
      </c>
      <c r="Y885" s="219">
        <v>4.48</v>
      </c>
      <c r="Z885" s="219">
        <v>4.64</v>
      </c>
      <c r="AA885" s="219">
        <v>4.92</v>
      </c>
      <c r="AB885" s="219">
        <v>4.73</v>
      </c>
      <c r="AC885" s="219">
        <v>4.06</v>
      </c>
      <c r="AD885" s="219">
        <v>3.15</v>
      </c>
      <c r="AE885" s="219">
        <v>2.89</v>
      </c>
      <c r="AF885" s="219">
        <v>2.53</v>
      </c>
      <c r="AG885" s="179">
        <v>2.70151913179682</v>
      </c>
      <c r="AH885" s="179">
        <v>2.90124233609309</v>
      </c>
      <c r="AI885" s="179">
        <v>3.40580622063101</v>
      </c>
      <c r="AJ885" s="179">
        <v>4.25725777578877</v>
      </c>
      <c r="AK885" s="179">
        <v>4.70926292235399</v>
      </c>
      <c r="AL885" s="179">
        <v>4.87745088386664</v>
      </c>
      <c r="AM885" s="179">
        <v>5.17177981651376</v>
      </c>
      <c r="AN885" s="179">
        <v>4.9720566122175</v>
      </c>
      <c r="AO885" s="179">
        <v>4.26776952338331</v>
      </c>
      <c r="AP885" s="179">
        <v>3.31120049228015</v>
      </c>
      <c r="AQ885" s="179">
        <v>3.03789505482211</v>
      </c>
      <c r="AR885" s="179">
        <v>2.65947214141866</v>
      </c>
      <c r="AS885" s="177">
        <v>0.8</v>
      </c>
      <c r="AT885" s="180">
        <v>1.11492006985941</v>
      </c>
      <c r="AU885" s="181">
        <v>878</v>
      </c>
    </row>
    <row r="886" customHeight="1" spans="1:47">
      <c r="A886" s="184" t="s">
        <v>954</v>
      </c>
      <c r="B886" s="185" t="s">
        <v>1017</v>
      </c>
      <c r="C886" s="188" t="s">
        <v>1018</v>
      </c>
      <c r="D886" s="186">
        <v>0</v>
      </c>
      <c r="E886" s="186">
        <v>0.75</v>
      </c>
      <c r="F886" s="186" t="s">
        <v>160</v>
      </c>
      <c r="G886" s="186" t="s">
        <v>160</v>
      </c>
      <c r="H886" s="186" t="s">
        <v>160</v>
      </c>
      <c r="I886" s="186" t="s">
        <v>160</v>
      </c>
      <c r="J886" s="186" t="s">
        <v>160</v>
      </c>
      <c r="K886" s="196" t="s">
        <v>160</v>
      </c>
      <c r="L886" s="171">
        <v>0.3981</v>
      </c>
      <c r="M886" s="172">
        <v>28</v>
      </c>
      <c r="N886" s="173">
        <v>114.32</v>
      </c>
      <c r="O886" s="173">
        <v>29.85</v>
      </c>
      <c r="P886" s="174">
        <v>0.958</v>
      </c>
      <c r="Q886" s="175">
        <v>22.95</v>
      </c>
      <c r="R886" s="176">
        <v>19</v>
      </c>
      <c r="S886" s="174">
        <f t="shared" si="26"/>
        <v>1.011456</v>
      </c>
      <c r="T886" s="177">
        <f t="shared" si="27"/>
        <v>-0.0528505441660336</v>
      </c>
      <c r="U886" s="219">
        <v>2.41</v>
      </c>
      <c r="V886" s="219">
        <v>2.53</v>
      </c>
      <c r="W886" s="219">
        <v>2.86</v>
      </c>
      <c r="X886" s="219">
        <v>3.66</v>
      </c>
      <c r="Y886" s="219">
        <v>4.08</v>
      </c>
      <c r="Z886" s="219">
        <v>4.26</v>
      </c>
      <c r="AA886" s="219">
        <v>4.93</v>
      </c>
      <c r="AB886" s="219">
        <v>4.51</v>
      </c>
      <c r="AC886" s="219">
        <v>3.85</v>
      </c>
      <c r="AD886" s="219">
        <v>3.06</v>
      </c>
      <c r="AE886" s="219">
        <v>2.82</v>
      </c>
      <c r="AF886" s="219">
        <v>2.53</v>
      </c>
      <c r="AG886" s="179">
        <v>2.52316889711465</v>
      </c>
      <c r="AH886" s="179">
        <v>2.64880386294609</v>
      </c>
      <c r="AI886" s="179">
        <v>2.99430001898254</v>
      </c>
      <c r="AJ886" s="179">
        <v>3.83186645785877</v>
      </c>
      <c r="AK886" s="179">
        <v>4.27158883826879</v>
      </c>
      <c r="AL886" s="179">
        <v>4.46004128701595</v>
      </c>
      <c r="AM886" s="179">
        <v>5.16150317957479</v>
      </c>
      <c r="AN886" s="179">
        <v>4.72178079916477</v>
      </c>
      <c r="AO886" s="179">
        <v>4.03078848709188</v>
      </c>
      <c r="AP886" s="179">
        <v>3.2036916287016</v>
      </c>
      <c r="AQ886" s="179">
        <v>2.95242169703872</v>
      </c>
      <c r="AR886" s="179">
        <v>2.64880386294609</v>
      </c>
      <c r="AS886" s="177">
        <v>0.8</v>
      </c>
      <c r="AT886" s="180">
        <v>1.11303975428759</v>
      </c>
      <c r="AU886" s="181">
        <v>879</v>
      </c>
    </row>
    <row r="887" customHeight="1" spans="1:47">
      <c r="A887" s="184" t="s">
        <v>954</v>
      </c>
      <c r="B887" s="185" t="s">
        <v>1017</v>
      </c>
      <c r="C887" s="167" t="s">
        <v>1019</v>
      </c>
      <c r="D887" s="186">
        <v>0</v>
      </c>
      <c r="E887" s="186">
        <v>0.75</v>
      </c>
      <c r="F887" s="186" t="s">
        <v>160</v>
      </c>
      <c r="G887" s="186" t="s">
        <v>160</v>
      </c>
      <c r="H887" s="186" t="s">
        <v>160</v>
      </c>
      <c r="I887" s="186" t="s">
        <v>160</v>
      </c>
      <c r="J887" s="186" t="s">
        <v>160</v>
      </c>
      <c r="K887" s="196" t="s">
        <v>160</v>
      </c>
      <c r="L887" s="171">
        <v>0.3981</v>
      </c>
      <c r="M887" s="172">
        <v>56</v>
      </c>
      <c r="N887" s="173">
        <v>114.3</v>
      </c>
      <c r="O887" s="173">
        <v>29.87</v>
      </c>
      <c r="P887" s="174">
        <v>0.955</v>
      </c>
      <c r="Q887" s="175">
        <v>22.97</v>
      </c>
      <c r="R887" s="176">
        <v>18</v>
      </c>
      <c r="S887" s="174">
        <f t="shared" si="26"/>
        <v>1.011456</v>
      </c>
      <c r="T887" s="177">
        <f t="shared" si="27"/>
        <v>-0.0558165654264741</v>
      </c>
      <c r="U887" s="219">
        <v>2.41</v>
      </c>
      <c r="V887" s="219">
        <v>2.53</v>
      </c>
      <c r="W887" s="219">
        <v>2.86</v>
      </c>
      <c r="X887" s="219">
        <v>3.66</v>
      </c>
      <c r="Y887" s="219">
        <v>4.08</v>
      </c>
      <c r="Z887" s="219">
        <v>4.26</v>
      </c>
      <c r="AA887" s="219">
        <v>4.93</v>
      </c>
      <c r="AB887" s="219">
        <v>4.51</v>
      </c>
      <c r="AC887" s="219">
        <v>3.85</v>
      </c>
      <c r="AD887" s="219">
        <v>3.06</v>
      </c>
      <c r="AE887" s="219">
        <v>2.82</v>
      </c>
      <c r="AF887" s="219">
        <v>2.53</v>
      </c>
      <c r="AG887" s="179">
        <v>2.52353106808403</v>
      </c>
      <c r="AH887" s="179">
        <v>2.64918406732473</v>
      </c>
      <c r="AI887" s="179">
        <v>2.99472981523665</v>
      </c>
      <c r="AJ887" s="179">
        <v>3.83241647684131</v>
      </c>
      <c r="AK887" s="179">
        <v>4.27220197418375</v>
      </c>
      <c r="AL887" s="179">
        <v>4.4606814730448</v>
      </c>
      <c r="AM887" s="179">
        <v>5.1622440521387</v>
      </c>
      <c r="AN887" s="179">
        <v>4.72245855479626</v>
      </c>
      <c r="AO887" s="179">
        <v>4.03136705897241</v>
      </c>
      <c r="AP887" s="179">
        <v>3.20415148063781</v>
      </c>
      <c r="AQ887" s="179">
        <v>2.95284548215642</v>
      </c>
      <c r="AR887" s="179">
        <v>2.64918406732473</v>
      </c>
      <c r="AS887" s="177">
        <v>0.8</v>
      </c>
      <c r="AT887" s="180">
        <v>1.11263157190367</v>
      </c>
      <c r="AU887" s="181">
        <v>880</v>
      </c>
    </row>
    <row r="888" customHeight="1" spans="1:47">
      <c r="A888" s="184" t="s">
        <v>954</v>
      </c>
      <c r="B888" s="185" t="s">
        <v>1017</v>
      </c>
      <c r="C888" s="167" t="s">
        <v>1020</v>
      </c>
      <c r="D888" s="186">
        <v>0</v>
      </c>
      <c r="E888" s="186">
        <v>0.75</v>
      </c>
      <c r="F888" s="186" t="s">
        <v>160</v>
      </c>
      <c r="G888" s="186" t="s">
        <v>160</v>
      </c>
      <c r="H888" s="186" t="s">
        <v>160</v>
      </c>
      <c r="I888" s="186" t="s">
        <v>160</v>
      </c>
      <c r="J888" s="186" t="s">
        <v>160</v>
      </c>
      <c r="K888" s="196" t="s">
        <v>160</v>
      </c>
      <c r="L888" s="171">
        <v>0.3981</v>
      </c>
      <c r="M888" s="172">
        <v>28</v>
      </c>
      <c r="N888" s="173">
        <v>113.9</v>
      </c>
      <c r="O888" s="173">
        <v>29.98</v>
      </c>
      <c r="P888" s="174">
        <v>0.946</v>
      </c>
      <c r="Q888" s="175">
        <v>22.28</v>
      </c>
      <c r="R888" s="176">
        <v>19</v>
      </c>
      <c r="S888" s="174">
        <f t="shared" si="26"/>
        <v>1.009872</v>
      </c>
      <c r="T888" s="177">
        <f t="shared" si="27"/>
        <v>-0.063247619500293</v>
      </c>
      <c r="U888" s="219">
        <v>2.3</v>
      </c>
      <c r="V888" s="219">
        <v>2.56</v>
      </c>
      <c r="W888" s="219">
        <v>2.87</v>
      </c>
      <c r="X888" s="219">
        <v>3.65</v>
      </c>
      <c r="Y888" s="219">
        <v>4.1</v>
      </c>
      <c r="Z888" s="219">
        <v>4.36</v>
      </c>
      <c r="AA888" s="219">
        <v>4.96</v>
      </c>
      <c r="AB888" s="219">
        <v>4.55</v>
      </c>
      <c r="AC888" s="219">
        <v>3.89</v>
      </c>
      <c r="AD888" s="219">
        <v>3.09</v>
      </c>
      <c r="AE888" s="219">
        <v>2.72</v>
      </c>
      <c r="AF888" s="219">
        <v>2.39</v>
      </c>
      <c r="AG888" s="179">
        <v>2.40022893990526</v>
      </c>
      <c r="AH888" s="179">
        <v>2.67155916789455</v>
      </c>
      <c r="AI888" s="179">
        <v>2.99506828588178</v>
      </c>
      <c r="AJ888" s="179">
        <v>3.80905896984964</v>
      </c>
      <c r="AK888" s="179">
        <v>4.27866897983111</v>
      </c>
      <c r="AL888" s="179">
        <v>4.5499992078204</v>
      </c>
      <c r="AM888" s="179">
        <v>5.17614588779568</v>
      </c>
      <c r="AN888" s="179">
        <v>4.74827898981257</v>
      </c>
      <c r="AO888" s="179">
        <v>4.05951764183976</v>
      </c>
      <c r="AP888" s="179">
        <v>3.22465540187271</v>
      </c>
      <c r="AQ888" s="179">
        <v>2.83853161588795</v>
      </c>
      <c r="AR888" s="179">
        <v>2.49415094190155</v>
      </c>
      <c r="AS888" s="177">
        <v>0.8</v>
      </c>
      <c r="AT888" s="180">
        <v>1.11588364794604</v>
      </c>
      <c r="AU888" s="181">
        <v>881</v>
      </c>
    </row>
    <row r="889" customHeight="1" spans="1:47">
      <c r="A889" s="184" t="s">
        <v>954</v>
      </c>
      <c r="B889" s="185" t="s">
        <v>1017</v>
      </c>
      <c r="C889" s="167" t="s">
        <v>1021</v>
      </c>
      <c r="D889" s="186">
        <v>0</v>
      </c>
      <c r="E889" s="186">
        <v>0.75</v>
      </c>
      <c r="F889" s="186" t="s">
        <v>160</v>
      </c>
      <c r="G889" s="186" t="s">
        <v>160</v>
      </c>
      <c r="H889" s="186" t="s">
        <v>160</v>
      </c>
      <c r="I889" s="186" t="s">
        <v>160</v>
      </c>
      <c r="J889" s="186" t="s">
        <v>160</v>
      </c>
      <c r="K889" s="196" t="s">
        <v>160</v>
      </c>
      <c r="L889" s="171">
        <v>0.3981</v>
      </c>
      <c r="M889" s="172">
        <v>115</v>
      </c>
      <c r="N889" s="173">
        <v>113.82</v>
      </c>
      <c r="O889" s="173">
        <v>29.25</v>
      </c>
      <c r="P889" s="174">
        <v>0.918</v>
      </c>
      <c r="Q889" s="175">
        <v>21.35</v>
      </c>
      <c r="R889" s="176">
        <v>18</v>
      </c>
      <c r="S889" s="174">
        <f t="shared" si="26"/>
        <v>1.009872</v>
      </c>
      <c r="T889" s="177">
        <f t="shared" si="27"/>
        <v>-0.0909739056038784</v>
      </c>
      <c r="U889" s="219">
        <v>2.3</v>
      </c>
      <c r="V889" s="219">
        <v>2.56</v>
      </c>
      <c r="W889" s="219">
        <v>2.87</v>
      </c>
      <c r="X889" s="219">
        <v>3.65</v>
      </c>
      <c r="Y889" s="219">
        <v>4.1</v>
      </c>
      <c r="Z889" s="219">
        <v>4.36</v>
      </c>
      <c r="AA889" s="219">
        <v>4.96</v>
      </c>
      <c r="AB889" s="219">
        <v>4.55</v>
      </c>
      <c r="AC889" s="219">
        <v>3.89</v>
      </c>
      <c r="AD889" s="219">
        <v>3.09</v>
      </c>
      <c r="AE889" s="219">
        <v>2.72</v>
      </c>
      <c r="AF889" s="219">
        <v>2.39</v>
      </c>
      <c r="AG889" s="179">
        <v>2.38957016334743</v>
      </c>
      <c r="AH889" s="179">
        <v>2.65969548616062</v>
      </c>
      <c r="AI889" s="179">
        <v>2.98176798643789</v>
      </c>
      <c r="AJ889" s="179">
        <v>3.79214395487745</v>
      </c>
      <c r="AK889" s="179">
        <v>4.25966855205412</v>
      </c>
      <c r="AL889" s="179">
        <v>4.52979387486731</v>
      </c>
      <c r="AM889" s="179">
        <v>5.15316000443621</v>
      </c>
      <c r="AN889" s="179">
        <v>4.72719314923079</v>
      </c>
      <c r="AO889" s="179">
        <v>4.04149040670501</v>
      </c>
      <c r="AP889" s="179">
        <v>3.21033556727981</v>
      </c>
      <c r="AQ889" s="179">
        <v>2.82592645404566</v>
      </c>
      <c r="AR889" s="179">
        <v>2.48307508278277</v>
      </c>
      <c r="AS889" s="177">
        <v>0.8</v>
      </c>
      <c r="AT889" s="180">
        <v>1.11321163711844</v>
      </c>
      <c r="AU889" s="181">
        <v>882</v>
      </c>
    </row>
    <row r="890" customHeight="1" spans="1:47">
      <c r="A890" s="184" t="s">
        <v>954</v>
      </c>
      <c r="B890" s="185" t="s">
        <v>1017</v>
      </c>
      <c r="C890" s="167" t="s">
        <v>1022</v>
      </c>
      <c r="D890" s="186">
        <v>0</v>
      </c>
      <c r="E890" s="186">
        <v>0.75</v>
      </c>
      <c r="F890" s="186" t="s">
        <v>160</v>
      </c>
      <c r="G890" s="186" t="s">
        <v>160</v>
      </c>
      <c r="H890" s="186" t="s">
        <v>160</v>
      </c>
      <c r="I890" s="186" t="s">
        <v>160</v>
      </c>
      <c r="J890" s="186" t="s">
        <v>160</v>
      </c>
      <c r="K890" s="196" t="s">
        <v>160</v>
      </c>
      <c r="L890" s="171">
        <v>0.3981</v>
      </c>
      <c r="M890" s="172">
        <v>64</v>
      </c>
      <c r="N890" s="173">
        <v>114.03</v>
      </c>
      <c r="O890" s="173">
        <v>29.55</v>
      </c>
      <c r="P890" s="174">
        <v>0.908</v>
      </c>
      <c r="Q890" s="175">
        <v>22.55</v>
      </c>
      <c r="R890" s="176">
        <v>18</v>
      </c>
      <c r="S890" s="174">
        <f t="shared" si="26"/>
        <v>1.011456</v>
      </c>
      <c r="T890" s="177">
        <f t="shared" si="27"/>
        <v>-0.10228423184004</v>
      </c>
      <c r="U890" s="219">
        <v>2.41</v>
      </c>
      <c r="V890" s="219">
        <v>2.53</v>
      </c>
      <c r="W890" s="219">
        <v>2.86</v>
      </c>
      <c r="X890" s="219">
        <v>3.66</v>
      </c>
      <c r="Y890" s="219">
        <v>4.08</v>
      </c>
      <c r="Z890" s="219">
        <v>4.26</v>
      </c>
      <c r="AA890" s="219">
        <v>4.93</v>
      </c>
      <c r="AB890" s="219">
        <v>4.51</v>
      </c>
      <c r="AC890" s="219">
        <v>3.85</v>
      </c>
      <c r="AD890" s="219">
        <v>3.06</v>
      </c>
      <c r="AE890" s="219">
        <v>2.82</v>
      </c>
      <c r="AF890" s="219">
        <v>2.53</v>
      </c>
      <c r="AG890" s="179">
        <v>2.51790788724374</v>
      </c>
      <c r="AH890" s="179">
        <v>2.64328089407745</v>
      </c>
      <c r="AI890" s="179">
        <v>2.98805666287016</v>
      </c>
      <c r="AJ890" s="179">
        <v>3.82387670842825</v>
      </c>
      <c r="AK890" s="179">
        <v>4.26268223234624</v>
      </c>
      <c r="AL890" s="179">
        <v>4.45074174259681</v>
      </c>
      <c r="AM890" s="179">
        <v>5.15074103075171</v>
      </c>
      <c r="AN890" s="179">
        <v>4.71193550683371</v>
      </c>
      <c r="AO890" s="179">
        <v>4.02238396924829</v>
      </c>
      <c r="AP890" s="179">
        <v>3.19701167425968</v>
      </c>
      <c r="AQ890" s="179">
        <v>2.94626566059226</v>
      </c>
      <c r="AR890" s="179">
        <v>2.64328089407745</v>
      </c>
      <c r="AS890" s="177">
        <v>0.8</v>
      </c>
      <c r="AT890" s="180">
        <v>1.10875718501368</v>
      </c>
      <c r="AU890" s="181">
        <v>883</v>
      </c>
    </row>
    <row r="891" customHeight="1" spans="1:47">
      <c r="A891" s="184" t="s">
        <v>954</v>
      </c>
      <c r="B891" s="185" t="s">
        <v>1017</v>
      </c>
      <c r="C891" s="167" t="s">
        <v>1023</v>
      </c>
      <c r="D891" s="186">
        <v>0</v>
      </c>
      <c r="E891" s="186">
        <v>0.75</v>
      </c>
      <c r="F891" s="186" t="s">
        <v>160</v>
      </c>
      <c r="G891" s="186" t="s">
        <v>160</v>
      </c>
      <c r="H891" s="186" t="s">
        <v>160</v>
      </c>
      <c r="I891" s="186" t="s">
        <v>160</v>
      </c>
      <c r="J891" s="186" t="s">
        <v>160</v>
      </c>
      <c r="K891" s="196" t="s">
        <v>160</v>
      </c>
      <c r="L891" s="171">
        <v>0.3981</v>
      </c>
      <c r="M891" s="172">
        <v>64</v>
      </c>
      <c r="N891" s="173">
        <v>114.52</v>
      </c>
      <c r="O891" s="173">
        <v>29.6</v>
      </c>
      <c r="P891" s="174">
        <v>0.973</v>
      </c>
      <c r="Q891" s="175">
        <v>22.6</v>
      </c>
      <c r="R891" s="176">
        <v>19</v>
      </c>
      <c r="S891" s="174">
        <f t="shared" si="26"/>
        <v>1.011456</v>
      </c>
      <c r="T891" s="177">
        <f t="shared" si="27"/>
        <v>-0.0380204378638317</v>
      </c>
      <c r="U891" s="219">
        <v>2.41</v>
      </c>
      <c r="V891" s="219">
        <v>2.53</v>
      </c>
      <c r="W891" s="219">
        <v>2.86</v>
      </c>
      <c r="X891" s="219">
        <v>3.66</v>
      </c>
      <c r="Y891" s="219">
        <v>4.08</v>
      </c>
      <c r="Z891" s="219">
        <v>4.26</v>
      </c>
      <c r="AA891" s="219">
        <v>4.93</v>
      </c>
      <c r="AB891" s="219">
        <v>4.51</v>
      </c>
      <c r="AC891" s="219">
        <v>3.85</v>
      </c>
      <c r="AD891" s="219">
        <v>3.06</v>
      </c>
      <c r="AE891" s="219">
        <v>2.82</v>
      </c>
      <c r="AF891" s="219">
        <v>2.53</v>
      </c>
      <c r="AG891" s="179">
        <v>2.51905158504176</v>
      </c>
      <c r="AH891" s="179">
        <v>2.64448153948368</v>
      </c>
      <c r="AI891" s="179">
        <v>2.98941391419894</v>
      </c>
      <c r="AJ891" s="179">
        <v>3.82561361047836</v>
      </c>
      <c r="AK891" s="179">
        <v>4.26461845102506</v>
      </c>
      <c r="AL891" s="179">
        <v>4.45276338268793</v>
      </c>
      <c r="AM891" s="179">
        <v>5.15308062832194</v>
      </c>
      <c r="AN891" s="179">
        <v>4.71407578777525</v>
      </c>
      <c r="AO891" s="179">
        <v>4.02421103834472</v>
      </c>
      <c r="AP891" s="179">
        <v>3.19846383826879</v>
      </c>
      <c r="AQ891" s="179">
        <v>2.94760392938497</v>
      </c>
      <c r="AR891" s="179">
        <v>2.64448153948368</v>
      </c>
      <c r="AS891" s="177">
        <v>0.8</v>
      </c>
      <c r="AT891" s="180">
        <v>1.10583299318135</v>
      </c>
      <c r="AU891" s="181">
        <v>884</v>
      </c>
    </row>
    <row r="892" customHeight="1" spans="1:47">
      <c r="A892" s="184" t="s">
        <v>954</v>
      </c>
      <c r="B892" s="185" t="s">
        <v>1017</v>
      </c>
      <c r="C892" s="167" t="s">
        <v>1024</v>
      </c>
      <c r="D892" s="186">
        <v>0</v>
      </c>
      <c r="E892" s="186">
        <v>0.75</v>
      </c>
      <c r="F892" s="186" t="s">
        <v>160</v>
      </c>
      <c r="G892" s="186" t="s">
        <v>160</v>
      </c>
      <c r="H892" s="186" t="s">
        <v>160</v>
      </c>
      <c r="I892" s="186" t="s">
        <v>160</v>
      </c>
      <c r="J892" s="186" t="s">
        <v>160</v>
      </c>
      <c r="K892" s="196" t="s">
        <v>160</v>
      </c>
      <c r="L892" s="171">
        <v>0.3981</v>
      </c>
      <c r="M892" s="172">
        <v>53</v>
      </c>
      <c r="N892" s="173">
        <v>113.88</v>
      </c>
      <c r="O892" s="173">
        <v>29.72</v>
      </c>
      <c r="P892" s="174">
        <v>0.944</v>
      </c>
      <c r="Q892" s="175">
        <v>21.92</v>
      </c>
      <c r="R892" s="176">
        <v>18</v>
      </c>
      <c r="S892" s="174">
        <f t="shared" si="26"/>
        <v>1.009872</v>
      </c>
      <c r="T892" s="177">
        <f t="shared" si="27"/>
        <v>-0.065228068507692</v>
      </c>
      <c r="U892" s="219">
        <v>2.3</v>
      </c>
      <c r="V892" s="219">
        <v>2.56</v>
      </c>
      <c r="W892" s="219">
        <v>2.87</v>
      </c>
      <c r="X892" s="219">
        <v>3.65</v>
      </c>
      <c r="Y892" s="219">
        <v>4.1</v>
      </c>
      <c r="Z892" s="219">
        <v>4.36</v>
      </c>
      <c r="AA892" s="219">
        <v>4.96</v>
      </c>
      <c r="AB892" s="219">
        <v>4.55</v>
      </c>
      <c r="AC892" s="219">
        <v>3.89</v>
      </c>
      <c r="AD892" s="219">
        <v>3.09</v>
      </c>
      <c r="AE892" s="219">
        <v>2.72</v>
      </c>
      <c r="AF892" s="219">
        <v>2.39</v>
      </c>
      <c r="AG892" s="179">
        <v>2.39658491373164</v>
      </c>
      <c r="AH892" s="179">
        <v>2.66750320832739</v>
      </c>
      <c r="AI892" s="179">
        <v>2.99052117496079</v>
      </c>
      <c r="AJ892" s="179">
        <v>3.80327605874804</v>
      </c>
      <c r="AK892" s="179">
        <v>4.27217310708684</v>
      </c>
      <c r="AL892" s="179">
        <v>4.54309140168259</v>
      </c>
      <c r="AM892" s="179">
        <v>5.16828746613432</v>
      </c>
      <c r="AN892" s="179">
        <v>4.74107015542564</v>
      </c>
      <c r="AO892" s="179">
        <v>4.05335448452873</v>
      </c>
      <c r="AP892" s="179">
        <v>3.21975973192642</v>
      </c>
      <c r="AQ892" s="179">
        <v>2.83422215884785</v>
      </c>
      <c r="AR892" s="179">
        <v>2.4903643233994</v>
      </c>
      <c r="AS892" s="177">
        <v>0.8</v>
      </c>
      <c r="AT892" s="180">
        <v>1.10205040871935</v>
      </c>
      <c r="AU892" s="181">
        <v>885</v>
      </c>
    </row>
    <row r="893" customHeight="1" spans="1:47">
      <c r="A893" s="184" t="s">
        <v>954</v>
      </c>
      <c r="B893" s="185" t="s">
        <v>1025</v>
      </c>
      <c r="C893" s="188" t="s">
        <v>1026</v>
      </c>
      <c r="D893" s="186">
        <v>0</v>
      </c>
      <c r="E893" s="186">
        <v>0.75</v>
      </c>
      <c r="F893" s="186" t="s">
        <v>160</v>
      </c>
      <c r="G893" s="186" t="s">
        <v>160</v>
      </c>
      <c r="H893" s="186" t="s">
        <v>160</v>
      </c>
      <c r="I893" s="186" t="s">
        <v>160</v>
      </c>
      <c r="J893" s="186" t="s">
        <v>160</v>
      </c>
      <c r="K893" s="196" t="s">
        <v>160</v>
      </c>
      <c r="L893" s="171">
        <v>0.3981</v>
      </c>
      <c r="M893" s="172">
        <v>34</v>
      </c>
      <c r="N893" s="173">
        <v>112.23</v>
      </c>
      <c r="O893" s="173">
        <v>30.33</v>
      </c>
      <c r="P893" s="174">
        <v>0.884</v>
      </c>
      <c r="Q893" s="175">
        <v>23.23</v>
      </c>
      <c r="R893" s="176">
        <v>18</v>
      </c>
      <c r="S893" s="174">
        <f t="shared" si="26"/>
        <v>1.035824</v>
      </c>
      <c r="T893" s="177">
        <f t="shared" si="27"/>
        <v>-0.146573163008388</v>
      </c>
      <c r="U893" s="219">
        <v>2.45</v>
      </c>
      <c r="V893" s="219">
        <v>2.86</v>
      </c>
      <c r="W893" s="219">
        <v>3.16</v>
      </c>
      <c r="X893" s="219">
        <v>3.92</v>
      </c>
      <c r="Y893" s="219">
        <v>4.29</v>
      </c>
      <c r="Z893" s="219">
        <v>4.55</v>
      </c>
      <c r="AA893" s="219">
        <v>4.79</v>
      </c>
      <c r="AB893" s="219">
        <v>4.5</v>
      </c>
      <c r="AC893" s="219">
        <v>3.9</v>
      </c>
      <c r="AD893" s="219">
        <v>3.05</v>
      </c>
      <c r="AE893" s="219">
        <v>2.7</v>
      </c>
      <c r="AF893" s="219">
        <v>2.36</v>
      </c>
      <c r="AG893" s="179">
        <v>2.56947435085497</v>
      </c>
      <c r="AH893" s="179">
        <v>2.99946801773274</v>
      </c>
      <c r="AI893" s="179">
        <v>3.31409753008233</v>
      </c>
      <c r="AJ893" s="179">
        <v>4.11115896136795</v>
      </c>
      <c r="AK893" s="179">
        <v>4.49920202659911</v>
      </c>
      <c r="AL893" s="179">
        <v>4.77188093730209</v>
      </c>
      <c r="AM893" s="179">
        <v>5.02358454718176</v>
      </c>
      <c r="AN893" s="179">
        <v>4.71944268524383</v>
      </c>
      <c r="AO893" s="179">
        <v>4.09018366054465</v>
      </c>
      <c r="AP893" s="179">
        <v>3.19873337555415</v>
      </c>
      <c r="AQ893" s="179">
        <v>2.83166561114629</v>
      </c>
      <c r="AR893" s="179">
        <v>2.47508549715009</v>
      </c>
      <c r="AS893" s="177">
        <v>0.8</v>
      </c>
      <c r="AT893" s="180">
        <v>1.1017098092643</v>
      </c>
      <c r="AU893" s="181">
        <v>886</v>
      </c>
    </row>
    <row r="894" customHeight="1" spans="1:47">
      <c r="A894" s="184" t="s">
        <v>954</v>
      </c>
      <c r="B894" s="185" t="s">
        <v>1025</v>
      </c>
      <c r="C894" s="167" t="s">
        <v>1027</v>
      </c>
      <c r="D894" s="186">
        <v>0</v>
      </c>
      <c r="E894" s="186">
        <v>0.75</v>
      </c>
      <c r="F894" s="186" t="s">
        <v>160</v>
      </c>
      <c r="G894" s="186" t="s">
        <v>160</v>
      </c>
      <c r="H894" s="186" t="s">
        <v>160</v>
      </c>
      <c r="I894" s="186" t="s">
        <v>160</v>
      </c>
      <c r="J894" s="186" t="s">
        <v>160</v>
      </c>
      <c r="K894" s="196" t="s">
        <v>160</v>
      </c>
      <c r="L894" s="171">
        <v>0.3981</v>
      </c>
      <c r="M894" s="172">
        <v>34</v>
      </c>
      <c r="N894" s="173">
        <v>112.25</v>
      </c>
      <c r="O894" s="173">
        <v>30.32</v>
      </c>
      <c r="P894" s="174">
        <v>0.883</v>
      </c>
      <c r="Q894" s="175">
        <v>23.22</v>
      </c>
      <c r="R894" s="176">
        <v>18</v>
      </c>
      <c r="S894" s="174">
        <f t="shared" si="26"/>
        <v>1.035824</v>
      </c>
      <c r="T894" s="177">
        <f t="shared" si="27"/>
        <v>-0.14753857798236</v>
      </c>
      <c r="U894" s="219">
        <v>2.45</v>
      </c>
      <c r="V894" s="219">
        <v>2.86</v>
      </c>
      <c r="W894" s="219">
        <v>3.16</v>
      </c>
      <c r="X894" s="219">
        <v>3.92</v>
      </c>
      <c r="Y894" s="219">
        <v>4.29</v>
      </c>
      <c r="Z894" s="219">
        <v>4.55</v>
      </c>
      <c r="AA894" s="219">
        <v>4.79</v>
      </c>
      <c r="AB894" s="219">
        <v>4.5</v>
      </c>
      <c r="AC894" s="219">
        <v>3.9</v>
      </c>
      <c r="AD894" s="219">
        <v>3.05</v>
      </c>
      <c r="AE894" s="219">
        <v>2.7</v>
      </c>
      <c r="AF894" s="219">
        <v>2.36</v>
      </c>
      <c r="AG894" s="179">
        <v>2.56936081805403</v>
      </c>
      <c r="AH894" s="179">
        <v>2.99933548556511</v>
      </c>
      <c r="AI894" s="179">
        <v>3.31395109593908</v>
      </c>
      <c r="AJ894" s="179">
        <v>4.11097730888645</v>
      </c>
      <c r="AK894" s="179">
        <v>4.49900322834767</v>
      </c>
      <c r="AL894" s="179">
        <v>4.77167009067177</v>
      </c>
      <c r="AM894" s="179">
        <v>5.02336257897094</v>
      </c>
      <c r="AN894" s="179">
        <v>4.71923415560945</v>
      </c>
      <c r="AO894" s="179">
        <v>4.09000293486152</v>
      </c>
      <c r="AP894" s="179">
        <v>3.19859203880196</v>
      </c>
      <c r="AQ894" s="179">
        <v>2.83154049336567</v>
      </c>
      <c r="AR894" s="179">
        <v>2.47497613494184</v>
      </c>
      <c r="AS894" s="177">
        <v>0.8</v>
      </c>
      <c r="AT894" s="180">
        <v>1.10066076294278</v>
      </c>
      <c r="AU894" s="181">
        <v>887</v>
      </c>
    </row>
    <row r="895" customHeight="1" spans="1:47">
      <c r="A895" s="184" t="s">
        <v>954</v>
      </c>
      <c r="B895" s="185" t="s">
        <v>1025</v>
      </c>
      <c r="C895" s="167" t="s">
        <v>1028</v>
      </c>
      <c r="D895" s="186">
        <v>0</v>
      </c>
      <c r="E895" s="186">
        <v>0.75</v>
      </c>
      <c r="F895" s="186" t="s">
        <v>160</v>
      </c>
      <c r="G895" s="186" t="s">
        <v>160</v>
      </c>
      <c r="H895" s="186" t="s">
        <v>160</v>
      </c>
      <c r="I895" s="186" t="s">
        <v>160</v>
      </c>
      <c r="J895" s="186" t="s">
        <v>160</v>
      </c>
      <c r="K895" s="196" t="s">
        <v>160</v>
      </c>
      <c r="L895" s="171">
        <v>0.3981</v>
      </c>
      <c r="M895" s="172">
        <v>42</v>
      </c>
      <c r="N895" s="173">
        <v>112.18</v>
      </c>
      <c r="O895" s="173">
        <v>30.35</v>
      </c>
      <c r="P895" s="174">
        <v>0.882</v>
      </c>
      <c r="Q895" s="175">
        <v>23.25</v>
      </c>
      <c r="R895" s="176">
        <v>18</v>
      </c>
      <c r="S895" s="174">
        <f t="shared" si="26"/>
        <v>1.035824</v>
      </c>
      <c r="T895" s="177">
        <f t="shared" si="27"/>
        <v>-0.148503992956333</v>
      </c>
      <c r="U895" s="219">
        <v>2.45</v>
      </c>
      <c r="V895" s="219">
        <v>2.86</v>
      </c>
      <c r="W895" s="219">
        <v>3.16</v>
      </c>
      <c r="X895" s="219">
        <v>3.92</v>
      </c>
      <c r="Y895" s="219">
        <v>4.29</v>
      </c>
      <c r="Z895" s="219">
        <v>4.55</v>
      </c>
      <c r="AA895" s="219">
        <v>4.79</v>
      </c>
      <c r="AB895" s="219">
        <v>4.5</v>
      </c>
      <c r="AC895" s="219">
        <v>3.9</v>
      </c>
      <c r="AD895" s="219">
        <v>3.05</v>
      </c>
      <c r="AE895" s="219">
        <v>2.7</v>
      </c>
      <c r="AF895" s="219">
        <v>2.36</v>
      </c>
      <c r="AG895" s="179">
        <v>2.56973926072383</v>
      </c>
      <c r="AH895" s="179">
        <v>2.9997772594572</v>
      </c>
      <c r="AI895" s="179">
        <v>3.31443920974992</v>
      </c>
      <c r="AJ895" s="179">
        <v>4.11158281715813</v>
      </c>
      <c r="AK895" s="179">
        <v>4.49966588918581</v>
      </c>
      <c r="AL895" s="179">
        <v>4.77237291277283</v>
      </c>
      <c r="AM895" s="179">
        <v>5.024102473007</v>
      </c>
      <c r="AN895" s="179">
        <v>4.71992925439071</v>
      </c>
      <c r="AO895" s="179">
        <v>4.09060535380528</v>
      </c>
      <c r="AP895" s="179">
        <v>3.19906316130926</v>
      </c>
      <c r="AQ895" s="179">
        <v>2.83195755263442</v>
      </c>
      <c r="AR895" s="179">
        <v>2.47534067563601</v>
      </c>
      <c r="AS895" s="177">
        <v>0.8</v>
      </c>
      <c r="AT895" s="180">
        <v>1.10224114441417</v>
      </c>
      <c r="AU895" s="181">
        <v>888</v>
      </c>
    </row>
    <row r="896" customHeight="1" spans="1:47">
      <c r="A896" s="184" t="s">
        <v>954</v>
      </c>
      <c r="B896" s="185" t="s">
        <v>1025</v>
      </c>
      <c r="C896" s="167" t="s">
        <v>1029</v>
      </c>
      <c r="D896" s="186">
        <v>0</v>
      </c>
      <c r="E896" s="186">
        <v>0.75</v>
      </c>
      <c r="F896" s="186" t="s">
        <v>160</v>
      </c>
      <c r="G896" s="186" t="s">
        <v>160</v>
      </c>
      <c r="H896" s="186" t="s">
        <v>160</v>
      </c>
      <c r="I896" s="186" t="s">
        <v>160</v>
      </c>
      <c r="J896" s="186" t="s">
        <v>160</v>
      </c>
      <c r="K896" s="196" t="s">
        <v>160</v>
      </c>
      <c r="L896" s="171">
        <v>0.3981</v>
      </c>
      <c r="M896" s="172">
        <v>42</v>
      </c>
      <c r="N896" s="173">
        <v>112.23</v>
      </c>
      <c r="O896" s="173">
        <v>30.07</v>
      </c>
      <c r="P896" s="174">
        <v>0.881</v>
      </c>
      <c r="Q896" s="175">
        <v>22.87</v>
      </c>
      <c r="R896" s="176">
        <v>18</v>
      </c>
      <c r="S896" s="174">
        <f t="shared" si="26"/>
        <v>1.035824</v>
      </c>
      <c r="T896" s="177">
        <f t="shared" si="27"/>
        <v>-0.149469407930305</v>
      </c>
      <c r="U896" s="219">
        <v>2.45</v>
      </c>
      <c r="V896" s="219">
        <v>2.86</v>
      </c>
      <c r="W896" s="219">
        <v>3.16</v>
      </c>
      <c r="X896" s="219">
        <v>3.92</v>
      </c>
      <c r="Y896" s="219">
        <v>4.29</v>
      </c>
      <c r="Z896" s="219">
        <v>4.55</v>
      </c>
      <c r="AA896" s="219">
        <v>4.79</v>
      </c>
      <c r="AB896" s="219">
        <v>4.5</v>
      </c>
      <c r="AC896" s="219">
        <v>3.9</v>
      </c>
      <c r="AD896" s="219">
        <v>3.05</v>
      </c>
      <c r="AE896" s="219">
        <v>2.7</v>
      </c>
      <c r="AF896" s="219">
        <v>2.36</v>
      </c>
      <c r="AG896" s="179">
        <v>2.56481950601647</v>
      </c>
      <c r="AH896" s="179">
        <v>2.99403419886004</v>
      </c>
      <c r="AI896" s="179">
        <v>3.30809373020899</v>
      </c>
      <c r="AJ896" s="179">
        <v>4.10371120962635</v>
      </c>
      <c r="AK896" s="179">
        <v>4.49105129829006</v>
      </c>
      <c r="AL896" s="179">
        <v>4.76323622545915</v>
      </c>
      <c r="AM896" s="179">
        <v>5.01448385053831</v>
      </c>
      <c r="AN896" s="179">
        <v>4.71089297023433</v>
      </c>
      <c r="AO896" s="179">
        <v>4.08277390753642</v>
      </c>
      <c r="AP896" s="179">
        <v>3.19293856871438</v>
      </c>
      <c r="AQ896" s="179">
        <v>2.8265357821406</v>
      </c>
      <c r="AR896" s="179">
        <v>2.47060164661178</v>
      </c>
      <c r="AS896" s="177">
        <v>0.8</v>
      </c>
      <c r="AT896" s="180">
        <v>1.10153269754768</v>
      </c>
      <c r="AU896" s="181">
        <v>889</v>
      </c>
    </row>
    <row r="897" customHeight="1" spans="1:47">
      <c r="A897" s="184" t="s">
        <v>954</v>
      </c>
      <c r="B897" s="185" t="s">
        <v>1025</v>
      </c>
      <c r="C897" s="167" t="s">
        <v>1030</v>
      </c>
      <c r="D897" s="186">
        <v>0</v>
      </c>
      <c r="E897" s="186">
        <v>0.75</v>
      </c>
      <c r="F897" s="186" t="s">
        <v>160</v>
      </c>
      <c r="G897" s="186" t="s">
        <v>160</v>
      </c>
      <c r="H897" s="186" t="s">
        <v>160</v>
      </c>
      <c r="I897" s="186" t="s">
        <v>160</v>
      </c>
      <c r="J897" s="186" t="s">
        <v>160</v>
      </c>
      <c r="K897" s="196" t="s">
        <v>160</v>
      </c>
      <c r="L897" s="171">
        <v>0.3981</v>
      </c>
      <c r="M897" s="172">
        <v>31</v>
      </c>
      <c r="N897" s="173">
        <v>112.88</v>
      </c>
      <c r="O897" s="173">
        <v>29.82</v>
      </c>
      <c r="P897" s="174">
        <v>0.901</v>
      </c>
      <c r="Q897" s="175">
        <v>21.52</v>
      </c>
      <c r="R897" s="176">
        <v>18</v>
      </c>
      <c r="S897" s="174">
        <f t="shared" si="26"/>
        <v>1.006784</v>
      </c>
      <c r="T897" s="177">
        <f t="shared" si="27"/>
        <v>-0.105071196999555</v>
      </c>
      <c r="U897" s="219">
        <v>2.24</v>
      </c>
      <c r="V897" s="219">
        <v>2.62</v>
      </c>
      <c r="W897" s="219">
        <v>2.86</v>
      </c>
      <c r="X897" s="219">
        <v>3.65</v>
      </c>
      <c r="Y897" s="219">
        <v>4.1</v>
      </c>
      <c r="Z897" s="219">
        <v>4.4</v>
      </c>
      <c r="AA897" s="219">
        <v>4.93</v>
      </c>
      <c r="AB897" s="219">
        <v>4.58</v>
      </c>
      <c r="AC897" s="219">
        <v>3.91</v>
      </c>
      <c r="AD897" s="219">
        <v>3.11</v>
      </c>
      <c r="AE897" s="219">
        <v>2.62</v>
      </c>
      <c r="AF897" s="219">
        <v>2.3</v>
      </c>
      <c r="AG897" s="179">
        <v>2.32979721568877</v>
      </c>
      <c r="AH897" s="179">
        <v>2.72503067192168</v>
      </c>
      <c r="AI897" s="179">
        <v>2.97465180217405</v>
      </c>
      <c r="AJ897" s="179">
        <v>3.79632135592143</v>
      </c>
      <c r="AK897" s="179">
        <v>4.26436097514462</v>
      </c>
      <c r="AL897" s="179">
        <v>4.57638738796008</v>
      </c>
      <c r="AM897" s="179">
        <v>5.12763405060072</v>
      </c>
      <c r="AN897" s="179">
        <v>4.76360323564935</v>
      </c>
      <c r="AO897" s="179">
        <v>4.06674424702816</v>
      </c>
      <c r="AP897" s="179">
        <v>3.2346738128536</v>
      </c>
      <c r="AQ897" s="179">
        <v>2.72503067192168</v>
      </c>
      <c r="AR897" s="179">
        <v>2.39220249825186</v>
      </c>
      <c r="AS897" s="177">
        <v>0.8</v>
      </c>
      <c r="AT897" s="180">
        <v>1.10407356948229</v>
      </c>
      <c r="AU897" s="181">
        <v>890</v>
      </c>
    </row>
    <row r="898" customHeight="1" spans="1:47">
      <c r="A898" s="184" t="s">
        <v>954</v>
      </c>
      <c r="B898" s="185" t="s">
        <v>1025</v>
      </c>
      <c r="C898" s="167" t="s">
        <v>1031</v>
      </c>
      <c r="D898" s="186">
        <v>0</v>
      </c>
      <c r="E898" s="186">
        <v>0.75</v>
      </c>
      <c r="F898" s="186" t="s">
        <v>160</v>
      </c>
      <c r="G898" s="186" t="s">
        <v>160</v>
      </c>
      <c r="H898" s="186" t="s">
        <v>160</v>
      </c>
      <c r="I898" s="186" t="s">
        <v>160</v>
      </c>
      <c r="J898" s="186" t="s">
        <v>160</v>
      </c>
      <c r="K898" s="196" t="s">
        <v>160</v>
      </c>
      <c r="L898" s="171">
        <v>0.3981</v>
      </c>
      <c r="M898" s="172">
        <v>31</v>
      </c>
      <c r="N898" s="173">
        <v>112.42</v>
      </c>
      <c r="O898" s="173">
        <v>30.03</v>
      </c>
      <c r="P898" s="174">
        <v>0.875</v>
      </c>
      <c r="Q898" s="175">
        <v>22.83</v>
      </c>
      <c r="R898" s="176">
        <v>18</v>
      </c>
      <c r="S898" s="174">
        <f t="shared" si="26"/>
        <v>1.035824</v>
      </c>
      <c r="T898" s="177">
        <f t="shared" si="27"/>
        <v>-0.155261897774139</v>
      </c>
      <c r="U898" s="219">
        <v>2.45</v>
      </c>
      <c r="V898" s="219">
        <v>2.86</v>
      </c>
      <c r="W898" s="219">
        <v>3.16</v>
      </c>
      <c r="X898" s="219">
        <v>3.92</v>
      </c>
      <c r="Y898" s="219">
        <v>4.29</v>
      </c>
      <c r="Z898" s="219">
        <v>4.55</v>
      </c>
      <c r="AA898" s="219">
        <v>4.79</v>
      </c>
      <c r="AB898" s="219">
        <v>4.5</v>
      </c>
      <c r="AC898" s="219">
        <v>3.9</v>
      </c>
      <c r="AD898" s="219">
        <v>3.05</v>
      </c>
      <c r="AE898" s="219">
        <v>2.7</v>
      </c>
      <c r="AF898" s="219">
        <v>2.36</v>
      </c>
      <c r="AG898" s="179">
        <v>2.56432753054573</v>
      </c>
      <c r="AH898" s="179">
        <v>2.99345989280032</v>
      </c>
      <c r="AI898" s="179">
        <v>3.3074591822549</v>
      </c>
      <c r="AJ898" s="179">
        <v>4.10292404887317</v>
      </c>
      <c r="AK898" s="179">
        <v>4.49018983920048</v>
      </c>
      <c r="AL898" s="179">
        <v>4.76232255672778</v>
      </c>
      <c r="AM898" s="179">
        <v>5.01352198829145</v>
      </c>
      <c r="AN898" s="179">
        <v>4.70998934181869</v>
      </c>
      <c r="AO898" s="179">
        <v>4.08199076290953</v>
      </c>
      <c r="AP898" s="179">
        <v>3.19232610945489</v>
      </c>
      <c r="AQ898" s="179">
        <v>2.82599360509121</v>
      </c>
      <c r="AR898" s="179">
        <v>2.47012774370936</v>
      </c>
      <c r="AS898" s="177">
        <v>0.8</v>
      </c>
      <c r="AT898" s="180">
        <v>1.09475634181187</v>
      </c>
      <c r="AU898" s="181">
        <v>891</v>
      </c>
    </row>
    <row r="899" customHeight="1" spans="1:47">
      <c r="A899" s="184" t="s">
        <v>954</v>
      </c>
      <c r="B899" s="185" t="s">
        <v>1025</v>
      </c>
      <c r="C899" s="167" t="s">
        <v>1032</v>
      </c>
      <c r="D899" s="186">
        <v>0</v>
      </c>
      <c r="E899" s="186">
        <v>0.75</v>
      </c>
      <c r="F899" s="186" t="s">
        <v>160</v>
      </c>
      <c r="G899" s="186" t="s">
        <v>160</v>
      </c>
      <c r="H899" s="186" t="s">
        <v>160</v>
      </c>
      <c r="I899" s="186" t="s">
        <v>160</v>
      </c>
      <c r="J899" s="186" t="s">
        <v>160</v>
      </c>
      <c r="K899" s="196" t="s">
        <v>160</v>
      </c>
      <c r="L899" s="171">
        <v>0.3981</v>
      </c>
      <c r="M899" s="172">
        <v>36</v>
      </c>
      <c r="N899" s="173">
        <v>112.4</v>
      </c>
      <c r="O899" s="173">
        <v>29.73</v>
      </c>
      <c r="P899" s="174">
        <v>0.874</v>
      </c>
      <c r="Q899" s="175">
        <v>21.43</v>
      </c>
      <c r="R899" s="176">
        <v>18</v>
      </c>
      <c r="S899" s="174">
        <f t="shared" si="26"/>
        <v>1.006784</v>
      </c>
      <c r="T899" s="177">
        <f t="shared" si="27"/>
        <v>-0.131889263238192</v>
      </c>
      <c r="U899" s="219">
        <v>2.24</v>
      </c>
      <c r="V899" s="219">
        <v>2.62</v>
      </c>
      <c r="W899" s="219">
        <v>2.86</v>
      </c>
      <c r="X899" s="219">
        <v>3.65</v>
      </c>
      <c r="Y899" s="219">
        <v>4.1</v>
      </c>
      <c r="Z899" s="219">
        <v>4.4</v>
      </c>
      <c r="AA899" s="219">
        <v>4.93</v>
      </c>
      <c r="AB899" s="219">
        <v>4.58</v>
      </c>
      <c r="AC899" s="219">
        <v>3.91</v>
      </c>
      <c r="AD899" s="219">
        <v>3.11</v>
      </c>
      <c r="AE899" s="219">
        <v>2.62</v>
      </c>
      <c r="AF899" s="219">
        <v>2.3</v>
      </c>
      <c r="AG899" s="179">
        <v>2.32851566969678</v>
      </c>
      <c r="AH899" s="179">
        <v>2.72353172080605</v>
      </c>
      <c r="AI899" s="179">
        <v>2.97301554255928</v>
      </c>
      <c r="AJ899" s="179">
        <v>3.79423312249698</v>
      </c>
      <c r="AK899" s="179">
        <v>4.26201528828428</v>
      </c>
      <c r="AL899" s="179">
        <v>4.57387006547581</v>
      </c>
      <c r="AM899" s="179">
        <v>5.12481350518085</v>
      </c>
      <c r="AN899" s="179">
        <v>4.76098293179073</v>
      </c>
      <c r="AO899" s="179">
        <v>4.06450726272964</v>
      </c>
      <c r="AP899" s="179">
        <v>3.23289452355222</v>
      </c>
      <c r="AQ899" s="179">
        <v>2.72353172080605</v>
      </c>
      <c r="AR899" s="179">
        <v>2.39088662513508</v>
      </c>
      <c r="AS899" s="177">
        <v>0.8</v>
      </c>
      <c r="AT899" s="180">
        <v>1.09002604398083</v>
      </c>
      <c r="AU899" s="181">
        <v>892</v>
      </c>
    </row>
    <row r="900" customHeight="1" spans="1:47">
      <c r="A900" s="184" t="s">
        <v>954</v>
      </c>
      <c r="B900" s="185" t="s">
        <v>1025</v>
      </c>
      <c r="C900" s="167" t="s">
        <v>1033</v>
      </c>
      <c r="D900" s="186">
        <v>0</v>
      </c>
      <c r="E900" s="186">
        <v>0.75</v>
      </c>
      <c r="F900" s="186" t="s">
        <v>160</v>
      </c>
      <c r="G900" s="186" t="s">
        <v>160</v>
      </c>
      <c r="H900" s="186" t="s">
        <v>160</v>
      </c>
      <c r="I900" s="186" t="s">
        <v>160</v>
      </c>
      <c r="J900" s="186" t="s">
        <v>160</v>
      </c>
      <c r="K900" s="196" t="s">
        <v>160</v>
      </c>
      <c r="L900" s="171">
        <v>0.3981</v>
      </c>
      <c r="M900" s="172">
        <v>24</v>
      </c>
      <c r="N900" s="173">
        <v>113.45</v>
      </c>
      <c r="O900" s="173">
        <v>29.8</v>
      </c>
      <c r="P900" s="174">
        <v>0.915</v>
      </c>
      <c r="Q900" s="175">
        <v>22.1</v>
      </c>
      <c r="R900" s="176">
        <v>18</v>
      </c>
      <c r="S900" s="174">
        <f t="shared" si="26"/>
        <v>1.009872</v>
      </c>
      <c r="T900" s="177">
        <f t="shared" si="27"/>
        <v>-0.0939445791149768</v>
      </c>
      <c r="U900" s="219">
        <v>2.3</v>
      </c>
      <c r="V900" s="219">
        <v>2.56</v>
      </c>
      <c r="W900" s="219">
        <v>2.87</v>
      </c>
      <c r="X900" s="219">
        <v>3.65</v>
      </c>
      <c r="Y900" s="219">
        <v>4.1</v>
      </c>
      <c r="Z900" s="219">
        <v>4.36</v>
      </c>
      <c r="AA900" s="219">
        <v>4.96</v>
      </c>
      <c r="AB900" s="219">
        <v>4.55</v>
      </c>
      <c r="AC900" s="219">
        <v>3.89</v>
      </c>
      <c r="AD900" s="219">
        <v>3.09</v>
      </c>
      <c r="AE900" s="219">
        <v>2.72</v>
      </c>
      <c r="AF900" s="219">
        <v>2.39</v>
      </c>
      <c r="AG900" s="179">
        <v>2.39753236053678</v>
      </c>
      <c r="AH900" s="179">
        <v>2.66855775781485</v>
      </c>
      <c r="AI900" s="179">
        <v>2.99170342380024</v>
      </c>
      <c r="AJ900" s="179">
        <v>3.80477961563446</v>
      </c>
      <c r="AK900" s="179">
        <v>4.27386203400035</v>
      </c>
      <c r="AL900" s="179">
        <v>4.54488743127842</v>
      </c>
      <c r="AM900" s="179">
        <v>5.17033065576628</v>
      </c>
      <c r="AN900" s="179">
        <v>4.74294445236624</v>
      </c>
      <c r="AO900" s="179">
        <v>4.0549569054296</v>
      </c>
      <c r="AP900" s="179">
        <v>3.22103260611246</v>
      </c>
      <c r="AQ900" s="179">
        <v>2.83534261767828</v>
      </c>
      <c r="AR900" s="179">
        <v>2.49134884420996</v>
      </c>
      <c r="AS900" s="177">
        <v>0.8</v>
      </c>
      <c r="AT900" s="180">
        <v>1.09483651226158</v>
      </c>
      <c r="AU900" s="181">
        <v>893</v>
      </c>
    </row>
    <row r="901" customHeight="1" spans="1:47">
      <c r="A901" s="184" t="s">
        <v>954</v>
      </c>
      <c r="B901" s="185" t="s">
        <v>1025</v>
      </c>
      <c r="C901" s="167" t="s">
        <v>1034</v>
      </c>
      <c r="D901" s="186">
        <v>0</v>
      </c>
      <c r="E901" s="186">
        <v>0.75</v>
      </c>
      <c r="F901" s="186" t="s">
        <v>160</v>
      </c>
      <c r="G901" s="186" t="s">
        <v>160</v>
      </c>
      <c r="H901" s="186" t="s">
        <v>160</v>
      </c>
      <c r="I901" s="186" t="s">
        <v>160</v>
      </c>
      <c r="J901" s="186" t="s">
        <v>160</v>
      </c>
      <c r="K901" s="196" t="s">
        <v>160</v>
      </c>
      <c r="L901" s="171">
        <v>0.3981</v>
      </c>
      <c r="M901" s="172">
        <v>44</v>
      </c>
      <c r="N901" s="173">
        <v>111.77</v>
      </c>
      <c r="O901" s="173">
        <v>30.18</v>
      </c>
      <c r="P901" s="174">
        <v>0.88</v>
      </c>
      <c r="Q901" s="175">
        <v>22.38</v>
      </c>
      <c r="R901" s="176">
        <v>19</v>
      </c>
      <c r="S901" s="174">
        <f t="shared" si="26"/>
        <v>0.979976</v>
      </c>
      <c r="T901" s="177">
        <f t="shared" si="27"/>
        <v>-0.102018824950815</v>
      </c>
      <c r="U901" s="219">
        <v>2.32</v>
      </c>
      <c r="V901" s="219">
        <v>2.53</v>
      </c>
      <c r="W901" s="219">
        <v>3</v>
      </c>
      <c r="X901" s="219">
        <v>3.72</v>
      </c>
      <c r="Y901" s="219">
        <v>4.01</v>
      </c>
      <c r="Z901" s="219">
        <v>4.31</v>
      </c>
      <c r="AA901" s="219">
        <v>4.52</v>
      </c>
      <c r="AB901" s="219">
        <v>4.35</v>
      </c>
      <c r="AC901" s="219">
        <v>3.66</v>
      </c>
      <c r="AD901" s="219">
        <v>2.92</v>
      </c>
      <c r="AE901" s="219">
        <v>2.57</v>
      </c>
      <c r="AF901" s="219">
        <v>2.31</v>
      </c>
      <c r="AG901" s="179">
        <v>2.42069993550863</v>
      </c>
      <c r="AH901" s="179">
        <v>2.63981501587794</v>
      </c>
      <c r="AI901" s="179">
        <v>3.13021543384736</v>
      </c>
      <c r="AJ901" s="179">
        <v>3.88146713797073</v>
      </c>
      <c r="AK901" s="179">
        <v>4.1840546299093</v>
      </c>
      <c r="AL901" s="179">
        <v>4.49707617329404</v>
      </c>
      <c r="AM901" s="179">
        <v>4.71619125366336</v>
      </c>
      <c r="AN901" s="179">
        <v>4.53881237907867</v>
      </c>
      <c r="AO901" s="179">
        <v>3.81886282929378</v>
      </c>
      <c r="AP901" s="179">
        <v>3.0467430222781</v>
      </c>
      <c r="AQ901" s="179">
        <v>2.68155122166257</v>
      </c>
      <c r="AR901" s="179">
        <v>2.41026588406247</v>
      </c>
      <c r="AS901" s="177">
        <v>0.8</v>
      </c>
      <c r="AT901" s="180">
        <v>1.09693808057969</v>
      </c>
      <c r="AU901" s="181">
        <v>894</v>
      </c>
    </row>
    <row r="902" customHeight="1" spans="1:47">
      <c r="A902" s="184" t="s">
        <v>954</v>
      </c>
      <c r="B902" s="185" t="s">
        <v>1035</v>
      </c>
      <c r="C902" s="188" t="s">
        <v>1036</v>
      </c>
      <c r="D902" s="186">
        <v>0</v>
      </c>
      <c r="E902" s="186">
        <v>0.75</v>
      </c>
      <c r="F902" s="186" t="s">
        <v>160</v>
      </c>
      <c r="G902" s="186" t="s">
        <v>160</v>
      </c>
      <c r="H902" s="186" t="s">
        <v>1037</v>
      </c>
      <c r="I902" s="186" t="s">
        <v>160</v>
      </c>
      <c r="J902" s="186" t="s">
        <v>160</v>
      </c>
      <c r="K902" s="196" t="s">
        <v>160</v>
      </c>
      <c r="L902" s="171">
        <v>0.3981</v>
      </c>
      <c r="M902" s="172">
        <v>59</v>
      </c>
      <c r="N902" s="173">
        <v>111.28</v>
      </c>
      <c r="O902" s="173">
        <v>30.7</v>
      </c>
      <c r="P902" s="174">
        <v>0.883</v>
      </c>
      <c r="Q902" s="175">
        <v>23.1</v>
      </c>
      <c r="R902" s="176">
        <v>19</v>
      </c>
      <c r="S902" s="174">
        <f t="shared" si="26"/>
        <v>0.979976</v>
      </c>
      <c r="T902" s="177">
        <f t="shared" si="27"/>
        <v>-0.09895752549042</v>
      </c>
      <c r="U902" s="219">
        <v>2.32</v>
      </c>
      <c r="V902" s="219">
        <v>2.53</v>
      </c>
      <c r="W902" s="219">
        <v>3</v>
      </c>
      <c r="X902" s="219">
        <v>3.72</v>
      </c>
      <c r="Y902" s="219">
        <v>4.01</v>
      </c>
      <c r="Z902" s="219">
        <v>4.31</v>
      </c>
      <c r="AA902" s="219">
        <v>4.52</v>
      </c>
      <c r="AB902" s="219">
        <v>4.35</v>
      </c>
      <c r="AC902" s="219">
        <v>3.66</v>
      </c>
      <c r="AD902" s="219">
        <v>2.92</v>
      </c>
      <c r="AE902" s="219">
        <v>2.57</v>
      </c>
      <c r="AF902" s="219">
        <v>2.31</v>
      </c>
      <c r="AG902" s="179">
        <v>2.42907107929174</v>
      </c>
      <c r="AH902" s="179">
        <v>2.64894389250349</v>
      </c>
      <c r="AI902" s="179">
        <v>3.14104018873932</v>
      </c>
      <c r="AJ902" s="179">
        <v>3.89488983403675</v>
      </c>
      <c r="AK902" s="179">
        <v>4.19852371894822</v>
      </c>
      <c r="AL902" s="179">
        <v>4.51262773782215</v>
      </c>
      <c r="AM902" s="179">
        <v>4.7325005510339</v>
      </c>
      <c r="AN902" s="179">
        <v>4.55450827367201</v>
      </c>
      <c r="AO902" s="179">
        <v>3.83206903026197</v>
      </c>
      <c r="AP902" s="179">
        <v>3.0572791170396</v>
      </c>
      <c r="AQ902" s="179">
        <v>2.69082442835335</v>
      </c>
      <c r="AR902" s="179">
        <v>2.41860094532927</v>
      </c>
      <c r="AS902" s="177">
        <v>0.8</v>
      </c>
      <c r="AT902" s="180">
        <v>1.09756462992727</v>
      </c>
      <c r="AU902" s="181">
        <v>895</v>
      </c>
    </row>
    <row r="903" customHeight="1" spans="1:47">
      <c r="A903" s="184" t="s">
        <v>954</v>
      </c>
      <c r="B903" s="185" t="s">
        <v>1035</v>
      </c>
      <c r="C903" s="167" t="s">
        <v>1038</v>
      </c>
      <c r="D903" s="186">
        <v>0</v>
      </c>
      <c r="E903" s="186">
        <v>0.75</v>
      </c>
      <c r="F903" s="186" t="s">
        <v>160</v>
      </c>
      <c r="G903" s="186" t="s">
        <v>160</v>
      </c>
      <c r="H903" s="186" t="s">
        <v>1037</v>
      </c>
      <c r="I903" s="186" t="s">
        <v>160</v>
      </c>
      <c r="J903" s="186" t="s">
        <v>160</v>
      </c>
      <c r="K903" s="196" t="s">
        <v>160</v>
      </c>
      <c r="L903" s="171">
        <v>0.3981</v>
      </c>
      <c r="M903" s="172">
        <v>66</v>
      </c>
      <c r="N903" s="173">
        <v>111.27</v>
      </c>
      <c r="O903" s="173">
        <v>30.7</v>
      </c>
      <c r="P903" s="174">
        <v>0.882</v>
      </c>
      <c r="Q903" s="175">
        <v>23.1</v>
      </c>
      <c r="R903" s="176">
        <v>19</v>
      </c>
      <c r="S903" s="174">
        <f t="shared" si="26"/>
        <v>0.979976</v>
      </c>
      <c r="T903" s="177">
        <f t="shared" si="27"/>
        <v>-0.099977958643885</v>
      </c>
      <c r="U903" s="219">
        <v>2.32</v>
      </c>
      <c r="V903" s="219">
        <v>2.53</v>
      </c>
      <c r="W903" s="219">
        <v>3</v>
      </c>
      <c r="X903" s="219">
        <v>3.72</v>
      </c>
      <c r="Y903" s="219">
        <v>4.01</v>
      </c>
      <c r="Z903" s="219">
        <v>4.31</v>
      </c>
      <c r="AA903" s="219">
        <v>4.52</v>
      </c>
      <c r="AB903" s="219">
        <v>4.35</v>
      </c>
      <c r="AC903" s="219">
        <v>3.66</v>
      </c>
      <c r="AD903" s="219">
        <v>2.92</v>
      </c>
      <c r="AE903" s="219">
        <v>2.57</v>
      </c>
      <c r="AF903" s="219">
        <v>2.31</v>
      </c>
      <c r="AG903" s="179">
        <v>2.42907107929174</v>
      </c>
      <c r="AH903" s="179">
        <v>2.64894389250349</v>
      </c>
      <c r="AI903" s="179">
        <v>3.14104018873932</v>
      </c>
      <c r="AJ903" s="179">
        <v>3.89488983403675</v>
      </c>
      <c r="AK903" s="179">
        <v>4.19852371894822</v>
      </c>
      <c r="AL903" s="179">
        <v>4.51262773782215</v>
      </c>
      <c r="AM903" s="179">
        <v>4.7325005510339</v>
      </c>
      <c r="AN903" s="179">
        <v>4.55450827367201</v>
      </c>
      <c r="AO903" s="179">
        <v>3.83206903026197</v>
      </c>
      <c r="AP903" s="179">
        <v>3.0572791170396</v>
      </c>
      <c r="AQ903" s="179">
        <v>2.69082442835335</v>
      </c>
      <c r="AR903" s="179">
        <v>2.41860094532927</v>
      </c>
      <c r="AS903" s="177">
        <v>0.8</v>
      </c>
      <c r="AT903" s="180">
        <v>1.09676101228582</v>
      </c>
      <c r="AU903" s="181">
        <v>896</v>
      </c>
    </row>
    <row r="904" customHeight="1" spans="1:47">
      <c r="A904" s="184" t="s">
        <v>954</v>
      </c>
      <c r="B904" s="185" t="s">
        <v>1035</v>
      </c>
      <c r="C904" s="167" t="s">
        <v>1039</v>
      </c>
      <c r="D904" s="186">
        <v>0</v>
      </c>
      <c r="E904" s="186">
        <v>0.75</v>
      </c>
      <c r="F904" s="186" t="s">
        <v>160</v>
      </c>
      <c r="G904" s="186" t="s">
        <v>160</v>
      </c>
      <c r="H904" s="186" t="s">
        <v>1037</v>
      </c>
      <c r="I904" s="186" t="s">
        <v>160</v>
      </c>
      <c r="J904" s="186" t="s">
        <v>160</v>
      </c>
      <c r="K904" s="196" t="s">
        <v>160</v>
      </c>
      <c r="L904" s="171">
        <v>0.3981</v>
      </c>
      <c r="M904" s="172">
        <v>66</v>
      </c>
      <c r="N904" s="173">
        <v>111.35</v>
      </c>
      <c r="O904" s="173">
        <v>30.65</v>
      </c>
      <c r="P904" s="174">
        <v>0.886</v>
      </c>
      <c r="Q904" s="175">
        <v>23.05</v>
      </c>
      <c r="R904" s="176">
        <v>19</v>
      </c>
      <c r="S904" s="174">
        <f t="shared" si="26"/>
        <v>0.979976</v>
      </c>
      <c r="T904" s="177">
        <f t="shared" si="27"/>
        <v>-0.0958962260300251</v>
      </c>
      <c r="U904" s="219">
        <v>2.32</v>
      </c>
      <c r="V904" s="219">
        <v>2.53</v>
      </c>
      <c r="W904" s="219">
        <v>3</v>
      </c>
      <c r="X904" s="219">
        <v>3.72</v>
      </c>
      <c r="Y904" s="219">
        <v>4.01</v>
      </c>
      <c r="Z904" s="219">
        <v>4.31</v>
      </c>
      <c r="AA904" s="219">
        <v>4.52</v>
      </c>
      <c r="AB904" s="219">
        <v>4.35</v>
      </c>
      <c r="AC904" s="219">
        <v>3.66</v>
      </c>
      <c r="AD904" s="219">
        <v>2.92</v>
      </c>
      <c r="AE904" s="219">
        <v>2.57</v>
      </c>
      <c r="AF904" s="219">
        <v>2.31</v>
      </c>
      <c r="AG904" s="179">
        <v>2.42848396287256</v>
      </c>
      <c r="AH904" s="179">
        <v>2.64830363192568</v>
      </c>
      <c r="AI904" s="179">
        <v>3.14028098647314</v>
      </c>
      <c r="AJ904" s="179">
        <v>3.89394842322669</v>
      </c>
      <c r="AK904" s="179">
        <v>4.19750891858576</v>
      </c>
      <c r="AL904" s="179">
        <v>4.51153701723308</v>
      </c>
      <c r="AM904" s="179">
        <v>4.7313566862862</v>
      </c>
      <c r="AN904" s="179">
        <v>4.55340743038605</v>
      </c>
      <c r="AO904" s="179">
        <v>3.83114280349723</v>
      </c>
      <c r="AP904" s="179">
        <v>3.05654016016719</v>
      </c>
      <c r="AQ904" s="179">
        <v>2.69017404507866</v>
      </c>
      <c r="AR904" s="179">
        <v>2.41801635958432</v>
      </c>
      <c r="AS904" s="177">
        <v>0.8</v>
      </c>
      <c r="AT904" s="180">
        <v>1.10751925483295</v>
      </c>
      <c r="AU904" s="181">
        <v>897</v>
      </c>
    </row>
    <row r="905" customHeight="1" spans="1:47">
      <c r="A905" s="184" t="s">
        <v>954</v>
      </c>
      <c r="B905" s="185" t="s">
        <v>1035</v>
      </c>
      <c r="C905" s="167" t="s">
        <v>1040</v>
      </c>
      <c r="D905" s="186">
        <v>0</v>
      </c>
      <c r="E905" s="186">
        <v>0.75</v>
      </c>
      <c r="F905" s="186" t="s">
        <v>160</v>
      </c>
      <c r="G905" s="186" t="s">
        <v>160</v>
      </c>
      <c r="H905" s="186" t="s">
        <v>1037</v>
      </c>
      <c r="I905" s="186" t="s">
        <v>160</v>
      </c>
      <c r="J905" s="186" t="s">
        <v>160</v>
      </c>
      <c r="K905" s="196" t="s">
        <v>160</v>
      </c>
      <c r="L905" s="171">
        <v>0.3981</v>
      </c>
      <c r="M905" s="172">
        <v>44</v>
      </c>
      <c r="N905" s="173">
        <v>111.27</v>
      </c>
      <c r="O905" s="173">
        <v>30.7</v>
      </c>
      <c r="P905" s="174">
        <v>0.881</v>
      </c>
      <c r="Q905" s="175">
        <v>23.1</v>
      </c>
      <c r="R905" s="176">
        <v>19</v>
      </c>
      <c r="S905" s="174">
        <f t="shared" si="26"/>
        <v>0.979976</v>
      </c>
      <c r="T905" s="177">
        <f t="shared" si="27"/>
        <v>-0.10099839179735</v>
      </c>
      <c r="U905" s="219">
        <v>2.32</v>
      </c>
      <c r="V905" s="219">
        <v>2.53</v>
      </c>
      <c r="W905" s="219">
        <v>3</v>
      </c>
      <c r="X905" s="219">
        <v>3.72</v>
      </c>
      <c r="Y905" s="219">
        <v>4.01</v>
      </c>
      <c r="Z905" s="219">
        <v>4.31</v>
      </c>
      <c r="AA905" s="219">
        <v>4.52</v>
      </c>
      <c r="AB905" s="219">
        <v>4.35</v>
      </c>
      <c r="AC905" s="219">
        <v>3.66</v>
      </c>
      <c r="AD905" s="219">
        <v>2.92</v>
      </c>
      <c r="AE905" s="219">
        <v>2.57</v>
      </c>
      <c r="AF905" s="219">
        <v>2.31</v>
      </c>
      <c r="AG905" s="179">
        <v>2.42907107929174</v>
      </c>
      <c r="AH905" s="179">
        <v>2.64894389250349</v>
      </c>
      <c r="AI905" s="179">
        <v>3.14104018873932</v>
      </c>
      <c r="AJ905" s="179">
        <v>3.89488983403675</v>
      </c>
      <c r="AK905" s="179">
        <v>4.19852371894822</v>
      </c>
      <c r="AL905" s="179">
        <v>4.51262773782215</v>
      </c>
      <c r="AM905" s="179">
        <v>4.7325005510339</v>
      </c>
      <c r="AN905" s="179">
        <v>4.55450827367201</v>
      </c>
      <c r="AO905" s="179">
        <v>3.83206903026197</v>
      </c>
      <c r="AP905" s="179">
        <v>3.0572791170396</v>
      </c>
      <c r="AQ905" s="179">
        <v>2.69082442835335</v>
      </c>
      <c r="AR905" s="179">
        <v>2.41860094532927</v>
      </c>
      <c r="AS905" s="177">
        <v>0.8</v>
      </c>
      <c r="AT905" s="180">
        <v>1.1066961852861</v>
      </c>
      <c r="AU905" s="181">
        <v>898</v>
      </c>
    </row>
    <row r="906" customHeight="1" spans="1:47">
      <c r="A906" s="184" t="s">
        <v>954</v>
      </c>
      <c r="B906" s="185" t="s">
        <v>1035</v>
      </c>
      <c r="C906" s="167" t="s">
        <v>1041</v>
      </c>
      <c r="D906" s="186">
        <v>0</v>
      </c>
      <c r="E906" s="186">
        <v>0.75</v>
      </c>
      <c r="F906" s="186" t="s">
        <v>160</v>
      </c>
      <c r="G906" s="186" t="s">
        <v>160</v>
      </c>
      <c r="H906" s="186" t="s">
        <v>1037</v>
      </c>
      <c r="I906" s="186" t="s">
        <v>160</v>
      </c>
      <c r="J906" s="186" t="s">
        <v>160</v>
      </c>
      <c r="K906" s="196" t="s">
        <v>160</v>
      </c>
      <c r="L906" s="171">
        <v>0.3981</v>
      </c>
      <c r="M906" s="172">
        <v>65</v>
      </c>
      <c r="N906" s="173">
        <v>111.42</v>
      </c>
      <c r="O906" s="173">
        <v>30.53</v>
      </c>
      <c r="P906" s="174">
        <v>0.883</v>
      </c>
      <c r="Q906" s="175">
        <v>22.83</v>
      </c>
      <c r="R906" s="176">
        <v>19</v>
      </c>
      <c r="S906" s="174">
        <f t="shared" si="26"/>
        <v>0.979976</v>
      </c>
      <c r="T906" s="177">
        <f t="shared" si="27"/>
        <v>-0.09895752549042</v>
      </c>
      <c r="U906" s="219">
        <v>2.32</v>
      </c>
      <c r="V906" s="219">
        <v>2.53</v>
      </c>
      <c r="W906" s="219">
        <v>3</v>
      </c>
      <c r="X906" s="219">
        <v>3.72</v>
      </c>
      <c r="Y906" s="219">
        <v>4.01</v>
      </c>
      <c r="Z906" s="219">
        <v>4.31</v>
      </c>
      <c r="AA906" s="219">
        <v>4.52</v>
      </c>
      <c r="AB906" s="219">
        <v>4.35</v>
      </c>
      <c r="AC906" s="219">
        <v>3.66</v>
      </c>
      <c r="AD906" s="219">
        <v>2.92</v>
      </c>
      <c r="AE906" s="219">
        <v>2.57</v>
      </c>
      <c r="AF906" s="219">
        <v>2.31</v>
      </c>
      <c r="AG906" s="179">
        <v>2.42638170730712</v>
      </c>
      <c r="AH906" s="179">
        <v>2.64601108598578</v>
      </c>
      <c r="AI906" s="179">
        <v>3.13756255255231</v>
      </c>
      <c r="AJ906" s="179">
        <v>3.89057756516486</v>
      </c>
      <c r="AK906" s="179">
        <v>4.19387527857825</v>
      </c>
      <c r="AL906" s="179">
        <v>4.50763153383348</v>
      </c>
      <c r="AM906" s="179">
        <v>4.72726091251214</v>
      </c>
      <c r="AN906" s="179">
        <v>4.54946570120085</v>
      </c>
      <c r="AO906" s="179">
        <v>3.82782631411382</v>
      </c>
      <c r="AP906" s="179">
        <v>3.05389421781758</v>
      </c>
      <c r="AQ906" s="179">
        <v>2.68784525335314</v>
      </c>
      <c r="AR906" s="179">
        <v>2.41592316546528</v>
      </c>
      <c r="AS906" s="177">
        <v>0.8</v>
      </c>
      <c r="AT906" s="180">
        <v>1.10407356948229</v>
      </c>
      <c r="AU906" s="181">
        <v>899</v>
      </c>
    </row>
    <row r="907" customHeight="1" spans="1:47">
      <c r="A907" s="184" t="s">
        <v>954</v>
      </c>
      <c r="B907" s="185" t="s">
        <v>1035</v>
      </c>
      <c r="C907" s="167" t="s">
        <v>1042</v>
      </c>
      <c r="D907" s="186">
        <v>0</v>
      </c>
      <c r="E907" s="186">
        <v>0.75</v>
      </c>
      <c r="F907" s="186" t="s">
        <v>160</v>
      </c>
      <c r="G907" s="186" t="s">
        <v>160</v>
      </c>
      <c r="H907" s="186" t="s">
        <v>1037</v>
      </c>
      <c r="I907" s="186" t="s">
        <v>160</v>
      </c>
      <c r="J907" s="186" t="s">
        <v>160</v>
      </c>
      <c r="K907" s="196" t="s">
        <v>160</v>
      </c>
      <c r="L907" s="171">
        <v>0.3981</v>
      </c>
      <c r="M907" s="172">
        <v>82</v>
      </c>
      <c r="N907" s="173">
        <v>111.32</v>
      </c>
      <c r="O907" s="173">
        <v>30.77</v>
      </c>
      <c r="P907" s="174">
        <v>0.881</v>
      </c>
      <c r="Q907" s="175">
        <v>23.17</v>
      </c>
      <c r="R907" s="176">
        <v>19</v>
      </c>
      <c r="S907" s="174">
        <f t="shared" ref="S907:S970" si="28">(U907*31+V907*28+W907*31+X907*30+Y907*31+Z907*30+AA907*31+AB907*31+AC907*30+AD907*31+AE907*30+AF907*31)*AS907/1000</f>
        <v>0.979976</v>
      </c>
      <c r="T907" s="177">
        <f t="shared" ref="T907:T970" si="29">P907/S907-1</f>
        <v>-0.10099839179735</v>
      </c>
      <c r="U907" s="219">
        <v>2.32</v>
      </c>
      <c r="V907" s="219">
        <v>2.53</v>
      </c>
      <c r="W907" s="219">
        <v>3</v>
      </c>
      <c r="X907" s="219">
        <v>3.72</v>
      </c>
      <c r="Y907" s="219">
        <v>4.01</v>
      </c>
      <c r="Z907" s="219">
        <v>4.31</v>
      </c>
      <c r="AA907" s="219">
        <v>4.52</v>
      </c>
      <c r="AB907" s="219">
        <v>4.35</v>
      </c>
      <c r="AC907" s="219">
        <v>3.66</v>
      </c>
      <c r="AD907" s="219">
        <v>2.92</v>
      </c>
      <c r="AE907" s="219">
        <v>2.57</v>
      </c>
      <c r="AF907" s="219">
        <v>2.31</v>
      </c>
      <c r="AG907" s="179">
        <v>2.43001804125815</v>
      </c>
      <c r="AH907" s="179">
        <v>2.6499765708548</v>
      </c>
      <c r="AI907" s="179">
        <v>3.14226470852347</v>
      </c>
      <c r="AJ907" s="179">
        <v>3.89640823856911</v>
      </c>
      <c r="AK907" s="179">
        <v>4.20016049372638</v>
      </c>
      <c r="AL907" s="179">
        <v>4.51438696457872</v>
      </c>
      <c r="AM907" s="179">
        <v>4.73434549417537</v>
      </c>
      <c r="AN907" s="179">
        <v>4.55628382735904</v>
      </c>
      <c r="AO907" s="179">
        <v>3.83356294439864</v>
      </c>
      <c r="AP907" s="179">
        <v>3.05847098296285</v>
      </c>
      <c r="AQ907" s="179">
        <v>2.69187343363511</v>
      </c>
      <c r="AR907" s="179">
        <v>2.41954382556308</v>
      </c>
      <c r="AS907" s="177">
        <v>0.8</v>
      </c>
      <c r="AT907" s="180">
        <v>1.10207987142118</v>
      </c>
      <c r="AU907" s="181">
        <v>900</v>
      </c>
    </row>
    <row r="908" customHeight="1" spans="1:47">
      <c r="A908" s="184" t="s">
        <v>954</v>
      </c>
      <c r="B908" s="185" t="s">
        <v>1035</v>
      </c>
      <c r="C908" s="167" t="s">
        <v>1043</v>
      </c>
      <c r="D908" s="186">
        <v>0</v>
      </c>
      <c r="E908" s="186">
        <v>0.75</v>
      </c>
      <c r="F908" s="186" t="s">
        <v>160</v>
      </c>
      <c r="G908" s="186" t="s">
        <v>160</v>
      </c>
      <c r="H908" s="186" t="s">
        <v>1037</v>
      </c>
      <c r="I908" s="186" t="s">
        <v>160</v>
      </c>
      <c r="J908" s="186" t="s">
        <v>160</v>
      </c>
      <c r="K908" s="196" t="s">
        <v>160</v>
      </c>
      <c r="L908" s="171">
        <v>0.3981</v>
      </c>
      <c r="M908" s="172">
        <v>111</v>
      </c>
      <c r="N908" s="173">
        <v>111.63</v>
      </c>
      <c r="O908" s="173">
        <v>31.07</v>
      </c>
      <c r="P908" s="174">
        <v>0.888</v>
      </c>
      <c r="Q908" s="175">
        <v>24.97</v>
      </c>
      <c r="R908" s="176">
        <v>19</v>
      </c>
      <c r="S908" s="174">
        <f t="shared" si="28"/>
        <v>1.022408</v>
      </c>
      <c r="T908" s="177">
        <f t="shared" si="29"/>
        <v>-0.131462195131493</v>
      </c>
      <c r="U908" s="219">
        <v>2.61</v>
      </c>
      <c r="V908" s="219">
        <v>2.81</v>
      </c>
      <c r="W908" s="219">
        <v>3.33</v>
      </c>
      <c r="X908" s="219">
        <v>3.99</v>
      </c>
      <c r="Y908" s="219">
        <v>4.32</v>
      </c>
      <c r="Z908" s="219">
        <v>4.58</v>
      </c>
      <c r="AA908" s="219">
        <v>4.44</v>
      </c>
      <c r="AB908" s="219">
        <v>4.17</v>
      </c>
      <c r="AC908" s="219">
        <v>3.65</v>
      </c>
      <c r="AD908" s="219">
        <v>2.94</v>
      </c>
      <c r="AE908" s="219">
        <v>2.72</v>
      </c>
      <c r="AF908" s="219">
        <v>2.42</v>
      </c>
      <c r="AG908" s="179">
        <v>2.76198331781441</v>
      </c>
      <c r="AH908" s="179">
        <v>2.97362954906456</v>
      </c>
      <c r="AI908" s="179">
        <v>3.52390975031494</v>
      </c>
      <c r="AJ908" s="179">
        <v>4.22234231344043</v>
      </c>
      <c r="AK908" s="179">
        <v>4.57155859500317</v>
      </c>
      <c r="AL908" s="179">
        <v>4.84669869562836</v>
      </c>
      <c r="AM908" s="179">
        <v>4.69854633375326</v>
      </c>
      <c r="AN908" s="179">
        <v>4.41282392156556</v>
      </c>
      <c r="AO908" s="179">
        <v>3.86254372031518</v>
      </c>
      <c r="AP908" s="179">
        <v>3.11119959937716</v>
      </c>
      <c r="AQ908" s="179">
        <v>2.878388745002</v>
      </c>
      <c r="AR908" s="179">
        <v>2.56091939812678</v>
      </c>
      <c r="AS908" s="177">
        <v>0.8</v>
      </c>
      <c r="AT908" s="180">
        <v>1.10039509536785</v>
      </c>
      <c r="AU908" s="181">
        <v>901</v>
      </c>
    </row>
    <row r="909" customHeight="1" spans="1:47">
      <c r="A909" s="184" t="s">
        <v>954</v>
      </c>
      <c r="B909" s="185" t="s">
        <v>1035</v>
      </c>
      <c r="C909" s="167" t="s">
        <v>1044</v>
      </c>
      <c r="D909" s="186">
        <v>0</v>
      </c>
      <c r="E909" s="186">
        <v>0.75</v>
      </c>
      <c r="F909" s="186" t="s">
        <v>160</v>
      </c>
      <c r="G909" s="186" t="s">
        <v>160</v>
      </c>
      <c r="H909" s="186" t="s">
        <v>1037</v>
      </c>
      <c r="I909" s="186" t="s">
        <v>160</v>
      </c>
      <c r="J909" s="186" t="s">
        <v>160</v>
      </c>
      <c r="K909" s="196" t="s">
        <v>160</v>
      </c>
      <c r="L909" s="171">
        <v>0.3981</v>
      </c>
      <c r="M909" s="172">
        <v>245</v>
      </c>
      <c r="N909" s="173">
        <v>110.75</v>
      </c>
      <c r="O909" s="173">
        <v>31.35</v>
      </c>
      <c r="P909" s="174">
        <v>0.9</v>
      </c>
      <c r="Q909" s="175">
        <v>24.45</v>
      </c>
      <c r="R909" s="176">
        <v>19</v>
      </c>
      <c r="S909" s="174">
        <f t="shared" si="28"/>
        <v>0.99604</v>
      </c>
      <c r="T909" s="177">
        <f t="shared" si="29"/>
        <v>-0.0964218304485762</v>
      </c>
      <c r="U909" s="219">
        <v>2.48</v>
      </c>
      <c r="V909" s="219">
        <v>2.6</v>
      </c>
      <c r="W909" s="219">
        <v>3.21</v>
      </c>
      <c r="X909" s="219">
        <v>3.89</v>
      </c>
      <c r="Y909" s="219">
        <v>4.23</v>
      </c>
      <c r="Z909" s="219">
        <v>4.39</v>
      </c>
      <c r="AA909" s="219">
        <v>4.4</v>
      </c>
      <c r="AB909" s="219">
        <v>4.3</v>
      </c>
      <c r="AC909" s="219">
        <v>3.54</v>
      </c>
      <c r="AD909" s="219">
        <v>2.9</v>
      </c>
      <c r="AE909" s="219">
        <v>2.61</v>
      </c>
      <c r="AF909" s="219">
        <v>2.33</v>
      </c>
      <c r="AG909" s="179">
        <v>2.61594634753624</v>
      </c>
      <c r="AH909" s="179">
        <v>2.74252439661058</v>
      </c>
      <c r="AI909" s="179">
        <v>3.38596281273844</v>
      </c>
      <c r="AJ909" s="179">
        <v>4.10323842415967</v>
      </c>
      <c r="AK909" s="179">
        <v>4.46187622987029</v>
      </c>
      <c r="AL909" s="179">
        <v>4.6306469619694</v>
      </c>
      <c r="AM909" s="179">
        <v>4.64119513272559</v>
      </c>
      <c r="AN909" s="179">
        <v>4.53571342516365</v>
      </c>
      <c r="AO909" s="179">
        <v>3.73405244769286</v>
      </c>
      <c r="AP909" s="179">
        <v>3.05896951929641</v>
      </c>
      <c r="AQ909" s="179">
        <v>2.75307256736677</v>
      </c>
      <c r="AR909" s="179">
        <v>2.45772378619333</v>
      </c>
      <c r="AS909" s="177">
        <v>0.8</v>
      </c>
      <c r="AT909" s="180">
        <v>1.08720744051348</v>
      </c>
      <c r="AU909" s="181">
        <v>902</v>
      </c>
    </row>
    <row r="910" customHeight="1" spans="1:47">
      <c r="A910" s="184" t="s">
        <v>954</v>
      </c>
      <c r="B910" s="185" t="s">
        <v>1035</v>
      </c>
      <c r="C910" s="167" t="s">
        <v>1045</v>
      </c>
      <c r="D910" s="186">
        <v>0</v>
      </c>
      <c r="E910" s="186">
        <v>0.75</v>
      </c>
      <c r="F910" s="186" t="s">
        <v>160</v>
      </c>
      <c r="G910" s="186" t="s">
        <v>160</v>
      </c>
      <c r="H910" s="186" t="s">
        <v>1037</v>
      </c>
      <c r="I910" s="186" t="s">
        <v>160</v>
      </c>
      <c r="J910" s="186" t="s">
        <v>160</v>
      </c>
      <c r="K910" s="196" t="s">
        <v>160</v>
      </c>
      <c r="L910" s="171">
        <v>0.3981</v>
      </c>
      <c r="M910" s="172">
        <v>203</v>
      </c>
      <c r="N910" s="173">
        <v>110.98</v>
      </c>
      <c r="O910" s="173">
        <v>30.83</v>
      </c>
      <c r="P910" s="174">
        <v>0.887</v>
      </c>
      <c r="Q910" s="175">
        <v>22.53</v>
      </c>
      <c r="R910" s="176">
        <v>19</v>
      </c>
      <c r="S910" s="174">
        <f t="shared" si="28"/>
        <v>0.977536</v>
      </c>
      <c r="T910" s="177">
        <f t="shared" si="29"/>
        <v>-0.0926165379075553</v>
      </c>
      <c r="U910" s="219">
        <v>2.25</v>
      </c>
      <c r="V910" s="219">
        <v>2.34</v>
      </c>
      <c r="W910" s="219">
        <v>3.01</v>
      </c>
      <c r="X910" s="219">
        <v>3.69</v>
      </c>
      <c r="Y910" s="219">
        <v>4.02</v>
      </c>
      <c r="Z910" s="219">
        <v>4.27</v>
      </c>
      <c r="AA910" s="219">
        <v>4.55</v>
      </c>
      <c r="AB910" s="219">
        <v>4.6</v>
      </c>
      <c r="AC910" s="219">
        <v>3.7</v>
      </c>
      <c r="AD910" s="219">
        <v>2.91</v>
      </c>
      <c r="AE910" s="219">
        <v>2.5</v>
      </c>
      <c r="AF910" s="219">
        <v>2.26</v>
      </c>
      <c r="AG910" s="179">
        <v>2.35005974204531</v>
      </c>
      <c r="AH910" s="179">
        <v>2.44406213172712</v>
      </c>
      <c r="AI910" s="179">
        <v>3.14385769935839</v>
      </c>
      <c r="AJ910" s="179">
        <v>3.8540979769543</v>
      </c>
      <c r="AK910" s="179">
        <v>4.19877340578761</v>
      </c>
      <c r="AL910" s="179">
        <v>4.45989115490376</v>
      </c>
      <c r="AM910" s="179">
        <v>4.75234303391384</v>
      </c>
      <c r="AN910" s="179">
        <v>4.80456658373707</v>
      </c>
      <c r="AO910" s="179">
        <v>3.86454268691895</v>
      </c>
      <c r="AP910" s="179">
        <v>3.03941059971193</v>
      </c>
      <c r="AQ910" s="179">
        <v>2.61117749116145</v>
      </c>
      <c r="AR910" s="179">
        <v>2.36050445200995</v>
      </c>
      <c r="AS910" s="177">
        <v>0.8</v>
      </c>
      <c r="AT910" s="180">
        <v>1.09501076030401</v>
      </c>
      <c r="AU910" s="181">
        <v>903</v>
      </c>
    </row>
    <row r="911" customHeight="1" spans="1:47">
      <c r="A911" s="184" t="s">
        <v>954</v>
      </c>
      <c r="B911" s="185" t="s">
        <v>1035</v>
      </c>
      <c r="C911" s="167" t="s">
        <v>1046</v>
      </c>
      <c r="D911" s="186">
        <v>0</v>
      </c>
      <c r="E911" s="186">
        <v>0.75</v>
      </c>
      <c r="F911" s="186" t="s">
        <v>160</v>
      </c>
      <c r="G911" s="186" t="s">
        <v>160</v>
      </c>
      <c r="H911" s="186" t="s">
        <v>1037</v>
      </c>
      <c r="I911" s="186" t="s">
        <v>160</v>
      </c>
      <c r="J911" s="186" t="s">
        <v>160</v>
      </c>
      <c r="K911" s="196" t="s">
        <v>160</v>
      </c>
      <c r="L911" s="171">
        <v>0.3981</v>
      </c>
      <c r="M911" s="172">
        <v>112</v>
      </c>
      <c r="N911" s="173">
        <v>111.18</v>
      </c>
      <c r="O911" s="173">
        <v>30.47</v>
      </c>
      <c r="P911" s="174">
        <v>0.884</v>
      </c>
      <c r="Q911" s="175">
        <v>22.77</v>
      </c>
      <c r="R911" s="176">
        <v>19</v>
      </c>
      <c r="S911" s="174">
        <f t="shared" si="28"/>
        <v>0.979976</v>
      </c>
      <c r="T911" s="177">
        <f t="shared" si="29"/>
        <v>-0.097937092336955</v>
      </c>
      <c r="U911" s="219">
        <v>2.32</v>
      </c>
      <c r="V911" s="219">
        <v>2.53</v>
      </c>
      <c r="W911" s="219">
        <v>3</v>
      </c>
      <c r="X911" s="219">
        <v>3.72</v>
      </c>
      <c r="Y911" s="219">
        <v>4.01</v>
      </c>
      <c r="Z911" s="219">
        <v>4.31</v>
      </c>
      <c r="AA911" s="219">
        <v>4.52</v>
      </c>
      <c r="AB911" s="219">
        <v>4.35</v>
      </c>
      <c r="AC911" s="219">
        <v>3.66</v>
      </c>
      <c r="AD911" s="219">
        <v>2.92</v>
      </c>
      <c r="AE911" s="219">
        <v>2.57</v>
      </c>
      <c r="AF911" s="219">
        <v>2.31</v>
      </c>
      <c r="AG911" s="179">
        <v>2.42539686686205</v>
      </c>
      <c r="AH911" s="179">
        <v>2.64493710050042</v>
      </c>
      <c r="AI911" s="179">
        <v>3.13628905197678</v>
      </c>
      <c r="AJ911" s="179">
        <v>3.88899842445121</v>
      </c>
      <c r="AK911" s="179">
        <v>4.19217303280897</v>
      </c>
      <c r="AL911" s="179">
        <v>4.50580193800665</v>
      </c>
      <c r="AM911" s="179">
        <v>4.72534217164502</v>
      </c>
      <c r="AN911" s="179">
        <v>4.54761912536634</v>
      </c>
      <c r="AO911" s="179">
        <v>3.82627264341168</v>
      </c>
      <c r="AP911" s="179">
        <v>3.0526546772574</v>
      </c>
      <c r="AQ911" s="179">
        <v>2.68675428786011</v>
      </c>
      <c r="AR911" s="179">
        <v>2.41494257002212</v>
      </c>
      <c r="AS911" s="177">
        <v>0.8</v>
      </c>
      <c r="AT911" s="180">
        <v>1.08306517627798</v>
      </c>
      <c r="AU911" s="181">
        <v>904</v>
      </c>
    </row>
    <row r="912" customHeight="1" spans="1:47">
      <c r="A912" s="184" t="s">
        <v>954</v>
      </c>
      <c r="B912" s="185" t="s">
        <v>1035</v>
      </c>
      <c r="C912" s="167" t="s">
        <v>1047</v>
      </c>
      <c r="D912" s="186">
        <v>0</v>
      </c>
      <c r="E912" s="186">
        <v>0.75</v>
      </c>
      <c r="F912" s="186" t="s">
        <v>160</v>
      </c>
      <c r="G912" s="186" t="s">
        <v>160</v>
      </c>
      <c r="H912" s="186" t="s">
        <v>1037</v>
      </c>
      <c r="I912" s="186" t="s">
        <v>160</v>
      </c>
      <c r="J912" s="186" t="s">
        <v>160</v>
      </c>
      <c r="K912" s="196" t="s">
        <v>160</v>
      </c>
      <c r="L912" s="171">
        <v>0.3981</v>
      </c>
      <c r="M912" s="172">
        <v>662</v>
      </c>
      <c r="N912" s="173">
        <v>110.67</v>
      </c>
      <c r="O912" s="173">
        <v>30.2</v>
      </c>
      <c r="P912" s="174">
        <v>0.852</v>
      </c>
      <c r="Q912" s="175">
        <v>21.7</v>
      </c>
      <c r="R912" s="176">
        <v>18</v>
      </c>
      <c r="S912" s="174">
        <f t="shared" si="28"/>
        <v>0.977536</v>
      </c>
      <c r="T912" s="177">
        <f t="shared" si="29"/>
        <v>-0.128420845881891</v>
      </c>
      <c r="U912" s="219">
        <v>2.25</v>
      </c>
      <c r="V912" s="219">
        <v>2.34</v>
      </c>
      <c r="W912" s="219">
        <v>3.01</v>
      </c>
      <c r="X912" s="219">
        <v>3.69</v>
      </c>
      <c r="Y912" s="219">
        <v>4.02</v>
      </c>
      <c r="Z912" s="219">
        <v>4.27</v>
      </c>
      <c r="AA912" s="219">
        <v>4.55</v>
      </c>
      <c r="AB912" s="219">
        <v>4.6</v>
      </c>
      <c r="AC912" s="219">
        <v>3.7</v>
      </c>
      <c r="AD912" s="219">
        <v>2.91</v>
      </c>
      <c r="AE912" s="219">
        <v>2.5</v>
      </c>
      <c r="AF912" s="219">
        <v>2.26</v>
      </c>
      <c r="AG912" s="179">
        <v>2.34044781982454</v>
      </c>
      <c r="AH912" s="179">
        <v>2.43406573261752</v>
      </c>
      <c r="AI912" s="179">
        <v>3.13099908340972</v>
      </c>
      <c r="AJ912" s="179">
        <v>3.83833442451224</v>
      </c>
      <c r="AK912" s="179">
        <v>4.18160010475318</v>
      </c>
      <c r="AL912" s="179">
        <v>4.44164986251146</v>
      </c>
      <c r="AM912" s="179">
        <v>4.73290559120073</v>
      </c>
      <c r="AN912" s="179">
        <v>4.78491554275239</v>
      </c>
      <c r="AO912" s="179">
        <v>3.84873641482257</v>
      </c>
      <c r="AP912" s="179">
        <v>3.0269791803064</v>
      </c>
      <c r="AQ912" s="179">
        <v>2.60049757758282</v>
      </c>
      <c r="AR912" s="179">
        <v>2.35084981013487</v>
      </c>
      <c r="AS912" s="177">
        <v>0.8</v>
      </c>
      <c r="AT912" s="180">
        <v>1.08272645157648</v>
      </c>
      <c r="AU912" s="181">
        <v>905</v>
      </c>
    </row>
    <row r="913" customHeight="1" spans="1:47">
      <c r="A913" s="184" t="s">
        <v>954</v>
      </c>
      <c r="B913" s="185" t="s">
        <v>1035</v>
      </c>
      <c r="C913" s="167" t="s">
        <v>1048</v>
      </c>
      <c r="D913" s="186">
        <v>0</v>
      </c>
      <c r="E913" s="186">
        <v>0.75</v>
      </c>
      <c r="F913" s="186" t="s">
        <v>160</v>
      </c>
      <c r="G913" s="186" t="s">
        <v>160</v>
      </c>
      <c r="H913" s="186" t="s">
        <v>1037</v>
      </c>
      <c r="I913" s="186" t="s">
        <v>160</v>
      </c>
      <c r="J913" s="186" t="s">
        <v>160</v>
      </c>
      <c r="K913" s="196" t="s">
        <v>160</v>
      </c>
      <c r="L913" s="171">
        <v>0.3981</v>
      </c>
      <c r="M913" s="172">
        <v>83</v>
      </c>
      <c r="N913" s="173">
        <v>111.45</v>
      </c>
      <c r="O913" s="173">
        <v>30.4</v>
      </c>
      <c r="P913" s="174">
        <v>0.884</v>
      </c>
      <c r="Q913" s="175">
        <v>22.7</v>
      </c>
      <c r="R913" s="176">
        <v>19</v>
      </c>
      <c r="S913" s="174">
        <f t="shared" si="28"/>
        <v>0.979976</v>
      </c>
      <c r="T913" s="177">
        <f t="shared" si="29"/>
        <v>-0.097937092336955</v>
      </c>
      <c r="U913" s="219">
        <v>2.32</v>
      </c>
      <c r="V913" s="219">
        <v>2.53</v>
      </c>
      <c r="W913" s="219">
        <v>3</v>
      </c>
      <c r="X913" s="219">
        <v>3.72</v>
      </c>
      <c r="Y913" s="219">
        <v>4.01</v>
      </c>
      <c r="Z913" s="219">
        <v>4.31</v>
      </c>
      <c r="AA913" s="219">
        <v>4.52</v>
      </c>
      <c r="AB913" s="219">
        <v>4.35</v>
      </c>
      <c r="AC913" s="219">
        <v>3.66</v>
      </c>
      <c r="AD913" s="219">
        <v>2.92</v>
      </c>
      <c r="AE913" s="219">
        <v>2.57</v>
      </c>
      <c r="AF913" s="219">
        <v>2.31</v>
      </c>
      <c r="AG913" s="179">
        <v>2.4245635403316</v>
      </c>
      <c r="AH913" s="179">
        <v>2.64402834355127</v>
      </c>
      <c r="AI913" s="179">
        <v>3.13521147456672</v>
      </c>
      <c r="AJ913" s="179">
        <v>3.88766222846274</v>
      </c>
      <c r="AK913" s="179">
        <v>4.19073267100419</v>
      </c>
      <c r="AL913" s="179">
        <v>4.50425381846086</v>
      </c>
      <c r="AM913" s="179">
        <v>4.72371862168053</v>
      </c>
      <c r="AN913" s="179">
        <v>4.54605663812175</v>
      </c>
      <c r="AO913" s="179">
        <v>3.8249579989714</v>
      </c>
      <c r="AP913" s="179">
        <v>3.05160583524494</v>
      </c>
      <c r="AQ913" s="179">
        <v>2.68583116321216</v>
      </c>
      <c r="AR913" s="179">
        <v>2.41411283541638</v>
      </c>
      <c r="AS913" s="177">
        <v>0.8</v>
      </c>
      <c r="AT913" s="180">
        <v>1.08272645157648</v>
      </c>
      <c r="AU913" s="181">
        <v>906</v>
      </c>
    </row>
    <row r="914" customHeight="1" spans="1:47">
      <c r="A914" s="184" t="s">
        <v>954</v>
      </c>
      <c r="B914" s="185" t="s">
        <v>1035</v>
      </c>
      <c r="C914" s="167" t="s">
        <v>1049</v>
      </c>
      <c r="D914" s="186">
        <v>0</v>
      </c>
      <c r="E914" s="186">
        <v>0.75</v>
      </c>
      <c r="F914" s="186" t="s">
        <v>160</v>
      </c>
      <c r="G914" s="186" t="s">
        <v>160</v>
      </c>
      <c r="H914" s="186" t="s">
        <v>1037</v>
      </c>
      <c r="I914" s="186" t="s">
        <v>160</v>
      </c>
      <c r="J914" s="186" t="s">
        <v>160</v>
      </c>
      <c r="K914" s="196" t="s">
        <v>160</v>
      </c>
      <c r="L914" s="171">
        <v>0.3981</v>
      </c>
      <c r="M914" s="172">
        <v>68</v>
      </c>
      <c r="N914" s="173">
        <v>111.78</v>
      </c>
      <c r="O914" s="173">
        <v>30.82</v>
      </c>
      <c r="P914" s="174">
        <v>0.882</v>
      </c>
      <c r="Q914" s="175">
        <v>23.22</v>
      </c>
      <c r="R914" s="176">
        <v>19</v>
      </c>
      <c r="S914" s="174">
        <f t="shared" si="28"/>
        <v>0.979976</v>
      </c>
      <c r="T914" s="177">
        <f t="shared" si="29"/>
        <v>-0.099977958643885</v>
      </c>
      <c r="U914" s="219">
        <v>2.32</v>
      </c>
      <c r="V914" s="219">
        <v>2.53</v>
      </c>
      <c r="W914" s="219">
        <v>3</v>
      </c>
      <c r="X914" s="219">
        <v>3.72</v>
      </c>
      <c r="Y914" s="219">
        <v>4.01</v>
      </c>
      <c r="Z914" s="219">
        <v>4.31</v>
      </c>
      <c r="AA914" s="219">
        <v>4.52</v>
      </c>
      <c r="AB914" s="219">
        <v>4.35</v>
      </c>
      <c r="AC914" s="219">
        <v>3.66</v>
      </c>
      <c r="AD914" s="219">
        <v>2.92</v>
      </c>
      <c r="AE914" s="219">
        <v>2.57</v>
      </c>
      <c r="AF914" s="219">
        <v>2.31</v>
      </c>
      <c r="AG914" s="179">
        <v>2.4314574234471</v>
      </c>
      <c r="AH914" s="179">
        <v>2.65154624194878</v>
      </c>
      <c r="AI914" s="179">
        <v>3.14412597859539</v>
      </c>
      <c r="AJ914" s="179">
        <v>3.89871621345829</v>
      </c>
      <c r="AK914" s="179">
        <v>4.20264839138918</v>
      </c>
      <c r="AL914" s="179">
        <v>4.51706098924872</v>
      </c>
      <c r="AM914" s="179">
        <v>4.73714980775039</v>
      </c>
      <c r="AN914" s="179">
        <v>4.55898266896332</v>
      </c>
      <c r="AO914" s="179">
        <v>3.83583369388638</v>
      </c>
      <c r="AP914" s="179">
        <v>3.06028261916618</v>
      </c>
      <c r="AQ914" s="179">
        <v>2.69346792166339</v>
      </c>
      <c r="AR914" s="179">
        <v>2.42097700351845</v>
      </c>
      <c r="AS914" s="177">
        <v>0.8</v>
      </c>
      <c r="AT914" s="180">
        <v>1.08326276568719</v>
      </c>
      <c r="AU914" s="181">
        <v>907</v>
      </c>
    </row>
    <row r="915" customHeight="1" spans="1:47">
      <c r="A915" s="184" t="s">
        <v>954</v>
      </c>
      <c r="B915" s="185" t="s">
        <v>1035</v>
      </c>
      <c r="C915" s="167" t="s">
        <v>1050</v>
      </c>
      <c r="D915" s="186">
        <v>0</v>
      </c>
      <c r="E915" s="186">
        <v>0.75</v>
      </c>
      <c r="F915" s="186" t="s">
        <v>160</v>
      </c>
      <c r="G915" s="186" t="s">
        <v>160</v>
      </c>
      <c r="H915" s="186" t="s">
        <v>1037</v>
      </c>
      <c r="I915" s="186" t="s">
        <v>160</v>
      </c>
      <c r="J915" s="186" t="s">
        <v>160</v>
      </c>
      <c r="K915" s="196" t="s">
        <v>160</v>
      </c>
      <c r="L915" s="171">
        <v>0.3981</v>
      </c>
      <c r="M915" s="172">
        <v>47</v>
      </c>
      <c r="N915" s="173">
        <v>111.77</v>
      </c>
      <c r="O915" s="173">
        <v>30.43</v>
      </c>
      <c r="P915" s="174">
        <v>0.884</v>
      </c>
      <c r="Q915" s="175">
        <v>22.73</v>
      </c>
      <c r="R915" s="176">
        <v>19</v>
      </c>
      <c r="S915" s="174">
        <f t="shared" si="28"/>
        <v>0.979976</v>
      </c>
      <c r="T915" s="177">
        <f t="shared" si="29"/>
        <v>-0.097937092336955</v>
      </c>
      <c r="U915" s="219">
        <v>2.32</v>
      </c>
      <c r="V915" s="219">
        <v>2.53</v>
      </c>
      <c r="W915" s="219">
        <v>3</v>
      </c>
      <c r="X915" s="219">
        <v>3.72</v>
      </c>
      <c r="Y915" s="219">
        <v>4.01</v>
      </c>
      <c r="Z915" s="219">
        <v>4.31</v>
      </c>
      <c r="AA915" s="219">
        <v>4.52</v>
      </c>
      <c r="AB915" s="219">
        <v>4.35</v>
      </c>
      <c r="AC915" s="219">
        <v>3.66</v>
      </c>
      <c r="AD915" s="219">
        <v>2.92</v>
      </c>
      <c r="AE915" s="219">
        <v>2.57</v>
      </c>
      <c r="AF915" s="219">
        <v>2.31</v>
      </c>
      <c r="AG915" s="179">
        <v>2.42494232511817</v>
      </c>
      <c r="AH915" s="179">
        <v>2.64444141489179</v>
      </c>
      <c r="AI915" s="179">
        <v>3.13570128248039</v>
      </c>
      <c r="AJ915" s="179">
        <v>3.88826959027568</v>
      </c>
      <c r="AK915" s="179">
        <v>4.19138738091545</v>
      </c>
      <c r="AL915" s="179">
        <v>4.50495750916349</v>
      </c>
      <c r="AM915" s="179">
        <v>4.72445659893712</v>
      </c>
      <c r="AN915" s="179">
        <v>4.54676685959656</v>
      </c>
      <c r="AO915" s="179">
        <v>3.82555556462607</v>
      </c>
      <c r="AP915" s="179">
        <v>3.05208258161424</v>
      </c>
      <c r="AQ915" s="179">
        <v>2.68625076532487</v>
      </c>
      <c r="AR915" s="179">
        <v>2.4144899875099</v>
      </c>
      <c r="AS915" s="177">
        <v>0.8</v>
      </c>
      <c r="AT915" s="180">
        <v>1.09728882833787</v>
      </c>
      <c r="AU915" s="181">
        <v>908</v>
      </c>
    </row>
    <row r="916" customHeight="1" spans="1:47">
      <c r="A916" s="184" t="s">
        <v>954</v>
      </c>
      <c r="B916" s="185" t="s">
        <v>1051</v>
      </c>
      <c r="C916" s="188" t="s">
        <v>1052</v>
      </c>
      <c r="D916" s="186">
        <v>0</v>
      </c>
      <c r="E916" s="186">
        <v>0.75</v>
      </c>
      <c r="F916" s="186" t="s">
        <v>160</v>
      </c>
      <c r="G916" s="186" t="s">
        <v>160</v>
      </c>
      <c r="H916" s="186" t="s">
        <v>160</v>
      </c>
      <c r="I916" s="186" t="s">
        <v>160</v>
      </c>
      <c r="J916" s="186" t="s">
        <v>160</v>
      </c>
      <c r="K916" s="196" t="s">
        <v>160</v>
      </c>
      <c r="L916" s="171">
        <v>0.3981</v>
      </c>
      <c r="M916" s="172">
        <v>71</v>
      </c>
      <c r="N916" s="173">
        <v>113.37</v>
      </c>
      <c r="O916" s="173">
        <v>31.72</v>
      </c>
      <c r="P916" s="174">
        <v>1.027</v>
      </c>
      <c r="Q916" s="175">
        <v>26.42</v>
      </c>
      <c r="R916" s="176">
        <v>20</v>
      </c>
      <c r="S916" s="174">
        <f t="shared" si="28"/>
        <v>1.082496</v>
      </c>
      <c r="T916" s="177">
        <f t="shared" si="29"/>
        <v>-0.0512667021402389</v>
      </c>
      <c r="U916" s="219">
        <v>2.71</v>
      </c>
      <c r="V916" s="219">
        <v>2.98</v>
      </c>
      <c r="W916" s="219">
        <v>3.48</v>
      </c>
      <c r="X916" s="219">
        <v>4.27</v>
      </c>
      <c r="Y916" s="219">
        <v>4.63</v>
      </c>
      <c r="Z916" s="219">
        <v>4.81</v>
      </c>
      <c r="AA916" s="219">
        <v>4.7</v>
      </c>
      <c r="AB916" s="219">
        <v>4.42</v>
      </c>
      <c r="AC916" s="219">
        <v>3.95</v>
      </c>
      <c r="AD916" s="219">
        <v>3.12</v>
      </c>
      <c r="AE916" s="219">
        <v>2.86</v>
      </c>
      <c r="AF916" s="219">
        <v>2.52</v>
      </c>
      <c r="AG916" s="179">
        <v>2.89387511824524</v>
      </c>
      <c r="AH916" s="179">
        <v>3.18219477947263</v>
      </c>
      <c r="AI916" s="179">
        <v>3.71612007804186</v>
      </c>
      <c r="AJ916" s="179">
        <v>4.55972204978125</v>
      </c>
      <c r="AK916" s="179">
        <v>4.94414826475109</v>
      </c>
      <c r="AL916" s="179">
        <v>5.13636137223602</v>
      </c>
      <c r="AM916" s="179">
        <v>5.01889780655079</v>
      </c>
      <c r="AN916" s="179">
        <v>4.71989963935202</v>
      </c>
      <c r="AO916" s="179">
        <v>4.21800985869694</v>
      </c>
      <c r="AP916" s="179">
        <v>3.33169386307201</v>
      </c>
      <c r="AQ916" s="179">
        <v>3.05405270781601</v>
      </c>
      <c r="AR916" s="179">
        <v>2.69098350478893</v>
      </c>
      <c r="AS916" s="177">
        <v>0.8</v>
      </c>
      <c r="AT916" s="180">
        <v>1.08148446100432</v>
      </c>
      <c r="AU916" s="181">
        <v>909</v>
      </c>
    </row>
    <row r="917" customHeight="1" spans="1:47">
      <c r="A917" s="184" t="s">
        <v>954</v>
      </c>
      <c r="B917" s="185" t="s">
        <v>1051</v>
      </c>
      <c r="C917" s="167" t="s">
        <v>1053</v>
      </c>
      <c r="D917" s="186">
        <v>0</v>
      </c>
      <c r="E917" s="186">
        <v>0.75</v>
      </c>
      <c r="F917" s="186" t="s">
        <v>160</v>
      </c>
      <c r="G917" s="186" t="s">
        <v>160</v>
      </c>
      <c r="H917" s="186" t="s">
        <v>160</v>
      </c>
      <c r="I917" s="186" t="s">
        <v>160</v>
      </c>
      <c r="J917" s="186" t="s">
        <v>160</v>
      </c>
      <c r="K917" s="196" t="s">
        <v>160</v>
      </c>
      <c r="L917" s="171">
        <v>0.3981</v>
      </c>
      <c r="M917" s="172">
        <v>72</v>
      </c>
      <c r="N917" s="173">
        <v>113.37</v>
      </c>
      <c r="O917" s="173">
        <v>31.72</v>
      </c>
      <c r="P917" s="174">
        <v>1.027</v>
      </c>
      <c r="Q917" s="175">
        <v>26.42</v>
      </c>
      <c r="R917" s="176">
        <v>20</v>
      </c>
      <c r="S917" s="174">
        <f t="shared" si="28"/>
        <v>1.082496</v>
      </c>
      <c r="T917" s="177">
        <f t="shared" si="29"/>
        <v>-0.0512667021402389</v>
      </c>
      <c r="U917" s="219">
        <v>2.71</v>
      </c>
      <c r="V917" s="219">
        <v>2.98</v>
      </c>
      <c r="W917" s="219">
        <v>3.48</v>
      </c>
      <c r="X917" s="219">
        <v>4.27</v>
      </c>
      <c r="Y917" s="219">
        <v>4.63</v>
      </c>
      <c r="Z917" s="219">
        <v>4.81</v>
      </c>
      <c r="AA917" s="219">
        <v>4.7</v>
      </c>
      <c r="AB917" s="219">
        <v>4.42</v>
      </c>
      <c r="AC917" s="219">
        <v>3.95</v>
      </c>
      <c r="AD917" s="219">
        <v>3.12</v>
      </c>
      <c r="AE917" s="219">
        <v>2.86</v>
      </c>
      <c r="AF917" s="219">
        <v>2.52</v>
      </c>
      <c r="AG917" s="179">
        <v>2.89387511824524</v>
      </c>
      <c r="AH917" s="179">
        <v>3.18219477947263</v>
      </c>
      <c r="AI917" s="179">
        <v>3.71612007804186</v>
      </c>
      <c r="AJ917" s="179">
        <v>4.55972204978125</v>
      </c>
      <c r="AK917" s="179">
        <v>4.94414826475109</v>
      </c>
      <c r="AL917" s="179">
        <v>5.13636137223602</v>
      </c>
      <c r="AM917" s="179">
        <v>5.01889780655079</v>
      </c>
      <c r="AN917" s="179">
        <v>4.71989963935202</v>
      </c>
      <c r="AO917" s="179">
        <v>4.21800985869694</v>
      </c>
      <c r="AP917" s="179">
        <v>3.33169386307201</v>
      </c>
      <c r="AQ917" s="179">
        <v>3.05405270781601</v>
      </c>
      <c r="AR917" s="179">
        <v>2.69098350478893</v>
      </c>
      <c r="AS917" s="177">
        <v>0.8</v>
      </c>
      <c r="AT917" s="180">
        <v>1.0870028509329</v>
      </c>
      <c r="AU917" s="181">
        <v>910</v>
      </c>
    </row>
    <row r="918" customHeight="1" spans="1:47">
      <c r="A918" s="184" t="s">
        <v>954</v>
      </c>
      <c r="B918" s="185" t="s">
        <v>1051</v>
      </c>
      <c r="C918" s="167" t="s">
        <v>1054</v>
      </c>
      <c r="D918" s="186">
        <v>0</v>
      </c>
      <c r="E918" s="186">
        <v>0.75</v>
      </c>
      <c r="F918" s="186" t="s">
        <v>160</v>
      </c>
      <c r="G918" s="186" t="s">
        <v>160</v>
      </c>
      <c r="H918" s="186" t="s">
        <v>160</v>
      </c>
      <c r="I918" s="186" t="s">
        <v>160</v>
      </c>
      <c r="J918" s="186" t="s">
        <v>160</v>
      </c>
      <c r="K918" s="196" t="s">
        <v>160</v>
      </c>
      <c r="L918" s="171">
        <v>0.3981</v>
      </c>
      <c r="M918" s="172">
        <v>80</v>
      </c>
      <c r="N918" s="173">
        <v>113.82</v>
      </c>
      <c r="O918" s="173">
        <v>31.62</v>
      </c>
      <c r="P918" s="174">
        <v>1.038</v>
      </c>
      <c r="Q918" s="175">
        <v>26.22</v>
      </c>
      <c r="R918" s="176">
        <v>20</v>
      </c>
      <c r="S918" s="174">
        <f t="shared" si="28"/>
        <v>1.082496</v>
      </c>
      <c r="T918" s="177">
        <f t="shared" si="29"/>
        <v>-0.0411050017736785</v>
      </c>
      <c r="U918" s="219">
        <v>2.71</v>
      </c>
      <c r="V918" s="219">
        <v>2.98</v>
      </c>
      <c r="W918" s="219">
        <v>3.48</v>
      </c>
      <c r="X918" s="219">
        <v>4.27</v>
      </c>
      <c r="Y918" s="219">
        <v>4.63</v>
      </c>
      <c r="Z918" s="219">
        <v>4.81</v>
      </c>
      <c r="AA918" s="219">
        <v>4.7</v>
      </c>
      <c r="AB918" s="219">
        <v>4.42</v>
      </c>
      <c r="AC918" s="219">
        <v>3.95</v>
      </c>
      <c r="AD918" s="219">
        <v>3.12</v>
      </c>
      <c r="AE918" s="219">
        <v>2.86</v>
      </c>
      <c r="AF918" s="219">
        <v>2.52</v>
      </c>
      <c r="AG918" s="179">
        <v>2.89163200603051</v>
      </c>
      <c r="AH918" s="179">
        <v>3.1797281837531</v>
      </c>
      <c r="AI918" s="179">
        <v>3.71323962398013</v>
      </c>
      <c r="AJ918" s="179">
        <v>4.55618769953884</v>
      </c>
      <c r="AK918" s="179">
        <v>4.94031593650231</v>
      </c>
      <c r="AL918" s="179">
        <v>5.13238005498404</v>
      </c>
      <c r="AM918" s="179">
        <v>5.01500753813409</v>
      </c>
      <c r="AN918" s="179">
        <v>4.71624113160695</v>
      </c>
      <c r="AO918" s="179">
        <v>4.21474037779354</v>
      </c>
      <c r="AP918" s="179">
        <v>3.32911138701667</v>
      </c>
      <c r="AQ918" s="179">
        <v>3.05168543809862</v>
      </c>
      <c r="AR918" s="179">
        <v>2.68889765874424</v>
      </c>
      <c r="AS918" s="177">
        <v>0.8</v>
      </c>
      <c r="AT918" s="180">
        <v>1.08334039009795</v>
      </c>
      <c r="AU918" s="181">
        <v>911</v>
      </c>
    </row>
    <row r="919" customHeight="1" spans="1:47">
      <c r="A919" s="184" t="s">
        <v>954</v>
      </c>
      <c r="B919" s="185" t="s">
        <v>1055</v>
      </c>
      <c r="C919" s="167" t="s">
        <v>1056</v>
      </c>
      <c r="D919" s="186">
        <v>0</v>
      </c>
      <c r="E919" s="186">
        <v>0.75</v>
      </c>
      <c r="F919" s="186" t="s">
        <v>160</v>
      </c>
      <c r="G919" s="186" t="s">
        <v>160</v>
      </c>
      <c r="H919" s="186" t="s">
        <v>160</v>
      </c>
      <c r="I919" s="186" t="s">
        <v>160</v>
      </c>
      <c r="J919" s="186" t="s">
        <v>160</v>
      </c>
      <c r="K919" s="196" t="s">
        <v>160</v>
      </c>
      <c r="L919" s="171">
        <v>0.3981</v>
      </c>
      <c r="M919" s="172">
        <v>17</v>
      </c>
      <c r="N919" s="173">
        <v>114.88</v>
      </c>
      <c r="O919" s="173">
        <v>30.4</v>
      </c>
      <c r="P919" s="174">
        <v>1.066</v>
      </c>
      <c r="Q919" s="175">
        <v>24</v>
      </c>
      <c r="R919" s="176">
        <v>19</v>
      </c>
      <c r="S919" s="174">
        <f t="shared" si="28"/>
        <v>1.07256</v>
      </c>
      <c r="T919" s="177">
        <f t="shared" si="29"/>
        <v>-0.00611620795107048</v>
      </c>
      <c r="U919" s="219">
        <v>2.57</v>
      </c>
      <c r="V919" s="219">
        <v>2.76</v>
      </c>
      <c r="W919" s="219">
        <v>3.24</v>
      </c>
      <c r="X919" s="219">
        <v>4.05</v>
      </c>
      <c r="Y919" s="219">
        <v>4.48</v>
      </c>
      <c r="Z919" s="219">
        <v>4.64</v>
      </c>
      <c r="AA919" s="219">
        <v>4.92</v>
      </c>
      <c r="AB919" s="219">
        <v>4.73</v>
      </c>
      <c r="AC919" s="219">
        <v>4.06</v>
      </c>
      <c r="AD919" s="219">
        <v>3.15</v>
      </c>
      <c r="AE919" s="219">
        <v>2.89</v>
      </c>
      <c r="AF919" s="219">
        <v>2.53</v>
      </c>
      <c r="AG919" s="179">
        <v>2.70790243902439</v>
      </c>
      <c r="AH919" s="179">
        <v>2.90809756097561</v>
      </c>
      <c r="AI919" s="179">
        <v>3.41385365853658</v>
      </c>
      <c r="AJ919" s="179">
        <v>4.26731707317073</v>
      </c>
      <c r="AK919" s="179">
        <v>4.72039024390244</v>
      </c>
      <c r="AL919" s="179">
        <v>4.8889756097561</v>
      </c>
      <c r="AM919" s="179">
        <v>5.184</v>
      </c>
      <c r="AN919" s="179">
        <v>4.98380487804878</v>
      </c>
      <c r="AO919" s="179">
        <v>4.27785365853658</v>
      </c>
      <c r="AP919" s="179">
        <v>3.3190243902439</v>
      </c>
      <c r="AQ919" s="179">
        <v>3.04507317073171</v>
      </c>
      <c r="AR919" s="179">
        <v>2.66575609756097</v>
      </c>
      <c r="AS919" s="177">
        <v>0.8</v>
      </c>
      <c r="AT919" s="180">
        <v>1.0808916927767</v>
      </c>
      <c r="AU919" s="181">
        <v>912</v>
      </c>
    </row>
    <row r="920" customHeight="1" spans="1:47">
      <c r="A920" s="184" t="s">
        <v>954</v>
      </c>
      <c r="B920" s="185" t="s">
        <v>1055</v>
      </c>
      <c r="C920" s="167" t="s">
        <v>1057</v>
      </c>
      <c r="D920" s="186">
        <v>0</v>
      </c>
      <c r="E920" s="186">
        <v>0.75</v>
      </c>
      <c r="F920" s="186" t="s">
        <v>160</v>
      </c>
      <c r="G920" s="186" t="s">
        <v>160</v>
      </c>
      <c r="H920" s="186" t="s">
        <v>160</v>
      </c>
      <c r="I920" s="186" t="s">
        <v>160</v>
      </c>
      <c r="J920" s="186" t="s">
        <v>160</v>
      </c>
      <c r="K920" s="196" t="s">
        <v>160</v>
      </c>
      <c r="L920" s="171">
        <v>0.3981</v>
      </c>
      <c r="M920" s="172">
        <v>36</v>
      </c>
      <c r="N920" s="173">
        <v>114.67</v>
      </c>
      <c r="O920" s="173">
        <v>30.08</v>
      </c>
      <c r="P920" s="174">
        <v>0.986</v>
      </c>
      <c r="Q920" s="175">
        <v>23.58</v>
      </c>
      <c r="R920" s="176">
        <v>19</v>
      </c>
      <c r="S920" s="174">
        <f t="shared" si="28"/>
        <v>1.07256</v>
      </c>
      <c r="T920" s="177">
        <f t="shared" si="29"/>
        <v>-0.0807041097933917</v>
      </c>
      <c r="U920" s="219">
        <v>2.57</v>
      </c>
      <c r="V920" s="219">
        <v>2.76</v>
      </c>
      <c r="W920" s="219">
        <v>3.24</v>
      </c>
      <c r="X920" s="219">
        <v>4.05</v>
      </c>
      <c r="Y920" s="219">
        <v>4.48</v>
      </c>
      <c r="Z920" s="219">
        <v>4.64</v>
      </c>
      <c r="AA920" s="219">
        <v>4.92</v>
      </c>
      <c r="AB920" s="219">
        <v>4.73</v>
      </c>
      <c r="AC920" s="219">
        <v>4.06</v>
      </c>
      <c r="AD920" s="219">
        <v>3.15</v>
      </c>
      <c r="AE920" s="219">
        <v>2.89</v>
      </c>
      <c r="AF920" s="219">
        <v>2.53</v>
      </c>
      <c r="AG920" s="179">
        <v>2.70123159543522</v>
      </c>
      <c r="AH920" s="179">
        <v>2.90093354217946</v>
      </c>
      <c r="AI920" s="179">
        <v>3.40544372342806</v>
      </c>
      <c r="AJ920" s="179">
        <v>4.25680465428507</v>
      </c>
      <c r="AK920" s="179">
        <v>4.70876169165361</v>
      </c>
      <c r="AL920" s="179">
        <v>4.87693175206981</v>
      </c>
      <c r="AM920" s="179">
        <v>5.17122935779816</v>
      </c>
      <c r="AN920" s="179">
        <v>4.97152741105393</v>
      </c>
      <c r="AO920" s="179">
        <v>4.26731528306109</v>
      </c>
      <c r="AP920" s="179">
        <v>3.31084806444395</v>
      </c>
      <c r="AQ920" s="179">
        <v>3.03757171626762</v>
      </c>
      <c r="AR920" s="179">
        <v>2.65918908033117</v>
      </c>
      <c r="AS920" s="177">
        <v>0.8</v>
      </c>
      <c r="AT920" s="180">
        <v>1.0808916927767</v>
      </c>
      <c r="AU920" s="181">
        <v>913</v>
      </c>
    </row>
    <row r="921" customHeight="1" spans="1:47">
      <c r="A921" s="184" t="s">
        <v>954</v>
      </c>
      <c r="B921" s="185" t="s">
        <v>1055</v>
      </c>
      <c r="C921" s="167" t="s">
        <v>1058</v>
      </c>
      <c r="D921" s="186">
        <v>0</v>
      </c>
      <c r="E921" s="186">
        <v>0.75</v>
      </c>
      <c r="F921" s="186" t="s">
        <v>160</v>
      </c>
      <c r="G921" s="186" t="s">
        <v>160</v>
      </c>
      <c r="H921" s="186" t="s">
        <v>160</v>
      </c>
      <c r="I921" s="186" t="s">
        <v>160</v>
      </c>
      <c r="J921" s="186" t="s">
        <v>160</v>
      </c>
      <c r="K921" s="196" t="s">
        <v>160</v>
      </c>
      <c r="L921" s="171">
        <v>0.3981</v>
      </c>
      <c r="M921" s="172">
        <v>40</v>
      </c>
      <c r="N921" s="173">
        <v>114.73</v>
      </c>
      <c r="O921" s="173">
        <v>30.53</v>
      </c>
      <c r="P921" s="174">
        <v>1.036</v>
      </c>
      <c r="Q921" s="175">
        <v>24.23</v>
      </c>
      <c r="R921" s="176">
        <v>19</v>
      </c>
      <c r="S921" s="174">
        <f t="shared" si="28"/>
        <v>1.07256</v>
      </c>
      <c r="T921" s="177">
        <f t="shared" si="29"/>
        <v>-0.0340866711419409</v>
      </c>
      <c r="U921" s="219">
        <v>2.57</v>
      </c>
      <c r="V921" s="219">
        <v>2.76</v>
      </c>
      <c r="W921" s="219">
        <v>3.24</v>
      </c>
      <c r="X921" s="219">
        <v>4.05</v>
      </c>
      <c r="Y921" s="219">
        <v>4.48</v>
      </c>
      <c r="Z921" s="219">
        <v>4.64</v>
      </c>
      <c r="AA921" s="219">
        <v>4.92</v>
      </c>
      <c r="AB921" s="219">
        <v>4.73</v>
      </c>
      <c r="AC921" s="219">
        <v>4.06</v>
      </c>
      <c r="AD921" s="219">
        <v>3.15</v>
      </c>
      <c r="AE921" s="219">
        <v>2.89</v>
      </c>
      <c r="AF921" s="219">
        <v>2.53</v>
      </c>
      <c r="AG921" s="179">
        <v>2.71047109718804</v>
      </c>
      <c r="AH921" s="179">
        <v>2.91085611993735</v>
      </c>
      <c r="AI921" s="179">
        <v>3.41709196688297</v>
      </c>
      <c r="AJ921" s="179">
        <v>4.27136495860371</v>
      </c>
      <c r="AK921" s="179">
        <v>4.72486790482584</v>
      </c>
      <c r="AL921" s="179">
        <v>4.89361318714105</v>
      </c>
      <c r="AM921" s="179">
        <v>5.18891743119266</v>
      </c>
      <c r="AN921" s="179">
        <v>4.98853240844335</v>
      </c>
      <c r="AO921" s="179">
        <v>4.28191153874841</v>
      </c>
      <c r="AP921" s="179">
        <v>3.32217274558067</v>
      </c>
      <c r="AQ921" s="179">
        <v>3.04796166181845</v>
      </c>
      <c r="AR921" s="179">
        <v>2.66828477660923</v>
      </c>
      <c r="AS921" s="177">
        <v>0.8</v>
      </c>
      <c r="AT921" s="180">
        <v>1.0808916927767</v>
      </c>
      <c r="AU921" s="181">
        <v>914</v>
      </c>
    </row>
    <row r="922" customHeight="1" spans="1:47">
      <c r="A922" s="184" t="s">
        <v>954</v>
      </c>
      <c r="B922" s="185" t="s">
        <v>1055</v>
      </c>
      <c r="C922" s="167" t="s">
        <v>1059</v>
      </c>
      <c r="D922" s="186">
        <v>0</v>
      </c>
      <c r="E922" s="186">
        <v>0.75</v>
      </c>
      <c r="F922" s="186" t="s">
        <v>160</v>
      </c>
      <c r="G922" s="186" t="s">
        <v>160</v>
      </c>
      <c r="H922" s="186" t="s">
        <v>160</v>
      </c>
      <c r="I922" s="186" t="s">
        <v>160</v>
      </c>
      <c r="J922" s="186" t="s">
        <v>160</v>
      </c>
      <c r="K922" s="196" t="s">
        <v>160</v>
      </c>
      <c r="L922" s="171">
        <v>0.3981</v>
      </c>
      <c r="M922" s="172">
        <v>26</v>
      </c>
      <c r="N922" s="173">
        <v>114.88</v>
      </c>
      <c r="O922" s="173">
        <v>30.4</v>
      </c>
      <c r="P922" s="174">
        <v>1.067</v>
      </c>
      <c r="Q922" s="175">
        <v>24</v>
      </c>
      <c r="R922" s="176">
        <v>19</v>
      </c>
      <c r="S922" s="174">
        <f t="shared" si="28"/>
        <v>1.07256</v>
      </c>
      <c r="T922" s="177">
        <f t="shared" si="29"/>
        <v>-0.00518385917804154</v>
      </c>
      <c r="U922" s="219">
        <v>2.57</v>
      </c>
      <c r="V922" s="219">
        <v>2.76</v>
      </c>
      <c r="W922" s="219">
        <v>3.24</v>
      </c>
      <c r="X922" s="219">
        <v>4.05</v>
      </c>
      <c r="Y922" s="219">
        <v>4.48</v>
      </c>
      <c r="Z922" s="219">
        <v>4.64</v>
      </c>
      <c r="AA922" s="219">
        <v>4.92</v>
      </c>
      <c r="AB922" s="219">
        <v>4.73</v>
      </c>
      <c r="AC922" s="219">
        <v>4.06</v>
      </c>
      <c r="AD922" s="219">
        <v>3.15</v>
      </c>
      <c r="AE922" s="219">
        <v>2.89</v>
      </c>
      <c r="AF922" s="219">
        <v>2.53</v>
      </c>
      <c r="AG922" s="179">
        <v>2.70790243902439</v>
      </c>
      <c r="AH922" s="179">
        <v>2.90809756097561</v>
      </c>
      <c r="AI922" s="179">
        <v>3.41385365853658</v>
      </c>
      <c r="AJ922" s="179">
        <v>4.26731707317073</v>
      </c>
      <c r="AK922" s="179">
        <v>4.72039024390244</v>
      </c>
      <c r="AL922" s="179">
        <v>4.8889756097561</v>
      </c>
      <c r="AM922" s="179">
        <v>5.184</v>
      </c>
      <c r="AN922" s="179">
        <v>4.98380487804878</v>
      </c>
      <c r="AO922" s="179">
        <v>4.27785365853658</v>
      </c>
      <c r="AP922" s="179">
        <v>3.3190243902439</v>
      </c>
      <c r="AQ922" s="179">
        <v>3.04507317073171</v>
      </c>
      <c r="AR922" s="179">
        <v>2.66575609756097</v>
      </c>
      <c r="AS922" s="177">
        <v>0.8</v>
      </c>
      <c r="AT922" s="180">
        <v>1.08008016484602</v>
      </c>
      <c r="AU922" s="181">
        <v>915</v>
      </c>
    </row>
    <row r="923" customHeight="1" spans="1:47">
      <c r="A923" s="184" t="s">
        <v>954</v>
      </c>
      <c r="B923" s="185" t="s">
        <v>1060</v>
      </c>
      <c r="C923" s="188" t="s">
        <v>1061</v>
      </c>
      <c r="D923" s="186">
        <v>0</v>
      </c>
      <c r="E923" s="186">
        <v>0.75</v>
      </c>
      <c r="F923" s="186" t="s">
        <v>160</v>
      </c>
      <c r="G923" s="186" t="s">
        <v>160</v>
      </c>
      <c r="H923" s="186" t="s">
        <v>160</v>
      </c>
      <c r="I923" s="186" t="s">
        <v>160</v>
      </c>
      <c r="J923" s="186" t="s">
        <v>160</v>
      </c>
      <c r="K923" s="196" t="s">
        <v>160</v>
      </c>
      <c r="L923" s="171">
        <v>0.3981</v>
      </c>
      <c r="M923" s="172">
        <v>51</v>
      </c>
      <c r="N923" s="173">
        <v>114.87</v>
      </c>
      <c r="O923" s="173">
        <v>30.45</v>
      </c>
      <c r="P923" s="174">
        <v>1.067</v>
      </c>
      <c r="Q923" s="175">
        <v>24.15</v>
      </c>
      <c r="R923" s="176">
        <v>20</v>
      </c>
      <c r="S923" s="174">
        <f t="shared" si="28"/>
        <v>1.07256</v>
      </c>
      <c r="T923" s="177">
        <f t="shared" si="29"/>
        <v>-0.00518385917804154</v>
      </c>
      <c r="U923" s="219">
        <v>2.57</v>
      </c>
      <c r="V923" s="219">
        <v>2.76</v>
      </c>
      <c r="W923" s="219">
        <v>3.24</v>
      </c>
      <c r="X923" s="219">
        <v>4.05</v>
      </c>
      <c r="Y923" s="219">
        <v>4.48</v>
      </c>
      <c r="Z923" s="219">
        <v>4.64</v>
      </c>
      <c r="AA923" s="219">
        <v>4.92</v>
      </c>
      <c r="AB923" s="219">
        <v>4.73</v>
      </c>
      <c r="AC923" s="219">
        <v>4.06</v>
      </c>
      <c r="AD923" s="219">
        <v>3.15</v>
      </c>
      <c r="AE923" s="219">
        <v>2.89</v>
      </c>
      <c r="AF923" s="219">
        <v>2.53</v>
      </c>
      <c r="AG923" s="179">
        <v>2.70932095174163</v>
      </c>
      <c r="AH923" s="179">
        <v>2.90962094428284</v>
      </c>
      <c r="AI923" s="179">
        <v>3.41564197807116</v>
      </c>
      <c r="AJ923" s="179">
        <v>4.26955247258895</v>
      </c>
      <c r="AK923" s="179">
        <v>4.72286298202432</v>
      </c>
      <c r="AL923" s="179">
        <v>4.89153665995376</v>
      </c>
      <c r="AM923" s="179">
        <v>5.18671559633028</v>
      </c>
      <c r="AN923" s="179">
        <v>4.98641560378907</v>
      </c>
      <c r="AO923" s="179">
        <v>4.28009457745954</v>
      </c>
      <c r="AP923" s="179">
        <v>3.32076303423585</v>
      </c>
      <c r="AQ923" s="179">
        <v>3.04666830760051</v>
      </c>
      <c r="AR923" s="179">
        <v>2.66715253225927</v>
      </c>
      <c r="AS923" s="177">
        <v>0.8</v>
      </c>
      <c r="AT923" s="180">
        <v>1.07879583368617</v>
      </c>
      <c r="AU923" s="181">
        <v>916</v>
      </c>
    </row>
    <row r="924" customHeight="1" spans="1:47">
      <c r="A924" s="184" t="s">
        <v>954</v>
      </c>
      <c r="B924" s="185" t="s">
        <v>1060</v>
      </c>
      <c r="C924" s="167" t="s">
        <v>1062</v>
      </c>
      <c r="D924" s="186">
        <v>0</v>
      </c>
      <c r="E924" s="186">
        <v>0.75</v>
      </c>
      <c r="F924" s="186" t="s">
        <v>160</v>
      </c>
      <c r="G924" s="186" t="s">
        <v>160</v>
      </c>
      <c r="H924" s="186" t="s">
        <v>160</v>
      </c>
      <c r="I924" s="186" t="s">
        <v>160</v>
      </c>
      <c r="J924" s="186" t="s">
        <v>160</v>
      </c>
      <c r="K924" s="196" t="s">
        <v>160</v>
      </c>
      <c r="L924" s="171">
        <v>0.3981</v>
      </c>
      <c r="M924" s="172">
        <v>27</v>
      </c>
      <c r="N924" s="173">
        <v>114.88</v>
      </c>
      <c r="O924" s="173">
        <v>30.43</v>
      </c>
      <c r="P924" s="174">
        <v>1.067</v>
      </c>
      <c r="Q924" s="175">
        <v>24.13</v>
      </c>
      <c r="R924" s="176">
        <v>20</v>
      </c>
      <c r="S924" s="174">
        <f t="shared" si="28"/>
        <v>1.07256</v>
      </c>
      <c r="T924" s="177">
        <f t="shared" si="29"/>
        <v>-0.00518385917804154</v>
      </c>
      <c r="U924" s="219">
        <v>2.57</v>
      </c>
      <c r="V924" s="219">
        <v>2.76</v>
      </c>
      <c r="W924" s="219">
        <v>3.24</v>
      </c>
      <c r="X924" s="219">
        <v>4.05</v>
      </c>
      <c r="Y924" s="219">
        <v>4.48</v>
      </c>
      <c r="Z924" s="219">
        <v>4.64</v>
      </c>
      <c r="AA924" s="219">
        <v>4.92</v>
      </c>
      <c r="AB924" s="219">
        <v>4.73</v>
      </c>
      <c r="AC924" s="219">
        <v>4.06</v>
      </c>
      <c r="AD924" s="219">
        <v>3.15</v>
      </c>
      <c r="AE924" s="219">
        <v>2.89</v>
      </c>
      <c r="AF924" s="219">
        <v>2.53</v>
      </c>
      <c r="AG924" s="179">
        <v>2.70903341538002</v>
      </c>
      <c r="AH924" s="179">
        <v>2.90931215036921</v>
      </c>
      <c r="AI924" s="179">
        <v>3.4152794808682</v>
      </c>
      <c r="AJ924" s="179">
        <v>4.26909935108525</v>
      </c>
      <c r="AK924" s="179">
        <v>4.72236175132393</v>
      </c>
      <c r="AL924" s="179">
        <v>4.89101752815693</v>
      </c>
      <c r="AM924" s="179">
        <v>5.18616513761468</v>
      </c>
      <c r="AN924" s="179">
        <v>4.98588640262549</v>
      </c>
      <c r="AO924" s="179">
        <v>4.27964033713732</v>
      </c>
      <c r="AP924" s="179">
        <v>3.32041060639964</v>
      </c>
      <c r="AQ924" s="179">
        <v>3.04634496904602</v>
      </c>
      <c r="AR924" s="179">
        <v>2.66686947117177</v>
      </c>
      <c r="AS924" s="177">
        <v>0.8</v>
      </c>
      <c r="AT924" s="180">
        <v>1.08118102012589</v>
      </c>
      <c r="AU924" s="181">
        <v>917</v>
      </c>
    </row>
    <row r="925" customHeight="1" spans="1:47">
      <c r="A925" s="184" t="s">
        <v>954</v>
      </c>
      <c r="B925" s="185" t="s">
        <v>1060</v>
      </c>
      <c r="C925" s="167" t="s">
        <v>1063</v>
      </c>
      <c r="D925" s="186">
        <v>0</v>
      </c>
      <c r="E925" s="186">
        <v>0.75</v>
      </c>
      <c r="F925" s="186" t="s">
        <v>160</v>
      </c>
      <c r="G925" s="186" t="s">
        <v>160</v>
      </c>
      <c r="H925" s="186" t="s">
        <v>160</v>
      </c>
      <c r="I925" s="186" t="s">
        <v>160</v>
      </c>
      <c r="J925" s="186" t="s">
        <v>160</v>
      </c>
      <c r="K925" s="196" t="s">
        <v>160</v>
      </c>
      <c r="L925" s="171">
        <v>0.3981</v>
      </c>
      <c r="M925" s="172">
        <v>22</v>
      </c>
      <c r="N925" s="173">
        <v>114.87</v>
      </c>
      <c r="O925" s="173">
        <v>30.63</v>
      </c>
      <c r="P925" s="174">
        <v>1.066</v>
      </c>
      <c r="Q925" s="175">
        <v>24.33</v>
      </c>
      <c r="R925" s="176">
        <v>20</v>
      </c>
      <c r="S925" s="174">
        <f t="shared" si="28"/>
        <v>1.07256</v>
      </c>
      <c r="T925" s="177">
        <f t="shared" si="29"/>
        <v>-0.00611620795107048</v>
      </c>
      <c r="U925" s="219">
        <v>2.57</v>
      </c>
      <c r="V925" s="219">
        <v>2.76</v>
      </c>
      <c r="W925" s="219">
        <v>3.24</v>
      </c>
      <c r="X925" s="219">
        <v>4.05</v>
      </c>
      <c r="Y925" s="219">
        <v>4.48</v>
      </c>
      <c r="Z925" s="219">
        <v>4.64</v>
      </c>
      <c r="AA925" s="219">
        <v>4.92</v>
      </c>
      <c r="AB925" s="219">
        <v>4.73</v>
      </c>
      <c r="AC925" s="219">
        <v>4.06</v>
      </c>
      <c r="AD925" s="219">
        <v>3.15</v>
      </c>
      <c r="AE925" s="219">
        <v>2.89</v>
      </c>
      <c r="AF925" s="219">
        <v>2.53</v>
      </c>
      <c r="AG925" s="179">
        <v>2.7128097262624</v>
      </c>
      <c r="AH925" s="179">
        <v>2.91336764376818</v>
      </c>
      <c r="AI925" s="179">
        <v>3.42004027746699</v>
      </c>
      <c r="AJ925" s="179">
        <v>4.27505034683374</v>
      </c>
      <c r="AK925" s="179">
        <v>4.72894458118893</v>
      </c>
      <c r="AL925" s="179">
        <v>4.89783545908853</v>
      </c>
      <c r="AM925" s="179">
        <v>5.19339449541284</v>
      </c>
      <c r="AN925" s="179">
        <v>4.99283657790706</v>
      </c>
      <c r="AO925" s="179">
        <v>4.28560602670247</v>
      </c>
      <c r="AP925" s="179">
        <v>3.32503915864847</v>
      </c>
      <c r="AQ925" s="179">
        <v>3.05059148206161</v>
      </c>
      <c r="AR925" s="179">
        <v>2.6705870067875</v>
      </c>
      <c r="AS925" s="177">
        <v>0.8</v>
      </c>
      <c r="AT925" s="180">
        <v>1.07424937568964</v>
      </c>
      <c r="AU925" s="181">
        <v>918</v>
      </c>
    </row>
    <row r="926" customHeight="1" spans="1:47">
      <c r="A926" s="184" t="s">
        <v>954</v>
      </c>
      <c r="B926" s="185" t="s">
        <v>1060</v>
      </c>
      <c r="C926" s="167" t="s">
        <v>1064</v>
      </c>
      <c r="D926" s="186">
        <v>0</v>
      </c>
      <c r="E926" s="186">
        <v>0.75</v>
      </c>
      <c r="F926" s="186" t="s">
        <v>160</v>
      </c>
      <c r="G926" s="186" t="s">
        <v>160</v>
      </c>
      <c r="H926" s="186" t="s">
        <v>160</v>
      </c>
      <c r="I926" s="186" t="s">
        <v>160</v>
      </c>
      <c r="J926" s="186" t="s">
        <v>160</v>
      </c>
      <c r="K926" s="196" t="s">
        <v>160</v>
      </c>
      <c r="L926" s="171">
        <v>0.3981</v>
      </c>
      <c r="M926" s="172">
        <v>61</v>
      </c>
      <c r="N926" s="173">
        <v>114.62</v>
      </c>
      <c r="O926" s="173">
        <v>31.28</v>
      </c>
      <c r="P926" s="174">
        <v>1.086</v>
      </c>
      <c r="Q926" s="175">
        <v>25.58</v>
      </c>
      <c r="R926" s="176">
        <v>20</v>
      </c>
      <c r="S926" s="174">
        <f t="shared" si="28"/>
        <v>1.082056</v>
      </c>
      <c r="T926" s="177">
        <f t="shared" si="29"/>
        <v>0.00364491301744052</v>
      </c>
      <c r="U926" s="219">
        <v>2.66</v>
      </c>
      <c r="V926" s="219">
        <v>2.85</v>
      </c>
      <c r="W926" s="219">
        <v>3.48</v>
      </c>
      <c r="X926" s="219">
        <v>4.33</v>
      </c>
      <c r="Y926" s="219">
        <v>4.74</v>
      </c>
      <c r="Z926" s="219">
        <v>4.76</v>
      </c>
      <c r="AA926" s="219">
        <v>4.66</v>
      </c>
      <c r="AB926" s="219">
        <v>4.47</v>
      </c>
      <c r="AC926" s="219">
        <v>3.93</v>
      </c>
      <c r="AD926" s="219">
        <v>3.15</v>
      </c>
      <c r="AE926" s="219">
        <v>2.88</v>
      </c>
      <c r="AF926" s="219">
        <v>2.51</v>
      </c>
      <c r="AG926" s="179">
        <v>2.82667159555513</v>
      </c>
      <c r="AH926" s="179">
        <v>3.02857670952335</v>
      </c>
      <c r="AI926" s="179">
        <v>3.6980515611022</v>
      </c>
      <c r="AJ926" s="179">
        <v>4.60131128148636</v>
      </c>
      <c r="AK926" s="179">
        <v>5.03700126425989</v>
      </c>
      <c r="AL926" s="179">
        <v>5.05825443415128</v>
      </c>
      <c r="AM926" s="179">
        <v>4.95198858469432</v>
      </c>
      <c r="AN926" s="179">
        <v>4.7500834707261</v>
      </c>
      <c r="AO926" s="179">
        <v>4.17624788365852</v>
      </c>
      <c r="AP926" s="179">
        <v>3.34737425789423</v>
      </c>
      <c r="AQ926" s="179">
        <v>3.06045646436044</v>
      </c>
      <c r="AR926" s="179">
        <v>2.66727282136969</v>
      </c>
      <c r="AS926" s="177">
        <v>0.8</v>
      </c>
      <c r="AT926" s="180">
        <v>1.08348858215485</v>
      </c>
      <c r="AU926" s="181">
        <v>919</v>
      </c>
    </row>
    <row r="927" customHeight="1" spans="1:47">
      <c r="A927" s="184" t="s">
        <v>954</v>
      </c>
      <c r="B927" s="185" t="s">
        <v>1060</v>
      </c>
      <c r="C927" s="167" t="s">
        <v>1065</v>
      </c>
      <c r="D927" s="186">
        <v>0</v>
      </c>
      <c r="E927" s="186">
        <v>0.75</v>
      </c>
      <c r="F927" s="186" t="s">
        <v>160</v>
      </c>
      <c r="G927" s="186" t="s">
        <v>160</v>
      </c>
      <c r="H927" s="186" t="s">
        <v>160</v>
      </c>
      <c r="I927" s="186" t="s">
        <v>160</v>
      </c>
      <c r="J927" s="186" t="s">
        <v>160</v>
      </c>
      <c r="K927" s="196" t="s">
        <v>160</v>
      </c>
      <c r="L927" s="171">
        <v>0.3981</v>
      </c>
      <c r="M927" s="172">
        <v>75</v>
      </c>
      <c r="N927" s="173">
        <v>115.4</v>
      </c>
      <c r="O927" s="173">
        <v>30.78</v>
      </c>
      <c r="P927" s="174">
        <v>1.081</v>
      </c>
      <c r="Q927" s="175">
        <v>24.88</v>
      </c>
      <c r="R927" s="176">
        <v>20</v>
      </c>
      <c r="S927" s="174">
        <f t="shared" si="28"/>
        <v>1.071464</v>
      </c>
      <c r="T927" s="177">
        <f t="shared" si="29"/>
        <v>0.00889997237424689</v>
      </c>
      <c r="U927" s="219">
        <v>2.54</v>
      </c>
      <c r="V927" s="219">
        <v>2.83</v>
      </c>
      <c r="W927" s="219">
        <v>3.18</v>
      </c>
      <c r="X927" s="219">
        <v>3.99</v>
      </c>
      <c r="Y927" s="219">
        <v>4.47</v>
      </c>
      <c r="Z927" s="219">
        <v>4.54</v>
      </c>
      <c r="AA927" s="219">
        <v>4.87</v>
      </c>
      <c r="AB927" s="219">
        <v>4.75</v>
      </c>
      <c r="AC927" s="219">
        <v>4.12</v>
      </c>
      <c r="AD927" s="219">
        <v>3.21</v>
      </c>
      <c r="AE927" s="219">
        <v>2.91</v>
      </c>
      <c r="AF927" s="219">
        <v>2.57</v>
      </c>
      <c r="AG927" s="179">
        <v>2.68819021451024</v>
      </c>
      <c r="AH927" s="179">
        <v>2.99510956971023</v>
      </c>
      <c r="AI927" s="179">
        <v>3.36552948115849</v>
      </c>
      <c r="AJ927" s="179">
        <v>4.22278699051018</v>
      </c>
      <c r="AK927" s="179">
        <v>4.73079144049637</v>
      </c>
      <c r="AL927" s="179">
        <v>4.80487542278602</v>
      </c>
      <c r="AM927" s="179">
        <v>5.15412848215152</v>
      </c>
      <c r="AN927" s="179">
        <v>5.02712736965498</v>
      </c>
      <c r="AO927" s="179">
        <v>4.36037152904811</v>
      </c>
      <c r="AP927" s="179">
        <v>3.39727975928263</v>
      </c>
      <c r="AQ927" s="179">
        <v>3.07977697804126</v>
      </c>
      <c r="AR927" s="179">
        <v>2.71994049263438</v>
      </c>
      <c r="AS927" s="177">
        <v>0.8</v>
      </c>
      <c r="AT927" s="180">
        <v>1.08348858215485</v>
      </c>
      <c r="AU927" s="181">
        <v>920</v>
      </c>
    </row>
    <row r="928" customHeight="1" spans="1:47">
      <c r="A928" s="184" t="s">
        <v>954</v>
      </c>
      <c r="B928" s="185" t="s">
        <v>1060</v>
      </c>
      <c r="C928" s="167" t="s">
        <v>1066</v>
      </c>
      <c r="D928" s="186">
        <v>0</v>
      </c>
      <c r="E928" s="186">
        <v>0.75</v>
      </c>
      <c r="F928" s="186" t="s">
        <v>160</v>
      </c>
      <c r="G928" s="186" t="s">
        <v>160</v>
      </c>
      <c r="H928" s="186" t="s">
        <v>160</v>
      </c>
      <c r="I928" s="186" t="s">
        <v>160</v>
      </c>
      <c r="J928" s="186" t="s">
        <v>160</v>
      </c>
      <c r="K928" s="196" t="s">
        <v>160</v>
      </c>
      <c r="L928" s="171">
        <v>0.3981</v>
      </c>
      <c r="M928" s="172">
        <v>99</v>
      </c>
      <c r="N928" s="173">
        <v>115.67</v>
      </c>
      <c r="O928" s="173">
        <v>30.75</v>
      </c>
      <c r="P928" s="174">
        <v>1.063</v>
      </c>
      <c r="Q928" s="175">
        <v>24.85</v>
      </c>
      <c r="R928" s="176">
        <v>20</v>
      </c>
      <c r="S928" s="174">
        <f t="shared" si="28"/>
        <v>1.071464</v>
      </c>
      <c r="T928" s="177">
        <f t="shared" si="29"/>
        <v>-0.00789947212412179</v>
      </c>
      <c r="U928" s="219">
        <v>2.54</v>
      </c>
      <c r="V928" s="219">
        <v>2.83</v>
      </c>
      <c r="W928" s="219">
        <v>3.18</v>
      </c>
      <c r="X928" s="219">
        <v>3.99</v>
      </c>
      <c r="Y928" s="219">
        <v>4.47</v>
      </c>
      <c r="Z928" s="219">
        <v>4.54</v>
      </c>
      <c r="AA928" s="219">
        <v>4.87</v>
      </c>
      <c r="AB928" s="219">
        <v>4.75</v>
      </c>
      <c r="AC928" s="219">
        <v>4.12</v>
      </c>
      <c r="AD928" s="219">
        <v>3.21</v>
      </c>
      <c r="AE928" s="219">
        <v>2.91</v>
      </c>
      <c r="AF928" s="219">
        <v>2.57</v>
      </c>
      <c r="AG928" s="179">
        <v>2.68775402626686</v>
      </c>
      <c r="AH928" s="179">
        <v>2.99462358044694</v>
      </c>
      <c r="AI928" s="179">
        <v>3.364983387216</v>
      </c>
      <c r="AJ928" s="179">
        <v>4.22210179716724</v>
      </c>
      <c r="AK928" s="179">
        <v>4.73002381787909</v>
      </c>
      <c r="AL928" s="179">
        <v>4.8040957792329</v>
      </c>
      <c r="AM928" s="179">
        <v>5.1532921684723</v>
      </c>
      <c r="AN928" s="179">
        <v>5.02631166329433</v>
      </c>
      <c r="AO928" s="179">
        <v>4.35966401111003</v>
      </c>
      <c r="AP928" s="179">
        <v>3.39672851351049</v>
      </c>
      <c r="AQ928" s="179">
        <v>3.07927725056558</v>
      </c>
      <c r="AR928" s="179">
        <v>2.71949915256136</v>
      </c>
      <c r="AS928" s="177">
        <v>0.8</v>
      </c>
      <c r="AT928" s="180">
        <v>1.08348858215485</v>
      </c>
      <c r="AU928" s="181">
        <v>921</v>
      </c>
    </row>
    <row r="929" customHeight="1" spans="1:47">
      <c r="A929" s="184" t="s">
        <v>954</v>
      </c>
      <c r="B929" s="185" t="s">
        <v>1060</v>
      </c>
      <c r="C929" s="167" t="s">
        <v>1067</v>
      </c>
      <c r="D929" s="186">
        <v>0</v>
      </c>
      <c r="E929" s="186">
        <v>0.75</v>
      </c>
      <c r="F929" s="186" t="s">
        <v>160</v>
      </c>
      <c r="G929" s="186" t="s">
        <v>160</v>
      </c>
      <c r="H929" s="186" t="s">
        <v>160</v>
      </c>
      <c r="I929" s="186" t="s">
        <v>160</v>
      </c>
      <c r="J929" s="186" t="s">
        <v>160</v>
      </c>
      <c r="K929" s="196" t="s">
        <v>160</v>
      </c>
      <c r="L929" s="171">
        <v>0.3981</v>
      </c>
      <c r="M929" s="172">
        <v>31</v>
      </c>
      <c r="N929" s="173">
        <v>115.27</v>
      </c>
      <c r="O929" s="173">
        <v>30.45</v>
      </c>
      <c r="P929" s="174">
        <v>1.068</v>
      </c>
      <c r="Q929" s="175">
        <v>24.45</v>
      </c>
      <c r="R929" s="176">
        <v>20</v>
      </c>
      <c r="S929" s="174">
        <f t="shared" si="28"/>
        <v>1.071464</v>
      </c>
      <c r="T929" s="177">
        <f t="shared" si="29"/>
        <v>-0.00323295976346372</v>
      </c>
      <c r="U929" s="219">
        <v>2.54</v>
      </c>
      <c r="V929" s="219">
        <v>2.83</v>
      </c>
      <c r="W929" s="219">
        <v>3.18</v>
      </c>
      <c r="X929" s="219">
        <v>3.99</v>
      </c>
      <c r="Y929" s="219">
        <v>4.47</v>
      </c>
      <c r="Z929" s="219">
        <v>4.54</v>
      </c>
      <c r="AA929" s="219">
        <v>4.87</v>
      </c>
      <c r="AB929" s="219">
        <v>4.75</v>
      </c>
      <c r="AC929" s="219">
        <v>4.12</v>
      </c>
      <c r="AD929" s="219">
        <v>3.21</v>
      </c>
      <c r="AE929" s="219">
        <v>2.91</v>
      </c>
      <c r="AF929" s="219">
        <v>2.57</v>
      </c>
      <c r="AG929" s="179">
        <v>2.68160946144714</v>
      </c>
      <c r="AH929" s="179">
        <v>2.98777747082496</v>
      </c>
      <c r="AI929" s="179">
        <v>3.3572905855913</v>
      </c>
      <c r="AJ929" s="179">
        <v>4.21244950833626</v>
      </c>
      <c r="AK929" s="179">
        <v>4.71921035144438</v>
      </c>
      <c r="AL929" s="179">
        <v>4.79311297439765</v>
      </c>
      <c r="AM929" s="179">
        <v>5.14151105403448</v>
      </c>
      <c r="AN929" s="179">
        <v>5.01482084325745</v>
      </c>
      <c r="AO929" s="179">
        <v>4.34969723667804</v>
      </c>
      <c r="AP929" s="179">
        <v>3.38896313828556</v>
      </c>
      <c r="AQ929" s="179">
        <v>3.07223761134298</v>
      </c>
      <c r="AR929" s="179">
        <v>2.7132820141414</v>
      </c>
      <c r="AS929" s="177">
        <v>0.8</v>
      </c>
      <c r="AT929" s="180">
        <v>1.08864002032348</v>
      </c>
      <c r="AU929" s="181">
        <v>922</v>
      </c>
    </row>
    <row r="930" customHeight="1" spans="1:47">
      <c r="A930" s="184" t="s">
        <v>954</v>
      </c>
      <c r="B930" s="185" t="s">
        <v>1060</v>
      </c>
      <c r="C930" s="167" t="s">
        <v>1068</v>
      </c>
      <c r="D930" s="186">
        <v>0</v>
      </c>
      <c r="E930" s="186">
        <v>0.75</v>
      </c>
      <c r="F930" s="186" t="s">
        <v>160</v>
      </c>
      <c r="G930" s="186" t="s">
        <v>160</v>
      </c>
      <c r="H930" s="186" t="s">
        <v>160</v>
      </c>
      <c r="I930" s="186" t="s">
        <v>160</v>
      </c>
      <c r="J930" s="186" t="s">
        <v>160</v>
      </c>
      <c r="K930" s="196" t="s">
        <v>160</v>
      </c>
      <c r="L930" s="171">
        <v>0.3981</v>
      </c>
      <c r="M930" s="172">
        <v>26</v>
      </c>
      <c r="N930" s="173">
        <v>115.43</v>
      </c>
      <c r="O930" s="173">
        <v>30.23</v>
      </c>
      <c r="P930" s="174">
        <v>1.035</v>
      </c>
      <c r="Q930" s="175">
        <v>24.13</v>
      </c>
      <c r="R930" s="176">
        <v>19</v>
      </c>
      <c r="S930" s="174">
        <f t="shared" si="28"/>
        <v>1.071464</v>
      </c>
      <c r="T930" s="177">
        <f t="shared" si="29"/>
        <v>-0.0340319413438063</v>
      </c>
      <c r="U930" s="219">
        <v>2.54</v>
      </c>
      <c r="V930" s="219">
        <v>2.83</v>
      </c>
      <c r="W930" s="219">
        <v>3.18</v>
      </c>
      <c r="X930" s="219">
        <v>3.99</v>
      </c>
      <c r="Y930" s="219">
        <v>4.47</v>
      </c>
      <c r="Z930" s="219">
        <v>4.54</v>
      </c>
      <c r="AA930" s="219">
        <v>4.87</v>
      </c>
      <c r="AB930" s="219">
        <v>4.75</v>
      </c>
      <c r="AC930" s="219">
        <v>4.12</v>
      </c>
      <c r="AD930" s="219">
        <v>3.21</v>
      </c>
      <c r="AE930" s="219">
        <v>2.91</v>
      </c>
      <c r="AF930" s="219">
        <v>2.57</v>
      </c>
      <c r="AG930" s="179">
        <v>2.67715275548222</v>
      </c>
      <c r="AH930" s="179">
        <v>2.98281192835224</v>
      </c>
      <c r="AI930" s="179">
        <v>3.35171093009191</v>
      </c>
      <c r="AJ930" s="179">
        <v>4.20544861983231</v>
      </c>
      <c r="AK930" s="179">
        <v>4.71136725078957</v>
      </c>
      <c r="AL930" s="179">
        <v>4.78514705113751</v>
      </c>
      <c r="AM930" s="179">
        <v>5.13296610992063</v>
      </c>
      <c r="AN930" s="179">
        <v>5.00648645218132</v>
      </c>
      <c r="AO930" s="179">
        <v>4.3424682490499</v>
      </c>
      <c r="AP930" s="179">
        <v>3.38333084452674</v>
      </c>
      <c r="AQ930" s="179">
        <v>3.06713170017845</v>
      </c>
      <c r="AR930" s="179">
        <v>2.70877266991705</v>
      </c>
      <c r="AS930" s="177">
        <v>0.8</v>
      </c>
      <c r="AT930" s="180">
        <v>1.0783036074795</v>
      </c>
      <c r="AU930" s="181">
        <v>923</v>
      </c>
    </row>
    <row r="931" customHeight="1" spans="1:47">
      <c r="A931" s="184" t="s">
        <v>954</v>
      </c>
      <c r="B931" s="185" t="s">
        <v>1060</v>
      </c>
      <c r="C931" s="167" t="s">
        <v>1069</v>
      </c>
      <c r="D931" s="186">
        <v>0</v>
      </c>
      <c r="E931" s="186">
        <v>0.75</v>
      </c>
      <c r="F931" s="186" t="s">
        <v>160</v>
      </c>
      <c r="G931" s="186" t="s">
        <v>160</v>
      </c>
      <c r="H931" s="186" t="s">
        <v>160</v>
      </c>
      <c r="I931" s="186" t="s">
        <v>160</v>
      </c>
      <c r="J931" s="186" t="s">
        <v>160</v>
      </c>
      <c r="K931" s="196" t="s">
        <v>160</v>
      </c>
      <c r="L931" s="171">
        <v>0.3981</v>
      </c>
      <c r="M931" s="172">
        <v>21</v>
      </c>
      <c r="N931" s="173">
        <v>115.93</v>
      </c>
      <c r="O931" s="173">
        <v>30.08</v>
      </c>
      <c r="P931" s="174">
        <v>1.02</v>
      </c>
      <c r="Q931" s="175">
        <v>23.88</v>
      </c>
      <c r="R931" s="176">
        <v>19</v>
      </c>
      <c r="S931" s="174">
        <f t="shared" si="28"/>
        <v>1.071464</v>
      </c>
      <c r="T931" s="177">
        <f t="shared" si="29"/>
        <v>-0.04803147842578</v>
      </c>
      <c r="U931" s="219">
        <v>2.54</v>
      </c>
      <c r="V931" s="219">
        <v>2.83</v>
      </c>
      <c r="W931" s="219">
        <v>3.18</v>
      </c>
      <c r="X931" s="219">
        <v>3.99</v>
      </c>
      <c r="Y931" s="219">
        <v>4.47</v>
      </c>
      <c r="Z931" s="219">
        <v>4.54</v>
      </c>
      <c r="AA931" s="219">
        <v>4.87</v>
      </c>
      <c r="AB931" s="219">
        <v>4.75</v>
      </c>
      <c r="AC931" s="219">
        <v>4.12</v>
      </c>
      <c r="AD931" s="219">
        <v>3.21</v>
      </c>
      <c r="AE931" s="219">
        <v>2.91</v>
      </c>
      <c r="AF931" s="219">
        <v>2.57</v>
      </c>
      <c r="AG931" s="179">
        <v>2.67421322601599</v>
      </c>
      <c r="AH931" s="179">
        <v>2.97953678331703</v>
      </c>
      <c r="AI931" s="179">
        <v>3.3480307317838</v>
      </c>
      <c r="AJ931" s="179">
        <v>4.20083101252119</v>
      </c>
      <c r="AK931" s="179">
        <v>4.70619414184704</v>
      </c>
      <c r="AL931" s="179">
        <v>4.7798929315404</v>
      </c>
      <c r="AM931" s="179">
        <v>5.12733008295192</v>
      </c>
      <c r="AN931" s="179">
        <v>5.00098930062046</v>
      </c>
      <c r="AO931" s="179">
        <v>4.33770019338027</v>
      </c>
      <c r="AP931" s="179">
        <v>3.37961592736667</v>
      </c>
      <c r="AQ931" s="179">
        <v>3.06376397153801</v>
      </c>
      <c r="AR931" s="179">
        <v>2.70579842159886</v>
      </c>
      <c r="AS931" s="177">
        <v>0.8</v>
      </c>
      <c r="AT931" s="180">
        <v>1.07999526614037</v>
      </c>
      <c r="AU931" s="181">
        <v>924</v>
      </c>
    </row>
    <row r="932" customHeight="1" spans="1:47">
      <c r="A932" s="184" t="s">
        <v>954</v>
      </c>
      <c r="B932" s="185" t="s">
        <v>1060</v>
      </c>
      <c r="C932" s="167" t="s">
        <v>1070</v>
      </c>
      <c r="D932" s="186">
        <v>0</v>
      </c>
      <c r="E932" s="186">
        <v>0.75</v>
      </c>
      <c r="F932" s="186" t="s">
        <v>160</v>
      </c>
      <c r="G932" s="186" t="s">
        <v>160</v>
      </c>
      <c r="H932" s="186" t="s">
        <v>160</v>
      </c>
      <c r="I932" s="186" t="s">
        <v>160</v>
      </c>
      <c r="J932" s="186" t="s">
        <v>160</v>
      </c>
      <c r="K932" s="196" t="s">
        <v>160</v>
      </c>
      <c r="L932" s="171">
        <v>0.3981</v>
      </c>
      <c r="M932" s="172">
        <v>66</v>
      </c>
      <c r="N932" s="173">
        <v>115.03</v>
      </c>
      <c r="O932" s="173">
        <v>31.18</v>
      </c>
      <c r="P932" s="174">
        <v>1.095</v>
      </c>
      <c r="Q932" s="175">
        <v>25.68</v>
      </c>
      <c r="R932" s="176">
        <v>20</v>
      </c>
      <c r="S932" s="174">
        <f t="shared" si="28"/>
        <v>1.079048</v>
      </c>
      <c r="T932" s="177">
        <f t="shared" si="29"/>
        <v>0.0147834016651713</v>
      </c>
      <c r="U932" s="219">
        <v>2.66</v>
      </c>
      <c r="V932" s="219">
        <v>2.87</v>
      </c>
      <c r="W932" s="219">
        <v>3.43</v>
      </c>
      <c r="X932" s="219">
        <v>4.3</v>
      </c>
      <c r="Y932" s="219">
        <v>4.6</v>
      </c>
      <c r="Z932" s="219">
        <v>4.72</v>
      </c>
      <c r="AA932" s="219">
        <v>4.66</v>
      </c>
      <c r="AB932" s="219">
        <v>4.47</v>
      </c>
      <c r="AC932" s="219">
        <v>3.95</v>
      </c>
      <c r="AD932" s="219">
        <v>3.2</v>
      </c>
      <c r="AE932" s="219">
        <v>2.91</v>
      </c>
      <c r="AF932" s="219">
        <v>2.53</v>
      </c>
      <c r="AG932" s="179">
        <v>2.82829976052965</v>
      </c>
      <c r="AH932" s="179">
        <v>3.05158658372936</v>
      </c>
      <c r="AI932" s="179">
        <v>3.64701811226192</v>
      </c>
      <c r="AJ932" s="179">
        <v>4.57206352266072</v>
      </c>
      <c r="AK932" s="179">
        <v>4.8910446986603</v>
      </c>
      <c r="AL932" s="179">
        <v>5.01863716906013</v>
      </c>
      <c r="AM932" s="179">
        <v>4.95484093386022</v>
      </c>
      <c r="AN932" s="179">
        <v>4.75281952239381</v>
      </c>
      <c r="AO932" s="179">
        <v>4.19991881732787</v>
      </c>
      <c r="AP932" s="179">
        <v>3.4024658773289</v>
      </c>
      <c r="AQ932" s="179">
        <v>3.09411740719597</v>
      </c>
      <c r="AR932" s="179">
        <v>2.69007458426316</v>
      </c>
      <c r="AS932" s="177">
        <v>0.8</v>
      </c>
      <c r="AT932" s="180">
        <v>1.0834690837197</v>
      </c>
      <c r="AU932" s="181">
        <v>925</v>
      </c>
    </row>
    <row r="933" customHeight="1" spans="1:47">
      <c r="A933" s="184" t="s">
        <v>954</v>
      </c>
      <c r="B933" s="185" t="s">
        <v>1060</v>
      </c>
      <c r="C933" s="167" t="s">
        <v>1071</v>
      </c>
      <c r="D933" s="186">
        <v>0</v>
      </c>
      <c r="E933" s="186">
        <v>0.75</v>
      </c>
      <c r="F933" s="186" t="s">
        <v>160</v>
      </c>
      <c r="G933" s="186" t="s">
        <v>160</v>
      </c>
      <c r="H933" s="186" t="s">
        <v>160</v>
      </c>
      <c r="I933" s="186" t="s">
        <v>160</v>
      </c>
      <c r="J933" s="186" t="s">
        <v>160</v>
      </c>
      <c r="K933" s="196" t="s">
        <v>160</v>
      </c>
      <c r="L933" s="171">
        <v>0.3981</v>
      </c>
      <c r="M933" s="172">
        <v>20</v>
      </c>
      <c r="N933" s="173">
        <v>115.55</v>
      </c>
      <c r="O933" s="173">
        <v>29.85</v>
      </c>
      <c r="P933" s="174">
        <v>0.995</v>
      </c>
      <c r="Q933" s="175">
        <v>23.55</v>
      </c>
      <c r="R933" s="176">
        <v>19</v>
      </c>
      <c r="S933" s="174">
        <f t="shared" si="28"/>
        <v>1.02056</v>
      </c>
      <c r="T933" s="177">
        <f t="shared" si="29"/>
        <v>-0.0250450732930941</v>
      </c>
      <c r="U933" s="219">
        <v>2.38</v>
      </c>
      <c r="V933" s="219">
        <v>2.66</v>
      </c>
      <c r="W933" s="219">
        <v>2.88</v>
      </c>
      <c r="X933" s="219">
        <v>3.54</v>
      </c>
      <c r="Y933" s="219">
        <v>4.14</v>
      </c>
      <c r="Z933" s="219">
        <v>4.23</v>
      </c>
      <c r="AA933" s="219">
        <v>4.92</v>
      </c>
      <c r="AB933" s="219">
        <v>4.51</v>
      </c>
      <c r="AC933" s="219">
        <v>3.94</v>
      </c>
      <c r="AD933" s="219">
        <v>3.19</v>
      </c>
      <c r="AE933" s="219">
        <v>2.89</v>
      </c>
      <c r="AF933" s="219">
        <v>2.6</v>
      </c>
      <c r="AG933" s="179">
        <v>2.49869216900525</v>
      </c>
      <c r="AH933" s="179">
        <v>2.79265595359411</v>
      </c>
      <c r="AI933" s="179">
        <v>3.0236274986282</v>
      </c>
      <c r="AJ933" s="179">
        <v>3.7165421337305</v>
      </c>
      <c r="AK933" s="179">
        <v>4.34646452927804</v>
      </c>
      <c r="AL933" s="179">
        <v>4.44095288861018</v>
      </c>
      <c r="AM933" s="179">
        <v>5.16536364348985</v>
      </c>
      <c r="AN933" s="179">
        <v>4.73491667319903</v>
      </c>
      <c r="AO933" s="179">
        <v>4.13649039742886</v>
      </c>
      <c r="AP933" s="179">
        <v>3.34908740299443</v>
      </c>
      <c r="AQ933" s="179">
        <v>3.03412620522066</v>
      </c>
      <c r="AR933" s="179">
        <v>2.72966371403935</v>
      </c>
      <c r="AS933" s="177">
        <v>0.8</v>
      </c>
      <c r="AT933" s="180">
        <v>1.10289764920603</v>
      </c>
      <c r="AU933" s="181">
        <v>926</v>
      </c>
    </row>
    <row r="934" customHeight="1" spans="1:47">
      <c r="A934" s="184" t="s">
        <v>954</v>
      </c>
      <c r="B934" s="185" t="s">
        <v>1072</v>
      </c>
      <c r="C934" s="167" t="s">
        <v>1073</v>
      </c>
      <c r="D934" s="186">
        <v>0</v>
      </c>
      <c r="E934" s="186">
        <v>0.75</v>
      </c>
      <c r="F934" s="186" t="s">
        <v>160</v>
      </c>
      <c r="G934" s="186" t="s">
        <v>160</v>
      </c>
      <c r="H934" s="186" t="s">
        <v>160</v>
      </c>
      <c r="I934" s="186" t="s">
        <v>160</v>
      </c>
      <c r="J934" s="186" t="s">
        <v>160</v>
      </c>
      <c r="K934" s="196" t="s">
        <v>160</v>
      </c>
      <c r="L934" s="171">
        <v>0.3981</v>
      </c>
      <c r="M934" s="172">
        <v>490</v>
      </c>
      <c r="N934" s="173">
        <v>109.47</v>
      </c>
      <c r="O934" s="173">
        <v>30.3</v>
      </c>
      <c r="P934" s="174">
        <v>0.783</v>
      </c>
      <c r="Q934" s="175">
        <v>20.2</v>
      </c>
      <c r="R934" s="176">
        <v>17</v>
      </c>
      <c r="S934" s="174">
        <f t="shared" si="28"/>
        <v>0.93692</v>
      </c>
      <c r="T934" s="177">
        <f t="shared" si="29"/>
        <v>-0.164282969730607</v>
      </c>
      <c r="U934" s="219">
        <v>2.05</v>
      </c>
      <c r="V934" s="219">
        <v>2.2</v>
      </c>
      <c r="W934" s="219">
        <v>2.89</v>
      </c>
      <c r="X934" s="219">
        <v>3.6</v>
      </c>
      <c r="Y934" s="219">
        <v>3.94</v>
      </c>
      <c r="Z934" s="219">
        <v>4.12</v>
      </c>
      <c r="AA934" s="219">
        <v>4.5</v>
      </c>
      <c r="AB934" s="219">
        <v>4.5</v>
      </c>
      <c r="AC934" s="219">
        <v>3.55</v>
      </c>
      <c r="AD934" s="219">
        <v>2.7</v>
      </c>
      <c r="AE934" s="219">
        <v>2.31</v>
      </c>
      <c r="AF934" s="219">
        <v>2.07</v>
      </c>
      <c r="AG934" s="179">
        <v>2.11777611749135</v>
      </c>
      <c r="AH934" s="179">
        <v>2.27273534560048</v>
      </c>
      <c r="AI934" s="179">
        <v>2.98554779490245</v>
      </c>
      <c r="AJ934" s="179">
        <v>3.71902147461896</v>
      </c>
      <c r="AK934" s="179">
        <v>4.07026239166631</v>
      </c>
      <c r="AL934" s="179">
        <v>4.25621346539726</v>
      </c>
      <c r="AM934" s="179">
        <v>4.6487768432737</v>
      </c>
      <c r="AN934" s="179">
        <v>4.6487768432737</v>
      </c>
      <c r="AO934" s="179">
        <v>3.66736839858259</v>
      </c>
      <c r="AP934" s="179">
        <v>2.78926610596422</v>
      </c>
      <c r="AQ934" s="179">
        <v>2.3863721128805</v>
      </c>
      <c r="AR934" s="179">
        <v>2.1384373479059</v>
      </c>
      <c r="AS934" s="177">
        <v>0.8</v>
      </c>
      <c r="AT934" s="180">
        <v>1.10289764920603</v>
      </c>
      <c r="AU934" s="181">
        <v>927</v>
      </c>
    </row>
    <row r="935" customHeight="1" spans="1:47">
      <c r="A935" s="184" t="s">
        <v>954</v>
      </c>
      <c r="B935" s="185" t="s">
        <v>1072</v>
      </c>
      <c r="C935" s="167" t="s">
        <v>1074</v>
      </c>
      <c r="D935" s="186">
        <v>0</v>
      </c>
      <c r="E935" s="186">
        <v>0.75</v>
      </c>
      <c r="F935" s="186" t="s">
        <v>160</v>
      </c>
      <c r="G935" s="186" t="s">
        <v>160</v>
      </c>
      <c r="H935" s="186" t="s">
        <v>160</v>
      </c>
      <c r="I935" s="186" t="s">
        <v>160</v>
      </c>
      <c r="J935" s="186" t="s">
        <v>160</v>
      </c>
      <c r="K935" s="196" t="s">
        <v>160</v>
      </c>
      <c r="L935" s="171">
        <v>0.3981</v>
      </c>
      <c r="M935" s="172">
        <v>1079</v>
      </c>
      <c r="N935" s="173">
        <v>108.93</v>
      </c>
      <c r="O935" s="173">
        <v>30.3</v>
      </c>
      <c r="P935" s="174">
        <v>0.769</v>
      </c>
      <c r="Q935" s="175">
        <v>18.5</v>
      </c>
      <c r="R935" s="176">
        <v>17</v>
      </c>
      <c r="S935" s="174">
        <f t="shared" si="28"/>
        <v>0.93212</v>
      </c>
      <c r="T935" s="177">
        <f t="shared" si="29"/>
        <v>-0.174998927176758</v>
      </c>
      <c r="U935" s="219">
        <v>1.94</v>
      </c>
      <c r="V935" s="219">
        <v>2.21</v>
      </c>
      <c r="W935" s="219">
        <v>2.95</v>
      </c>
      <c r="X935" s="219">
        <v>3.65</v>
      </c>
      <c r="Y935" s="219">
        <v>4.05</v>
      </c>
      <c r="Z935" s="219">
        <v>4.11</v>
      </c>
      <c r="AA935" s="219">
        <v>4.75</v>
      </c>
      <c r="AB935" s="219">
        <v>4.58</v>
      </c>
      <c r="AC935" s="219">
        <v>3.45</v>
      </c>
      <c r="AD935" s="219">
        <v>2.54</v>
      </c>
      <c r="AE935" s="219">
        <v>2.14</v>
      </c>
      <c r="AF935" s="219">
        <v>1.86</v>
      </c>
      <c r="AG935" s="179">
        <v>1.99121606660087</v>
      </c>
      <c r="AH935" s="179">
        <v>2.26834407587006</v>
      </c>
      <c r="AI935" s="179">
        <v>3.02788010127451</v>
      </c>
      <c r="AJ935" s="179">
        <v>3.74636012530575</v>
      </c>
      <c r="AK935" s="179">
        <v>4.15692013903789</v>
      </c>
      <c r="AL935" s="179">
        <v>4.21850414109771</v>
      </c>
      <c r="AM935" s="179">
        <v>4.87540016306913</v>
      </c>
      <c r="AN935" s="179">
        <v>4.70091215723297</v>
      </c>
      <c r="AO935" s="179">
        <v>3.54108011843969</v>
      </c>
      <c r="AP935" s="179">
        <v>2.60705608719907</v>
      </c>
      <c r="AQ935" s="179">
        <v>2.19649607346694</v>
      </c>
      <c r="AR935" s="179">
        <v>1.90910406385444</v>
      </c>
      <c r="AS935" s="177">
        <v>0.8</v>
      </c>
      <c r="AT935" s="180">
        <v>1.10271308556234</v>
      </c>
      <c r="AU935" s="181">
        <v>928</v>
      </c>
    </row>
    <row r="936" customHeight="1" spans="1:47">
      <c r="A936" s="184" t="s">
        <v>954</v>
      </c>
      <c r="B936" s="185" t="s">
        <v>1072</v>
      </c>
      <c r="C936" s="167" t="s">
        <v>1075</v>
      </c>
      <c r="D936" s="186">
        <v>0</v>
      </c>
      <c r="E936" s="186">
        <v>0.75</v>
      </c>
      <c r="F936" s="186" t="s">
        <v>160</v>
      </c>
      <c r="G936" s="186" t="s">
        <v>160</v>
      </c>
      <c r="H936" s="186" t="s">
        <v>160</v>
      </c>
      <c r="I936" s="186" t="s">
        <v>160</v>
      </c>
      <c r="J936" s="186" t="s">
        <v>160</v>
      </c>
      <c r="K936" s="196" t="s">
        <v>160</v>
      </c>
      <c r="L936" s="171">
        <v>0.3981</v>
      </c>
      <c r="M936" s="172">
        <v>556</v>
      </c>
      <c r="N936" s="173">
        <v>109.73</v>
      </c>
      <c r="O936" s="173">
        <v>30.6</v>
      </c>
      <c r="P936" s="174">
        <v>0.823</v>
      </c>
      <c r="Q936" s="175">
        <v>20.6</v>
      </c>
      <c r="R936" s="176">
        <v>18</v>
      </c>
      <c r="S936" s="174">
        <f t="shared" si="28"/>
        <v>0.93692</v>
      </c>
      <c r="T936" s="177">
        <f t="shared" si="29"/>
        <v>-0.121589890278786</v>
      </c>
      <c r="U936" s="219">
        <v>2.05</v>
      </c>
      <c r="V936" s="219">
        <v>2.2</v>
      </c>
      <c r="W936" s="219">
        <v>2.89</v>
      </c>
      <c r="X936" s="219">
        <v>3.6</v>
      </c>
      <c r="Y936" s="219">
        <v>3.94</v>
      </c>
      <c r="Z936" s="219">
        <v>4.12</v>
      </c>
      <c r="AA936" s="219">
        <v>4.5</v>
      </c>
      <c r="AB936" s="219">
        <v>4.5</v>
      </c>
      <c r="AC936" s="219">
        <v>3.55</v>
      </c>
      <c r="AD936" s="219">
        <v>2.7</v>
      </c>
      <c r="AE936" s="219">
        <v>2.31</v>
      </c>
      <c r="AF936" s="219">
        <v>2.07</v>
      </c>
      <c r="AG936" s="179">
        <v>2.12145199163216</v>
      </c>
      <c r="AH936" s="179">
        <v>2.27668018614183</v>
      </c>
      <c r="AI936" s="179">
        <v>2.99072988088631</v>
      </c>
      <c r="AJ936" s="179">
        <v>3.72547666823208</v>
      </c>
      <c r="AK936" s="179">
        <v>4.077327242454</v>
      </c>
      <c r="AL936" s="179">
        <v>4.2636010758656</v>
      </c>
      <c r="AM936" s="179">
        <v>4.6568458352901</v>
      </c>
      <c r="AN936" s="179">
        <v>4.6568458352901</v>
      </c>
      <c r="AO936" s="179">
        <v>3.67373393672886</v>
      </c>
      <c r="AP936" s="179">
        <v>2.79410750117406</v>
      </c>
      <c r="AQ936" s="179">
        <v>2.39051419544892</v>
      </c>
      <c r="AR936" s="179">
        <v>2.14214908423345</v>
      </c>
      <c r="AS936" s="177">
        <v>0.8</v>
      </c>
      <c r="AT936" s="180">
        <v>1.10780559259576</v>
      </c>
      <c r="AU936" s="181">
        <v>929</v>
      </c>
    </row>
    <row r="937" customHeight="1" spans="1:47">
      <c r="A937" s="184" t="s">
        <v>954</v>
      </c>
      <c r="B937" s="185" t="s">
        <v>1072</v>
      </c>
      <c r="C937" s="167" t="s">
        <v>1076</v>
      </c>
      <c r="D937" s="186">
        <v>0</v>
      </c>
      <c r="E937" s="186">
        <v>0.75</v>
      </c>
      <c r="F937" s="186" t="s">
        <v>160</v>
      </c>
      <c r="G937" s="186" t="s">
        <v>160</v>
      </c>
      <c r="H937" s="186" t="s">
        <v>160</v>
      </c>
      <c r="I937" s="186" t="s">
        <v>160</v>
      </c>
      <c r="J937" s="186" t="s">
        <v>160</v>
      </c>
      <c r="K937" s="196" t="s">
        <v>160</v>
      </c>
      <c r="L937" s="171">
        <v>0.3981</v>
      </c>
      <c r="M937" s="172">
        <v>371</v>
      </c>
      <c r="N937" s="173">
        <v>110.33</v>
      </c>
      <c r="O937" s="173">
        <v>31.05</v>
      </c>
      <c r="P937" s="174">
        <v>0.874</v>
      </c>
      <c r="Q937" s="175">
        <v>24.05</v>
      </c>
      <c r="R937" s="176">
        <v>19</v>
      </c>
      <c r="S937" s="174">
        <f t="shared" si="28"/>
        <v>0.99604</v>
      </c>
      <c r="T937" s="177">
        <f t="shared" si="29"/>
        <v>-0.122525199791173</v>
      </c>
      <c r="U937" s="219">
        <v>2.48</v>
      </c>
      <c r="V937" s="219">
        <v>2.6</v>
      </c>
      <c r="W937" s="219">
        <v>3.21</v>
      </c>
      <c r="X937" s="219">
        <v>3.89</v>
      </c>
      <c r="Y937" s="219">
        <v>4.23</v>
      </c>
      <c r="Z937" s="219">
        <v>4.39</v>
      </c>
      <c r="AA937" s="219">
        <v>4.4</v>
      </c>
      <c r="AB937" s="219">
        <v>4.3</v>
      </c>
      <c r="AC937" s="219">
        <v>3.54</v>
      </c>
      <c r="AD937" s="219">
        <v>2.9</v>
      </c>
      <c r="AE937" s="219">
        <v>2.61</v>
      </c>
      <c r="AF937" s="219">
        <v>2.33</v>
      </c>
      <c r="AG937" s="179">
        <v>2.61009019718084</v>
      </c>
      <c r="AH937" s="179">
        <v>2.7363848841412</v>
      </c>
      <c r="AI937" s="179">
        <v>3.37838287618971</v>
      </c>
      <c r="AJ937" s="179">
        <v>4.0940527689651</v>
      </c>
      <c r="AK937" s="179">
        <v>4.4518877153528</v>
      </c>
      <c r="AL937" s="179">
        <v>4.62028063129995</v>
      </c>
      <c r="AM937" s="179">
        <v>4.63080518854664</v>
      </c>
      <c r="AN937" s="179">
        <v>4.52555961607968</v>
      </c>
      <c r="AO937" s="179">
        <v>3.72569326533071</v>
      </c>
      <c r="AP937" s="179">
        <v>3.05212160154211</v>
      </c>
      <c r="AQ937" s="179">
        <v>2.7469094413879</v>
      </c>
      <c r="AR937" s="179">
        <v>2.45222183848038</v>
      </c>
      <c r="AS937" s="177">
        <v>0.8</v>
      </c>
      <c r="AT937" s="180">
        <v>1.09979424571573</v>
      </c>
      <c r="AU937" s="181">
        <v>930</v>
      </c>
    </row>
    <row r="938" customHeight="1" spans="1:47">
      <c r="A938" s="184" t="s">
        <v>954</v>
      </c>
      <c r="B938" s="185" t="s">
        <v>1072</v>
      </c>
      <c r="C938" s="167" t="s">
        <v>1077</v>
      </c>
      <c r="D938" s="186">
        <v>0</v>
      </c>
      <c r="E938" s="186">
        <v>0.75</v>
      </c>
      <c r="F938" s="186" t="s">
        <v>160</v>
      </c>
      <c r="G938" s="186" t="s">
        <v>160</v>
      </c>
      <c r="H938" s="186" t="s">
        <v>160</v>
      </c>
      <c r="I938" s="186" t="s">
        <v>160</v>
      </c>
      <c r="J938" s="186" t="s">
        <v>160</v>
      </c>
      <c r="K938" s="196" t="s">
        <v>160</v>
      </c>
      <c r="L938" s="171">
        <v>0.3981</v>
      </c>
      <c r="M938" s="172">
        <v>547</v>
      </c>
      <c r="N938" s="173">
        <v>109.48</v>
      </c>
      <c r="O938" s="173">
        <v>29.98</v>
      </c>
      <c r="P938" s="174">
        <v>0.761</v>
      </c>
      <c r="Q938" s="175">
        <v>22.08</v>
      </c>
      <c r="R938" s="176">
        <v>17</v>
      </c>
      <c r="S938" s="174">
        <f t="shared" si="28"/>
        <v>0.87892</v>
      </c>
      <c r="T938" s="177">
        <f t="shared" si="29"/>
        <v>-0.134164656624039</v>
      </c>
      <c r="U938" s="219">
        <v>1.92</v>
      </c>
      <c r="V938" s="219">
        <v>1.99</v>
      </c>
      <c r="W938" s="219">
        <v>2.68</v>
      </c>
      <c r="X938" s="219">
        <v>3.27</v>
      </c>
      <c r="Y938" s="219">
        <v>3.66</v>
      </c>
      <c r="Z938" s="219">
        <v>3.78</v>
      </c>
      <c r="AA938" s="219">
        <v>4.26</v>
      </c>
      <c r="AB938" s="219">
        <v>4.27</v>
      </c>
      <c r="AC938" s="219">
        <v>3.37</v>
      </c>
      <c r="AD938" s="219">
        <v>2.59</v>
      </c>
      <c r="AE938" s="219">
        <v>2.2</v>
      </c>
      <c r="AF938" s="219">
        <v>2.05</v>
      </c>
      <c r="AG938" s="179">
        <v>1.99984781322532</v>
      </c>
      <c r="AH938" s="179">
        <v>2.07275893141583</v>
      </c>
      <c r="AI938" s="179">
        <v>2.79145423929368</v>
      </c>
      <c r="AJ938" s="179">
        <v>3.40599080689938</v>
      </c>
      <c r="AK938" s="179">
        <v>3.81220989396077</v>
      </c>
      <c r="AL938" s="179">
        <v>3.93720038228735</v>
      </c>
      <c r="AM938" s="179">
        <v>4.43716233559368</v>
      </c>
      <c r="AN938" s="179">
        <v>4.4475782096209</v>
      </c>
      <c r="AO938" s="179">
        <v>3.51014954717153</v>
      </c>
      <c r="AP938" s="179">
        <v>2.69771137304874</v>
      </c>
      <c r="AQ938" s="179">
        <v>2.29149228598735</v>
      </c>
      <c r="AR938" s="179">
        <v>2.13525417557912</v>
      </c>
      <c r="AS938" s="177">
        <v>0.8</v>
      </c>
      <c r="AT938" s="180">
        <v>1.09680704896405</v>
      </c>
      <c r="AU938" s="181">
        <v>931</v>
      </c>
    </row>
    <row r="939" customHeight="1" spans="1:47">
      <c r="A939" s="184" t="s">
        <v>954</v>
      </c>
      <c r="B939" s="185" t="s">
        <v>1072</v>
      </c>
      <c r="C939" s="167" t="s">
        <v>1078</v>
      </c>
      <c r="D939" s="186">
        <v>0</v>
      </c>
      <c r="E939" s="186">
        <v>0.75</v>
      </c>
      <c r="F939" s="186" t="s">
        <v>160</v>
      </c>
      <c r="G939" s="186" t="s">
        <v>160</v>
      </c>
      <c r="H939" s="186" t="s">
        <v>160</v>
      </c>
      <c r="I939" s="186" t="s">
        <v>160</v>
      </c>
      <c r="J939" s="186" t="s">
        <v>160</v>
      </c>
      <c r="K939" s="196" t="s">
        <v>160</v>
      </c>
      <c r="L939" s="171">
        <v>0.3981</v>
      </c>
      <c r="M939" s="172">
        <v>847</v>
      </c>
      <c r="N939" s="173">
        <v>109.15</v>
      </c>
      <c r="O939" s="173">
        <v>29.68</v>
      </c>
      <c r="P939" s="174">
        <v>0.754</v>
      </c>
      <c r="Q939" s="175">
        <v>21.68</v>
      </c>
      <c r="R939" s="176">
        <v>17</v>
      </c>
      <c r="S939" s="174">
        <f t="shared" si="28"/>
        <v>0.87892</v>
      </c>
      <c r="T939" s="177">
        <f t="shared" si="29"/>
        <v>-0.142128976471124</v>
      </c>
      <c r="U939" s="219">
        <v>1.92</v>
      </c>
      <c r="V939" s="219">
        <v>1.99</v>
      </c>
      <c r="W939" s="219">
        <v>2.68</v>
      </c>
      <c r="X939" s="219">
        <v>3.27</v>
      </c>
      <c r="Y939" s="219">
        <v>3.66</v>
      </c>
      <c r="Z939" s="219">
        <v>3.78</v>
      </c>
      <c r="AA939" s="219">
        <v>4.26</v>
      </c>
      <c r="AB939" s="219">
        <v>4.27</v>
      </c>
      <c r="AC939" s="219">
        <v>3.37</v>
      </c>
      <c r="AD939" s="219">
        <v>2.59</v>
      </c>
      <c r="AE939" s="219">
        <v>2.2</v>
      </c>
      <c r="AF939" s="219">
        <v>2.05</v>
      </c>
      <c r="AG939" s="179">
        <v>1.99621280662631</v>
      </c>
      <c r="AH939" s="179">
        <v>2.06899139853457</v>
      </c>
      <c r="AI939" s="179">
        <v>2.7863803759159</v>
      </c>
      <c r="AJ939" s="179">
        <v>3.39979993628544</v>
      </c>
      <c r="AK939" s="179">
        <v>3.80528066263141</v>
      </c>
      <c r="AL939" s="179">
        <v>3.93004396304556</v>
      </c>
      <c r="AM939" s="179">
        <v>4.42909716470214</v>
      </c>
      <c r="AN939" s="179">
        <v>4.43949410640331</v>
      </c>
      <c r="AO939" s="179">
        <v>3.50376935329723</v>
      </c>
      <c r="AP939" s="179">
        <v>2.69280790060529</v>
      </c>
      <c r="AQ939" s="179">
        <v>2.28732717425932</v>
      </c>
      <c r="AR939" s="179">
        <v>2.13137304874164</v>
      </c>
      <c r="AS939" s="177">
        <v>0.8</v>
      </c>
      <c r="AT939" s="180">
        <v>1.05589919306989</v>
      </c>
      <c r="AU939" s="181">
        <v>932</v>
      </c>
    </row>
    <row r="940" customHeight="1" spans="1:47">
      <c r="A940" s="184" t="s">
        <v>954</v>
      </c>
      <c r="B940" s="185" t="s">
        <v>1072</v>
      </c>
      <c r="C940" s="167" t="s">
        <v>1079</v>
      </c>
      <c r="D940" s="186">
        <v>0</v>
      </c>
      <c r="E940" s="186">
        <v>0.75</v>
      </c>
      <c r="F940" s="186" t="s">
        <v>160</v>
      </c>
      <c r="G940" s="186" t="s">
        <v>160</v>
      </c>
      <c r="H940" s="186" t="s">
        <v>160</v>
      </c>
      <c r="I940" s="186" t="s">
        <v>160</v>
      </c>
      <c r="J940" s="186" t="s">
        <v>160</v>
      </c>
      <c r="K940" s="196" t="s">
        <v>160</v>
      </c>
      <c r="L940" s="171">
        <v>0.3981</v>
      </c>
      <c r="M940" s="172">
        <v>456</v>
      </c>
      <c r="N940" s="173">
        <v>109.4</v>
      </c>
      <c r="O940" s="173">
        <v>29.52</v>
      </c>
      <c r="P940" s="174">
        <v>0.758</v>
      </c>
      <c r="Q940" s="175">
        <v>21.42</v>
      </c>
      <c r="R940" s="176">
        <v>17</v>
      </c>
      <c r="S940" s="174">
        <f t="shared" si="28"/>
        <v>0.87892</v>
      </c>
      <c r="T940" s="177">
        <f t="shared" si="29"/>
        <v>-0.137577936558504</v>
      </c>
      <c r="U940" s="219">
        <v>1.92</v>
      </c>
      <c r="V940" s="219">
        <v>1.99</v>
      </c>
      <c r="W940" s="219">
        <v>2.68</v>
      </c>
      <c r="X940" s="219">
        <v>3.27</v>
      </c>
      <c r="Y940" s="219">
        <v>3.66</v>
      </c>
      <c r="Z940" s="219">
        <v>3.78</v>
      </c>
      <c r="AA940" s="219">
        <v>4.26</v>
      </c>
      <c r="AB940" s="219">
        <v>4.27</v>
      </c>
      <c r="AC940" s="219">
        <v>3.37</v>
      </c>
      <c r="AD940" s="219">
        <v>2.59</v>
      </c>
      <c r="AE940" s="219">
        <v>2.2</v>
      </c>
      <c r="AF940" s="219">
        <v>2.05</v>
      </c>
      <c r="AG940" s="179">
        <v>1.99430792336049</v>
      </c>
      <c r="AH940" s="179">
        <v>2.06701706639967</v>
      </c>
      <c r="AI940" s="179">
        <v>2.78372147635735</v>
      </c>
      <c r="AJ940" s="179">
        <v>3.39655568197333</v>
      </c>
      <c r="AK940" s="179">
        <v>3.80164947890593</v>
      </c>
      <c r="AL940" s="179">
        <v>3.92629372411596</v>
      </c>
      <c r="AM940" s="179">
        <v>4.42487070495608</v>
      </c>
      <c r="AN940" s="179">
        <v>4.43525772539025</v>
      </c>
      <c r="AO940" s="179">
        <v>3.50042588631502</v>
      </c>
      <c r="AP940" s="179">
        <v>2.69023829244983</v>
      </c>
      <c r="AQ940" s="179">
        <v>2.28514449551723</v>
      </c>
      <c r="AR940" s="179">
        <v>2.12933918900469</v>
      </c>
      <c r="AS940" s="177">
        <v>0.8</v>
      </c>
      <c r="AT940" s="180">
        <v>1.05563219413789</v>
      </c>
      <c r="AU940" s="181">
        <v>933</v>
      </c>
    </row>
    <row r="941" customHeight="1" spans="1:47">
      <c r="A941" s="184" t="s">
        <v>954</v>
      </c>
      <c r="B941" s="185" t="s">
        <v>1072</v>
      </c>
      <c r="C941" s="167" t="s">
        <v>1080</v>
      </c>
      <c r="D941" s="186">
        <v>0</v>
      </c>
      <c r="E941" s="186">
        <v>0.75</v>
      </c>
      <c r="F941" s="186" t="s">
        <v>160</v>
      </c>
      <c r="G941" s="186" t="s">
        <v>160</v>
      </c>
      <c r="H941" s="186" t="s">
        <v>160</v>
      </c>
      <c r="I941" s="186" t="s">
        <v>160</v>
      </c>
      <c r="J941" s="186" t="s">
        <v>160</v>
      </c>
      <c r="K941" s="196" t="s">
        <v>160</v>
      </c>
      <c r="L941" s="171">
        <v>0.3981</v>
      </c>
      <c r="M941" s="172">
        <v>508</v>
      </c>
      <c r="N941" s="173">
        <v>110.03</v>
      </c>
      <c r="O941" s="173">
        <v>29.9</v>
      </c>
      <c r="P941" s="174">
        <v>0.788</v>
      </c>
      <c r="Q941" s="175">
        <v>23.5</v>
      </c>
      <c r="R941" s="176">
        <v>18</v>
      </c>
      <c r="S941" s="174">
        <f t="shared" si="28"/>
        <v>0.907304</v>
      </c>
      <c r="T941" s="177">
        <f t="shared" si="29"/>
        <v>-0.131492862370275</v>
      </c>
      <c r="U941" s="219">
        <v>2.06</v>
      </c>
      <c r="V941" s="219">
        <v>2.09</v>
      </c>
      <c r="W941" s="219">
        <v>2.73</v>
      </c>
      <c r="X941" s="219">
        <v>3.31</v>
      </c>
      <c r="Y941" s="219">
        <v>3.6</v>
      </c>
      <c r="Z941" s="219">
        <v>3.89</v>
      </c>
      <c r="AA941" s="219">
        <v>4.26</v>
      </c>
      <c r="AB941" s="219">
        <v>4.33</v>
      </c>
      <c r="AC941" s="219">
        <v>3.51</v>
      </c>
      <c r="AD941" s="219">
        <v>2.78</v>
      </c>
      <c r="AE941" s="219">
        <v>2.4</v>
      </c>
      <c r="AF941" s="219">
        <v>2.25</v>
      </c>
      <c r="AG941" s="179">
        <v>2.16168040700801</v>
      </c>
      <c r="AH941" s="179">
        <v>2.19316118963434</v>
      </c>
      <c r="AI941" s="179">
        <v>2.86475121899606</v>
      </c>
      <c r="AJ941" s="179">
        <v>3.47337968310511</v>
      </c>
      <c r="AK941" s="179">
        <v>3.77769391515964</v>
      </c>
      <c r="AL941" s="179">
        <v>4.08200814721416</v>
      </c>
      <c r="AM941" s="179">
        <v>4.4702711329389</v>
      </c>
      <c r="AN941" s="179">
        <v>4.54372629240034</v>
      </c>
      <c r="AO941" s="179">
        <v>3.68325156728065</v>
      </c>
      <c r="AP941" s="179">
        <v>2.91721919003994</v>
      </c>
      <c r="AQ941" s="179">
        <v>2.51846261010642</v>
      </c>
      <c r="AR941" s="179">
        <v>2.36105869697477</v>
      </c>
      <c r="AS941" s="177">
        <v>0.8</v>
      </c>
      <c r="AT941" s="180">
        <v>1.05589919306989</v>
      </c>
      <c r="AU941" s="181">
        <v>934</v>
      </c>
    </row>
    <row r="942" customHeight="1" spans="1:47">
      <c r="A942" s="184" t="s">
        <v>954</v>
      </c>
      <c r="B942" s="185" t="s">
        <v>1081</v>
      </c>
      <c r="C942" s="185" t="s">
        <v>1082</v>
      </c>
      <c r="D942" s="186">
        <v>0</v>
      </c>
      <c r="E942" s="186">
        <v>0.75</v>
      </c>
      <c r="F942" s="186" t="s">
        <v>160</v>
      </c>
      <c r="G942" s="186" t="s">
        <v>160</v>
      </c>
      <c r="H942" s="186" t="s">
        <v>160</v>
      </c>
      <c r="I942" s="186" t="s">
        <v>160</v>
      </c>
      <c r="J942" s="186" t="s">
        <v>160</v>
      </c>
      <c r="K942" s="196" t="s">
        <v>160</v>
      </c>
      <c r="L942" s="171">
        <v>0.3981</v>
      </c>
      <c r="M942" s="172">
        <v>30</v>
      </c>
      <c r="N942" s="173">
        <v>113.45</v>
      </c>
      <c r="O942" s="173">
        <v>30.37</v>
      </c>
      <c r="P942" s="174">
        <v>0.916</v>
      </c>
      <c r="Q942" s="175">
        <v>23.57</v>
      </c>
      <c r="R942" s="176">
        <v>18</v>
      </c>
      <c r="S942" s="174">
        <f t="shared" si="28"/>
        <v>1.058808</v>
      </c>
      <c r="T942" s="177">
        <f t="shared" si="29"/>
        <v>-0.134876200406495</v>
      </c>
      <c r="U942" s="219">
        <v>2.53</v>
      </c>
      <c r="V942" s="219">
        <v>2.77</v>
      </c>
      <c r="W942" s="219">
        <v>3.18</v>
      </c>
      <c r="X942" s="219">
        <v>3.98</v>
      </c>
      <c r="Y942" s="219">
        <v>4.42</v>
      </c>
      <c r="Z942" s="219">
        <v>4.64</v>
      </c>
      <c r="AA942" s="219">
        <v>4.91</v>
      </c>
      <c r="AB942" s="219">
        <v>4.66</v>
      </c>
      <c r="AC942" s="219">
        <v>4.01</v>
      </c>
      <c r="AD942" s="219">
        <v>3.1</v>
      </c>
      <c r="AE942" s="219">
        <v>2.81</v>
      </c>
      <c r="AF942" s="219">
        <v>2.45</v>
      </c>
      <c r="AG942" s="179">
        <v>2.65887896578039</v>
      </c>
      <c r="AH942" s="179">
        <v>2.91110463842359</v>
      </c>
      <c r="AI942" s="179">
        <v>3.34199016252238</v>
      </c>
      <c r="AJ942" s="179">
        <v>4.18274240466638</v>
      </c>
      <c r="AK942" s="179">
        <v>4.64515613784558</v>
      </c>
      <c r="AL942" s="179">
        <v>4.87636300443518</v>
      </c>
      <c r="AM942" s="179">
        <v>5.16011688615878</v>
      </c>
      <c r="AN942" s="179">
        <v>4.89738181048878</v>
      </c>
      <c r="AO942" s="179">
        <v>4.21427061374678</v>
      </c>
      <c r="AP942" s="179">
        <v>3.25791493830798</v>
      </c>
      <c r="AQ942" s="179">
        <v>2.95314225053079</v>
      </c>
      <c r="AR942" s="179">
        <v>2.57480374156599</v>
      </c>
      <c r="AS942" s="177">
        <v>0.8</v>
      </c>
      <c r="AT942" s="180">
        <v>1.05583985997389</v>
      </c>
      <c r="AU942" s="181">
        <v>935</v>
      </c>
    </row>
    <row r="943" customHeight="1" spans="1:47">
      <c r="A943" s="184" t="s">
        <v>954</v>
      </c>
      <c r="B943" s="185" t="s">
        <v>1081</v>
      </c>
      <c r="C943" s="185" t="s">
        <v>1083</v>
      </c>
      <c r="D943" s="186">
        <v>0</v>
      </c>
      <c r="E943" s="186">
        <v>0.75</v>
      </c>
      <c r="F943" s="186" t="s">
        <v>160</v>
      </c>
      <c r="G943" s="186" t="s">
        <v>160</v>
      </c>
      <c r="H943" s="186" t="s">
        <v>160</v>
      </c>
      <c r="I943" s="186" t="s">
        <v>160</v>
      </c>
      <c r="J943" s="186" t="s">
        <v>160</v>
      </c>
      <c r="K943" s="196" t="s">
        <v>160</v>
      </c>
      <c r="L943" s="171">
        <v>0.3981</v>
      </c>
      <c r="M943" s="172">
        <v>32</v>
      </c>
      <c r="N943" s="173">
        <v>112.88</v>
      </c>
      <c r="O943" s="173">
        <v>30.42</v>
      </c>
      <c r="P943" s="174">
        <v>0.903</v>
      </c>
      <c r="Q943" s="175">
        <v>23.32</v>
      </c>
      <c r="R943" s="176">
        <v>18</v>
      </c>
      <c r="S943" s="174">
        <f t="shared" si="28"/>
        <v>1.035824</v>
      </c>
      <c r="T943" s="177">
        <f t="shared" si="29"/>
        <v>-0.128230278502912</v>
      </c>
      <c r="U943" s="219">
        <v>2.45</v>
      </c>
      <c r="V943" s="219">
        <v>2.86</v>
      </c>
      <c r="W943" s="219">
        <v>3.16</v>
      </c>
      <c r="X943" s="219">
        <v>3.92</v>
      </c>
      <c r="Y943" s="219">
        <v>4.29</v>
      </c>
      <c r="Z943" s="219">
        <v>4.55</v>
      </c>
      <c r="AA943" s="219">
        <v>4.79</v>
      </c>
      <c r="AB943" s="219">
        <v>4.5</v>
      </c>
      <c r="AC943" s="219">
        <v>3.9</v>
      </c>
      <c r="AD943" s="219">
        <v>3.05</v>
      </c>
      <c r="AE943" s="219">
        <v>2.7</v>
      </c>
      <c r="AF943" s="219">
        <v>2.36</v>
      </c>
      <c r="AG943" s="179">
        <v>2.57113949860208</v>
      </c>
      <c r="AH943" s="179">
        <v>3.00141182285794</v>
      </c>
      <c r="AI943" s="179">
        <v>3.31624523085003</v>
      </c>
      <c r="AJ943" s="179">
        <v>4.11382319776333</v>
      </c>
      <c r="AK943" s="179">
        <v>4.5021177342869</v>
      </c>
      <c r="AL943" s="179">
        <v>4.77497335454672</v>
      </c>
      <c r="AM943" s="179">
        <v>5.02684008094039</v>
      </c>
      <c r="AN943" s="179">
        <v>4.72250111988137</v>
      </c>
      <c r="AO943" s="179">
        <v>4.09283430389719</v>
      </c>
      <c r="AP943" s="179">
        <v>3.20080631458626</v>
      </c>
      <c r="AQ943" s="179">
        <v>2.83350067192882</v>
      </c>
      <c r="AR943" s="179">
        <v>2.47668947620445</v>
      </c>
      <c r="AS943" s="177">
        <v>0.8</v>
      </c>
      <c r="AT943" s="180">
        <v>1.0562551916459</v>
      </c>
      <c r="AU943" s="181">
        <v>936</v>
      </c>
    </row>
    <row r="944" customHeight="1" spans="1:47">
      <c r="A944" s="184" t="s">
        <v>954</v>
      </c>
      <c r="B944" s="185" t="s">
        <v>1081</v>
      </c>
      <c r="C944" s="185" t="s">
        <v>1084</v>
      </c>
      <c r="D944" s="186">
        <v>0</v>
      </c>
      <c r="E944" s="186">
        <v>0.75</v>
      </c>
      <c r="F944" s="186" t="s">
        <v>160</v>
      </c>
      <c r="G944" s="186" t="s">
        <v>160</v>
      </c>
      <c r="H944" s="186" t="s">
        <v>160</v>
      </c>
      <c r="I944" s="186" t="s">
        <v>160</v>
      </c>
      <c r="J944" s="186" t="s">
        <v>160</v>
      </c>
      <c r="K944" s="196" t="s">
        <v>160</v>
      </c>
      <c r="L944" s="171">
        <v>0.3981</v>
      </c>
      <c r="M944" s="172">
        <v>31</v>
      </c>
      <c r="N944" s="173">
        <v>113.17</v>
      </c>
      <c r="O944" s="173">
        <v>30.67</v>
      </c>
      <c r="P944" s="174">
        <v>0.905</v>
      </c>
      <c r="Q944" s="175">
        <v>23.97</v>
      </c>
      <c r="R944" s="176">
        <v>18</v>
      </c>
      <c r="S944" s="174">
        <f t="shared" si="28"/>
        <v>1.058808</v>
      </c>
      <c r="T944" s="177">
        <f t="shared" si="29"/>
        <v>-0.145265241667989</v>
      </c>
      <c r="U944" s="219">
        <v>2.53</v>
      </c>
      <c r="V944" s="219">
        <v>2.77</v>
      </c>
      <c r="W944" s="219">
        <v>3.18</v>
      </c>
      <c r="X944" s="219">
        <v>3.98</v>
      </c>
      <c r="Y944" s="219">
        <v>4.42</v>
      </c>
      <c r="Z944" s="219">
        <v>4.64</v>
      </c>
      <c r="AA944" s="219">
        <v>4.91</v>
      </c>
      <c r="AB944" s="219">
        <v>4.66</v>
      </c>
      <c r="AC944" s="219">
        <v>4.01</v>
      </c>
      <c r="AD944" s="219">
        <v>3.1</v>
      </c>
      <c r="AE944" s="219">
        <v>2.81</v>
      </c>
      <c r="AF944" s="219">
        <v>2.45</v>
      </c>
      <c r="AG944" s="179">
        <v>2.66469017990042</v>
      </c>
      <c r="AH944" s="179">
        <v>2.91746711396212</v>
      </c>
      <c r="AI944" s="179">
        <v>3.34929437631752</v>
      </c>
      <c r="AJ944" s="179">
        <v>4.19188415652318</v>
      </c>
      <c r="AK944" s="179">
        <v>4.6553085356363</v>
      </c>
      <c r="AL944" s="179">
        <v>4.88702072519286</v>
      </c>
      <c r="AM944" s="179">
        <v>5.17139477601227</v>
      </c>
      <c r="AN944" s="179">
        <v>4.908085469698</v>
      </c>
      <c r="AO944" s="179">
        <v>4.2234812732809</v>
      </c>
      <c r="AP944" s="179">
        <v>3.26503539829695</v>
      </c>
      <c r="AQ944" s="179">
        <v>2.9595966029724</v>
      </c>
      <c r="AR944" s="179">
        <v>2.58043120187985</v>
      </c>
      <c r="AS944" s="177">
        <v>0.8</v>
      </c>
      <c r="AT944" s="180">
        <v>1.05583985997389</v>
      </c>
      <c r="AU944" s="181">
        <v>937</v>
      </c>
    </row>
    <row r="945" customHeight="1" spans="1:47">
      <c r="A945" s="184" t="s">
        <v>954</v>
      </c>
      <c r="B945" s="185" t="s">
        <v>1081</v>
      </c>
      <c r="C945" s="185" t="s">
        <v>1085</v>
      </c>
      <c r="D945" s="186">
        <v>0</v>
      </c>
      <c r="E945" s="186">
        <v>0.75</v>
      </c>
      <c r="F945" s="186" t="s">
        <v>160</v>
      </c>
      <c r="G945" s="186" t="s">
        <v>160</v>
      </c>
      <c r="H945" s="186" t="s">
        <v>160</v>
      </c>
      <c r="I945" s="186" t="s">
        <v>160</v>
      </c>
      <c r="J945" s="186" t="s">
        <v>160</v>
      </c>
      <c r="K945" s="196" t="s">
        <v>160</v>
      </c>
      <c r="L945" s="171">
        <v>0.3981</v>
      </c>
      <c r="M945" s="172">
        <v>887</v>
      </c>
      <c r="N945" s="173">
        <v>110.67</v>
      </c>
      <c r="O945" s="173">
        <v>31.75</v>
      </c>
      <c r="P945" s="174">
        <v>0.99</v>
      </c>
      <c r="Q945" s="175">
        <v>25.05</v>
      </c>
      <c r="R945" s="176">
        <v>20</v>
      </c>
      <c r="S945" s="174">
        <f t="shared" si="28"/>
        <v>0.99604</v>
      </c>
      <c r="T945" s="177">
        <f t="shared" si="29"/>
        <v>-0.00606401349343388</v>
      </c>
      <c r="U945" s="219">
        <v>2.48</v>
      </c>
      <c r="V945" s="219">
        <v>2.6</v>
      </c>
      <c r="W945" s="219">
        <v>3.21</v>
      </c>
      <c r="X945" s="219">
        <v>3.89</v>
      </c>
      <c r="Y945" s="219">
        <v>4.23</v>
      </c>
      <c r="Z945" s="219">
        <v>4.39</v>
      </c>
      <c r="AA945" s="219">
        <v>4.4</v>
      </c>
      <c r="AB945" s="219">
        <v>4.3</v>
      </c>
      <c r="AC945" s="219">
        <v>3.54</v>
      </c>
      <c r="AD945" s="219">
        <v>2.9</v>
      </c>
      <c r="AE945" s="219">
        <v>2.61</v>
      </c>
      <c r="AF945" s="219">
        <v>2.33</v>
      </c>
      <c r="AG945" s="179">
        <v>2.62481024858439</v>
      </c>
      <c r="AH945" s="179">
        <v>2.75181719609654</v>
      </c>
      <c r="AI945" s="179">
        <v>3.39743584594996</v>
      </c>
      <c r="AJ945" s="179">
        <v>4.11714188185213</v>
      </c>
      <c r="AK945" s="179">
        <v>4.47699489980322</v>
      </c>
      <c r="AL945" s="179">
        <v>4.64633749648609</v>
      </c>
      <c r="AM945" s="179">
        <v>4.65692140877876</v>
      </c>
      <c r="AN945" s="179">
        <v>4.55108228585197</v>
      </c>
      <c r="AO945" s="179">
        <v>3.74670495160837</v>
      </c>
      <c r="AP945" s="179">
        <v>3.06933456487691</v>
      </c>
      <c r="AQ945" s="179">
        <v>2.76240110838922</v>
      </c>
      <c r="AR945" s="179">
        <v>2.46605156419421</v>
      </c>
      <c r="AS945" s="177">
        <v>0.8</v>
      </c>
      <c r="AT945" s="180">
        <v>1.05535036193189</v>
      </c>
      <c r="AU945" s="181">
        <v>938</v>
      </c>
    </row>
    <row r="946" customHeight="1" spans="1:47">
      <c r="A946" s="184" t="s">
        <v>1086</v>
      </c>
      <c r="B946" s="185" t="s">
        <v>1087</v>
      </c>
      <c r="C946" s="188" t="s">
        <v>1088</v>
      </c>
      <c r="D946" s="186">
        <v>0</v>
      </c>
      <c r="E946" s="186">
        <v>0.75</v>
      </c>
      <c r="F946" s="186" t="s">
        <v>1089</v>
      </c>
      <c r="G946" s="187"/>
      <c r="H946" s="186" t="s">
        <v>1090</v>
      </c>
      <c r="I946" s="187"/>
      <c r="J946" s="186" t="s">
        <v>160</v>
      </c>
      <c r="K946" s="196" t="s">
        <v>160</v>
      </c>
      <c r="L946" s="171">
        <v>0.4471</v>
      </c>
      <c r="M946" s="172">
        <v>63</v>
      </c>
      <c r="N946" s="173">
        <v>112.93</v>
      </c>
      <c r="O946" s="173">
        <v>28.23</v>
      </c>
      <c r="P946" s="174">
        <v>0.92</v>
      </c>
      <c r="Q946" s="175">
        <v>20.83</v>
      </c>
      <c r="R946" s="176">
        <v>18</v>
      </c>
      <c r="S946" s="174">
        <f t="shared" si="28"/>
        <v>0.962384</v>
      </c>
      <c r="T946" s="177">
        <f t="shared" si="29"/>
        <v>-0.0440406324294667</v>
      </c>
      <c r="U946" s="219">
        <v>2.12</v>
      </c>
      <c r="V946" s="219">
        <v>2.24</v>
      </c>
      <c r="W946" s="219">
        <v>2.58</v>
      </c>
      <c r="X946" s="219">
        <v>3.32</v>
      </c>
      <c r="Y946" s="219">
        <v>3.95</v>
      </c>
      <c r="Z946" s="219">
        <v>4.11</v>
      </c>
      <c r="AA946" s="219">
        <v>4.89</v>
      </c>
      <c r="AB946" s="219">
        <v>4.46</v>
      </c>
      <c r="AC946" s="219">
        <v>3.77</v>
      </c>
      <c r="AD946" s="219">
        <v>3.01</v>
      </c>
      <c r="AE946" s="219">
        <v>2.67</v>
      </c>
      <c r="AF946" s="219">
        <v>2.35</v>
      </c>
      <c r="AG946" s="179">
        <v>2.19954978470133</v>
      </c>
      <c r="AH946" s="179">
        <v>2.32405260270329</v>
      </c>
      <c r="AI946" s="179">
        <v>2.67681058704218</v>
      </c>
      <c r="AJ946" s="179">
        <v>3.44457796472094</v>
      </c>
      <c r="AK946" s="179">
        <v>4.09821775923124</v>
      </c>
      <c r="AL946" s="179">
        <v>4.26422151656719</v>
      </c>
      <c r="AM946" s="179">
        <v>5.07348983357994</v>
      </c>
      <c r="AN946" s="179">
        <v>4.62735473573958</v>
      </c>
      <c r="AO946" s="179">
        <v>3.9114635322283</v>
      </c>
      <c r="AP946" s="179">
        <v>3.12294568488254</v>
      </c>
      <c r="AQ946" s="179">
        <v>2.77018770054365</v>
      </c>
      <c r="AR946" s="179">
        <v>2.43818018587175</v>
      </c>
      <c r="AS946" s="177">
        <v>0.8</v>
      </c>
      <c r="AT946" s="180">
        <v>1.05517977928088</v>
      </c>
      <c r="AU946" s="181">
        <v>939</v>
      </c>
    </row>
    <row r="947" customHeight="1" spans="1:47">
      <c r="A947" s="184" t="s">
        <v>1086</v>
      </c>
      <c r="B947" s="185" t="s">
        <v>1087</v>
      </c>
      <c r="C947" s="167" t="s">
        <v>1091</v>
      </c>
      <c r="D947" s="186">
        <v>0</v>
      </c>
      <c r="E947" s="186">
        <v>0.75</v>
      </c>
      <c r="F947" s="186" t="s">
        <v>1089</v>
      </c>
      <c r="G947" s="187"/>
      <c r="H947" s="186" t="s">
        <v>1090</v>
      </c>
      <c r="I947" s="187"/>
      <c r="J947" s="186" t="s">
        <v>160</v>
      </c>
      <c r="K947" s="196" t="s">
        <v>160</v>
      </c>
      <c r="L947" s="171">
        <v>0.4471</v>
      </c>
      <c r="M947" s="172">
        <v>33</v>
      </c>
      <c r="N947" s="173">
        <v>113.03</v>
      </c>
      <c r="O947" s="173">
        <v>28.18</v>
      </c>
      <c r="P947" s="174">
        <v>0.94</v>
      </c>
      <c r="Q947" s="175">
        <v>23.18</v>
      </c>
      <c r="R947" s="176">
        <v>18</v>
      </c>
      <c r="S947" s="174">
        <f t="shared" si="28"/>
        <v>0.981848</v>
      </c>
      <c r="T947" s="177">
        <f t="shared" si="29"/>
        <v>-0.0426216685271039</v>
      </c>
      <c r="U947" s="219">
        <v>2.13</v>
      </c>
      <c r="V947" s="219">
        <v>2.2</v>
      </c>
      <c r="W947" s="219">
        <v>2.54</v>
      </c>
      <c r="X947" s="219">
        <v>3.31</v>
      </c>
      <c r="Y947" s="219">
        <v>3.96</v>
      </c>
      <c r="Z947" s="219">
        <v>4.19</v>
      </c>
      <c r="AA947" s="219">
        <v>5.12</v>
      </c>
      <c r="AB947" s="219">
        <v>4.63</v>
      </c>
      <c r="AC947" s="219">
        <v>3.88</v>
      </c>
      <c r="AD947" s="219">
        <v>3.1</v>
      </c>
      <c r="AE947" s="219">
        <v>2.77</v>
      </c>
      <c r="AF947" s="219">
        <v>2.43</v>
      </c>
      <c r="AG947" s="179">
        <v>2.23734085112971</v>
      </c>
      <c r="AH947" s="179">
        <v>2.31086848473491</v>
      </c>
      <c r="AI947" s="179">
        <v>2.66800270510303</v>
      </c>
      <c r="AJ947" s="179">
        <v>3.47680667476025</v>
      </c>
      <c r="AK947" s="179">
        <v>4.15956327252284</v>
      </c>
      <c r="AL947" s="179">
        <v>4.40115406865421</v>
      </c>
      <c r="AM947" s="179">
        <v>5.37802120083761</v>
      </c>
      <c r="AN947" s="179">
        <v>4.86332776560119</v>
      </c>
      <c r="AO947" s="179">
        <v>4.07553169125975</v>
      </c>
      <c r="AP947" s="179">
        <v>3.25622377394464</v>
      </c>
      <c r="AQ947" s="179">
        <v>2.90959350123441</v>
      </c>
      <c r="AR947" s="179">
        <v>2.55245928086629</v>
      </c>
      <c r="AS947" s="177">
        <v>0.8</v>
      </c>
      <c r="AT947" s="180">
        <v>1.05718968790792</v>
      </c>
      <c r="AU947" s="181">
        <v>940</v>
      </c>
    </row>
    <row r="948" customHeight="1" spans="1:47">
      <c r="A948" s="184" t="s">
        <v>1086</v>
      </c>
      <c r="B948" s="185" t="s">
        <v>1087</v>
      </c>
      <c r="C948" s="167" t="s">
        <v>1092</v>
      </c>
      <c r="D948" s="186">
        <v>0</v>
      </c>
      <c r="E948" s="186">
        <v>0.75</v>
      </c>
      <c r="F948" s="186" t="s">
        <v>1089</v>
      </c>
      <c r="G948" s="187"/>
      <c r="H948" s="186" t="s">
        <v>1090</v>
      </c>
      <c r="I948" s="187"/>
      <c r="J948" s="186" t="s">
        <v>160</v>
      </c>
      <c r="K948" s="196" t="s">
        <v>160</v>
      </c>
      <c r="L948" s="171">
        <v>0.4471</v>
      </c>
      <c r="M948" s="172">
        <v>89</v>
      </c>
      <c r="N948" s="173">
        <v>112.98</v>
      </c>
      <c r="O948" s="173">
        <v>28.12</v>
      </c>
      <c r="P948" s="174">
        <v>0.909</v>
      </c>
      <c r="Q948" s="175">
        <v>23.02</v>
      </c>
      <c r="R948" s="176">
        <v>18</v>
      </c>
      <c r="S948" s="174">
        <f t="shared" si="28"/>
        <v>0.962384</v>
      </c>
      <c r="T948" s="177">
        <f t="shared" si="29"/>
        <v>-0.0554705813895492</v>
      </c>
      <c r="U948" s="219">
        <v>2.12</v>
      </c>
      <c r="V948" s="219">
        <v>2.24</v>
      </c>
      <c r="W948" s="219">
        <v>2.58</v>
      </c>
      <c r="X948" s="219">
        <v>3.32</v>
      </c>
      <c r="Y948" s="219">
        <v>3.95</v>
      </c>
      <c r="Z948" s="219">
        <v>4.11</v>
      </c>
      <c r="AA948" s="219">
        <v>4.89</v>
      </c>
      <c r="AB948" s="219">
        <v>4.46</v>
      </c>
      <c r="AC948" s="219">
        <v>3.77</v>
      </c>
      <c r="AD948" s="219">
        <v>3.01</v>
      </c>
      <c r="AE948" s="219">
        <v>2.67</v>
      </c>
      <c r="AF948" s="219">
        <v>2.35</v>
      </c>
      <c r="AG948" s="179">
        <v>2.22468004455602</v>
      </c>
      <c r="AH948" s="179">
        <v>2.35060533009693</v>
      </c>
      <c r="AI948" s="179">
        <v>2.7073936391295</v>
      </c>
      <c r="AJ948" s="179">
        <v>3.48393289996509</v>
      </c>
      <c r="AK948" s="179">
        <v>4.14504064905485</v>
      </c>
      <c r="AL948" s="179">
        <v>4.31294102977606</v>
      </c>
      <c r="AM948" s="179">
        <v>5.13145538579195</v>
      </c>
      <c r="AN948" s="179">
        <v>4.6802231126037</v>
      </c>
      <c r="AO948" s="179">
        <v>3.95615272074349</v>
      </c>
      <c r="AP948" s="179">
        <v>3.15862591231774</v>
      </c>
      <c r="AQ948" s="179">
        <v>2.80183760328518</v>
      </c>
      <c r="AR948" s="179">
        <v>2.46603684184276</v>
      </c>
      <c r="AS948" s="177">
        <v>0.8</v>
      </c>
      <c r="AT948" s="180">
        <v>1.05303833448567</v>
      </c>
      <c r="AU948" s="181">
        <v>941</v>
      </c>
    </row>
    <row r="949" customHeight="1" spans="1:47">
      <c r="A949" s="184" t="s">
        <v>1086</v>
      </c>
      <c r="B949" s="185" t="s">
        <v>1087</v>
      </c>
      <c r="C949" s="167" t="s">
        <v>1093</v>
      </c>
      <c r="D949" s="186">
        <v>0</v>
      </c>
      <c r="E949" s="186">
        <v>0.75</v>
      </c>
      <c r="F949" s="186" t="s">
        <v>1089</v>
      </c>
      <c r="G949" s="187"/>
      <c r="H949" s="186" t="s">
        <v>1090</v>
      </c>
      <c r="I949" s="187"/>
      <c r="J949" s="186" t="s">
        <v>160</v>
      </c>
      <c r="K949" s="196" t="s">
        <v>160</v>
      </c>
      <c r="L949" s="171">
        <v>0.4471</v>
      </c>
      <c r="M949" s="172">
        <v>52</v>
      </c>
      <c r="N949" s="173">
        <v>112.93</v>
      </c>
      <c r="O949" s="173">
        <v>28.23</v>
      </c>
      <c r="P949" s="174">
        <v>0.869</v>
      </c>
      <c r="Q949" s="175">
        <v>20.83</v>
      </c>
      <c r="R949" s="176">
        <v>17</v>
      </c>
      <c r="S949" s="174">
        <f t="shared" si="28"/>
        <v>0.962384</v>
      </c>
      <c r="T949" s="177">
        <f t="shared" si="29"/>
        <v>-0.0970340321534854</v>
      </c>
      <c r="U949" s="219">
        <v>2.12</v>
      </c>
      <c r="V949" s="219">
        <v>2.24</v>
      </c>
      <c r="W949" s="219">
        <v>2.58</v>
      </c>
      <c r="X949" s="219">
        <v>3.32</v>
      </c>
      <c r="Y949" s="219">
        <v>3.95</v>
      </c>
      <c r="Z949" s="219">
        <v>4.11</v>
      </c>
      <c r="AA949" s="219">
        <v>4.89</v>
      </c>
      <c r="AB949" s="219">
        <v>4.46</v>
      </c>
      <c r="AC949" s="219">
        <v>3.77</v>
      </c>
      <c r="AD949" s="219">
        <v>3.01</v>
      </c>
      <c r="AE949" s="219">
        <v>2.67</v>
      </c>
      <c r="AF949" s="219">
        <v>2.35</v>
      </c>
      <c r="AG949" s="179">
        <v>2.19954978470133</v>
      </c>
      <c r="AH949" s="179">
        <v>2.32405260270329</v>
      </c>
      <c r="AI949" s="179">
        <v>2.67681058704218</v>
      </c>
      <c r="AJ949" s="179">
        <v>3.44457796472094</v>
      </c>
      <c r="AK949" s="179">
        <v>4.09821775923124</v>
      </c>
      <c r="AL949" s="179">
        <v>4.26422151656719</v>
      </c>
      <c r="AM949" s="179">
        <v>5.07348983357994</v>
      </c>
      <c r="AN949" s="179">
        <v>4.62735473573958</v>
      </c>
      <c r="AO949" s="179">
        <v>3.9114635322283</v>
      </c>
      <c r="AP949" s="179">
        <v>3.12294568488254</v>
      </c>
      <c r="AQ949" s="179">
        <v>2.77018770054365</v>
      </c>
      <c r="AR949" s="179">
        <v>2.43818018587175</v>
      </c>
      <c r="AS949" s="177">
        <v>0.8</v>
      </c>
      <c r="AT949" s="180">
        <v>1.05147883536913</v>
      </c>
      <c r="AU949" s="181">
        <v>942</v>
      </c>
    </row>
    <row r="950" customHeight="1" spans="1:47">
      <c r="A950" s="184" t="s">
        <v>1086</v>
      </c>
      <c r="B950" s="185" t="s">
        <v>1087</v>
      </c>
      <c r="C950" s="167" t="s">
        <v>1094</v>
      </c>
      <c r="D950" s="186">
        <v>0</v>
      </c>
      <c r="E950" s="186">
        <v>0.75</v>
      </c>
      <c r="F950" s="186" t="s">
        <v>1089</v>
      </c>
      <c r="G950" s="187"/>
      <c r="H950" s="186" t="s">
        <v>1090</v>
      </c>
      <c r="I950" s="187"/>
      <c r="J950" s="186" t="s">
        <v>160</v>
      </c>
      <c r="K950" s="196" t="s">
        <v>160</v>
      </c>
      <c r="L950" s="171">
        <v>0.4471</v>
      </c>
      <c r="M950" s="172">
        <v>40</v>
      </c>
      <c r="N950" s="173">
        <v>112.98</v>
      </c>
      <c r="O950" s="173">
        <v>28.25</v>
      </c>
      <c r="P950" s="174">
        <v>0.9</v>
      </c>
      <c r="Q950" s="175">
        <v>20.85</v>
      </c>
      <c r="R950" s="176">
        <v>17</v>
      </c>
      <c r="S950" s="174">
        <f t="shared" si="28"/>
        <v>0.962384</v>
      </c>
      <c r="T950" s="177">
        <f t="shared" si="29"/>
        <v>-0.0648223578114349</v>
      </c>
      <c r="U950" s="219">
        <v>2.12</v>
      </c>
      <c r="V950" s="219">
        <v>2.24</v>
      </c>
      <c r="W950" s="219">
        <v>2.58</v>
      </c>
      <c r="X950" s="219">
        <v>3.32</v>
      </c>
      <c r="Y950" s="219">
        <v>3.95</v>
      </c>
      <c r="Z950" s="219">
        <v>4.11</v>
      </c>
      <c r="AA950" s="219">
        <v>4.89</v>
      </c>
      <c r="AB950" s="219">
        <v>4.46</v>
      </c>
      <c r="AC950" s="219">
        <v>3.77</v>
      </c>
      <c r="AD950" s="219">
        <v>3.01</v>
      </c>
      <c r="AE950" s="219">
        <v>2.67</v>
      </c>
      <c r="AF950" s="219">
        <v>2.35</v>
      </c>
      <c r="AG950" s="179">
        <v>2.19974363663569</v>
      </c>
      <c r="AH950" s="179">
        <v>2.32425742738865</v>
      </c>
      <c r="AI950" s="179">
        <v>2.67704650118872</v>
      </c>
      <c r="AJ950" s="179">
        <v>3.44488154416532</v>
      </c>
      <c r="AK950" s="179">
        <v>4.09857894561838</v>
      </c>
      <c r="AL950" s="179">
        <v>4.264597333289</v>
      </c>
      <c r="AM950" s="179">
        <v>5.07393697318326</v>
      </c>
      <c r="AN950" s="179">
        <v>4.62776255631848</v>
      </c>
      <c r="AO950" s="179">
        <v>3.91180825948894</v>
      </c>
      <c r="AP950" s="179">
        <v>3.1232209180535</v>
      </c>
      <c r="AQ950" s="179">
        <v>2.77043184425344</v>
      </c>
      <c r="AR950" s="179">
        <v>2.4383950689122</v>
      </c>
      <c r="AS950" s="177">
        <v>0.8</v>
      </c>
      <c r="AT950" s="180">
        <v>1.05071060920335</v>
      </c>
      <c r="AU950" s="181">
        <v>943</v>
      </c>
    </row>
    <row r="951" customHeight="1" spans="1:47">
      <c r="A951" s="184" t="s">
        <v>1086</v>
      </c>
      <c r="B951" s="185" t="s">
        <v>1087</v>
      </c>
      <c r="C951" s="167" t="s">
        <v>1095</v>
      </c>
      <c r="D951" s="186">
        <v>0</v>
      </c>
      <c r="E951" s="186">
        <v>0.75</v>
      </c>
      <c r="F951" s="186" t="s">
        <v>1089</v>
      </c>
      <c r="G951" s="187"/>
      <c r="H951" s="186" t="s">
        <v>1090</v>
      </c>
      <c r="I951" s="187"/>
      <c r="J951" s="186" t="s">
        <v>160</v>
      </c>
      <c r="K951" s="196" t="s">
        <v>160</v>
      </c>
      <c r="L951" s="171">
        <v>0.4471</v>
      </c>
      <c r="M951" s="172">
        <v>78</v>
      </c>
      <c r="N951" s="173">
        <v>113.03</v>
      </c>
      <c r="O951" s="173">
        <v>28.13</v>
      </c>
      <c r="P951" s="174">
        <v>0.928</v>
      </c>
      <c r="Q951" s="175">
        <v>23.13</v>
      </c>
      <c r="R951" s="176">
        <v>18</v>
      </c>
      <c r="S951" s="174">
        <f t="shared" si="28"/>
        <v>0.981848</v>
      </c>
      <c r="T951" s="177">
        <f t="shared" si="29"/>
        <v>-0.0548435195671833</v>
      </c>
      <c r="U951" s="219">
        <v>2.13</v>
      </c>
      <c r="V951" s="219">
        <v>2.2</v>
      </c>
      <c r="W951" s="219">
        <v>2.54</v>
      </c>
      <c r="X951" s="219">
        <v>3.31</v>
      </c>
      <c r="Y951" s="219">
        <v>3.96</v>
      </c>
      <c r="Z951" s="219">
        <v>4.19</v>
      </c>
      <c r="AA951" s="219">
        <v>5.12</v>
      </c>
      <c r="AB951" s="219">
        <v>4.63</v>
      </c>
      <c r="AC951" s="219">
        <v>3.88</v>
      </c>
      <c r="AD951" s="219">
        <v>3.1</v>
      </c>
      <c r="AE951" s="219">
        <v>2.77</v>
      </c>
      <c r="AF951" s="219">
        <v>2.43</v>
      </c>
      <c r="AG951" s="179">
        <v>2.23671607010454</v>
      </c>
      <c r="AH951" s="179">
        <v>2.31022317099999</v>
      </c>
      <c r="AI951" s="179">
        <v>2.66725766106363</v>
      </c>
      <c r="AJ951" s="179">
        <v>3.47583577091362</v>
      </c>
      <c r="AK951" s="179">
        <v>4.15840170779999</v>
      </c>
      <c r="AL951" s="179">
        <v>4.39992503931362</v>
      </c>
      <c r="AM951" s="179">
        <v>5.3765193797818</v>
      </c>
      <c r="AN951" s="179">
        <v>4.86196967351362</v>
      </c>
      <c r="AO951" s="179">
        <v>4.0743935924909</v>
      </c>
      <c r="AP951" s="179">
        <v>3.25531446822726</v>
      </c>
      <c r="AQ951" s="179">
        <v>2.90878099257726</v>
      </c>
      <c r="AR951" s="179">
        <v>2.55174650251363</v>
      </c>
      <c r="AS951" s="177">
        <v>0.8</v>
      </c>
      <c r="AT951" s="180">
        <v>1.05482135591688</v>
      </c>
      <c r="AU951" s="181">
        <v>944</v>
      </c>
    </row>
    <row r="952" customHeight="1" spans="1:47">
      <c r="A952" s="184" t="s">
        <v>1086</v>
      </c>
      <c r="B952" s="185" t="s">
        <v>1087</v>
      </c>
      <c r="C952" s="167" t="s">
        <v>1096</v>
      </c>
      <c r="D952" s="186">
        <v>0</v>
      </c>
      <c r="E952" s="186">
        <v>0.75</v>
      </c>
      <c r="F952" s="186" t="s">
        <v>1089</v>
      </c>
      <c r="G952" s="187"/>
      <c r="H952" s="186" t="s">
        <v>1090</v>
      </c>
      <c r="I952" s="187"/>
      <c r="J952" s="186" t="s">
        <v>160</v>
      </c>
      <c r="K952" s="196" t="s">
        <v>160</v>
      </c>
      <c r="L952" s="171">
        <v>0.4471</v>
      </c>
      <c r="M952" s="172">
        <v>73</v>
      </c>
      <c r="N952" s="173">
        <v>113.07</v>
      </c>
      <c r="O952" s="173">
        <v>28.25</v>
      </c>
      <c r="P952" s="174">
        <v>0.938</v>
      </c>
      <c r="Q952" s="175">
        <v>23.25</v>
      </c>
      <c r="R952" s="176">
        <v>18</v>
      </c>
      <c r="S952" s="174">
        <f t="shared" si="28"/>
        <v>0.981848</v>
      </c>
      <c r="T952" s="177">
        <f t="shared" si="29"/>
        <v>-0.0446586437004505</v>
      </c>
      <c r="U952" s="219">
        <v>2.13</v>
      </c>
      <c r="V952" s="219">
        <v>2.2</v>
      </c>
      <c r="W952" s="219">
        <v>2.54</v>
      </c>
      <c r="X952" s="219">
        <v>3.31</v>
      </c>
      <c r="Y952" s="219">
        <v>3.96</v>
      </c>
      <c r="Z952" s="219">
        <v>4.19</v>
      </c>
      <c r="AA952" s="219">
        <v>5.12</v>
      </c>
      <c r="AB952" s="219">
        <v>4.63</v>
      </c>
      <c r="AC952" s="219">
        <v>3.88</v>
      </c>
      <c r="AD952" s="219">
        <v>3.1</v>
      </c>
      <c r="AE952" s="219">
        <v>2.77</v>
      </c>
      <c r="AF952" s="219">
        <v>2.43</v>
      </c>
      <c r="AG952" s="179">
        <v>2.23813918243964</v>
      </c>
      <c r="AH952" s="179">
        <v>2.31169305228508</v>
      </c>
      <c r="AI952" s="179">
        <v>2.66895470582005</v>
      </c>
      <c r="AJ952" s="179">
        <v>3.47804727411982</v>
      </c>
      <c r="AK952" s="179">
        <v>4.16104749411314</v>
      </c>
      <c r="AL952" s="179">
        <v>4.40272449503386</v>
      </c>
      <c r="AM952" s="179">
        <v>5.37994019440891</v>
      </c>
      <c r="AN952" s="179">
        <v>4.86506310549087</v>
      </c>
      <c r="AO952" s="179">
        <v>4.0769859285755</v>
      </c>
      <c r="AP952" s="179">
        <v>3.25738566458352</v>
      </c>
      <c r="AQ952" s="179">
        <v>2.91063170674076</v>
      </c>
      <c r="AR952" s="179">
        <v>2.55337005320579</v>
      </c>
      <c r="AS952" s="177">
        <v>0.8</v>
      </c>
      <c r="AT952" s="180">
        <v>1.05649402510511</v>
      </c>
      <c r="AU952" s="181">
        <v>945</v>
      </c>
    </row>
    <row r="953" customHeight="1" spans="1:47">
      <c r="A953" s="184" t="s">
        <v>1086</v>
      </c>
      <c r="B953" s="185" t="s">
        <v>1087</v>
      </c>
      <c r="C953" s="167" t="s">
        <v>1097</v>
      </c>
      <c r="D953" s="186">
        <v>0</v>
      </c>
      <c r="E953" s="186">
        <v>0.75</v>
      </c>
      <c r="F953" s="186" t="s">
        <v>1089</v>
      </c>
      <c r="G953" s="187"/>
      <c r="H953" s="186" t="s">
        <v>1090</v>
      </c>
      <c r="I953" s="187"/>
      <c r="J953" s="186" t="s">
        <v>160</v>
      </c>
      <c r="K953" s="196" t="s">
        <v>160</v>
      </c>
      <c r="L953" s="171">
        <v>0.4471</v>
      </c>
      <c r="M953" s="172">
        <v>32</v>
      </c>
      <c r="N953" s="173">
        <v>112.82</v>
      </c>
      <c r="O953" s="173">
        <v>28.37</v>
      </c>
      <c r="P953" s="174">
        <v>0.873</v>
      </c>
      <c r="Q953" s="175">
        <v>21.07</v>
      </c>
      <c r="R953" s="176">
        <v>17</v>
      </c>
      <c r="S953" s="174">
        <f t="shared" si="28"/>
        <v>0.962384</v>
      </c>
      <c r="T953" s="177">
        <f t="shared" si="29"/>
        <v>-0.0928776870770918</v>
      </c>
      <c r="U953" s="219">
        <v>2.12</v>
      </c>
      <c r="V953" s="219">
        <v>2.24</v>
      </c>
      <c r="W953" s="219">
        <v>2.58</v>
      </c>
      <c r="X953" s="219">
        <v>3.32</v>
      </c>
      <c r="Y953" s="219">
        <v>3.95</v>
      </c>
      <c r="Z953" s="219">
        <v>4.11</v>
      </c>
      <c r="AA953" s="219">
        <v>4.89</v>
      </c>
      <c r="AB953" s="219">
        <v>4.46</v>
      </c>
      <c r="AC953" s="219">
        <v>3.77</v>
      </c>
      <c r="AD953" s="219">
        <v>3.01</v>
      </c>
      <c r="AE953" s="219">
        <v>2.67</v>
      </c>
      <c r="AF953" s="219">
        <v>2.35</v>
      </c>
      <c r="AG953" s="179">
        <v>2.20164691017307</v>
      </c>
      <c r="AH953" s="179">
        <v>2.32626843339041</v>
      </c>
      <c r="AI953" s="179">
        <v>2.67936274917289</v>
      </c>
      <c r="AJ953" s="179">
        <v>3.44786214234651</v>
      </c>
      <c r="AK953" s="179">
        <v>4.10212513923756</v>
      </c>
      <c r="AL953" s="179">
        <v>4.26828717019402</v>
      </c>
      <c r="AM953" s="179">
        <v>5.07832707110675</v>
      </c>
      <c r="AN953" s="179">
        <v>4.63176661291127</v>
      </c>
      <c r="AO953" s="179">
        <v>3.91519285441155</v>
      </c>
      <c r="AP953" s="179">
        <v>3.12592320736837</v>
      </c>
      <c r="AQ953" s="179">
        <v>2.7728288915859</v>
      </c>
      <c r="AR953" s="179">
        <v>2.44050482967298</v>
      </c>
      <c r="AS953" s="177">
        <v>0.8</v>
      </c>
      <c r="AT953" s="180">
        <v>1.04608375678991</v>
      </c>
      <c r="AU953" s="181">
        <v>946</v>
      </c>
    </row>
    <row r="954" customHeight="1" spans="1:47">
      <c r="A954" s="184" t="s">
        <v>1086</v>
      </c>
      <c r="B954" s="185" t="s">
        <v>1087</v>
      </c>
      <c r="C954" s="167" t="s">
        <v>1098</v>
      </c>
      <c r="D954" s="186">
        <v>0</v>
      </c>
      <c r="E954" s="186">
        <v>0.75</v>
      </c>
      <c r="F954" s="186" t="s">
        <v>1089</v>
      </c>
      <c r="G954" s="187"/>
      <c r="H954" s="186" t="s">
        <v>1090</v>
      </c>
      <c r="I954" s="187"/>
      <c r="J954" s="186" t="s">
        <v>160</v>
      </c>
      <c r="K954" s="196" t="s">
        <v>160</v>
      </c>
      <c r="L954" s="171">
        <v>0.4471</v>
      </c>
      <c r="M954" s="172">
        <v>70</v>
      </c>
      <c r="N954" s="173">
        <v>112.55</v>
      </c>
      <c r="O954" s="173">
        <v>28.25</v>
      </c>
      <c r="P954" s="174">
        <v>0.875</v>
      </c>
      <c r="Q954" s="175">
        <v>20.85</v>
      </c>
      <c r="R954" s="176">
        <v>17</v>
      </c>
      <c r="S954" s="174">
        <f t="shared" si="28"/>
        <v>0.962384</v>
      </c>
      <c r="T954" s="177">
        <f t="shared" si="29"/>
        <v>-0.090799514538895</v>
      </c>
      <c r="U954" s="219">
        <v>2.12</v>
      </c>
      <c r="V954" s="219">
        <v>2.24</v>
      </c>
      <c r="W954" s="219">
        <v>2.58</v>
      </c>
      <c r="X954" s="219">
        <v>3.32</v>
      </c>
      <c r="Y954" s="219">
        <v>3.95</v>
      </c>
      <c r="Z954" s="219">
        <v>4.11</v>
      </c>
      <c r="AA954" s="219">
        <v>4.89</v>
      </c>
      <c r="AB954" s="219">
        <v>4.46</v>
      </c>
      <c r="AC954" s="219">
        <v>3.77</v>
      </c>
      <c r="AD954" s="219">
        <v>3.01</v>
      </c>
      <c r="AE954" s="219">
        <v>2.67</v>
      </c>
      <c r="AF954" s="219">
        <v>2.35</v>
      </c>
      <c r="AG954" s="179">
        <v>2.19974363663569</v>
      </c>
      <c r="AH954" s="179">
        <v>2.32425742738865</v>
      </c>
      <c r="AI954" s="179">
        <v>2.67704650118872</v>
      </c>
      <c r="AJ954" s="179">
        <v>3.44488154416532</v>
      </c>
      <c r="AK954" s="179">
        <v>4.09857894561838</v>
      </c>
      <c r="AL954" s="179">
        <v>4.264597333289</v>
      </c>
      <c r="AM954" s="179">
        <v>5.07393697318326</v>
      </c>
      <c r="AN954" s="179">
        <v>4.62776255631848</v>
      </c>
      <c r="AO954" s="179">
        <v>3.91180825948894</v>
      </c>
      <c r="AP954" s="179">
        <v>3.1232209180535</v>
      </c>
      <c r="AQ954" s="179">
        <v>2.77043184425344</v>
      </c>
      <c r="AR954" s="179">
        <v>2.4383950689122</v>
      </c>
      <c r="AS954" s="177">
        <v>0.8</v>
      </c>
      <c r="AT954" s="180">
        <v>1.04603042792604</v>
      </c>
      <c r="AU954" s="181">
        <v>947</v>
      </c>
    </row>
    <row r="955" customHeight="1" spans="1:47">
      <c r="A955" s="184" t="s">
        <v>1086</v>
      </c>
      <c r="B955" s="185" t="s">
        <v>1087</v>
      </c>
      <c r="C955" s="167" t="s">
        <v>1099</v>
      </c>
      <c r="D955" s="186">
        <v>0</v>
      </c>
      <c r="E955" s="186">
        <v>0.75</v>
      </c>
      <c r="F955" s="186" t="s">
        <v>1089</v>
      </c>
      <c r="G955" s="187"/>
      <c r="H955" s="186" t="s">
        <v>1090</v>
      </c>
      <c r="I955" s="187"/>
      <c r="J955" s="186" t="s">
        <v>160</v>
      </c>
      <c r="K955" s="196" t="s">
        <v>160</v>
      </c>
      <c r="L955" s="171">
        <v>0.4471</v>
      </c>
      <c r="M955" s="172">
        <v>86</v>
      </c>
      <c r="N955" s="173">
        <v>113.63</v>
      </c>
      <c r="O955" s="173">
        <v>28.15</v>
      </c>
      <c r="P955" s="174">
        <v>0.92</v>
      </c>
      <c r="Q955" s="175">
        <v>23.15</v>
      </c>
      <c r="R955" s="176">
        <v>18</v>
      </c>
      <c r="S955" s="174">
        <f t="shared" si="28"/>
        <v>0.981848</v>
      </c>
      <c r="T955" s="177">
        <f t="shared" si="29"/>
        <v>-0.0629914202605697</v>
      </c>
      <c r="U955" s="219">
        <v>2.13</v>
      </c>
      <c r="V955" s="219">
        <v>2.2</v>
      </c>
      <c r="W955" s="219">
        <v>2.54</v>
      </c>
      <c r="X955" s="219">
        <v>3.31</v>
      </c>
      <c r="Y955" s="219">
        <v>3.96</v>
      </c>
      <c r="Z955" s="219">
        <v>4.19</v>
      </c>
      <c r="AA955" s="219">
        <v>5.12</v>
      </c>
      <c r="AB955" s="219">
        <v>4.63</v>
      </c>
      <c r="AC955" s="219">
        <v>3.88</v>
      </c>
      <c r="AD955" s="219">
        <v>3.1</v>
      </c>
      <c r="AE955" s="219">
        <v>2.77</v>
      </c>
      <c r="AF955" s="219">
        <v>2.43</v>
      </c>
      <c r="AG955" s="179">
        <v>2.23699375056017</v>
      </c>
      <c r="AH955" s="179">
        <v>2.3105099771044</v>
      </c>
      <c r="AI955" s="179">
        <v>2.66758879174781</v>
      </c>
      <c r="AJ955" s="179">
        <v>3.47626728373435</v>
      </c>
      <c r="AK955" s="179">
        <v>4.15891795878792</v>
      </c>
      <c r="AL955" s="179">
        <v>4.40047127457611</v>
      </c>
      <c r="AM955" s="179">
        <v>5.3771868558066</v>
      </c>
      <c r="AN955" s="179">
        <v>4.86257326999699</v>
      </c>
      <c r="AO955" s="179">
        <v>4.07489941416594</v>
      </c>
      <c r="AP955" s="179">
        <v>3.25571860410165</v>
      </c>
      <c r="AQ955" s="179">
        <v>2.90914210753599</v>
      </c>
      <c r="AR955" s="179">
        <v>2.55206329289259</v>
      </c>
      <c r="AS955" s="177">
        <v>0.8</v>
      </c>
      <c r="AT955" s="180">
        <v>1.04603042792604</v>
      </c>
      <c r="AU955" s="181">
        <v>948</v>
      </c>
    </row>
    <row r="956" customHeight="1" spans="1:47">
      <c r="A956" s="184" t="s">
        <v>1086</v>
      </c>
      <c r="B956" s="185" t="s">
        <v>1100</v>
      </c>
      <c r="C956" s="188" t="s">
        <v>1101</v>
      </c>
      <c r="D956" s="186">
        <v>0</v>
      </c>
      <c r="E956" s="186">
        <v>0.75</v>
      </c>
      <c r="F956" s="186" t="s">
        <v>1089</v>
      </c>
      <c r="G956" s="187"/>
      <c r="H956" s="186" t="s">
        <v>160</v>
      </c>
      <c r="I956" s="186" t="s">
        <v>160</v>
      </c>
      <c r="J956" s="186" t="s">
        <v>160</v>
      </c>
      <c r="K956" s="186" t="s">
        <v>160</v>
      </c>
      <c r="L956" s="171">
        <v>0.4471</v>
      </c>
      <c r="M956" s="172">
        <v>164</v>
      </c>
      <c r="N956" s="173">
        <v>110.47</v>
      </c>
      <c r="O956" s="173">
        <v>29.13</v>
      </c>
      <c r="P956" s="174">
        <v>0.797</v>
      </c>
      <c r="Q956" s="175">
        <v>22.53</v>
      </c>
      <c r="R956" s="176">
        <v>17</v>
      </c>
      <c r="S956" s="174">
        <f t="shared" si="28"/>
        <v>0.907304</v>
      </c>
      <c r="T956" s="177">
        <f t="shared" si="29"/>
        <v>-0.121573364605469</v>
      </c>
      <c r="U956" s="219">
        <v>2.06</v>
      </c>
      <c r="V956" s="219">
        <v>2.09</v>
      </c>
      <c r="W956" s="219">
        <v>2.73</v>
      </c>
      <c r="X956" s="219">
        <v>3.31</v>
      </c>
      <c r="Y956" s="219">
        <v>3.6</v>
      </c>
      <c r="Z956" s="219">
        <v>3.89</v>
      </c>
      <c r="AA956" s="219">
        <v>4.26</v>
      </c>
      <c r="AB956" s="219">
        <v>4.33</v>
      </c>
      <c r="AC956" s="219">
        <v>3.51</v>
      </c>
      <c r="AD956" s="219">
        <v>2.78</v>
      </c>
      <c r="AE956" s="219">
        <v>2.4</v>
      </c>
      <c r="AF956" s="219">
        <v>2.25</v>
      </c>
      <c r="AG956" s="179">
        <v>2.15070953065345</v>
      </c>
      <c r="AH956" s="179">
        <v>2.18203054323578</v>
      </c>
      <c r="AI956" s="179">
        <v>2.8502121449922</v>
      </c>
      <c r="AJ956" s="179">
        <v>3.45575172158394</v>
      </c>
      <c r="AK956" s="179">
        <v>3.75852150987982</v>
      </c>
      <c r="AL956" s="179">
        <v>4.06129129817569</v>
      </c>
      <c r="AM956" s="179">
        <v>4.44758378669112</v>
      </c>
      <c r="AN956" s="179">
        <v>4.52066614938323</v>
      </c>
      <c r="AO956" s="179">
        <v>3.66455847213282</v>
      </c>
      <c r="AP956" s="179">
        <v>2.90241383262942</v>
      </c>
      <c r="AQ956" s="179">
        <v>2.50568100658655</v>
      </c>
      <c r="AR956" s="179">
        <v>2.34907594367489</v>
      </c>
      <c r="AS956" s="177">
        <v>0.8</v>
      </c>
      <c r="AT956" s="180">
        <v>1.04608375678991</v>
      </c>
      <c r="AU956" s="181">
        <v>949</v>
      </c>
    </row>
    <row r="957" customHeight="1" spans="1:47">
      <c r="A957" s="184" t="s">
        <v>1086</v>
      </c>
      <c r="B957" s="185" t="s">
        <v>1100</v>
      </c>
      <c r="C957" s="167" t="s">
        <v>1102</v>
      </c>
      <c r="D957" s="186">
        <v>0</v>
      </c>
      <c r="E957" s="186">
        <v>0.75</v>
      </c>
      <c r="F957" s="186" t="s">
        <v>1089</v>
      </c>
      <c r="G957" s="187"/>
      <c r="H957" s="186" t="s">
        <v>160</v>
      </c>
      <c r="I957" s="186" t="s">
        <v>160</v>
      </c>
      <c r="J957" s="186" t="s">
        <v>160</v>
      </c>
      <c r="K957" s="186" t="s">
        <v>160</v>
      </c>
      <c r="L957" s="171">
        <v>0.4471</v>
      </c>
      <c r="M957" s="172">
        <v>166</v>
      </c>
      <c r="N957" s="173">
        <v>110.48</v>
      </c>
      <c r="O957" s="173">
        <v>29.13</v>
      </c>
      <c r="P957" s="174">
        <v>0.801</v>
      </c>
      <c r="Q957" s="175">
        <v>22.53</v>
      </c>
      <c r="R957" s="176">
        <v>18</v>
      </c>
      <c r="S957" s="174">
        <f t="shared" si="28"/>
        <v>0.907304</v>
      </c>
      <c r="T957" s="177">
        <f t="shared" si="29"/>
        <v>-0.117164698932221</v>
      </c>
      <c r="U957" s="219">
        <v>2.06</v>
      </c>
      <c r="V957" s="219">
        <v>2.09</v>
      </c>
      <c r="W957" s="219">
        <v>2.73</v>
      </c>
      <c r="X957" s="219">
        <v>3.31</v>
      </c>
      <c r="Y957" s="219">
        <v>3.6</v>
      </c>
      <c r="Z957" s="219">
        <v>3.89</v>
      </c>
      <c r="AA957" s="219">
        <v>4.26</v>
      </c>
      <c r="AB957" s="219">
        <v>4.33</v>
      </c>
      <c r="AC957" s="219">
        <v>3.51</v>
      </c>
      <c r="AD957" s="219">
        <v>2.78</v>
      </c>
      <c r="AE957" s="219">
        <v>2.4</v>
      </c>
      <c r="AF957" s="219">
        <v>2.25</v>
      </c>
      <c r="AG957" s="179">
        <v>2.15070953065345</v>
      </c>
      <c r="AH957" s="179">
        <v>2.18203054323578</v>
      </c>
      <c r="AI957" s="179">
        <v>2.8502121449922</v>
      </c>
      <c r="AJ957" s="179">
        <v>3.45575172158394</v>
      </c>
      <c r="AK957" s="179">
        <v>3.75852150987982</v>
      </c>
      <c r="AL957" s="179">
        <v>4.06129129817569</v>
      </c>
      <c r="AM957" s="179">
        <v>4.44758378669112</v>
      </c>
      <c r="AN957" s="179">
        <v>4.52066614938323</v>
      </c>
      <c r="AO957" s="179">
        <v>3.66455847213282</v>
      </c>
      <c r="AP957" s="179">
        <v>2.90241383262942</v>
      </c>
      <c r="AQ957" s="179">
        <v>2.50568100658655</v>
      </c>
      <c r="AR957" s="179">
        <v>2.34907594367489</v>
      </c>
      <c r="AS957" s="177">
        <v>0.8</v>
      </c>
      <c r="AT957" s="180">
        <v>1.04667037429244</v>
      </c>
      <c r="AU957" s="181">
        <v>950</v>
      </c>
    </row>
    <row r="958" customHeight="1" spans="1:47">
      <c r="A958" s="184" t="s">
        <v>1086</v>
      </c>
      <c r="B958" s="185" t="s">
        <v>1100</v>
      </c>
      <c r="C958" s="167" t="s">
        <v>1103</v>
      </c>
      <c r="D958" s="186">
        <v>0</v>
      </c>
      <c r="E958" s="186">
        <v>0.75</v>
      </c>
      <c r="F958" s="186" t="s">
        <v>1089</v>
      </c>
      <c r="G958" s="187"/>
      <c r="H958" s="186" t="s">
        <v>160</v>
      </c>
      <c r="I958" s="186" t="s">
        <v>160</v>
      </c>
      <c r="J958" s="186" t="s">
        <v>160</v>
      </c>
      <c r="K958" s="186" t="s">
        <v>160</v>
      </c>
      <c r="L958" s="171">
        <v>0.4471</v>
      </c>
      <c r="M958" s="172">
        <v>320</v>
      </c>
      <c r="N958" s="173">
        <v>110.53</v>
      </c>
      <c r="O958" s="173">
        <v>29.35</v>
      </c>
      <c r="P958" s="174">
        <v>0.807</v>
      </c>
      <c r="Q958" s="175">
        <v>22.75</v>
      </c>
      <c r="R958" s="176">
        <v>18</v>
      </c>
      <c r="S958" s="174">
        <f t="shared" si="28"/>
        <v>0.907304</v>
      </c>
      <c r="T958" s="177">
        <f t="shared" si="29"/>
        <v>-0.11055170042235</v>
      </c>
      <c r="U958" s="219">
        <v>2.06</v>
      </c>
      <c r="V958" s="219">
        <v>2.09</v>
      </c>
      <c r="W958" s="219">
        <v>2.73</v>
      </c>
      <c r="X958" s="219">
        <v>3.31</v>
      </c>
      <c r="Y958" s="219">
        <v>3.6</v>
      </c>
      <c r="Z958" s="219">
        <v>3.89</v>
      </c>
      <c r="AA958" s="219">
        <v>4.26</v>
      </c>
      <c r="AB958" s="219">
        <v>4.33</v>
      </c>
      <c r="AC958" s="219">
        <v>3.51</v>
      </c>
      <c r="AD958" s="219">
        <v>2.78</v>
      </c>
      <c r="AE958" s="219">
        <v>2.4</v>
      </c>
      <c r="AF958" s="219">
        <v>2.25</v>
      </c>
      <c r="AG958" s="179">
        <v>2.15376103268585</v>
      </c>
      <c r="AH958" s="179">
        <v>2.18512648461817</v>
      </c>
      <c r="AI958" s="179">
        <v>2.85425612584095</v>
      </c>
      <c r="AJ958" s="179">
        <v>3.4606548631991</v>
      </c>
      <c r="AK958" s="179">
        <v>3.76385423187818</v>
      </c>
      <c r="AL958" s="179">
        <v>4.06705360055726</v>
      </c>
      <c r="AM958" s="179">
        <v>4.45389417438918</v>
      </c>
      <c r="AN958" s="179">
        <v>4.52708022889792</v>
      </c>
      <c r="AO958" s="179">
        <v>3.66975787608122</v>
      </c>
      <c r="AP958" s="179">
        <v>2.90653187906148</v>
      </c>
      <c r="AQ958" s="179">
        <v>2.50923615458545</v>
      </c>
      <c r="AR958" s="179">
        <v>2.35240889492386</v>
      </c>
      <c r="AS958" s="177">
        <v>0.8</v>
      </c>
      <c r="AT958" s="180">
        <v>1.04679226883842</v>
      </c>
      <c r="AU958" s="181">
        <v>951</v>
      </c>
    </row>
    <row r="959" customHeight="1" spans="1:47">
      <c r="A959" s="184" t="s">
        <v>1086</v>
      </c>
      <c r="B959" s="185" t="s">
        <v>1100</v>
      </c>
      <c r="C959" s="167" t="s">
        <v>1104</v>
      </c>
      <c r="D959" s="186">
        <v>0</v>
      </c>
      <c r="E959" s="186">
        <v>0.75</v>
      </c>
      <c r="F959" s="186" t="s">
        <v>1089</v>
      </c>
      <c r="G959" s="187"/>
      <c r="H959" s="186" t="s">
        <v>160</v>
      </c>
      <c r="I959" s="186" t="s">
        <v>160</v>
      </c>
      <c r="J959" s="186" t="s">
        <v>160</v>
      </c>
      <c r="K959" s="186" t="s">
        <v>160</v>
      </c>
      <c r="L959" s="171">
        <v>0.4471</v>
      </c>
      <c r="M959" s="172">
        <v>98</v>
      </c>
      <c r="N959" s="173">
        <v>111.12</v>
      </c>
      <c r="O959" s="173">
        <v>29.42</v>
      </c>
      <c r="P959" s="174">
        <v>0.848</v>
      </c>
      <c r="Q959" s="175">
        <v>20.92</v>
      </c>
      <c r="R959" s="176">
        <v>18</v>
      </c>
      <c r="S959" s="174">
        <f t="shared" si="28"/>
        <v>0.94868</v>
      </c>
      <c r="T959" s="177">
        <f t="shared" si="29"/>
        <v>-0.106126407218451</v>
      </c>
      <c r="U959" s="219">
        <v>2.16</v>
      </c>
      <c r="V959" s="219">
        <v>2.31</v>
      </c>
      <c r="W959" s="219">
        <v>2.76</v>
      </c>
      <c r="X959" s="219">
        <v>3.47</v>
      </c>
      <c r="Y959" s="219">
        <v>3.8</v>
      </c>
      <c r="Z959" s="219">
        <v>4.08</v>
      </c>
      <c r="AA959" s="219">
        <v>4.52</v>
      </c>
      <c r="AB959" s="219">
        <v>4.37</v>
      </c>
      <c r="AC959" s="219">
        <v>3.66</v>
      </c>
      <c r="AD959" s="219">
        <v>2.95</v>
      </c>
      <c r="AE959" s="219">
        <v>2.53</v>
      </c>
      <c r="AF959" s="219">
        <v>2.31</v>
      </c>
      <c r="AG959" s="179">
        <v>2.23826892102711</v>
      </c>
      <c r="AH959" s="179">
        <v>2.3937042627651</v>
      </c>
      <c r="AI959" s="179">
        <v>2.86001028797909</v>
      </c>
      <c r="AJ959" s="179">
        <v>3.59573757220559</v>
      </c>
      <c r="AK959" s="179">
        <v>3.93769532402918</v>
      </c>
      <c r="AL959" s="179">
        <v>4.22784129527343</v>
      </c>
      <c r="AM959" s="179">
        <v>4.68378496437155</v>
      </c>
      <c r="AN959" s="179">
        <v>4.52834962263355</v>
      </c>
      <c r="AO959" s="179">
        <v>3.79262233840705</v>
      </c>
      <c r="AP959" s="179">
        <v>3.05689505418054</v>
      </c>
      <c r="AQ959" s="179">
        <v>2.62167609731416</v>
      </c>
      <c r="AR959" s="179">
        <v>2.3937042627651</v>
      </c>
      <c r="AS959" s="177">
        <v>0.8</v>
      </c>
      <c r="AT959" s="180">
        <v>1.0458247308797</v>
      </c>
      <c r="AU959" s="181">
        <v>952</v>
      </c>
    </row>
    <row r="960" customHeight="1" spans="1:47">
      <c r="A960" s="184" t="s">
        <v>1086</v>
      </c>
      <c r="B960" s="185" t="s">
        <v>1100</v>
      </c>
      <c r="C960" s="167" t="s">
        <v>1105</v>
      </c>
      <c r="D960" s="186">
        <v>0</v>
      </c>
      <c r="E960" s="186">
        <v>0.75</v>
      </c>
      <c r="F960" s="186" t="s">
        <v>1089</v>
      </c>
      <c r="G960" s="187"/>
      <c r="H960" s="186" t="s">
        <v>160</v>
      </c>
      <c r="I960" s="186" t="s">
        <v>160</v>
      </c>
      <c r="J960" s="186" t="s">
        <v>160</v>
      </c>
      <c r="K960" s="186" t="s">
        <v>160</v>
      </c>
      <c r="L960" s="171">
        <v>0.4471</v>
      </c>
      <c r="M960" s="172">
        <v>304</v>
      </c>
      <c r="N960" s="173">
        <v>110.15</v>
      </c>
      <c r="O960" s="173">
        <v>29.4</v>
      </c>
      <c r="P960" s="174">
        <v>0.781</v>
      </c>
      <c r="Q960" s="175">
        <v>22.8</v>
      </c>
      <c r="R960" s="176">
        <v>17</v>
      </c>
      <c r="S960" s="174">
        <f t="shared" si="28"/>
        <v>0.907304</v>
      </c>
      <c r="T960" s="177">
        <f t="shared" si="29"/>
        <v>-0.139208027298458</v>
      </c>
      <c r="U960" s="219">
        <v>2.06</v>
      </c>
      <c r="V960" s="219">
        <v>2.09</v>
      </c>
      <c r="W960" s="219">
        <v>2.73</v>
      </c>
      <c r="X960" s="219">
        <v>3.31</v>
      </c>
      <c r="Y960" s="219">
        <v>3.6</v>
      </c>
      <c r="Z960" s="219">
        <v>3.89</v>
      </c>
      <c r="AA960" s="219">
        <v>4.26</v>
      </c>
      <c r="AB960" s="219">
        <v>4.33</v>
      </c>
      <c r="AC960" s="219">
        <v>3.51</v>
      </c>
      <c r="AD960" s="219">
        <v>2.78</v>
      </c>
      <c r="AE960" s="219">
        <v>2.4</v>
      </c>
      <c r="AF960" s="219">
        <v>2.25</v>
      </c>
      <c r="AG960" s="179">
        <v>2.15425145265534</v>
      </c>
      <c r="AH960" s="179">
        <v>2.18562404662605</v>
      </c>
      <c r="AI960" s="179">
        <v>2.8549060513345</v>
      </c>
      <c r="AJ960" s="179">
        <v>3.46144286810154</v>
      </c>
      <c r="AK960" s="179">
        <v>3.76471127648506</v>
      </c>
      <c r="AL960" s="179">
        <v>4.06797968486858</v>
      </c>
      <c r="AM960" s="179">
        <v>4.45490834384065</v>
      </c>
      <c r="AN960" s="179">
        <v>4.52811106310564</v>
      </c>
      <c r="AO960" s="179">
        <v>3.67059349457293</v>
      </c>
      <c r="AP960" s="179">
        <v>2.90719370795235</v>
      </c>
      <c r="AQ960" s="179">
        <v>2.50980751765671</v>
      </c>
      <c r="AR960" s="179">
        <v>2.35294454780316</v>
      </c>
      <c r="AS960" s="177">
        <v>0.8</v>
      </c>
      <c r="AT960" s="180">
        <v>1.04341731359657</v>
      </c>
      <c r="AU960" s="181">
        <v>953</v>
      </c>
    </row>
    <row r="961" customHeight="1" spans="1:47">
      <c r="A961" s="184" t="s">
        <v>1086</v>
      </c>
      <c r="B961" s="185" t="s">
        <v>1106</v>
      </c>
      <c r="C961" s="188" t="s">
        <v>1107</v>
      </c>
      <c r="D961" s="186">
        <v>0</v>
      </c>
      <c r="E961" s="186">
        <v>0.75</v>
      </c>
      <c r="F961" s="186" t="s">
        <v>1089</v>
      </c>
      <c r="G961" s="187"/>
      <c r="H961" s="186" t="s">
        <v>160</v>
      </c>
      <c r="I961" s="186" t="s">
        <v>160</v>
      </c>
      <c r="J961" s="186" t="s">
        <v>160</v>
      </c>
      <c r="K961" s="186" t="s">
        <v>160</v>
      </c>
      <c r="L961" s="171">
        <v>0.4471</v>
      </c>
      <c r="M961" s="172">
        <v>38</v>
      </c>
      <c r="N961" s="173">
        <v>111.68</v>
      </c>
      <c r="O961" s="173">
        <v>29.05</v>
      </c>
      <c r="P961" s="174">
        <v>0.874</v>
      </c>
      <c r="Q961" s="175">
        <v>20.45</v>
      </c>
      <c r="R961" s="176">
        <v>18</v>
      </c>
      <c r="S961" s="174">
        <f t="shared" si="28"/>
        <v>0.94868</v>
      </c>
      <c r="T961" s="177">
        <f t="shared" si="29"/>
        <v>-0.078719905552979</v>
      </c>
      <c r="U961" s="219">
        <v>2.16</v>
      </c>
      <c r="V961" s="219">
        <v>2.31</v>
      </c>
      <c r="W961" s="219">
        <v>2.76</v>
      </c>
      <c r="X961" s="219">
        <v>3.47</v>
      </c>
      <c r="Y961" s="219">
        <v>3.8</v>
      </c>
      <c r="Z961" s="219">
        <v>4.08</v>
      </c>
      <c r="AA961" s="219">
        <v>4.52</v>
      </c>
      <c r="AB961" s="219">
        <v>4.37</v>
      </c>
      <c r="AC961" s="219">
        <v>3.66</v>
      </c>
      <c r="AD961" s="219">
        <v>2.95</v>
      </c>
      <c r="AE961" s="219">
        <v>2.53</v>
      </c>
      <c r="AF961" s="219">
        <v>2.31</v>
      </c>
      <c r="AG961" s="179">
        <v>2.23364236623519</v>
      </c>
      <c r="AH961" s="179">
        <v>2.38875641944597</v>
      </c>
      <c r="AI961" s="179">
        <v>2.8540985790783</v>
      </c>
      <c r="AJ961" s="179">
        <v>3.58830509760931</v>
      </c>
      <c r="AK961" s="179">
        <v>3.92955601467302</v>
      </c>
      <c r="AL961" s="179">
        <v>4.21910224733314</v>
      </c>
      <c r="AM961" s="179">
        <v>4.67410347008475</v>
      </c>
      <c r="AN961" s="179">
        <v>4.51898941687397</v>
      </c>
      <c r="AO961" s="179">
        <v>3.78478289834296</v>
      </c>
      <c r="AP961" s="179">
        <v>3.05057637981195</v>
      </c>
      <c r="AQ961" s="179">
        <v>2.61625703082177</v>
      </c>
      <c r="AR961" s="179">
        <v>2.38875641944597</v>
      </c>
      <c r="AS961" s="177">
        <v>0.8</v>
      </c>
      <c r="AT961" s="180">
        <v>1.04209171040903</v>
      </c>
      <c r="AU961" s="181">
        <v>954</v>
      </c>
    </row>
    <row r="962" customHeight="1" spans="1:47">
      <c r="A962" s="184" t="s">
        <v>1086</v>
      </c>
      <c r="B962" s="185" t="s">
        <v>1106</v>
      </c>
      <c r="C962" s="167" t="s">
        <v>1108</v>
      </c>
      <c r="D962" s="186">
        <v>0</v>
      </c>
      <c r="E962" s="186">
        <v>0.75</v>
      </c>
      <c r="F962" s="186" t="s">
        <v>1089</v>
      </c>
      <c r="G962" s="187"/>
      <c r="H962" s="186" t="s">
        <v>160</v>
      </c>
      <c r="I962" s="186" t="s">
        <v>160</v>
      </c>
      <c r="J962" s="186" t="s">
        <v>160</v>
      </c>
      <c r="K962" s="186" t="s">
        <v>160</v>
      </c>
      <c r="L962" s="171">
        <v>0.4471</v>
      </c>
      <c r="M962" s="172">
        <v>38</v>
      </c>
      <c r="N962" s="173">
        <v>111.68</v>
      </c>
      <c r="O962" s="173">
        <v>29.03</v>
      </c>
      <c r="P962" s="174">
        <v>0.874</v>
      </c>
      <c r="Q962" s="175">
        <v>20.43</v>
      </c>
      <c r="R962" s="176">
        <v>18</v>
      </c>
      <c r="S962" s="174">
        <f t="shared" si="28"/>
        <v>0.94868</v>
      </c>
      <c r="T962" s="177">
        <f t="shared" si="29"/>
        <v>-0.078719905552979</v>
      </c>
      <c r="U962" s="219">
        <v>2.16</v>
      </c>
      <c r="V962" s="219">
        <v>2.31</v>
      </c>
      <c r="W962" s="219">
        <v>2.76</v>
      </c>
      <c r="X962" s="219">
        <v>3.47</v>
      </c>
      <c r="Y962" s="219">
        <v>3.8</v>
      </c>
      <c r="Z962" s="219">
        <v>4.08</v>
      </c>
      <c r="AA962" s="219">
        <v>4.52</v>
      </c>
      <c r="AB962" s="219">
        <v>4.37</v>
      </c>
      <c r="AC962" s="219">
        <v>3.66</v>
      </c>
      <c r="AD962" s="219">
        <v>2.95</v>
      </c>
      <c r="AE962" s="219">
        <v>2.53</v>
      </c>
      <c r="AF962" s="219">
        <v>2.31</v>
      </c>
      <c r="AG962" s="179">
        <v>2.23318699666906</v>
      </c>
      <c r="AH962" s="179">
        <v>2.3882694269933</v>
      </c>
      <c r="AI962" s="179">
        <v>2.85351671796601</v>
      </c>
      <c r="AJ962" s="179">
        <v>3.58757355483408</v>
      </c>
      <c r="AK962" s="179">
        <v>3.92875490154741</v>
      </c>
      <c r="AL962" s="179">
        <v>4.21824210481933</v>
      </c>
      <c r="AM962" s="179">
        <v>4.67315056710376</v>
      </c>
      <c r="AN962" s="179">
        <v>4.51806813677952</v>
      </c>
      <c r="AO962" s="179">
        <v>3.78401129991146</v>
      </c>
      <c r="AP962" s="179">
        <v>3.04995446304339</v>
      </c>
      <c r="AQ962" s="179">
        <v>2.61572365813551</v>
      </c>
      <c r="AR962" s="179">
        <v>2.3882694269933</v>
      </c>
      <c r="AS962" s="177">
        <v>0.8</v>
      </c>
      <c r="AT962" s="180">
        <v>1.05299782104449</v>
      </c>
      <c r="AU962" s="181">
        <v>955</v>
      </c>
    </row>
    <row r="963" customHeight="1" spans="1:47">
      <c r="A963" s="184" t="s">
        <v>1086</v>
      </c>
      <c r="B963" s="185" t="s">
        <v>1106</v>
      </c>
      <c r="C963" s="167" t="s">
        <v>1109</v>
      </c>
      <c r="D963" s="186">
        <v>0</v>
      </c>
      <c r="E963" s="186">
        <v>0.75</v>
      </c>
      <c r="F963" s="186" t="s">
        <v>1089</v>
      </c>
      <c r="G963" s="187"/>
      <c r="H963" s="186" t="s">
        <v>160</v>
      </c>
      <c r="I963" s="186" t="s">
        <v>160</v>
      </c>
      <c r="J963" s="186" t="s">
        <v>160</v>
      </c>
      <c r="K963" s="186" t="s">
        <v>160</v>
      </c>
      <c r="L963" s="171">
        <v>0.4471</v>
      </c>
      <c r="M963" s="172">
        <v>39</v>
      </c>
      <c r="N963" s="173">
        <v>111.68</v>
      </c>
      <c r="O963" s="173">
        <v>29.02</v>
      </c>
      <c r="P963" s="174">
        <v>0.873</v>
      </c>
      <c r="Q963" s="175">
        <v>20.42</v>
      </c>
      <c r="R963" s="176">
        <v>17</v>
      </c>
      <c r="S963" s="174">
        <f t="shared" si="28"/>
        <v>0.94868</v>
      </c>
      <c r="T963" s="177">
        <f t="shared" si="29"/>
        <v>-0.0797740017708818</v>
      </c>
      <c r="U963" s="219">
        <v>2.16</v>
      </c>
      <c r="V963" s="219">
        <v>2.31</v>
      </c>
      <c r="W963" s="219">
        <v>2.76</v>
      </c>
      <c r="X963" s="219">
        <v>3.47</v>
      </c>
      <c r="Y963" s="219">
        <v>3.8</v>
      </c>
      <c r="Z963" s="219">
        <v>4.08</v>
      </c>
      <c r="AA963" s="219">
        <v>4.52</v>
      </c>
      <c r="AB963" s="219">
        <v>4.37</v>
      </c>
      <c r="AC963" s="219">
        <v>3.66</v>
      </c>
      <c r="AD963" s="219">
        <v>2.95</v>
      </c>
      <c r="AE963" s="219">
        <v>2.53</v>
      </c>
      <c r="AF963" s="219">
        <v>2.31</v>
      </c>
      <c r="AG963" s="179">
        <v>2.23309592275583</v>
      </c>
      <c r="AH963" s="179">
        <v>2.38817202850276</v>
      </c>
      <c r="AI963" s="179">
        <v>2.85340034574356</v>
      </c>
      <c r="AJ963" s="179">
        <v>3.58742724627904</v>
      </c>
      <c r="AK963" s="179">
        <v>3.92859467892229</v>
      </c>
      <c r="AL963" s="179">
        <v>4.21807007631657</v>
      </c>
      <c r="AM963" s="179">
        <v>4.67295998650757</v>
      </c>
      <c r="AN963" s="179">
        <v>4.51788388076064</v>
      </c>
      <c r="AO963" s="179">
        <v>3.78385698022515</v>
      </c>
      <c r="AP963" s="179">
        <v>3.04983007968967</v>
      </c>
      <c r="AQ963" s="179">
        <v>2.61561698359826</v>
      </c>
      <c r="AR963" s="179">
        <v>2.38817202850276</v>
      </c>
      <c r="AS963" s="177">
        <v>0.8</v>
      </c>
      <c r="AT963" s="180">
        <v>1.05392563435721</v>
      </c>
      <c r="AU963" s="181">
        <v>956</v>
      </c>
    </row>
    <row r="964" customHeight="1" spans="1:47">
      <c r="A964" s="184" t="s">
        <v>1086</v>
      </c>
      <c r="B964" s="185" t="s">
        <v>1106</v>
      </c>
      <c r="C964" s="167" t="s">
        <v>1110</v>
      </c>
      <c r="D964" s="186">
        <v>0</v>
      </c>
      <c r="E964" s="186">
        <v>0.75</v>
      </c>
      <c r="F964" s="186" t="s">
        <v>1089</v>
      </c>
      <c r="G964" s="187"/>
      <c r="H964" s="186" t="s">
        <v>160</v>
      </c>
      <c r="I964" s="186" t="s">
        <v>160</v>
      </c>
      <c r="J964" s="186" t="s">
        <v>160</v>
      </c>
      <c r="K964" s="186" t="s">
        <v>160</v>
      </c>
      <c r="L964" s="171">
        <v>0.4471</v>
      </c>
      <c r="M964" s="172">
        <v>35</v>
      </c>
      <c r="N964" s="173">
        <v>112.17</v>
      </c>
      <c r="O964" s="173">
        <v>29.42</v>
      </c>
      <c r="P964" s="174">
        <v>0.893</v>
      </c>
      <c r="Q964" s="175">
        <v>21.02</v>
      </c>
      <c r="R964" s="176">
        <v>18</v>
      </c>
      <c r="S964" s="174">
        <f t="shared" si="28"/>
        <v>1.006784</v>
      </c>
      <c r="T964" s="177">
        <f t="shared" si="29"/>
        <v>-0.113017290699892</v>
      </c>
      <c r="U964" s="219">
        <v>2.24</v>
      </c>
      <c r="V964" s="219">
        <v>2.62</v>
      </c>
      <c r="W964" s="219">
        <v>2.86</v>
      </c>
      <c r="X964" s="219">
        <v>3.65</v>
      </c>
      <c r="Y964" s="219">
        <v>4.1</v>
      </c>
      <c r="Z964" s="219">
        <v>4.4</v>
      </c>
      <c r="AA964" s="219">
        <v>4.93</v>
      </c>
      <c r="AB964" s="219">
        <v>4.58</v>
      </c>
      <c r="AC964" s="219">
        <v>3.91</v>
      </c>
      <c r="AD964" s="219">
        <v>3.11</v>
      </c>
      <c r="AE964" s="219">
        <v>2.62</v>
      </c>
      <c r="AF964" s="219">
        <v>2.3</v>
      </c>
      <c r="AG964" s="179">
        <v>2.32417265272392</v>
      </c>
      <c r="AH964" s="179">
        <v>2.7184519420253</v>
      </c>
      <c r="AI964" s="179">
        <v>2.96747044053143</v>
      </c>
      <c r="AJ964" s="179">
        <v>3.78715633144746</v>
      </c>
      <c r="AK964" s="179">
        <v>4.25406601614646</v>
      </c>
      <c r="AL964" s="179">
        <v>4.56533913927913</v>
      </c>
      <c r="AM964" s="179">
        <v>5.11525499014684</v>
      </c>
      <c r="AN964" s="179">
        <v>4.75210301315873</v>
      </c>
      <c r="AO964" s="179">
        <v>4.05692637149577</v>
      </c>
      <c r="AP964" s="179">
        <v>3.22686470980866</v>
      </c>
      <c r="AQ964" s="179">
        <v>2.7184519420253</v>
      </c>
      <c r="AR964" s="179">
        <v>2.38642727735045</v>
      </c>
      <c r="AS964" s="177">
        <v>0.8</v>
      </c>
      <c r="AT964" s="180">
        <v>1.04480386405711</v>
      </c>
      <c r="AU964" s="181">
        <v>957</v>
      </c>
    </row>
    <row r="965" customHeight="1" spans="1:47">
      <c r="A965" s="184" t="s">
        <v>1086</v>
      </c>
      <c r="B965" s="185" t="s">
        <v>1106</v>
      </c>
      <c r="C965" s="167" t="s">
        <v>1111</v>
      </c>
      <c r="D965" s="186">
        <v>0</v>
      </c>
      <c r="E965" s="186">
        <v>0.75</v>
      </c>
      <c r="F965" s="186" t="s">
        <v>1089</v>
      </c>
      <c r="G965" s="187"/>
      <c r="H965" s="186" t="s">
        <v>160</v>
      </c>
      <c r="I965" s="186" t="s">
        <v>160</v>
      </c>
      <c r="J965" s="186" t="s">
        <v>160</v>
      </c>
      <c r="K965" s="186" t="s">
        <v>160</v>
      </c>
      <c r="L965" s="171">
        <v>0.4471</v>
      </c>
      <c r="M965" s="172">
        <v>30</v>
      </c>
      <c r="N965" s="173">
        <v>111.97</v>
      </c>
      <c r="O965" s="173">
        <v>28.9</v>
      </c>
      <c r="P965" s="174">
        <v>0.889</v>
      </c>
      <c r="Q965" s="175">
        <v>23.9</v>
      </c>
      <c r="R965" s="176">
        <v>18</v>
      </c>
      <c r="S965" s="174">
        <f t="shared" si="28"/>
        <v>0.924912</v>
      </c>
      <c r="T965" s="177">
        <f t="shared" si="29"/>
        <v>-0.0388274776411163</v>
      </c>
      <c r="U965" s="219">
        <v>2.04</v>
      </c>
      <c r="V965" s="219">
        <v>2.1</v>
      </c>
      <c r="W965" s="219">
        <v>2.53</v>
      </c>
      <c r="X965" s="219">
        <v>3.21</v>
      </c>
      <c r="Y965" s="219">
        <v>3.73</v>
      </c>
      <c r="Z965" s="219">
        <v>3.92</v>
      </c>
      <c r="AA965" s="219">
        <v>4.6</v>
      </c>
      <c r="AB965" s="219">
        <v>4.35</v>
      </c>
      <c r="AC965" s="219">
        <v>3.66</v>
      </c>
      <c r="AD965" s="219">
        <v>2.91</v>
      </c>
      <c r="AE965" s="219">
        <v>2.6</v>
      </c>
      <c r="AF965" s="219">
        <v>2.28</v>
      </c>
      <c r="AG965" s="179">
        <v>2.14938087082879</v>
      </c>
      <c r="AH965" s="179">
        <v>2.21259795526493</v>
      </c>
      <c r="AI965" s="179">
        <v>2.66565372705728</v>
      </c>
      <c r="AJ965" s="179">
        <v>3.38211401733354</v>
      </c>
      <c r="AK965" s="179">
        <v>3.9299954157801</v>
      </c>
      <c r="AL965" s="179">
        <v>4.13018284982788</v>
      </c>
      <c r="AM965" s="179">
        <v>4.84664314010414</v>
      </c>
      <c r="AN965" s="179">
        <v>4.58323862162022</v>
      </c>
      <c r="AO965" s="179">
        <v>3.8562421506046</v>
      </c>
      <c r="AP965" s="179">
        <v>3.06602859515284</v>
      </c>
      <c r="AQ965" s="179">
        <v>2.73940699223277</v>
      </c>
      <c r="AR965" s="179">
        <v>2.40224920857336</v>
      </c>
      <c r="AS965" s="177">
        <v>0.8</v>
      </c>
      <c r="AT965" s="180">
        <v>1.03695610650571</v>
      </c>
      <c r="AU965" s="181">
        <v>958</v>
      </c>
    </row>
    <row r="966" customHeight="1" spans="1:47">
      <c r="A966" s="184" t="s">
        <v>1086</v>
      </c>
      <c r="B966" s="185" t="s">
        <v>1106</v>
      </c>
      <c r="C966" s="167" t="s">
        <v>1112</v>
      </c>
      <c r="D966" s="186">
        <v>0</v>
      </c>
      <c r="E966" s="186">
        <v>0.75</v>
      </c>
      <c r="F966" s="186" t="s">
        <v>1089</v>
      </c>
      <c r="G966" s="187"/>
      <c r="H966" s="186" t="s">
        <v>160</v>
      </c>
      <c r="I966" s="186" t="s">
        <v>160</v>
      </c>
      <c r="J966" s="186" t="s">
        <v>160</v>
      </c>
      <c r="K966" s="186" t="s">
        <v>160</v>
      </c>
      <c r="L966" s="171">
        <v>0.4471</v>
      </c>
      <c r="M966" s="172">
        <v>40</v>
      </c>
      <c r="N966" s="173">
        <v>111.75</v>
      </c>
      <c r="O966" s="173">
        <v>29.63</v>
      </c>
      <c r="P966" s="174">
        <v>0.87</v>
      </c>
      <c r="Q966" s="175">
        <v>21.23</v>
      </c>
      <c r="R966" s="176">
        <v>18</v>
      </c>
      <c r="S966" s="174">
        <f t="shared" si="28"/>
        <v>0.94868</v>
      </c>
      <c r="T966" s="177">
        <f t="shared" si="29"/>
        <v>-0.0829362904245902</v>
      </c>
      <c r="U966" s="219">
        <v>2.16</v>
      </c>
      <c r="V966" s="219">
        <v>2.31</v>
      </c>
      <c r="W966" s="219">
        <v>2.76</v>
      </c>
      <c r="X966" s="219">
        <v>3.47</v>
      </c>
      <c r="Y966" s="219">
        <v>3.8</v>
      </c>
      <c r="Z966" s="219">
        <v>4.08</v>
      </c>
      <c r="AA966" s="219">
        <v>4.52</v>
      </c>
      <c r="AB966" s="219">
        <v>4.37</v>
      </c>
      <c r="AC966" s="219">
        <v>3.66</v>
      </c>
      <c r="AD966" s="219">
        <v>2.95</v>
      </c>
      <c r="AE966" s="219">
        <v>2.53</v>
      </c>
      <c r="AF966" s="219">
        <v>2.31</v>
      </c>
      <c r="AG966" s="179">
        <v>2.24121971581566</v>
      </c>
      <c r="AH966" s="179">
        <v>2.39685997385841</v>
      </c>
      <c r="AI966" s="179">
        <v>2.86378074798668</v>
      </c>
      <c r="AJ966" s="179">
        <v>3.60047796938905</v>
      </c>
      <c r="AK966" s="179">
        <v>3.9428865370831</v>
      </c>
      <c r="AL966" s="179">
        <v>4.23341501876291</v>
      </c>
      <c r="AM966" s="179">
        <v>4.68995977568832</v>
      </c>
      <c r="AN966" s="179">
        <v>4.53431951764557</v>
      </c>
      <c r="AO966" s="179">
        <v>3.7976222962432</v>
      </c>
      <c r="AP966" s="179">
        <v>3.06092507484083</v>
      </c>
      <c r="AQ966" s="179">
        <v>2.62513235232112</v>
      </c>
      <c r="AR966" s="179">
        <v>2.39685997385841</v>
      </c>
      <c r="AS966" s="177">
        <v>0.8</v>
      </c>
      <c r="AT966" s="180">
        <v>1.0370477900447</v>
      </c>
      <c r="AU966" s="181">
        <v>959</v>
      </c>
    </row>
    <row r="967" customHeight="1" spans="1:47">
      <c r="A967" s="184" t="s">
        <v>1086</v>
      </c>
      <c r="B967" s="185" t="s">
        <v>1106</v>
      </c>
      <c r="C967" s="167" t="s">
        <v>1113</v>
      </c>
      <c r="D967" s="186">
        <v>0</v>
      </c>
      <c r="E967" s="186">
        <v>0.75</v>
      </c>
      <c r="F967" s="186" t="s">
        <v>1089</v>
      </c>
      <c r="G967" s="187"/>
      <c r="H967" s="186" t="s">
        <v>160</v>
      </c>
      <c r="I967" s="186" t="s">
        <v>160</v>
      </c>
      <c r="J967" s="186" t="s">
        <v>160</v>
      </c>
      <c r="K967" s="186" t="s">
        <v>160</v>
      </c>
      <c r="L967" s="171">
        <v>0.4471</v>
      </c>
      <c r="M967" s="172">
        <v>52</v>
      </c>
      <c r="N967" s="173">
        <v>111.65</v>
      </c>
      <c r="O967" s="173">
        <v>29.45</v>
      </c>
      <c r="P967" s="174">
        <v>0.877</v>
      </c>
      <c r="Q967" s="175">
        <v>20.95</v>
      </c>
      <c r="R967" s="176">
        <v>18</v>
      </c>
      <c r="S967" s="174">
        <f t="shared" si="28"/>
        <v>0.94868</v>
      </c>
      <c r="T967" s="177">
        <f t="shared" si="29"/>
        <v>-0.0755576168992708</v>
      </c>
      <c r="U967" s="219">
        <v>2.16</v>
      </c>
      <c r="V967" s="219">
        <v>2.31</v>
      </c>
      <c r="W967" s="219">
        <v>2.76</v>
      </c>
      <c r="X967" s="219">
        <v>3.47</v>
      </c>
      <c r="Y967" s="219">
        <v>3.8</v>
      </c>
      <c r="Z967" s="219">
        <v>4.08</v>
      </c>
      <c r="AA967" s="219">
        <v>4.52</v>
      </c>
      <c r="AB967" s="219">
        <v>4.37</v>
      </c>
      <c r="AC967" s="219">
        <v>3.66</v>
      </c>
      <c r="AD967" s="219">
        <v>2.95</v>
      </c>
      <c r="AE967" s="219">
        <v>2.53</v>
      </c>
      <c r="AF967" s="219">
        <v>2.31</v>
      </c>
      <c r="AG967" s="179">
        <v>2.23854214276679</v>
      </c>
      <c r="AH967" s="179">
        <v>2.39399645823671</v>
      </c>
      <c r="AI967" s="179">
        <v>2.86035940464646</v>
      </c>
      <c r="AJ967" s="179">
        <v>3.59617649787073</v>
      </c>
      <c r="AK967" s="179">
        <v>3.93817599190454</v>
      </c>
      <c r="AL967" s="179">
        <v>4.22835738078172</v>
      </c>
      <c r="AM967" s="179">
        <v>4.68435670616014</v>
      </c>
      <c r="AN967" s="179">
        <v>4.52890239069022</v>
      </c>
      <c r="AO967" s="179">
        <v>3.79308529746595</v>
      </c>
      <c r="AP967" s="179">
        <v>3.05726820424168</v>
      </c>
      <c r="AQ967" s="179">
        <v>2.62199612092592</v>
      </c>
      <c r="AR967" s="179">
        <v>2.39399645823671</v>
      </c>
      <c r="AS967" s="177">
        <v>0.8</v>
      </c>
      <c r="AT967" s="180">
        <v>1.03760232251904</v>
      </c>
      <c r="AU967" s="181">
        <v>960</v>
      </c>
    </row>
    <row r="968" customHeight="1" spans="1:47">
      <c r="A968" s="184" t="s">
        <v>1086</v>
      </c>
      <c r="B968" s="185" t="s">
        <v>1106</v>
      </c>
      <c r="C968" s="167" t="s">
        <v>1114</v>
      </c>
      <c r="D968" s="186">
        <v>0</v>
      </c>
      <c r="E968" s="186">
        <v>0.75</v>
      </c>
      <c r="F968" s="186" t="s">
        <v>1089</v>
      </c>
      <c r="G968" s="187"/>
      <c r="H968" s="186" t="s">
        <v>160</v>
      </c>
      <c r="I968" s="186" t="s">
        <v>160</v>
      </c>
      <c r="J968" s="186" t="s">
        <v>160</v>
      </c>
      <c r="K968" s="186" t="s">
        <v>160</v>
      </c>
      <c r="L968" s="171">
        <v>0.4471</v>
      </c>
      <c r="M968" s="172">
        <v>39</v>
      </c>
      <c r="N968" s="173">
        <v>111.48</v>
      </c>
      <c r="O968" s="173">
        <v>28.9</v>
      </c>
      <c r="P968" s="174">
        <v>0.87</v>
      </c>
      <c r="Q968" s="175">
        <v>23.9</v>
      </c>
      <c r="R968" s="176">
        <v>18</v>
      </c>
      <c r="S968" s="174">
        <f t="shared" si="28"/>
        <v>0.924912</v>
      </c>
      <c r="T968" s="177">
        <f t="shared" si="29"/>
        <v>-0.0593699724946808</v>
      </c>
      <c r="U968" s="219">
        <v>2.04</v>
      </c>
      <c r="V968" s="219">
        <v>2.1</v>
      </c>
      <c r="W968" s="219">
        <v>2.53</v>
      </c>
      <c r="X968" s="219">
        <v>3.21</v>
      </c>
      <c r="Y968" s="219">
        <v>3.73</v>
      </c>
      <c r="Z968" s="219">
        <v>3.92</v>
      </c>
      <c r="AA968" s="219">
        <v>4.6</v>
      </c>
      <c r="AB968" s="219">
        <v>4.35</v>
      </c>
      <c r="AC968" s="219">
        <v>3.66</v>
      </c>
      <c r="AD968" s="219">
        <v>2.91</v>
      </c>
      <c r="AE968" s="219">
        <v>2.6</v>
      </c>
      <c r="AF968" s="219">
        <v>2.28</v>
      </c>
      <c r="AG968" s="179">
        <v>2.14938087082879</v>
      </c>
      <c r="AH968" s="179">
        <v>2.21259795526493</v>
      </c>
      <c r="AI968" s="179">
        <v>2.66565372705728</v>
      </c>
      <c r="AJ968" s="179">
        <v>3.38211401733354</v>
      </c>
      <c r="AK968" s="179">
        <v>3.9299954157801</v>
      </c>
      <c r="AL968" s="179">
        <v>4.13018284982788</v>
      </c>
      <c r="AM968" s="179">
        <v>4.84664314010414</v>
      </c>
      <c r="AN968" s="179">
        <v>4.58323862162022</v>
      </c>
      <c r="AO968" s="179">
        <v>3.8562421506046</v>
      </c>
      <c r="AP968" s="179">
        <v>3.06602859515284</v>
      </c>
      <c r="AQ968" s="179">
        <v>2.73940699223277</v>
      </c>
      <c r="AR968" s="179">
        <v>2.40224920857336</v>
      </c>
      <c r="AS968" s="177">
        <v>0.8</v>
      </c>
      <c r="AT968" s="180">
        <v>1.03695610650571</v>
      </c>
      <c r="AU968" s="181">
        <v>961</v>
      </c>
    </row>
    <row r="969" customHeight="1" spans="1:47">
      <c r="A969" s="184" t="s">
        <v>1086</v>
      </c>
      <c r="B969" s="185" t="s">
        <v>1106</v>
      </c>
      <c r="C969" s="167" t="s">
        <v>1115</v>
      </c>
      <c r="D969" s="186">
        <v>0</v>
      </c>
      <c r="E969" s="186">
        <v>0.75</v>
      </c>
      <c r="F969" s="186" t="s">
        <v>1089</v>
      </c>
      <c r="G969" s="187"/>
      <c r="H969" s="186" t="s">
        <v>160</v>
      </c>
      <c r="I969" s="186" t="s">
        <v>160</v>
      </c>
      <c r="J969" s="186" t="s">
        <v>160</v>
      </c>
      <c r="K969" s="186" t="s">
        <v>160</v>
      </c>
      <c r="L969" s="171">
        <v>0.4471</v>
      </c>
      <c r="M969" s="172">
        <v>53</v>
      </c>
      <c r="N969" s="173">
        <v>111.38</v>
      </c>
      <c r="O969" s="173">
        <v>29.58</v>
      </c>
      <c r="P969" s="174">
        <v>0.861</v>
      </c>
      <c r="Q969" s="175">
        <v>21.08</v>
      </c>
      <c r="R969" s="176">
        <v>18</v>
      </c>
      <c r="S969" s="174">
        <f t="shared" si="28"/>
        <v>0.94868</v>
      </c>
      <c r="T969" s="177">
        <f t="shared" si="29"/>
        <v>-0.0924231563857151</v>
      </c>
      <c r="U969" s="219">
        <v>2.16</v>
      </c>
      <c r="V969" s="219">
        <v>2.31</v>
      </c>
      <c r="W969" s="219">
        <v>2.76</v>
      </c>
      <c r="X969" s="219">
        <v>3.47</v>
      </c>
      <c r="Y969" s="219">
        <v>3.8</v>
      </c>
      <c r="Z969" s="219">
        <v>4.08</v>
      </c>
      <c r="AA969" s="219">
        <v>4.52</v>
      </c>
      <c r="AB969" s="219">
        <v>4.37</v>
      </c>
      <c r="AC969" s="219">
        <v>3.66</v>
      </c>
      <c r="AD969" s="219">
        <v>2.95</v>
      </c>
      <c r="AE969" s="219">
        <v>2.53</v>
      </c>
      <c r="AF969" s="219">
        <v>2.31</v>
      </c>
      <c r="AG969" s="179">
        <v>2.24012682885694</v>
      </c>
      <c r="AH969" s="179">
        <v>2.395691191972</v>
      </c>
      <c r="AI969" s="179">
        <v>2.8623842813172</v>
      </c>
      <c r="AJ969" s="179">
        <v>3.59872226672851</v>
      </c>
      <c r="AK969" s="179">
        <v>3.94096386558165</v>
      </c>
      <c r="AL969" s="179">
        <v>4.23135067672977</v>
      </c>
      <c r="AM969" s="179">
        <v>4.68767280853396</v>
      </c>
      <c r="AN969" s="179">
        <v>4.5321084454189</v>
      </c>
      <c r="AO969" s="179">
        <v>3.79577046000759</v>
      </c>
      <c r="AP969" s="179">
        <v>3.05943247459628</v>
      </c>
      <c r="AQ969" s="179">
        <v>2.6238522578741</v>
      </c>
      <c r="AR969" s="179">
        <v>2.395691191972</v>
      </c>
      <c r="AS969" s="177">
        <v>0.8</v>
      </c>
      <c r="AT969" s="180">
        <v>1.03494995413032</v>
      </c>
      <c r="AU969" s="181">
        <v>962</v>
      </c>
    </row>
    <row r="970" customHeight="1" spans="1:47">
      <c r="A970" s="184" t="s">
        <v>1086</v>
      </c>
      <c r="B970" s="185" t="s">
        <v>1106</v>
      </c>
      <c r="C970" s="167" t="s">
        <v>1116</v>
      </c>
      <c r="D970" s="186">
        <v>0</v>
      </c>
      <c r="E970" s="186">
        <v>0.75</v>
      </c>
      <c r="F970" s="186" t="s">
        <v>1089</v>
      </c>
      <c r="G970" s="187"/>
      <c r="H970" s="186" t="s">
        <v>160</v>
      </c>
      <c r="I970" s="186" t="s">
        <v>160</v>
      </c>
      <c r="J970" s="186" t="s">
        <v>160</v>
      </c>
      <c r="K970" s="186" t="s">
        <v>160</v>
      </c>
      <c r="L970" s="171">
        <v>0.4471</v>
      </c>
      <c r="M970" s="172">
        <v>44</v>
      </c>
      <c r="N970" s="173">
        <v>111.88</v>
      </c>
      <c r="O970" s="173">
        <v>29.62</v>
      </c>
      <c r="P970" s="174">
        <v>0.88</v>
      </c>
      <c r="Q970" s="175">
        <v>21.22</v>
      </c>
      <c r="R970" s="176">
        <v>18</v>
      </c>
      <c r="S970" s="174">
        <f t="shared" si="28"/>
        <v>0.94868</v>
      </c>
      <c r="T970" s="177">
        <f t="shared" si="29"/>
        <v>-0.0723953282455624</v>
      </c>
      <c r="U970" s="219">
        <v>2.16</v>
      </c>
      <c r="V970" s="219">
        <v>2.31</v>
      </c>
      <c r="W970" s="219">
        <v>2.76</v>
      </c>
      <c r="X970" s="219">
        <v>3.47</v>
      </c>
      <c r="Y970" s="219">
        <v>3.8</v>
      </c>
      <c r="Z970" s="219">
        <v>4.08</v>
      </c>
      <c r="AA970" s="219">
        <v>4.52</v>
      </c>
      <c r="AB970" s="219">
        <v>4.37</v>
      </c>
      <c r="AC970" s="219">
        <v>3.66</v>
      </c>
      <c r="AD970" s="219">
        <v>2.95</v>
      </c>
      <c r="AE970" s="219">
        <v>2.53</v>
      </c>
      <c r="AF970" s="219">
        <v>2.31</v>
      </c>
      <c r="AG970" s="179">
        <v>2.24112864190243</v>
      </c>
      <c r="AH970" s="179">
        <v>2.39676257536788</v>
      </c>
      <c r="AI970" s="179">
        <v>2.86366437576422</v>
      </c>
      <c r="AJ970" s="179">
        <v>3.600331660834</v>
      </c>
      <c r="AK970" s="179">
        <v>3.94272631445798</v>
      </c>
      <c r="AL970" s="179">
        <v>4.23324299026015</v>
      </c>
      <c r="AM970" s="179">
        <v>4.68976919509213</v>
      </c>
      <c r="AN970" s="179">
        <v>4.53413526162668</v>
      </c>
      <c r="AO970" s="179">
        <v>3.7974679765569</v>
      </c>
      <c r="AP970" s="179">
        <v>3.06080069148712</v>
      </c>
      <c r="AQ970" s="179">
        <v>2.62502567778387</v>
      </c>
      <c r="AR970" s="179">
        <v>2.39676257536788</v>
      </c>
      <c r="AS970" s="177">
        <v>0.8</v>
      </c>
      <c r="AT970" s="180">
        <v>1.037743056882</v>
      </c>
      <c r="AU970" s="181">
        <v>963</v>
      </c>
    </row>
    <row r="971" customHeight="1" spans="1:47">
      <c r="A971" s="184" t="s">
        <v>1086</v>
      </c>
      <c r="B971" s="185" t="s">
        <v>1117</v>
      </c>
      <c r="C971" s="188" t="s">
        <v>1118</v>
      </c>
      <c r="D971" s="186">
        <v>0</v>
      </c>
      <c r="E971" s="186">
        <v>0.75</v>
      </c>
      <c r="F971" s="186" t="s">
        <v>1089</v>
      </c>
      <c r="G971" s="187"/>
      <c r="H971" s="186" t="s">
        <v>160</v>
      </c>
      <c r="I971" s="186" t="s">
        <v>160</v>
      </c>
      <c r="J971" s="186" t="s">
        <v>160</v>
      </c>
      <c r="K971" s="186" t="s">
        <v>160</v>
      </c>
      <c r="L971" s="171">
        <v>0.4471</v>
      </c>
      <c r="M971" s="172">
        <v>81</v>
      </c>
      <c r="N971" s="173">
        <v>112.32</v>
      </c>
      <c r="O971" s="173">
        <v>28.6</v>
      </c>
      <c r="P971" s="174">
        <v>0.889</v>
      </c>
      <c r="Q971" s="175">
        <v>21.4</v>
      </c>
      <c r="R971" s="176">
        <v>18</v>
      </c>
      <c r="S971" s="174">
        <f t="shared" ref="S971:S1034" si="30">(U971*31+V971*28+W971*31+X971*30+Y971*31+Z971*30+AA971*31+AB971*31+AC971*30+AD971*31+AE971*30+AF971*31)*AS971/1000</f>
        <v>0.962384</v>
      </c>
      <c r="T971" s="177">
        <f t="shared" ref="T971:T1034" si="31">P971/S971-1</f>
        <v>-0.0762523067715173</v>
      </c>
      <c r="U971" s="219">
        <v>2.12</v>
      </c>
      <c r="V971" s="219">
        <v>2.24</v>
      </c>
      <c r="W971" s="219">
        <v>2.58</v>
      </c>
      <c r="X971" s="219">
        <v>3.32</v>
      </c>
      <c r="Y971" s="219">
        <v>3.95</v>
      </c>
      <c r="Z971" s="219">
        <v>4.11</v>
      </c>
      <c r="AA971" s="219">
        <v>4.89</v>
      </c>
      <c r="AB971" s="219">
        <v>4.46</v>
      </c>
      <c r="AC971" s="219">
        <v>3.77</v>
      </c>
      <c r="AD971" s="219">
        <v>3.01</v>
      </c>
      <c r="AE971" s="219">
        <v>2.67</v>
      </c>
      <c r="AF971" s="219">
        <v>2.35</v>
      </c>
      <c r="AG971" s="179">
        <v>2.20460755789789</v>
      </c>
      <c r="AH971" s="179">
        <v>2.32939666494871</v>
      </c>
      <c r="AI971" s="179">
        <v>2.68296580159271</v>
      </c>
      <c r="AJ971" s="179">
        <v>3.45249862840613</v>
      </c>
      <c r="AK971" s="179">
        <v>4.10764144042295</v>
      </c>
      <c r="AL971" s="179">
        <v>4.27402691649072</v>
      </c>
      <c r="AM971" s="179">
        <v>5.08515611232107</v>
      </c>
      <c r="AN971" s="179">
        <v>4.63799514538895</v>
      </c>
      <c r="AO971" s="179">
        <v>3.92045777984671</v>
      </c>
      <c r="AP971" s="179">
        <v>3.13012676852483</v>
      </c>
      <c r="AQ971" s="179">
        <v>2.77655763188083</v>
      </c>
      <c r="AR971" s="179">
        <v>2.4437866797453</v>
      </c>
      <c r="AS971" s="177">
        <v>0.8</v>
      </c>
      <c r="AT971" s="180">
        <v>1.03596208195042</v>
      </c>
      <c r="AU971" s="181">
        <v>964</v>
      </c>
    </row>
    <row r="972" customHeight="1" spans="1:47">
      <c r="A972" s="184" t="s">
        <v>1086</v>
      </c>
      <c r="B972" s="185" t="s">
        <v>1117</v>
      </c>
      <c r="C972" s="167" t="s">
        <v>1119</v>
      </c>
      <c r="D972" s="186">
        <v>0</v>
      </c>
      <c r="E972" s="186">
        <v>0.75</v>
      </c>
      <c r="F972" s="186" t="s">
        <v>1089</v>
      </c>
      <c r="G972" s="187"/>
      <c r="H972" s="186" t="s">
        <v>160</v>
      </c>
      <c r="I972" s="186" t="s">
        <v>160</v>
      </c>
      <c r="J972" s="186" t="s">
        <v>160</v>
      </c>
      <c r="K972" s="186" t="s">
        <v>160</v>
      </c>
      <c r="L972" s="171">
        <v>0.4471</v>
      </c>
      <c r="M972" s="172">
        <v>37</v>
      </c>
      <c r="N972" s="173">
        <v>112.32</v>
      </c>
      <c r="O972" s="173">
        <v>28.6</v>
      </c>
      <c r="P972" s="174">
        <v>0.89</v>
      </c>
      <c r="Q972" s="175">
        <v>21.4</v>
      </c>
      <c r="R972" s="176">
        <v>18</v>
      </c>
      <c r="S972" s="174">
        <f t="shared" si="30"/>
        <v>0.962384</v>
      </c>
      <c r="T972" s="177">
        <f t="shared" si="31"/>
        <v>-0.0752132205024189</v>
      </c>
      <c r="U972" s="219">
        <v>2.12</v>
      </c>
      <c r="V972" s="219">
        <v>2.24</v>
      </c>
      <c r="W972" s="219">
        <v>2.58</v>
      </c>
      <c r="X972" s="219">
        <v>3.32</v>
      </c>
      <c r="Y972" s="219">
        <v>3.95</v>
      </c>
      <c r="Z972" s="219">
        <v>4.11</v>
      </c>
      <c r="AA972" s="219">
        <v>4.89</v>
      </c>
      <c r="AB972" s="219">
        <v>4.46</v>
      </c>
      <c r="AC972" s="219">
        <v>3.77</v>
      </c>
      <c r="AD972" s="219">
        <v>3.01</v>
      </c>
      <c r="AE972" s="219">
        <v>2.67</v>
      </c>
      <c r="AF972" s="219">
        <v>2.35</v>
      </c>
      <c r="AG972" s="179">
        <v>2.20460755789789</v>
      </c>
      <c r="AH972" s="179">
        <v>2.32939666494871</v>
      </c>
      <c r="AI972" s="179">
        <v>2.68296580159271</v>
      </c>
      <c r="AJ972" s="179">
        <v>3.45249862840613</v>
      </c>
      <c r="AK972" s="179">
        <v>4.10764144042295</v>
      </c>
      <c r="AL972" s="179">
        <v>4.27402691649072</v>
      </c>
      <c r="AM972" s="179">
        <v>5.08515611232107</v>
      </c>
      <c r="AN972" s="179">
        <v>4.63799514538895</v>
      </c>
      <c r="AO972" s="179">
        <v>3.92045777984671</v>
      </c>
      <c r="AP972" s="179">
        <v>3.13012676852483</v>
      </c>
      <c r="AQ972" s="179">
        <v>2.77655763188083</v>
      </c>
      <c r="AR972" s="179">
        <v>2.4437866797453</v>
      </c>
      <c r="AS972" s="177">
        <v>0.8</v>
      </c>
      <c r="AT972" s="180">
        <v>1.03506110473668</v>
      </c>
      <c r="AU972" s="181">
        <v>965</v>
      </c>
    </row>
    <row r="973" customHeight="1" spans="1:47">
      <c r="A973" s="184" t="s">
        <v>1086</v>
      </c>
      <c r="B973" s="185" t="s">
        <v>1117</v>
      </c>
      <c r="C973" s="167" t="s">
        <v>1120</v>
      </c>
      <c r="D973" s="186">
        <v>0</v>
      </c>
      <c r="E973" s="186">
        <v>0.75</v>
      </c>
      <c r="F973" s="186" t="s">
        <v>1089</v>
      </c>
      <c r="G973" s="187"/>
      <c r="H973" s="186" t="s">
        <v>160</v>
      </c>
      <c r="I973" s="186" t="s">
        <v>160</v>
      </c>
      <c r="J973" s="186" t="s">
        <v>160</v>
      </c>
      <c r="K973" s="186" t="s">
        <v>160</v>
      </c>
      <c r="L973" s="171">
        <v>0.4471</v>
      </c>
      <c r="M973" s="172">
        <v>39</v>
      </c>
      <c r="N973" s="173">
        <v>112.37</v>
      </c>
      <c r="O973" s="173">
        <v>28.6</v>
      </c>
      <c r="P973" s="174">
        <v>0.883</v>
      </c>
      <c r="Q973" s="175">
        <v>21.4</v>
      </c>
      <c r="R973" s="176">
        <v>17</v>
      </c>
      <c r="S973" s="174">
        <f t="shared" si="30"/>
        <v>0.962384</v>
      </c>
      <c r="T973" s="177">
        <f t="shared" si="31"/>
        <v>-0.0824868243861078</v>
      </c>
      <c r="U973" s="219">
        <v>2.12</v>
      </c>
      <c r="V973" s="219">
        <v>2.24</v>
      </c>
      <c r="W973" s="219">
        <v>2.58</v>
      </c>
      <c r="X973" s="219">
        <v>3.32</v>
      </c>
      <c r="Y973" s="219">
        <v>3.95</v>
      </c>
      <c r="Z973" s="219">
        <v>4.11</v>
      </c>
      <c r="AA973" s="219">
        <v>4.89</v>
      </c>
      <c r="AB973" s="219">
        <v>4.46</v>
      </c>
      <c r="AC973" s="219">
        <v>3.77</v>
      </c>
      <c r="AD973" s="219">
        <v>3.01</v>
      </c>
      <c r="AE973" s="219">
        <v>2.67</v>
      </c>
      <c r="AF973" s="219">
        <v>2.35</v>
      </c>
      <c r="AG973" s="179">
        <v>2.20460755789789</v>
      </c>
      <c r="AH973" s="179">
        <v>2.32939666494871</v>
      </c>
      <c r="AI973" s="179">
        <v>2.68296580159271</v>
      </c>
      <c r="AJ973" s="179">
        <v>3.45249862840613</v>
      </c>
      <c r="AK973" s="179">
        <v>4.10764144042295</v>
      </c>
      <c r="AL973" s="179">
        <v>4.27402691649072</v>
      </c>
      <c r="AM973" s="179">
        <v>5.08515611232107</v>
      </c>
      <c r="AN973" s="179">
        <v>4.63799514538895</v>
      </c>
      <c r="AO973" s="179">
        <v>3.92045777984671</v>
      </c>
      <c r="AP973" s="179">
        <v>3.13012676852483</v>
      </c>
      <c r="AQ973" s="179">
        <v>2.77655763188083</v>
      </c>
      <c r="AR973" s="179">
        <v>2.4437866797453</v>
      </c>
      <c r="AS973" s="177">
        <v>0.8</v>
      </c>
      <c r="AT973" s="180">
        <v>1.0366859439854</v>
      </c>
      <c r="AU973" s="181">
        <v>966</v>
      </c>
    </row>
    <row r="974" customHeight="1" spans="1:47">
      <c r="A974" s="184" t="s">
        <v>1086</v>
      </c>
      <c r="B974" s="185" t="s">
        <v>1117</v>
      </c>
      <c r="C974" s="167" t="s">
        <v>1121</v>
      </c>
      <c r="D974" s="186">
        <v>0</v>
      </c>
      <c r="E974" s="186">
        <v>0.75</v>
      </c>
      <c r="F974" s="186" t="s">
        <v>1089</v>
      </c>
      <c r="G974" s="187"/>
      <c r="H974" s="186" t="s">
        <v>160</v>
      </c>
      <c r="I974" s="186" t="s">
        <v>160</v>
      </c>
      <c r="J974" s="186" t="s">
        <v>160</v>
      </c>
      <c r="K974" s="186" t="s">
        <v>160</v>
      </c>
      <c r="L974" s="171">
        <v>0.4471</v>
      </c>
      <c r="M974" s="172">
        <v>32</v>
      </c>
      <c r="N974" s="173">
        <v>112.4</v>
      </c>
      <c r="O974" s="173">
        <v>29.38</v>
      </c>
      <c r="P974" s="174">
        <v>0.887</v>
      </c>
      <c r="Q974" s="175">
        <v>20.98</v>
      </c>
      <c r="R974" s="176">
        <v>18</v>
      </c>
      <c r="S974" s="174">
        <f t="shared" si="30"/>
        <v>1.006784</v>
      </c>
      <c r="T974" s="177">
        <f t="shared" si="31"/>
        <v>-0.118976860975145</v>
      </c>
      <c r="U974" s="219">
        <v>2.24</v>
      </c>
      <c r="V974" s="219">
        <v>2.62</v>
      </c>
      <c r="W974" s="219">
        <v>2.86</v>
      </c>
      <c r="X974" s="219">
        <v>3.65</v>
      </c>
      <c r="Y974" s="219">
        <v>4.1</v>
      </c>
      <c r="Z974" s="219">
        <v>4.4</v>
      </c>
      <c r="AA974" s="219">
        <v>4.93</v>
      </c>
      <c r="AB974" s="219">
        <v>4.58</v>
      </c>
      <c r="AC974" s="219">
        <v>3.91</v>
      </c>
      <c r="AD974" s="219">
        <v>3.11</v>
      </c>
      <c r="AE974" s="219">
        <v>2.62</v>
      </c>
      <c r="AF974" s="219">
        <v>2.3</v>
      </c>
      <c r="AG974" s="179">
        <v>2.32378106922637</v>
      </c>
      <c r="AH974" s="179">
        <v>2.71799392918441</v>
      </c>
      <c r="AI974" s="179">
        <v>2.96697047231581</v>
      </c>
      <c r="AJ974" s="179">
        <v>3.78651826012332</v>
      </c>
      <c r="AK974" s="179">
        <v>4.25334927849469</v>
      </c>
      <c r="AL974" s="179">
        <v>4.56456995740894</v>
      </c>
      <c r="AM974" s="179">
        <v>5.1143931568241</v>
      </c>
      <c r="AN974" s="179">
        <v>4.75130236475748</v>
      </c>
      <c r="AO974" s="179">
        <v>4.05624284851567</v>
      </c>
      <c r="AP974" s="179">
        <v>3.22632103807768</v>
      </c>
      <c r="AQ974" s="179">
        <v>2.71799392918441</v>
      </c>
      <c r="AR974" s="179">
        <v>2.38602520500922</v>
      </c>
      <c r="AS974" s="177">
        <v>0.8</v>
      </c>
      <c r="AT974" s="180">
        <v>1.04891738346757</v>
      </c>
      <c r="AU974" s="181">
        <v>967</v>
      </c>
    </row>
    <row r="975" customHeight="1" spans="1:47">
      <c r="A975" s="184" t="s">
        <v>1086</v>
      </c>
      <c r="B975" s="185" t="s">
        <v>1117</v>
      </c>
      <c r="C975" s="167" t="s">
        <v>1122</v>
      </c>
      <c r="D975" s="186">
        <v>0</v>
      </c>
      <c r="E975" s="186">
        <v>0.75</v>
      </c>
      <c r="F975" s="186" t="s">
        <v>1089</v>
      </c>
      <c r="G975" s="187"/>
      <c r="H975" s="186" t="s">
        <v>160</v>
      </c>
      <c r="I975" s="186" t="s">
        <v>160</v>
      </c>
      <c r="J975" s="186" t="s">
        <v>160</v>
      </c>
      <c r="K975" s="186" t="s">
        <v>160</v>
      </c>
      <c r="L975" s="171">
        <v>0.4471</v>
      </c>
      <c r="M975" s="172">
        <v>57</v>
      </c>
      <c r="N975" s="173">
        <v>112.12</v>
      </c>
      <c r="O975" s="173">
        <v>28.53</v>
      </c>
      <c r="P975" s="174">
        <v>0.88</v>
      </c>
      <c r="Q975" s="175">
        <v>21.23</v>
      </c>
      <c r="R975" s="176">
        <v>17</v>
      </c>
      <c r="S975" s="174">
        <f t="shared" si="30"/>
        <v>0.962384</v>
      </c>
      <c r="T975" s="177">
        <f t="shared" si="31"/>
        <v>-0.085604083193403</v>
      </c>
      <c r="U975" s="219">
        <v>2.12</v>
      </c>
      <c r="V975" s="219">
        <v>2.24</v>
      </c>
      <c r="W975" s="219">
        <v>2.58</v>
      </c>
      <c r="X975" s="219">
        <v>3.32</v>
      </c>
      <c r="Y975" s="219">
        <v>3.95</v>
      </c>
      <c r="Z975" s="219">
        <v>4.11</v>
      </c>
      <c r="AA975" s="219">
        <v>4.89</v>
      </c>
      <c r="AB975" s="219">
        <v>4.46</v>
      </c>
      <c r="AC975" s="219">
        <v>3.77</v>
      </c>
      <c r="AD975" s="219">
        <v>3.01</v>
      </c>
      <c r="AE975" s="219">
        <v>2.67</v>
      </c>
      <c r="AF975" s="219">
        <v>2.35</v>
      </c>
      <c r="AG975" s="179">
        <v>2.20333870887297</v>
      </c>
      <c r="AH975" s="179">
        <v>2.32805599428087</v>
      </c>
      <c r="AI975" s="179">
        <v>2.68142163626993</v>
      </c>
      <c r="AJ975" s="179">
        <v>3.450511562952</v>
      </c>
      <c r="AK975" s="179">
        <v>4.1052773113435</v>
      </c>
      <c r="AL975" s="179">
        <v>4.2715670252207</v>
      </c>
      <c r="AM975" s="179">
        <v>5.08222938037208</v>
      </c>
      <c r="AN975" s="179">
        <v>4.63532577432709</v>
      </c>
      <c r="AO975" s="179">
        <v>3.91820138323164</v>
      </c>
      <c r="AP975" s="179">
        <v>3.12832524231492</v>
      </c>
      <c r="AQ975" s="179">
        <v>2.77495960032586</v>
      </c>
      <c r="AR975" s="179">
        <v>2.44238017257145</v>
      </c>
      <c r="AS975" s="177">
        <v>0.8</v>
      </c>
      <c r="AT975" s="180">
        <v>1.0366859439854</v>
      </c>
      <c r="AU975" s="181">
        <v>968</v>
      </c>
    </row>
    <row r="976" customHeight="1" spans="1:47">
      <c r="A976" s="184" t="s">
        <v>1086</v>
      </c>
      <c r="B976" s="185" t="s">
        <v>1117</v>
      </c>
      <c r="C976" s="167" t="s">
        <v>1123</v>
      </c>
      <c r="D976" s="186">
        <v>0</v>
      </c>
      <c r="E976" s="186">
        <v>0.75</v>
      </c>
      <c r="F976" s="186" t="s">
        <v>1089</v>
      </c>
      <c r="G976" s="187"/>
      <c r="H976" s="186" t="s">
        <v>160</v>
      </c>
      <c r="I976" s="186" t="s">
        <v>160</v>
      </c>
      <c r="J976" s="186" t="s">
        <v>160</v>
      </c>
      <c r="K976" s="186" t="s">
        <v>160</v>
      </c>
      <c r="L976" s="171">
        <v>0.4471</v>
      </c>
      <c r="M976" s="172">
        <v>92</v>
      </c>
      <c r="N976" s="173">
        <v>111.22</v>
      </c>
      <c r="O976" s="173">
        <v>28.38</v>
      </c>
      <c r="P976" s="174">
        <v>0.86</v>
      </c>
      <c r="Q976" s="175">
        <v>23.28</v>
      </c>
      <c r="R976" s="176">
        <v>18</v>
      </c>
      <c r="S976" s="174">
        <f t="shared" si="30"/>
        <v>0.924912</v>
      </c>
      <c r="T976" s="177">
        <f t="shared" si="31"/>
        <v>-0.0701818118912937</v>
      </c>
      <c r="U976" s="219">
        <v>2.04</v>
      </c>
      <c r="V976" s="219">
        <v>2.1</v>
      </c>
      <c r="W976" s="219">
        <v>2.53</v>
      </c>
      <c r="X976" s="219">
        <v>3.21</v>
      </c>
      <c r="Y976" s="219">
        <v>3.73</v>
      </c>
      <c r="Z976" s="219">
        <v>3.92</v>
      </c>
      <c r="AA976" s="219">
        <v>4.6</v>
      </c>
      <c r="AB976" s="219">
        <v>4.35</v>
      </c>
      <c r="AC976" s="219">
        <v>3.66</v>
      </c>
      <c r="AD976" s="219">
        <v>2.91</v>
      </c>
      <c r="AE976" s="219">
        <v>2.6</v>
      </c>
      <c r="AF976" s="219">
        <v>2.28</v>
      </c>
      <c r="AG976" s="179">
        <v>2.14211116300794</v>
      </c>
      <c r="AH976" s="179">
        <v>2.20511443250817</v>
      </c>
      <c r="AI976" s="179">
        <v>2.65663786392651</v>
      </c>
      <c r="AJ976" s="179">
        <v>3.37067491826249</v>
      </c>
      <c r="AK976" s="179">
        <v>3.91670325393118</v>
      </c>
      <c r="AL976" s="179">
        <v>4.11621360734859</v>
      </c>
      <c r="AM976" s="179">
        <v>4.83025066168457</v>
      </c>
      <c r="AN976" s="179">
        <v>4.56773703876693</v>
      </c>
      <c r="AO976" s="179">
        <v>3.84319943951425</v>
      </c>
      <c r="AP976" s="179">
        <v>3.05565857076133</v>
      </c>
      <c r="AQ976" s="179">
        <v>2.73014167834345</v>
      </c>
      <c r="AR976" s="179">
        <v>2.39412424100887</v>
      </c>
      <c r="AS976" s="177">
        <v>0.8</v>
      </c>
      <c r="AT976" s="180">
        <v>1.03765137334301</v>
      </c>
      <c r="AU976" s="181">
        <v>969</v>
      </c>
    </row>
    <row r="977" customHeight="1" spans="1:47">
      <c r="A977" s="184" t="s">
        <v>1086</v>
      </c>
      <c r="B977" s="185" t="s">
        <v>1117</v>
      </c>
      <c r="C977" s="167" t="s">
        <v>1124</v>
      </c>
      <c r="D977" s="186">
        <v>0</v>
      </c>
      <c r="E977" s="186">
        <v>0.75</v>
      </c>
      <c r="F977" s="186" t="s">
        <v>1089</v>
      </c>
      <c r="G977" s="187"/>
      <c r="H977" s="186" t="s">
        <v>160</v>
      </c>
      <c r="I977" s="186" t="s">
        <v>160</v>
      </c>
      <c r="J977" s="186" t="s">
        <v>160</v>
      </c>
      <c r="K977" s="186" t="s">
        <v>160</v>
      </c>
      <c r="L977" s="171">
        <v>0.4471</v>
      </c>
      <c r="M977" s="172">
        <v>40</v>
      </c>
      <c r="N977" s="173">
        <v>112.38</v>
      </c>
      <c r="O977" s="173">
        <v>28.85</v>
      </c>
      <c r="P977" s="174">
        <v>0.889</v>
      </c>
      <c r="Q977" s="175">
        <v>21.65</v>
      </c>
      <c r="R977" s="176">
        <v>18</v>
      </c>
      <c r="S977" s="174">
        <f t="shared" si="30"/>
        <v>0.962384</v>
      </c>
      <c r="T977" s="177">
        <f t="shared" si="31"/>
        <v>-0.0762523067715173</v>
      </c>
      <c r="U977" s="219">
        <v>2.12</v>
      </c>
      <c r="V977" s="219">
        <v>2.24</v>
      </c>
      <c r="W977" s="219">
        <v>2.58</v>
      </c>
      <c r="X977" s="219">
        <v>3.32</v>
      </c>
      <c r="Y977" s="219">
        <v>3.95</v>
      </c>
      <c r="Z977" s="219">
        <v>4.11</v>
      </c>
      <c r="AA977" s="219">
        <v>4.89</v>
      </c>
      <c r="AB977" s="219">
        <v>4.46</v>
      </c>
      <c r="AC977" s="219">
        <v>3.77</v>
      </c>
      <c r="AD977" s="219">
        <v>3.01</v>
      </c>
      <c r="AE977" s="219">
        <v>2.67</v>
      </c>
      <c r="AF977" s="219">
        <v>2.35</v>
      </c>
      <c r="AG977" s="179">
        <v>2.20762107433208</v>
      </c>
      <c r="AH977" s="179">
        <v>2.33258075778483</v>
      </c>
      <c r="AI977" s="179">
        <v>2.68663319423432</v>
      </c>
      <c r="AJ977" s="179">
        <v>3.45721790885967</v>
      </c>
      <c r="AK977" s="179">
        <v>4.11325624698665</v>
      </c>
      <c r="AL977" s="179">
        <v>4.279869158257</v>
      </c>
      <c r="AM977" s="179">
        <v>5.09210710069993</v>
      </c>
      <c r="AN977" s="179">
        <v>4.64433490166088</v>
      </c>
      <c r="AO977" s="179">
        <v>3.92581672180751</v>
      </c>
      <c r="AP977" s="179">
        <v>3.13440539327337</v>
      </c>
      <c r="AQ977" s="179">
        <v>2.78035295682389</v>
      </c>
      <c r="AR977" s="179">
        <v>2.4471271342832</v>
      </c>
      <c r="AS977" s="177">
        <v>0.8</v>
      </c>
      <c r="AT977" s="180">
        <v>1.05985967722796</v>
      </c>
      <c r="AU977" s="181">
        <v>970</v>
      </c>
    </row>
    <row r="978" customHeight="1" spans="1:47">
      <c r="A978" s="184" t="s">
        <v>1086</v>
      </c>
      <c r="B978" s="185" t="s">
        <v>1125</v>
      </c>
      <c r="C978" s="188" t="s">
        <v>1126</v>
      </c>
      <c r="D978" s="186">
        <v>0</v>
      </c>
      <c r="E978" s="186">
        <v>0.75</v>
      </c>
      <c r="F978" s="186" t="s">
        <v>1089</v>
      </c>
      <c r="G978" s="187"/>
      <c r="H978" s="186" t="s">
        <v>160</v>
      </c>
      <c r="I978" s="186" t="s">
        <v>160</v>
      </c>
      <c r="J978" s="186" t="s">
        <v>160</v>
      </c>
      <c r="K978" s="186" t="s">
        <v>160</v>
      </c>
      <c r="L978" s="171">
        <v>0.4471</v>
      </c>
      <c r="M978" s="172">
        <v>38</v>
      </c>
      <c r="N978" s="173">
        <v>113.12</v>
      </c>
      <c r="O978" s="173">
        <v>29.37</v>
      </c>
      <c r="P978" s="174">
        <v>0.904</v>
      </c>
      <c r="Q978" s="175">
        <v>21.47</v>
      </c>
      <c r="R978" s="176">
        <v>18</v>
      </c>
      <c r="S978" s="174">
        <f t="shared" si="30"/>
        <v>1.009872</v>
      </c>
      <c r="T978" s="177">
        <f t="shared" si="31"/>
        <v>-0.104837048655671</v>
      </c>
      <c r="U978" s="219">
        <v>2.3</v>
      </c>
      <c r="V978" s="219">
        <v>2.56</v>
      </c>
      <c r="W978" s="219">
        <v>2.87</v>
      </c>
      <c r="X978" s="219">
        <v>3.65</v>
      </c>
      <c r="Y978" s="219">
        <v>4.1</v>
      </c>
      <c r="Z978" s="219">
        <v>4.36</v>
      </c>
      <c r="AA978" s="219">
        <v>4.96</v>
      </c>
      <c r="AB978" s="219">
        <v>4.55</v>
      </c>
      <c r="AC978" s="219">
        <v>3.89</v>
      </c>
      <c r="AD978" s="219">
        <v>3.09</v>
      </c>
      <c r="AE978" s="219">
        <v>2.72</v>
      </c>
      <c r="AF978" s="219">
        <v>2.39</v>
      </c>
      <c r="AG978" s="179">
        <v>2.39122819525643</v>
      </c>
      <c r="AH978" s="179">
        <v>2.66154094776368</v>
      </c>
      <c r="AI978" s="179">
        <v>2.98383692190694</v>
      </c>
      <c r="AJ978" s="179">
        <v>3.79477517942868</v>
      </c>
      <c r="AK978" s="179">
        <v>4.26262417415276</v>
      </c>
      <c r="AL978" s="179">
        <v>4.53293692666001</v>
      </c>
      <c r="AM978" s="179">
        <v>5.15673558629213</v>
      </c>
      <c r="AN978" s="179">
        <v>4.73047316887685</v>
      </c>
      <c r="AO978" s="179">
        <v>4.04429464328153</v>
      </c>
      <c r="AP978" s="179">
        <v>3.21256309710538</v>
      </c>
      <c r="AQ978" s="179">
        <v>2.82788725699891</v>
      </c>
      <c r="AR978" s="179">
        <v>2.48479799420125</v>
      </c>
      <c r="AS978" s="177">
        <v>0.8</v>
      </c>
      <c r="AT978" s="180">
        <v>1.05985967722796</v>
      </c>
      <c r="AU978" s="181">
        <v>971</v>
      </c>
    </row>
    <row r="979" customHeight="1" spans="1:47">
      <c r="A979" s="184" t="s">
        <v>1086</v>
      </c>
      <c r="B979" s="185" t="s">
        <v>1125</v>
      </c>
      <c r="C979" s="167" t="s">
        <v>1127</v>
      </c>
      <c r="D979" s="186">
        <v>0</v>
      </c>
      <c r="E979" s="186">
        <v>0.75</v>
      </c>
      <c r="F979" s="186" t="s">
        <v>1089</v>
      </c>
      <c r="G979" s="187"/>
      <c r="H979" s="186" t="s">
        <v>160</v>
      </c>
      <c r="I979" s="186" t="s">
        <v>160</v>
      </c>
      <c r="J979" s="186" t="s">
        <v>160</v>
      </c>
      <c r="K979" s="186" t="s">
        <v>160</v>
      </c>
      <c r="L979" s="171">
        <v>0.4471</v>
      </c>
      <c r="M979" s="172">
        <v>38</v>
      </c>
      <c r="N979" s="173">
        <v>113.1</v>
      </c>
      <c r="O979" s="173">
        <v>29.37</v>
      </c>
      <c r="P979" s="174">
        <v>0.904</v>
      </c>
      <c r="Q979" s="175">
        <v>21.47</v>
      </c>
      <c r="R979" s="176">
        <v>18</v>
      </c>
      <c r="S979" s="174">
        <f t="shared" si="30"/>
        <v>1.009872</v>
      </c>
      <c r="T979" s="177">
        <f t="shared" si="31"/>
        <v>-0.104837048655671</v>
      </c>
      <c r="U979" s="219">
        <v>2.3</v>
      </c>
      <c r="V979" s="219">
        <v>2.56</v>
      </c>
      <c r="W979" s="219">
        <v>2.87</v>
      </c>
      <c r="X979" s="219">
        <v>3.65</v>
      </c>
      <c r="Y979" s="219">
        <v>4.1</v>
      </c>
      <c r="Z979" s="219">
        <v>4.36</v>
      </c>
      <c r="AA979" s="219">
        <v>4.96</v>
      </c>
      <c r="AB979" s="219">
        <v>4.55</v>
      </c>
      <c r="AC979" s="219">
        <v>3.89</v>
      </c>
      <c r="AD979" s="219">
        <v>3.09</v>
      </c>
      <c r="AE979" s="219">
        <v>2.72</v>
      </c>
      <c r="AF979" s="219">
        <v>2.39</v>
      </c>
      <c r="AG979" s="179">
        <v>2.39122819525643</v>
      </c>
      <c r="AH979" s="179">
        <v>2.66154094776368</v>
      </c>
      <c r="AI979" s="179">
        <v>2.98383692190694</v>
      </c>
      <c r="AJ979" s="179">
        <v>3.79477517942868</v>
      </c>
      <c r="AK979" s="179">
        <v>4.26262417415276</v>
      </c>
      <c r="AL979" s="179">
        <v>4.53293692666001</v>
      </c>
      <c r="AM979" s="179">
        <v>5.15673558629213</v>
      </c>
      <c r="AN979" s="179">
        <v>4.73047316887685</v>
      </c>
      <c r="AO979" s="179">
        <v>4.04429464328153</v>
      </c>
      <c r="AP979" s="179">
        <v>3.21256309710538</v>
      </c>
      <c r="AQ979" s="179">
        <v>2.82788725699891</v>
      </c>
      <c r="AR979" s="179">
        <v>2.48479799420125</v>
      </c>
      <c r="AS979" s="177">
        <v>0.8</v>
      </c>
      <c r="AT979" s="180">
        <v>1.05997834341996</v>
      </c>
      <c r="AU979" s="181">
        <v>972</v>
      </c>
    </row>
    <row r="980" customHeight="1" spans="1:47">
      <c r="A980" s="184" t="s">
        <v>1086</v>
      </c>
      <c r="B980" s="185" t="s">
        <v>1125</v>
      </c>
      <c r="C980" s="167" t="s">
        <v>1128</v>
      </c>
      <c r="D980" s="186">
        <v>0</v>
      </c>
      <c r="E980" s="186">
        <v>0.75</v>
      </c>
      <c r="F980" s="186" t="s">
        <v>1089</v>
      </c>
      <c r="G980" s="187"/>
      <c r="H980" s="186" t="s">
        <v>160</v>
      </c>
      <c r="I980" s="186" t="s">
        <v>160</v>
      </c>
      <c r="J980" s="186" t="s">
        <v>160</v>
      </c>
      <c r="K980" s="186" t="s">
        <v>160</v>
      </c>
      <c r="L980" s="171">
        <v>0.4471</v>
      </c>
      <c r="M980" s="172">
        <v>40</v>
      </c>
      <c r="N980" s="173">
        <v>113.3</v>
      </c>
      <c r="O980" s="173">
        <v>29.47</v>
      </c>
      <c r="P980" s="174">
        <v>0.9</v>
      </c>
      <c r="Q980" s="175">
        <v>21.57</v>
      </c>
      <c r="R980" s="176">
        <v>18</v>
      </c>
      <c r="S980" s="174">
        <f t="shared" si="30"/>
        <v>1.009872</v>
      </c>
      <c r="T980" s="177">
        <f t="shared" si="31"/>
        <v>-0.108797946670469</v>
      </c>
      <c r="U980" s="219">
        <v>2.3</v>
      </c>
      <c r="V980" s="219">
        <v>2.56</v>
      </c>
      <c r="W980" s="219">
        <v>2.87</v>
      </c>
      <c r="X980" s="219">
        <v>3.65</v>
      </c>
      <c r="Y980" s="219">
        <v>4.1</v>
      </c>
      <c r="Z980" s="219">
        <v>4.36</v>
      </c>
      <c r="AA980" s="219">
        <v>4.96</v>
      </c>
      <c r="AB980" s="219">
        <v>4.55</v>
      </c>
      <c r="AC980" s="219">
        <v>3.89</v>
      </c>
      <c r="AD980" s="219">
        <v>3.09</v>
      </c>
      <c r="AE980" s="219">
        <v>2.72</v>
      </c>
      <c r="AF980" s="219">
        <v>2.39</v>
      </c>
      <c r="AG980" s="179">
        <v>2.3926129252024</v>
      </c>
      <c r="AH980" s="179">
        <v>2.6630822123992</v>
      </c>
      <c r="AI980" s="179">
        <v>2.98556482405691</v>
      </c>
      <c r="AJ980" s="179">
        <v>3.79697268564729</v>
      </c>
      <c r="AK980" s="179">
        <v>4.26509260579559</v>
      </c>
      <c r="AL980" s="179">
        <v>4.53556189299238</v>
      </c>
      <c r="AM980" s="179">
        <v>5.15972178652344</v>
      </c>
      <c r="AN980" s="179">
        <v>4.73321252594388</v>
      </c>
      <c r="AO980" s="179">
        <v>4.04663664305972</v>
      </c>
      <c r="AP980" s="179">
        <v>3.21442345168497</v>
      </c>
      <c r="AQ980" s="179">
        <v>2.82952485067414</v>
      </c>
      <c r="AR980" s="179">
        <v>2.48623690923206</v>
      </c>
      <c r="AS980" s="177">
        <v>0.8</v>
      </c>
      <c r="AT980" s="180">
        <v>1.06046784146197</v>
      </c>
      <c r="AU980" s="181">
        <v>973</v>
      </c>
    </row>
    <row r="981" customHeight="1" spans="1:47">
      <c r="A981" s="184" t="s">
        <v>1086</v>
      </c>
      <c r="B981" s="185" t="s">
        <v>1125</v>
      </c>
      <c r="C981" s="167" t="s">
        <v>1129</v>
      </c>
      <c r="D981" s="186">
        <v>0</v>
      </c>
      <c r="E981" s="186">
        <v>0.75</v>
      </c>
      <c r="F981" s="186" t="s">
        <v>1089</v>
      </c>
      <c r="G981" s="187"/>
      <c r="H981" s="186" t="s">
        <v>160</v>
      </c>
      <c r="I981" s="186" t="s">
        <v>160</v>
      </c>
      <c r="J981" s="186" t="s">
        <v>160</v>
      </c>
      <c r="K981" s="186" t="s">
        <v>160</v>
      </c>
      <c r="L981" s="171">
        <v>0.4471</v>
      </c>
      <c r="M981" s="172">
        <v>29</v>
      </c>
      <c r="N981" s="173">
        <v>113</v>
      </c>
      <c r="O981" s="173">
        <v>29.43</v>
      </c>
      <c r="P981" s="174">
        <v>0.904</v>
      </c>
      <c r="Q981" s="175">
        <v>21.53</v>
      </c>
      <c r="R981" s="176">
        <v>18</v>
      </c>
      <c r="S981" s="174">
        <f t="shared" si="30"/>
        <v>1.009872</v>
      </c>
      <c r="T981" s="177">
        <f t="shared" si="31"/>
        <v>-0.104837048655671</v>
      </c>
      <c r="U981" s="219">
        <v>2.3</v>
      </c>
      <c r="V981" s="219">
        <v>2.56</v>
      </c>
      <c r="W981" s="219">
        <v>2.87</v>
      </c>
      <c r="X981" s="219">
        <v>3.65</v>
      </c>
      <c r="Y981" s="219">
        <v>4.1</v>
      </c>
      <c r="Z981" s="219">
        <v>4.36</v>
      </c>
      <c r="AA981" s="219">
        <v>4.96</v>
      </c>
      <c r="AB981" s="219">
        <v>4.55</v>
      </c>
      <c r="AC981" s="219">
        <v>3.89</v>
      </c>
      <c r="AD981" s="219">
        <v>3.09</v>
      </c>
      <c r="AE981" s="219">
        <v>2.72</v>
      </c>
      <c r="AF981" s="219">
        <v>2.39</v>
      </c>
      <c r="AG981" s="179">
        <v>2.39219386219244</v>
      </c>
      <c r="AH981" s="179">
        <v>2.66261577704897</v>
      </c>
      <c r="AI981" s="179">
        <v>2.985041906301</v>
      </c>
      <c r="AJ981" s="179">
        <v>3.79630765087061</v>
      </c>
      <c r="AK981" s="179">
        <v>4.26434558043</v>
      </c>
      <c r="AL981" s="179">
        <v>4.53476749528653</v>
      </c>
      <c r="AM981" s="179">
        <v>5.15881806803238</v>
      </c>
      <c r="AN981" s="179">
        <v>4.73238350998938</v>
      </c>
      <c r="AO981" s="179">
        <v>4.04592787996895</v>
      </c>
      <c r="AP981" s="179">
        <v>3.21386044964114</v>
      </c>
      <c r="AQ981" s="179">
        <v>2.82902926311453</v>
      </c>
      <c r="AR981" s="179">
        <v>2.48580144810431</v>
      </c>
      <c r="AS981" s="177">
        <v>0.8</v>
      </c>
      <c r="AT981" s="180">
        <v>1.05793876824493</v>
      </c>
      <c r="AU981" s="181">
        <v>974</v>
      </c>
    </row>
    <row r="982" customHeight="1" spans="1:47">
      <c r="A982" s="184" t="s">
        <v>1086</v>
      </c>
      <c r="B982" s="185" t="s">
        <v>1125</v>
      </c>
      <c r="C982" s="167" t="s">
        <v>1130</v>
      </c>
      <c r="D982" s="186">
        <v>0</v>
      </c>
      <c r="E982" s="186">
        <v>0.75</v>
      </c>
      <c r="F982" s="186" t="s">
        <v>1089</v>
      </c>
      <c r="G982" s="187"/>
      <c r="H982" s="186" t="s">
        <v>160</v>
      </c>
      <c r="I982" s="186" t="s">
        <v>160</v>
      </c>
      <c r="J982" s="186" t="s">
        <v>160</v>
      </c>
      <c r="K982" s="186" t="s">
        <v>160</v>
      </c>
      <c r="L982" s="171">
        <v>0.4471</v>
      </c>
      <c r="M982" s="172">
        <v>39</v>
      </c>
      <c r="N982" s="173">
        <v>113.12</v>
      </c>
      <c r="O982" s="173">
        <v>29.15</v>
      </c>
      <c r="P982" s="174">
        <v>0.912</v>
      </c>
      <c r="Q982" s="175">
        <v>21.15</v>
      </c>
      <c r="R982" s="176">
        <v>18</v>
      </c>
      <c r="S982" s="174">
        <f t="shared" si="30"/>
        <v>1.009872</v>
      </c>
      <c r="T982" s="177">
        <f t="shared" si="31"/>
        <v>-0.0969152526260753</v>
      </c>
      <c r="U982" s="219">
        <v>2.3</v>
      </c>
      <c r="V982" s="219">
        <v>2.56</v>
      </c>
      <c r="W982" s="219">
        <v>2.87</v>
      </c>
      <c r="X982" s="219">
        <v>3.65</v>
      </c>
      <c r="Y982" s="219">
        <v>4.1</v>
      </c>
      <c r="Z982" s="219">
        <v>4.36</v>
      </c>
      <c r="AA982" s="219">
        <v>4.96</v>
      </c>
      <c r="AB982" s="219">
        <v>4.55</v>
      </c>
      <c r="AC982" s="219">
        <v>3.89</v>
      </c>
      <c r="AD982" s="219">
        <v>3.09</v>
      </c>
      <c r="AE982" s="219">
        <v>2.72</v>
      </c>
      <c r="AF982" s="219">
        <v>2.39</v>
      </c>
      <c r="AG982" s="179">
        <v>2.3878756911767</v>
      </c>
      <c r="AH982" s="179">
        <v>2.6578094649619</v>
      </c>
      <c r="AI982" s="179">
        <v>2.97965357985963</v>
      </c>
      <c r="AJ982" s="179">
        <v>3.7894549012152</v>
      </c>
      <c r="AK982" s="179">
        <v>4.25664797122804</v>
      </c>
      <c r="AL982" s="179">
        <v>4.52658174501323</v>
      </c>
      <c r="AM982" s="179">
        <v>5.14950583836367</v>
      </c>
      <c r="AN982" s="179">
        <v>4.72384104124087</v>
      </c>
      <c r="AO982" s="179">
        <v>4.03862453855538</v>
      </c>
      <c r="AP982" s="179">
        <v>3.20805908075479</v>
      </c>
      <c r="AQ982" s="179">
        <v>2.82392255652202</v>
      </c>
      <c r="AR982" s="179">
        <v>2.48131430517927</v>
      </c>
      <c r="AS982" s="177">
        <v>0.8</v>
      </c>
      <c r="AT982" s="180">
        <v>1.05793876824493</v>
      </c>
      <c r="AU982" s="181">
        <v>975</v>
      </c>
    </row>
    <row r="983" customHeight="1" spans="1:47">
      <c r="A983" s="184" t="s">
        <v>1086</v>
      </c>
      <c r="B983" s="185" t="s">
        <v>1125</v>
      </c>
      <c r="C983" s="167" t="s">
        <v>1131</v>
      </c>
      <c r="D983" s="186">
        <v>0</v>
      </c>
      <c r="E983" s="186">
        <v>0.75</v>
      </c>
      <c r="F983" s="186" t="s">
        <v>1089</v>
      </c>
      <c r="G983" s="187"/>
      <c r="H983" s="186" t="s">
        <v>160</v>
      </c>
      <c r="I983" s="186" t="s">
        <v>160</v>
      </c>
      <c r="J983" s="186" t="s">
        <v>160</v>
      </c>
      <c r="K983" s="186" t="s">
        <v>160</v>
      </c>
      <c r="L983" s="171">
        <v>0.4471</v>
      </c>
      <c r="M983" s="172">
        <v>29</v>
      </c>
      <c r="N983" s="173">
        <v>112.57</v>
      </c>
      <c r="O983" s="173">
        <v>29.52</v>
      </c>
      <c r="P983" s="174">
        <v>0.897</v>
      </c>
      <c r="Q983" s="175">
        <v>21.22</v>
      </c>
      <c r="R983" s="176">
        <v>18</v>
      </c>
      <c r="S983" s="174">
        <f t="shared" si="30"/>
        <v>1.006784</v>
      </c>
      <c r="T983" s="177">
        <f t="shared" si="31"/>
        <v>-0.109044243849724</v>
      </c>
      <c r="U983" s="219">
        <v>2.24</v>
      </c>
      <c r="V983" s="219">
        <v>2.62</v>
      </c>
      <c r="W983" s="219">
        <v>2.86</v>
      </c>
      <c r="X983" s="219">
        <v>3.65</v>
      </c>
      <c r="Y983" s="219">
        <v>4.1</v>
      </c>
      <c r="Z983" s="219">
        <v>4.4</v>
      </c>
      <c r="AA983" s="219">
        <v>4.93</v>
      </c>
      <c r="AB983" s="219">
        <v>4.58</v>
      </c>
      <c r="AC983" s="219">
        <v>3.91</v>
      </c>
      <c r="AD983" s="219">
        <v>3.11</v>
      </c>
      <c r="AE983" s="219">
        <v>2.62</v>
      </c>
      <c r="AF983" s="219">
        <v>2.3</v>
      </c>
      <c r="AG983" s="179">
        <v>2.32577458521391</v>
      </c>
      <c r="AH983" s="179">
        <v>2.72032563091984</v>
      </c>
      <c r="AI983" s="179">
        <v>2.9695157650499</v>
      </c>
      <c r="AJ983" s="179">
        <v>3.78976662322802</v>
      </c>
      <c r="AK983" s="179">
        <v>4.25699812472189</v>
      </c>
      <c r="AL983" s="179">
        <v>4.56848579238446</v>
      </c>
      <c r="AM983" s="179">
        <v>5.11878067192168</v>
      </c>
      <c r="AN983" s="179">
        <v>4.75537839298201</v>
      </c>
      <c r="AO983" s="179">
        <v>4.05972260186892</v>
      </c>
      <c r="AP983" s="179">
        <v>3.22908882143538</v>
      </c>
      <c r="AQ983" s="179">
        <v>2.72032563091984</v>
      </c>
      <c r="AR983" s="179">
        <v>2.38807211874642</v>
      </c>
      <c r="AS983" s="177">
        <v>0.8</v>
      </c>
      <c r="AT983" s="180">
        <v>1.05829760314894</v>
      </c>
      <c r="AU983" s="181">
        <v>976</v>
      </c>
    </row>
    <row r="984" customHeight="1" spans="1:47">
      <c r="A984" s="184" t="s">
        <v>1086</v>
      </c>
      <c r="B984" s="185" t="s">
        <v>1125</v>
      </c>
      <c r="C984" s="167" t="s">
        <v>1132</v>
      </c>
      <c r="D984" s="186">
        <v>0</v>
      </c>
      <c r="E984" s="186">
        <v>0.75</v>
      </c>
      <c r="F984" s="186" t="s">
        <v>1089</v>
      </c>
      <c r="G984" s="187"/>
      <c r="H984" s="186" t="s">
        <v>160</v>
      </c>
      <c r="I984" s="186" t="s">
        <v>160</v>
      </c>
      <c r="J984" s="186" t="s">
        <v>160</v>
      </c>
      <c r="K984" s="186" t="s">
        <v>160</v>
      </c>
      <c r="L984" s="171">
        <v>0.4471</v>
      </c>
      <c r="M984" s="172">
        <v>27</v>
      </c>
      <c r="N984" s="173">
        <v>112.88</v>
      </c>
      <c r="O984" s="173">
        <v>28.68</v>
      </c>
      <c r="P984" s="174">
        <v>0.894</v>
      </c>
      <c r="Q984" s="175">
        <v>21.48</v>
      </c>
      <c r="R984" s="176">
        <v>18</v>
      </c>
      <c r="S984" s="174">
        <f t="shared" si="30"/>
        <v>0.962384</v>
      </c>
      <c r="T984" s="177">
        <f t="shared" si="31"/>
        <v>-0.0710568754260252</v>
      </c>
      <c r="U984" s="219">
        <v>2.12</v>
      </c>
      <c r="V984" s="219">
        <v>2.24</v>
      </c>
      <c r="W984" s="219">
        <v>2.58</v>
      </c>
      <c r="X984" s="219">
        <v>3.32</v>
      </c>
      <c r="Y984" s="219">
        <v>3.95</v>
      </c>
      <c r="Z984" s="219">
        <v>4.11</v>
      </c>
      <c r="AA984" s="219">
        <v>4.89</v>
      </c>
      <c r="AB984" s="219">
        <v>4.46</v>
      </c>
      <c r="AC984" s="219">
        <v>3.77</v>
      </c>
      <c r="AD984" s="219">
        <v>3.01</v>
      </c>
      <c r="AE984" s="219">
        <v>2.67</v>
      </c>
      <c r="AF984" s="219">
        <v>2.35</v>
      </c>
      <c r="AG984" s="179">
        <v>2.20570017789157</v>
      </c>
      <c r="AH984" s="179">
        <v>2.33055113135713</v>
      </c>
      <c r="AI984" s="179">
        <v>2.68429549950955</v>
      </c>
      <c r="AJ984" s="179">
        <v>3.45420971254717</v>
      </c>
      <c r="AK984" s="179">
        <v>4.10967721824137</v>
      </c>
      <c r="AL984" s="179">
        <v>4.27614515619545</v>
      </c>
      <c r="AM984" s="179">
        <v>5.08767635372159</v>
      </c>
      <c r="AN984" s="179">
        <v>4.64029377047</v>
      </c>
      <c r="AO984" s="179">
        <v>3.92240078804303</v>
      </c>
      <c r="AP984" s="179">
        <v>3.13167808276114</v>
      </c>
      <c r="AQ984" s="179">
        <v>2.77793371460872</v>
      </c>
      <c r="AR984" s="179">
        <v>2.44499783870056</v>
      </c>
      <c r="AS984" s="177">
        <v>0.8</v>
      </c>
      <c r="AT984" s="180">
        <v>1.05911801352795</v>
      </c>
      <c r="AU984" s="181">
        <v>977</v>
      </c>
    </row>
    <row r="985" customHeight="1" spans="1:47">
      <c r="A985" s="184" t="s">
        <v>1086</v>
      </c>
      <c r="B985" s="185" t="s">
        <v>1125</v>
      </c>
      <c r="C985" s="167" t="s">
        <v>1133</v>
      </c>
      <c r="D985" s="186">
        <v>0</v>
      </c>
      <c r="E985" s="186">
        <v>0.75</v>
      </c>
      <c r="F985" s="186" t="s">
        <v>1089</v>
      </c>
      <c r="G985" s="187"/>
      <c r="H985" s="186" t="s">
        <v>160</v>
      </c>
      <c r="I985" s="186" t="s">
        <v>160</v>
      </c>
      <c r="J985" s="186" t="s">
        <v>160</v>
      </c>
      <c r="K985" s="186" t="s">
        <v>160</v>
      </c>
      <c r="L985" s="171">
        <v>0.4471</v>
      </c>
      <c r="M985" s="172">
        <v>74</v>
      </c>
      <c r="N985" s="173">
        <v>113.58</v>
      </c>
      <c r="O985" s="173">
        <v>28.72</v>
      </c>
      <c r="P985" s="174">
        <v>0.918</v>
      </c>
      <c r="Q985" s="175">
        <v>23.92</v>
      </c>
      <c r="R985" s="176">
        <v>18</v>
      </c>
      <c r="S985" s="174">
        <f t="shared" si="30"/>
        <v>0.981848</v>
      </c>
      <c r="T985" s="177">
        <f t="shared" si="31"/>
        <v>-0.0650283954339163</v>
      </c>
      <c r="U985" s="219">
        <v>2.13</v>
      </c>
      <c r="V985" s="219">
        <v>2.2</v>
      </c>
      <c r="W985" s="219">
        <v>2.54</v>
      </c>
      <c r="X985" s="219">
        <v>3.31</v>
      </c>
      <c r="Y985" s="219">
        <v>3.96</v>
      </c>
      <c r="Z985" s="219">
        <v>4.19</v>
      </c>
      <c r="AA985" s="219">
        <v>5.12</v>
      </c>
      <c r="AB985" s="219">
        <v>4.63</v>
      </c>
      <c r="AC985" s="219">
        <v>3.88</v>
      </c>
      <c r="AD985" s="219">
        <v>3.1</v>
      </c>
      <c r="AE985" s="219">
        <v>2.77</v>
      </c>
      <c r="AF985" s="219">
        <v>2.43</v>
      </c>
      <c r="AG985" s="179">
        <v>2.24584481508339</v>
      </c>
      <c r="AH985" s="179">
        <v>2.31965192168238</v>
      </c>
      <c r="AI985" s="179">
        <v>2.67814358230602</v>
      </c>
      <c r="AJ985" s="179">
        <v>3.49002175489485</v>
      </c>
      <c r="AK985" s="179">
        <v>4.17537345902828</v>
      </c>
      <c r="AL985" s="179">
        <v>4.4178825235678</v>
      </c>
      <c r="AM985" s="179">
        <v>5.39846265409717</v>
      </c>
      <c r="AN985" s="179">
        <v>4.88181290790428</v>
      </c>
      <c r="AO985" s="179">
        <v>4.09102248005801</v>
      </c>
      <c r="AP985" s="179">
        <v>3.2686004350979</v>
      </c>
      <c r="AQ985" s="179">
        <v>2.92065264684554</v>
      </c>
      <c r="AR985" s="179">
        <v>2.5621609862219</v>
      </c>
      <c r="AS985" s="177">
        <v>0.8</v>
      </c>
      <c r="AT985" s="180">
        <v>1.06130592144298</v>
      </c>
      <c r="AU985" s="181">
        <v>978</v>
      </c>
    </row>
    <row r="986" customHeight="1" spans="1:47">
      <c r="A986" s="184" t="s">
        <v>1086</v>
      </c>
      <c r="B986" s="185" t="s">
        <v>1125</v>
      </c>
      <c r="C986" s="167" t="s">
        <v>1134</v>
      </c>
      <c r="D986" s="186">
        <v>0</v>
      </c>
      <c r="E986" s="186">
        <v>0.75</v>
      </c>
      <c r="F986" s="186" t="s">
        <v>1089</v>
      </c>
      <c r="G986" s="187"/>
      <c r="H986" s="186" t="s">
        <v>160</v>
      </c>
      <c r="I986" s="186" t="s">
        <v>160</v>
      </c>
      <c r="J986" s="186" t="s">
        <v>160</v>
      </c>
      <c r="K986" s="186" t="s">
        <v>160</v>
      </c>
      <c r="L986" s="171">
        <v>0.4471</v>
      </c>
      <c r="M986" s="172">
        <v>42</v>
      </c>
      <c r="N986" s="173">
        <v>113.08</v>
      </c>
      <c r="O986" s="173">
        <v>28.8</v>
      </c>
      <c r="P986" s="174">
        <v>0.906</v>
      </c>
      <c r="Q986" s="175">
        <v>24</v>
      </c>
      <c r="R986" s="176">
        <v>18</v>
      </c>
      <c r="S986" s="174">
        <f t="shared" si="30"/>
        <v>0.981848</v>
      </c>
      <c r="T986" s="177">
        <f t="shared" si="31"/>
        <v>-0.0772502464739958</v>
      </c>
      <c r="U986" s="219">
        <v>2.13</v>
      </c>
      <c r="V986" s="219">
        <v>2.2</v>
      </c>
      <c r="W986" s="219">
        <v>2.54</v>
      </c>
      <c r="X986" s="219">
        <v>3.31</v>
      </c>
      <c r="Y986" s="219">
        <v>3.96</v>
      </c>
      <c r="Z986" s="219">
        <v>4.19</v>
      </c>
      <c r="AA986" s="219">
        <v>5.12</v>
      </c>
      <c r="AB986" s="219">
        <v>4.63</v>
      </c>
      <c r="AC986" s="219">
        <v>3.88</v>
      </c>
      <c r="AD986" s="219">
        <v>3.1</v>
      </c>
      <c r="AE986" s="219">
        <v>2.77</v>
      </c>
      <c r="AF986" s="219">
        <v>2.43</v>
      </c>
      <c r="AG986" s="179">
        <v>2.2468166966781</v>
      </c>
      <c r="AH986" s="179">
        <v>2.3206557430478</v>
      </c>
      <c r="AI986" s="179">
        <v>2.67930253970065</v>
      </c>
      <c r="AJ986" s="179">
        <v>3.49153204976738</v>
      </c>
      <c r="AK986" s="179">
        <v>4.17718033748605</v>
      </c>
      <c r="AL986" s="179">
        <v>4.4197943469865</v>
      </c>
      <c r="AM986" s="179">
        <v>5.40079882018398</v>
      </c>
      <c r="AN986" s="179">
        <v>4.88392549559606</v>
      </c>
      <c r="AO986" s="179">
        <v>4.09279285592067</v>
      </c>
      <c r="AP986" s="179">
        <v>3.27001491065827</v>
      </c>
      <c r="AQ986" s="179">
        <v>2.9219165492011</v>
      </c>
      <c r="AR986" s="179">
        <v>2.56326975254826</v>
      </c>
      <c r="AS986" s="177">
        <v>0.8</v>
      </c>
      <c r="AT986" s="180">
        <v>1.06088317313397</v>
      </c>
      <c r="AU986" s="181">
        <v>979</v>
      </c>
    </row>
    <row r="987" customHeight="1" spans="1:47">
      <c r="A987" s="184" t="s">
        <v>1086</v>
      </c>
      <c r="B987" s="185" t="s">
        <v>1125</v>
      </c>
      <c r="C987" s="167" t="s">
        <v>1135</v>
      </c>
      <c r="D987" s="186">
        <v>0</v>
      </c>
      <c r="E987" s="186">
        <v>0.75</v>
      </c>
      <c r="F987" s="186" t="s">
        <v>1089</v>
      </c>
      <c r="G987" s="187"/>
      <c r="H987" s="186" t="s">
        <v>160</v>
      </c>
      <c r="I987" s="186" t="s">
        <v>160</v>
      </c>
      <c r="J987" s="186" t="s">
        <v>160</v>
      </c>
      <c r="K987" s="186" t="s">
        <v>160</v>
      </c>
      <c r="L987" s="171">
        <v>0.4471</v>
      </c>
      <c r="M987" s="172">
        <v>45</v>
      </c>
      <c r="N987" s="173">
        <v>113.47</v>
      </c>
      <c r="O987" s="173">
        <v>29.48</v>
      </c>
      <c r="P987" s="174">
        <v>0.908</v>
      </c>
      <c r="Q987" s="175">
        <v>21.58</v>
      </c>
      <c r="R987" s="176">
        <v>18</v>
      </c>
      <c r="S987" s="174">
        <f t="shared" si="30"/>
        <v>1.009872</v>
      </c>
      <c r="T987" s="177">
        <f t="shared" si="31"/>
        <v>-0.100876150640873</v>
      </c>
      <c r="U987" s="219">
        <v>2.3</v>
      </c>
      <c r="V987" s="219">
        <v>2.56</v>
      </c>
      <c r="W987" s="219">
        <v>2.87</v>
      </c>
      <c r="X987" s="219">
        <v>3.65</v>
      </c>
      <c r="Y987" s="219">
        <v>4.1</v>
      </c>
      <c r="Z987" s="219">
        <v>4.36</v>
      </c>
      <c r="AA987" s="219">
        <v>4.96</v>
      </c>
      <c r="AB987" s="219">
        <v>4.55</v>
      </c>
      <c r="AC987" s="219">
        <v>3.89</v>
      </c>
      <c r="AD987" s="219">
        <v>3.09</v>
      </c>
      <c r="AE987" s="219">
        <v>2.72</v>
      </c>
      <c r="AF987" s="219">
        <v>2.39</v>
      </c>
      <c r="AG987" s="179">
        <v>2.39272224598761</v>
      </c>
      <c r="AH987" s="179">
        <v>2.66320389118621</v>
      </c>
      <c r="AI987" s="179">
        <v>2.98570123738454</v>
      </c>
      <c r="AJ987" s="179">
        <v>3.79714617298034</v>
      </c>
      <c r="AK987" s="179">
        <v>4.26528748197791</v>
      </c>
      <c r="AL987" s="179">
        <v>4.53576912717651</v>
      </c>
      <c r="AM987" s="179">
        <v>5.15995753917328</v>
      </c>
      <c r="AN987" s="179">
        <v>4.73342879097549</v>
      </c>
      <c r="AO987" s="179">
        <v>4.04682153777905</v>
      </c>
      <c r="AP987" s="179">
        <v>3.21457032178335</v>
      </c>
      <c r="AQ987" s="179">
        <v>2.82965413438535</v>
      </c>
      <c r="AR987" s="179">
        <v>2.48635050778713</v>
      </c>
      <c r="AS987" s="177">
        <v>0.8</v>
      </c>
      <c r="AT987" s="180">
        <v>1.06094250622998</v>
      </c>
      <c r="AU987" s="181">
        <v>980</v>
      </c>
    </row>
    <row r="988" customHeight="1" spans="1:47">
      <c r="A988" s="184" t="s">
        <v>1086</v>
      </c>
      <c r="B988" s="185" t="s">
        <v>1136</v>
      </c>
      <c r="C988" s="188" t="s">
        <v>1137</v>
      </c>
      <c r="D988" s="186">
        <v>0</v>
      </c>
      <c r="E988" s="186">
        <v>0.75</v>
      </c>
      <c r="F988" s="186" t="s">
        <v>1089</v>
      </c>
      <c r="G988" s="187"/>
      <c r="H988" s="186" t="s">
        <v>160</v>
      </c>
      <c r="I988" s="186" t="s">
        <v>160</v>
      </c>
      <c r="J988" s="186" t="s">
        <v>160</v>
      </c>
      <c r="K988" s="186" t="s">
        <v>160</v>
      </c>
      <c r="L988" s="171">
        <v>0.4471</v>
      </c>
      <c r="M988" s="172">
        <v>46</v>
      </c>
      <c r="N988" s="173">
        <v>113.13</v>
      </c>
      <c r="O988" s="173">
        <v>27.83</v>
      </c>
      <c r="P988" s="174">
        <v>0.909</v>
      </c>
      <c r="Q988" s="175">
        <v>22.33</v>
      </c>
      <c r="R988" s="176">
        <v>17</v>
      </c>
      <c r="S988" s="174">
        <f t="shared" si="30"/>
        <v>0.975848</v>
      </c>
      <c r="T988" s="177">
        <f t="shared" si="31"/>
        <v>-0.0685024716964119</v>
      </c>
      <c r="U988" s="219">
        <v>2.01</v>
      </c>
      <c r="V988" s="219">
        <v>2</v>
      </c>
      <c r="W988" s="219">
        <v>2.35</v>
      </c>
      <c r="X988" s="219">
        <v>3.18</v>
      </c>
      <c r="Y988" s="219">
        <v>3.87</v>
      </c>
      <c r="Z988" s="219">
        <v>4.3</v>
      </c>
      <c r="AA988" s="219">
        <v>5.37</v>
      </c>
      <c r="AB988" s="219">
        <v>4.62</v>
      </c>
      <c r="AC988" s="219">
        <v>3.86</v>
      </c>
      <c r="AD988" s="219">
        <v>3.1</v>
      </c>
      <c r="AE988" s="219">
        <v>2.85</v>
      </c>
      <c r="AF988" s="219">
        <v>2.49</v>
      </c>
      <c r="AG988" s="179">
        <v>2.10206245234914</v>
      </c>
      <c r="AH988" s="179">
        <v>2.09160443019815</v>
      </c>
      <c r="AI988" s="179">
        <v>2.45763520548282</v>
      </c>
      <c r="AJ988" s="179">
        <v>3.32565104401505</v>
      </c>
      <c r="AK988" s="179">
        <v>4.04725457243341</v>
      </c>
      <c r="AL988" s="179">
        <v>4.49694952492601</v>
      </c>
      <c r="AM988" s="179">
        <v>5.61595789508202</v>
      </c>
      <c r="AN988" s="179">
        <v>4.83160623375772</v>
      </c>
      <c r="AO988" s="179">
        <v>4.03679655028242</v>
      </c>
      <c r="AP988" s="179">
        <v>3.24198686680713</v>
      </c>
      <c r="AQ988" s="179">
        <v>2.98053631303236</v>
      </c>
      <c r="AR988" s="179">
        <v>2.60404751559669</v>
      </c>
      <c r="AS988" s="177">
        <v>0.8</v>
      </c>
      <c r="AT988" s="180">
        <v>1.05897289070388</v>
      </c>
      <c r="AU988" s="181">
        <v>981</v>
      </c>
    </row>
    <row r="989" customHeight="1" spans="1:47">
      <c r="A989" s="184" t="s">
        <v>1086</v>
      </c>
      <c r="B989" s="185" t="s">
        <v>1136</v>
      </c>
      <c r="C989" s="167" t="s">
        <v>1138</v>
      </c>
      <c r="D989" s="186">
        <v>0</v>
      </c>
      <c r="E989" s="186">
        <v>0.75</v>
      </c>
      <c r="F989" s="186" t="s">
        <v>1089</v>
      </c>
      <c r="G989" s="187"/>
      <c r="H989" s="186" t="s">
        <v>160</v>
      </c>
      <c r="I989" s="186" t="s">
        <v>160</v>
      </c>
      <c r="J989" s="186" t="s">
        <v>160</v>
      </c>
      <c r="K989" s="186" t="s">
        <v>160</v>
      </c>
      <c r="L989" s="171">
        <v>0.4471</v>
      </c>
      <c r="M989" s="172">
        <v>46</v>
      </c>
      <c r="N989" s="173">
        <v>113.17</v>
      </c>
      <c r="O989" s="173">
        <v>27.87</v>
      </c>
      <c r="P989" s="174">
        <v>0.917</v>
      </c>
      <c r="Q989" s="175">
        <v>22.37</v>
      </c>
      <c r="R989" s="176">
        <v>18</v>
      </c>
      <c r="S989" s="174">
        <f t="shared" si="30"/>
        <v>0.975848</v>
      </c>
      <c r="T989" s="177">
        <f t="shared" si="31"/>
        <v>-0.0603044736475354</v>
      </c>
      <c r="U989" s="219">
        <v>2.01</v>
      </c>
      <c r="V989" s="219">
        <v>2</v>
      </c>
      <c r="W989" s="219">
        <v>2.35</v>
      </c>
      <c r="X989" s="219">
        <v>3.18</v>
      </c>
      <c r="Y989" s="219">
        <v>3.87</v>
      </c>
      <c r="Z989" s="219">
        <v>4.3</v>
      </c>
      <c r="AA989" s="219">
        <v>5.37</v>
      </c>
      <c r="AB989" s="219">
        <v>4.62</v>
      </c>
      <c r="AC989" s="219">
        <v>3.86</v>
      </c>
      <c r="AD989" s="219">
        <v>3.1</v>
      </c>
      <c r="AE989" s="219">
        <v>2.85</v>
      </c>
      <c r="AF989" s="219">
        <v>2.49</v>
      </c>
      <c r="AG989" s="179">
        <v>2.10247440175109</v>
      </c>
      <c r="AH989" s="179">
        <v>2.09201433010059</v>
      </c>
      <c r="AI989" s="179">
        <v>2.45811683786819</v>
      </c>
      <c r="AJ989" s="179">
        <v>3.32630278485994</v>
      </c>
      <c r="AK989" s="179">
        <v>4.04804772874464</v>
      </c>
      <c r="AL989" s="179">
        <v>4.49783080971627</v>
      </c>
      <c r="AM989" s="179">
        <v>5.61705847632008</v>
      </c>
      <c r="AN989" s="179">
        <v>4.83255310253236</v>
      </c>
      <c r="AO989" s="179">
        <v>4.03758765709414</v>
      </c>
      <c r="AP989" s="179">
        <v>3.24262221165591</v>
      </c>
      <c r="AQ989" s="179">
        <v>2.98112042039334</v>
      </c>
      <c r="AR989" s="179">
        <v>2.60455784097523</v>
      </c>
      <c r="AS989" s="177">
        <v>0.8</v>
      </c>
      <c r="AT989" s="180">
        <v>1.06555258725826</v>
      </c>
      <c r="AU989" s="181">
        <v>982</v>
      </c>
    </row>
    <row r="990" customHeight="1" spans="1:47">
      <c r="A990" s="184" t="s">
        <v>1086</v>
      </c>
      <c r="B990" s="185" t="s">
        <v>1136</v>
      </c>
      <c r="C990" s="167" t="s">
        <v>1139</v>
      </c>
      <c r="D990" s="186">
        <v>0</v>
      </c>
      <c r="E990" s="186">
        <v>0.75</v>
      </c>
      <c r="F990" s="186" t="s">
        <v>1089</v>
      </c>
      <c r="G990" s="187"/>
      <c r="H990" s="186" t="s">
        <v>160</v>
      </c>
      <c r="I990" s="186" t="s">
        <v>160</v>
      </c>
      <c r="J990" s="186" t="s">
        <v>160</v>
      </c>
      <c r="K990" s="186" t="s">
        <v>160</v>
      </c>
      <c r="L990" s="171">
        <v>0.4471</v>
      </c>
      <c r="M990" s="172">
        <v>76</v>
      </c>
      <c r="N990" s="173">
        <v>113.15</v>
      </c>
      <c r="O990" s="173">
        <v>27.83</v>
      </c>
      <c r="P990" s="174">
        <v>0.91</v>
      </c>
      <c r="Q990" s="175">
        <v>22.33</v>
      </c>
      <c r="R990" s="176">
        <v>17</v>
      </c>
      <c r="S990" s="174">
        <f t="shared" si="30"/>
        <v>0.975848</v>
      </c>
      <c r="T990" s="177">
        <f t="shared" si="31"/>
        <v>-0.0674777219403023</v>
      </c>
      <c r="U990" s="219">
        <v>2.01</v>
      </c>
      <c r="V990" s="219">
        <v>2</v>
      </c>
      <c r="W990" s="219">
        <v>2.35</v>
      </c>
      <c r="X990" s="219">
        <v>3.18</v>
      </c>
      <c r="Y990" s="219">
        <v>3.87</v>
      </c>
      <c r="Z990" s="219">
        <v>4.3</v>
      </c>
      <c r="AA990" s="219">
        <v>5.37</v>
      </c>
      <c r="AB990" s="219">
        <v>4.62</v>
      </c>
      <c r="AC990" s="219">
        <v>3.86</v>
      </c>
      <c r="AD990" s="219">
        <v>3.1</v>
      </c>
      <c r="AE990" s="219">
        <v>2.85</v>
      </c>
      <c r="AF990" s="219">
        <v>2.49</v>
      </c>
      <c r="AG990" s="179">
        <v>2.10206245234914</v>
      </c>
      <c r="AH990" s="179">
        <v>2.09160443019815</v>
      </c>
      <c r="AI990" s="179">
        <v>2.45763520548282</v>
      </c>
      <c r="AJ990" s="179">
        <v>3.32565104401505</v>
      </c>
      <c r="AK990" s="179">
        <v>4.04725457243341</v>
      </c>
      <c r="AL990" s="179">
        <v>4.49694952492601</v>
      </c>
      <c r="AM990" s="179">
        <v>5.61595789508202</v>
      </c>
      <c r="AN990" s="179">
        <v>4.83160623375772</v>
      </c>
      <c r="AO990" s="179">
        <v>4.03679655028242</v>
      </c>
      <c r="AP990" s="179">
        <v>3.24198686680713</v>
      </c>
      <c r="AQ990" s="179">
        <v>2.98053631303236</v>
      </c>
      <c r="AR990" s="179">
        <v>2.60404751559669</v>
      </c>
      <c r="AS990" s="177">
        <v>0.8</v>
      </c>
      <c r="AT990" s="180">
        <v>1.05974141438496</v>
      </c>
      <c r="AU990" s="181">
        <v>983</v>
      </c>
    </row>
    <row r="991" customHeight="1" spans="1:47">
      <c r="A991" s="184" t="s">
        <v>1086</v>
      </c>
      <c r="B991" s="185" t="s">
        <v>1136</v>
      </c>
      <c r="C991" s="167" t="s">
        <v>1140</v>
      </c>
      <c r="D991" s="186">
        <v>0</v>
      </c>
      <c r="E991" s="186">
        <v>0.75</v>
      </c>
      <c r="F991" s="186" t="s">
        <v>1089</v>
      </c>
      <c r="G991" s="187"/>
      <c r="H991" s="186" t="s">
        <v>160</v>
      </c>
      <c r="I991" s="186" t="s">
        <v>160</v>
      </c>
      <c r="J991" s="186" t="s">
        <v>160</v>
      </c>
      <c r="K991" s="186" t="s">
        <v>160</v>
      </c>
      <c r="L991" s="171">
        <v>0.4471</v>
      </c>
      <c r="M991" s="172">
        <v>91</v>
      </c>
      <c r="N991" s="173">
        <v>113.1</v>
      </c>
      <c r="O991" s="173">
        <v>27.87</v>
      </c>
      <c r="P991" s="174">
        <v>0.912</v>
      </c>
      <c r="Q991" s="175">
        <v>22.37</v>
      </c>
      <c r="R991" s="176">
        <v>17</v>
      </c>
      <c r="S991" s="174">
        <f t="shared" si="30"/>
        <v>0.975848</v>
      </c>
      <c r="T991" s="177">
        <f t="shared" si="31"/>
        <v>-0.0654282224280832</v>
      </c>
      <c r="U991" s="219">
        <v>2.01</v>
      </c>
      <c r="V991" s="219">
        <v>2</v>
      </c>
      <c r="W991" s="219">
        <v>2.35</v>
      </c>
      <c r="X991" s="219">
        <v>3.18</v>
      </c>
      <c r="Y991" s="219">
        <v>3.87</v>
      </c>
      <c r="Z991" s="219">
        <v>4.3</v>
      </c>
      <c r="AA991" s="219">
        <v>5.37</v>
      </c>
      <c r="AB991" s="219">
        <v>4.62</v>
      </c>
      <c r="AC991" s="219">
        <v>3.86</v>
      </c>
      <c r="AD991" s="219">
        <v>3.1</v>
      </c>
      <c r="AE991" s="219">
        <v>2.85</v>
      </c>
      <c r="AF991" s="219">
        <v>2.49</v>
      </c>
      <c r="AG991" s="179">
        <v>2.10247440175109</v>
      </c>
      <c r="AH991" s="179">
        <v>2.09201433010059</v>
      </c>
      <c r="AI991" s="179">
        <v>2.45811683786819</v>
      </c>
      <c r="AJ991" s="179">
        <v>3.32630278485994</v>
      </c>
      <c r="AK991" s="179">
        <v>4.04804772874464</v>
      </c>
      <c r="AL991" s="179">
        <v>4.49783080971627</v>
      </c>
      <c r="AM991" s="179">
        <v>5.61705847632008</v>
      </c>
      <c r="AN991" s="179">
        <v>4.83255310253236</v>
      </c>
      <c r="AO991" s="179">
        <v>4.03758765709414</v>
      </c>
      <c r="AP991" s="179">
        <v>3.24262221165591</v>
      </c>
      <c r="AQ991" s="179">
        <v>2.98112042039334</v>
      </c>
      <c r="AR991" s="179">
        <v>2.60455784097523</v>
      </c>
      <c r="AS991" s="177">
        <v>0.8</v>
      </c>
      <c r="AT991" s="180">
        <v>1.05365936869586</v>
      </c>
      <c r="AU991" s="181">
        <v>984</v>
      </c>
    </row>
    <row r="992" customHeight="1" spans="1:47">
      <c r="A992" s="184" t="s">
        <v>1086</v>
      </c>
      <c r="B992" s="185" t="s">
        <v>1136</v>
      </c>
      <c r="C992" s="167" t="s">
        <v>1141</v>
      </c>
      <c r="D992" s="186">
        <v>0</v>
      </c>
      <c r="E992" s="186">
        <v>0.75</v>
      </c>
      <c r="F992" s="186" t="s">
        <v>1089</v>
      </c>
      <c r="G992" s="187"/>
      <c r="H992" s="186" t="s">
        <v>160</v>
      </c>
      <c r="I992" s="186" t="s">
        <v>160</v>
      </c>
      <c r="J992" s="186" t="s">
        <v>160</v>
      </c>
      <c r="K992" s="186" t="s">
        <v>160</v>
      </c>
      <c r="L992" s="171">
        <v>0.4471</v>
      </c>
      <c r="M992" s="172">
        <v>76</v>
      </c>
      <c r="N992" s="173">
        <v>113.12</v>
      </c>
      <c r="O992" s="173">
        <v>27.83</v>
      </c>
      <c r="P992" s="174">
        <v>0.913</v>
      </c>
      <c r="Q992" s="175">
        <v>22.33</v>
      </c>
      <c r="R992" s="176">
        <v>18</v>
      </c>
      <c r="S992" s="174">
        <f t="shared" si="30"/>
        <v>0.975848</v>
      </c>
      <c r="T992" s="177">
        <f t="shared" si="31"/>
        <v>-0.0644034726719737</v>
      </c>
      <c r="U992" s="219">
        <v>2.01</v>
      </c>
      <c r="V992" s="219">
        <v>2</v>
      </c>
      <c r="W992" s="219">
        <v>2.35</v>
      </c>
      <c r="X992" s="219">
        <v>3.18</v>
      </c>
      <c r="Y992" s="219">
        <v>3.87</v>
      </c>
      <c r="Z992" s="219">
        <v>4.3</v>
      </c>
      <c r="AA992" s="219">
        <v>5.37</v>
      </c>
      <c r="AB992" s="219">
        <v>4.62</v>
      </c>
      <c r="AC992" s="219">
        <v>3.86</v>
      </c>
      <c r="AD992" s="219">
        <v>3.1</v>
      </c>
      <c r="AE992" s="219">
        <v>2.85</v>
      </c>
      <c r="AF992" s="219">
        <v>2.49</v>
      </c>
      <c r="AG992" s="179">
        <v>2.10206245234914</v>
      </c>
      <c r="AH992" s="179">
        <v>2.09160443019815</v>
      </c>
      <c r="AI992" s="179">
        <v>2.45763520548282</v>
      </c>
      <c r="AJ992" s="179">
        <v>3.32565104401505</v>
      </c>
      <c r="AK992" s="179">
        <v>4.04725457243341</v>
      </c>
      <c r="AL992" s="179">
        <v>4.49694952492601</v>
      </c>
      <c r="AM992" s="179">
        <v>5.61595789508202</v>
      </c>
      <c r="AN992" s="179">
        <v>4.83160623375772</v>
      </c>
      <c r="AO992" s="179">
        <v>4.03679655028242</v>
      </c>
      <c r="AP992" s="179">
        <v>3.24198686680713</v>
      </c>
      <c r="AQ992" s="179">
        <v>2.98053631303236</v>
      </c>
      <c r="AR992" s="179">
        <v>2.60404751559669</v>
      </c>
      <c r="AS992" s="177">
        <v>0.8</v>
      </c>
      <c r="AT992" s="180">
        <v>1.05365936869586</v>
      </c>
      <c r="AU992" s="181">
        <v>985</v>
      </c>
    </row>
    <row r="993" customHeight="1" spans="1:47">
      <c r="A993" s="184" t="s">
        <v>1086</v>
      </c>
      <c r="B993" s="185" t="s">
        <v>1136</v>
      </c>
      <c r="C993" s="167" t="s">
        <v>1142</v>
      </c>
      <c r="D993" s="186">
        <v>0</v>
      </c>
      <c r="E993" s="186">
        <v>0.75</v>
      </c>
      <c r="F993" s="186" t="s">
        <v>1089</v>
      </c>
      <c r="G993" s="187"/>
      <c r="H993" s="186" t="s">
        <v>160</v>
      </c>
      <c r="I993" s="186" t="s">
        <v>160</v>
      </c>
      <c r="J993" s="186" t="s">
        <v>160</v>
      </c>
      <c r="K993" s="186" t="s">
        <v>160</v>
      </c>
      <c r="L993" s="171">
        <v>0.4471</v>
      </c>
      <c r="M993" s="172">
        <v>39</v>
      </c>
      <c r="N993" s="173">
        <v>113.13</v>
      </c>
      <c r="O993" s="173">
        <v>27.72</v>
      </c>
      <c r="P993" s="174">
        <v>0.91</v>
      </c>
      <c r="Q993" s="175">
        <v>22.22</v>
      </c>
      <c r="R993" s="176">
        <v>17</v>
      </c>
      <c r="S993" s="174">
        <f t="shared" si="30"/>
        <v>0.975848</v>
      </c>
      <c r="T993" s="177">
        <f t="shared" si="31"/>
        <v>-0.0674777219403023</v>
      </c>
      <c r="U993" s="219">
        <v>2.01</v>
      </c>
      <c r="V993" s="219">
        <v>2</v>
      </c>
      <c r="W993" s="219">
        <v>2.35</v>
      </c>
      <c r="X993" s="219">
        <v>3.18</v>
      </c>
      <c r="Y993" s="219">
        <v>3.87</v>
      </c>
      <c r="Z993" s="219">
        <v>4.3</v>
      </c>
      <c r="AA993" s="219">
        <v>5.37</v>
      </c>
      <c r="AB993" s="219">
        <v>4.62</v>
      </c>
      <c r="AC993" s="219">
        <v>3.86</v>
      </c>
      <c r="AD993" s="219">
        <v>3.1</v>
      </c>
      <c r="AE993" s="219">
        <v>2.85</v>
      </c>
      <c r="AF993" s="219">
        <v>2.49</v>
      </c>
      <c r="AG993" s="179">
        <v>2.10066182438248</v>
      </c>
      <c r="AH993" s="179">
        <v>2.09021077052984</v>
      </c>
      <c r="AI993" s="179">
        <v>2.45599765537256</v>
      </c>
      <c r="AJ993" s="179">
        <v>3.32343512514244</v>
      </c>
      <c r="AK993" s="179">
        <v>4.04455784097523</v>
      </c>
      <c r="AL993" s="179">
        <v>4.49395315663915</v>
      </c>
      <c r="AM993" s="179">
        <v>5.61221591887261</v>
      </c>
      <c r="AN993" s="179">
        <v>4.82838687992392</v>
      </c>
      <c r="AO993" s="179">
        <v>4.03410678712258</v>
      </c>
      <c r="AP993" s="179">
        <v>3.23982669432125</v>
      </c>
      <c r="AQ993" s="179">
        <v>2.97855034800502</v>
      </c>
      <c r="AR993" s="179">
        <v>2.60231240930965</v>
      </c>
      <c r="AS993" s="177">
        <v>0.8</v>
      </c>
      <c r="AT993" s="180">
        <v>1.05442328230687</v>
      </c>
      <c r="AU993" s="181">
        <v>986</v>
      </c>
    </row>
    <row r="994" customHeight="1" spans="1:47">
      <c r="A994" s="184" t="s">
        <v>1086</v>
      </c>
      <c r="B994" s="185" t="s">
        <v>1136</v>
      </c>
      <c r="C994" s="167" t="s">
        <v>1143</v>
      </c>
      <c r="D994" s="186">
        <v>0</v>
      </c>
      <c r="E994" s="186">
        <v>0.75</v>
      </c>
      <c r="F994" s="186" t="s">
        <v>1089</v>
      </c>
      <c r="G994" s="187"/>
      <c r="H994" s="186" t="s">
        <v>160</v>
      </c>
      <c r="I994" s="186" t="s">
        <v>160</v>
      </c>
      <c r="J994" s="186" t="s">
        <v>160</v>
      </c>
      <c r="K994" s="186" t="s">
        <v>160</v>
      </c>
      <c r="L994" s="171">
        <v>0.4471</v>
      </c>
      <c r="M994" s="172">
        <v>85</v>
      </c>
      <c r="N994" s="173">
        <v>113.33</v>
      </c>
      <c r="O994" s="173">
        <v>27</v>
      </c>
      <c r="P994" s="174">
        <v>0.922</v>
      </c>
      <c r="Q994" s="175">
        <v>21.3</v>
      </c>
      <c r="R994" s="176">
        <v>17</v>
      </c>
      <c r="S994" s="174">
        <f t="shared" si="30"/>
        <v>0.975848</v>
      </c>
      <c r="T994" s="177">
        <f t="shared" si="31"/>
        <v>-0.0551807248669876</v>
      </c>
      <c r="U994" s="219">
        <v>2.01</v>
      </c>
      <c r="V994" s="219">
        <v>2</v>
      </c>
      <c r="W994" s="219">
        <v>2.35</v>
      </c>
      <c r="X994" s="219">
        <v>3.18</v>
      </c>
      <c r="Y994" s="219">
        <v>3.87</v>
      </c>
      <c r="Z994" s="219">
        <v>4.3</v>
      </c>
      <c r="AA994" s="219">
        <v>5.37</v>
      </c>
      <c r="AB994" s="219">
        <v>4.62</v>
      </c>
      <c r="AC994" s="219">
        <v>3.86</v>
      </c>
      <c r="AD994" s="219">
        <v>3.1</v>
      </c>
      <c r="AE994" s="219">
        <v>2.85</v>
      </c>
      <c r="AF994" s="219">
        <v>2.49</v>
      </c>
      <c r="AG994" s="179">
        <v>2.0913352899222</v>
      </c>
      <c r="AH994" s="179">
        <v>2.08093063673851</v>
      </c>
      <c r="AI994" s="179">
        <v>2.44509349816775</v>
      </c>
      <c r="AJ994" s="179">
        <v>3.30867971241423</v>
      </c>
      <c r="AK994" s="179">
        <v>4.02660078208901</v>
      </c>
      <c r="AL994" s="179">
        <v>4.47400086898779</v>
      </c>
      <c r="AM994" s="179">
        <v>5.58729875964289</v>
      </c>
      <c r="AN994" s="179">
        <v>4.80694977086595</v>
      </c>
      <c r="AO994" s="179">
        <v>4.01619612890532</v>
      </c>
      <c r="AP994" s="179">
        <v>3.22544248694469</v>
      </c>
      <c r="AQ994" s="179">
        <v>2.96532615735237</v>
      </c>
      <c r="AR994" s="179">
        <v>2.59075864273944</v>
      </c>
      <c r="AS994" s="177">
        <v>0.8</v>
      </c>
      <c r="AT994" s="180">
        <v>1.04726680799515</v>
      </c>
      <c r="AU994" s="181">
        <v>987</v>
      </c>
    </row>
    <row r="995" customHeight="1" spans="1:47">
      <c r="A995" s="184" t="s">
        <v>1086</v>
      </c>
      <c r="B995" s="185" t="s">
        <v>1136</v>
      </c>
      <c r="C995" s="167" t="s">
        <v>1144</v>
      </c>
      <c r="D995" s="186">
        <v>0</v>
      </c>
      <c r="E995" s="186">
        <v>0.75</v>
      </c>
      <c r="F995" s="186" t="s">
        <v>1089</v>
      </c>
      <c r="G995" s="187"/>
      <c r="H995" s="186" t="s">
        <v>160</v>
      </c>
      <c r="I995" s="186" t="s">
        <v>160</v>
      </c>
      <c r="J995" s="186" t="s">
        <v>160</v>
      </c>
      <c r="K995" s="186" t="s">
        <v>160</v>
      </c>
      <c r="L995" s="171">
        <v>0.4471</v>
      </c>
      <c r="M995" s="172">
        <v>105</v>
      </c>
      <c r="N995" s="173">
        <v>113.53</v>
      </c>
      <c r="O995" s="173">
        <v>26.8</v>
      </c>
      <c r="P995" s="174">
        <v>0.957</v>
      </c>
      <c r="Q995" s="175">
        <v>23.7</v>
      </c>
      <c r="R995" s="176">
        <v>18</v>
      </c>
      <c r="S995" s="174">
        <f t="shared" si="30"/>
        <v>0.980896</v>
      </c>
      <c r="T995" s="177">
        <f t="shared" si="31"/>
        <v>-0.024361400189215</v>
      </c>
      <c r="U995" s="219">
        <v>1.9</v>
      </c>
      <c r="V995" s="219">
        <v>1.97</v>
      </c>
      <c r="W995" s="219">
        <v>2.34</v>
      </c>
      <c r="X995" s="219">
        <v>3.2</v>
      </c>
      <c r="Y995" s="219">
        <v>3.85</v>
      </c>
      <c r="Z995" s="219">
        <v>4.54</v>
      </c>
      <c r="AA995" s="219">
        <v>5.46</v>
      </c>
      <c r="AB995" s="219">
        <v>4.59</v>
      </c>
      <c r="AC995" s="219">
        <v>3.79</v>
      </c>
      <c r="AD995" s="219">
        <v>3.08</v>
      </c>
      <c r="AE995" s="219">
        <v>2.95</v>
      </c>
      <c r="AF995" s="219">
        <v>2.54</v>
      </c>
      <c r="AG995" s="179">
        <v>2.00300215313346</v>
      </c>
      <c r="AH995" s="179">
        <v>2.07679696930154</v>
      </c>
      <c r="AI995" s="179">
        <v>2.46685528333279</v>
      </c>
      <c r="AJ995" s="179">
        <v>3.37347731054057</v>
      </c>
      <c r="AK995" s="179">
        <v>4.05871488924412</v>
      </c>
      <c r="AL995" s="179">
        <v>4.78612093432943</v>
      </c>
      <c r="AM995" s="179">
        <v>5.75599566110984</v>
      </c>
      <c r="AN995" s="179">
        <v>4.83883151730662</v>
      </c>
      <c r="AO995" s="179">
        <v>3.99546218967148</v>
      </c>
      <c r="AP995" s="179">
        <v>3.2469719113953</v>
      </c>
      <c r="AQ995" s="179">
        <v>3.10992439565458</v>
      </c>
      <c r="AR995" s="179">
        <v>2.67769761524157</v>
      </c>
      <c r="AS995" s="177">
        <v>0.8</v>
      </c>
      <c r="AT995" s="180">
        <v>1.04895517867959</v>
      </c>
      <c r="AU995" s="181">
        <v>988</v>
      </c>
    </row>
    <row r="996" customHeight="1" spans="1:47">
      <c r="A996" s="184" t="s">
        <v>1086</v>
      </c>
      <c r="B996" s="185" t="s">
        <v>1136</v>
      </c>
      <c r="C996" s="167" t="s">
        <v>1145</v>
      </c>
      <c r="D996" s="186">
        <v>0</v>
      </c>
      <c r="E996" s="186">
        <v>0.75</v>
      </c>
      <c r="F996" s="186" t="s">
        <v>1089</v>
      </c>
      <c r="G996" s="187"/>
      <c r="H996" s="186" t="s">
        <v>160</v>
      </c>
      <c r="I996" s="186" t="s">
        <v>160</v>
      </c>
      <c r="J996" s="186" t="s">
        <v>160</v>
      </c>
      <c r="K996" s="186" t="s">
        <v>160</v>
      </c>
      <c r="L996" s="171">
        <v>0.4471</v>
      </c>
      <c r="M996" s="172">
        <v>219</v>
      </c>
      <c r="N996" s="173">
        <v>113.77</v>
      </c>
      <c r="O996" s="173">
        <v>26.48</v>
      </c>
      <c r="P996" s="174">
        <v>0.981</v>
      </c>
      <c r="Q996" s="175">
        <v>23.28</v>
      </c>
      <c r="R996" s="176">
        <v>18</v>
      </c>
      <c r="S996" s="174">
        <f t="shared" si="30"/>
        <v>0.980896</v>
      </c>
      <c r="T996" s="177">
        <f t="shared" si="31"/>
        <v>0.000106025511368957</v>
      </c>
      <c r="U996" s="219">
        <v>1.9</v>
      </c>
      <c r="V996" s="219">
        <v>1.97</v>
      </c>
      <c r="W996" s="219">
        <v>2.34</v>
      </c>
      <c r="X996" s="219">
        <v>3.2</v>
      </c>
      <c r="Y996" s="219">
        <v>3.85</v>
      </c>
      <c r="Z996" s="219">
        <v>4.54</v>
      </c>
      <c r="AA996" s="219">
        <v>5.46</v>
      </c>
      <c r="AB996" s="219">
        <v>4.59</v>
      </c>
      <c r="AC996" s="219">
        <v>3.79</v>
      </c>
      <c r="AD996" s="219">
        <v>3.08</v>
      </c>
      <c r="AE996" s="219">
        <v>2.95</v>
      </c>
      <c r="AF996" s="219">
        <v>2.54</v>
      </c>
      <c r="AG996" s="179">
        <v>1.99878723126611</v>
      </c>
      <c r="AH996" s="179">
        <v>2.07242676083907</v>
      </c>
      <c r="AI996" s="179">
        <v>2.46166427429615</v>
      </c>
      <c r="AJ996" s="179">
        <v>3.36637849476397</v>
      </c>
      <c r="AK996" s="179">
        <v>4.0501741265129</v>
      </c>
      <c r="AL996" s="179">
        <v>4.77604948944638</v>
      </c>
      <c r="AM996" s="179">
        <v>5.74388330669102</v>
      </c>
      <c r="AN996" s="179">
        <v>4.82864915342707</v>
      </c>
      <c r="AO996" s="179">
        <v>3.98705452973608</v>
      </c>
      <c r="AP996" s="179">
        <v>3.24013930121032</v>
      </c>
      <c r="AQ996" s="179">
        <v>3.10338017486054</v>
      </c>
      <c r="AR996" s="179">
        <v>2.6720629302189</v>
      </c>
      <c r="AS996" s="177">
        <v>0.8</v>
      </c>
      <c r="AT996" s="180">
        <v>1.05400053399786</v>
      </c>
      <c r="AU996" s="181">
        <v>989</v>
      </c>
    </row>
    <row r="997" customHeight="1" spans="1:47">
      <c r="A997" s="184" t="s">
        <v>1086</v>
      </c>
      <c r="B997" s="185" t="s">
        <v>1136</v>
      </c>
      <c r="C997" s="167" t="s">
        <v>1146</v>
      </c>
      <c r="D997" s="186">
        <v>0</v>
      </c>
      <c r="E997" s="186">
        <v>0.75</v>
      </c>
      <c r="F997" s="186" t="s">
        <v>1089</v>
      </c>
      <c r="G997" s="187"/>
      <c r="H997" s="186" t="s">
        <v>160</v>
      </c>
      <c r="I997" s="186" t="s">
        <v>160</v>
      </c>
      <c r="J997" s="186" t="s">
        <v>160</v>
      </c>
      <c r="K997" s="186" t="s">
        <v>160</v>
      </c>
      <c r="L997" s="171">
        <v>0.4471</v>
      </c>
      <c r="M997" s="172">
        <v>89</v>
      </c>
      <c r="N997" s="173">
        <v>113.48</v>
      </c>
      <c r="O997" s="173">
        <v>27.67</v>
      </c>
      <c r="P997" s="174">
        <v>0.918</v>
      </c>
      <c r="Q997" s="175">
        <v>22.17</v>
      </c>
      <c r="R997" s="176">
        <v>17</v>
      </c>
      <c r="S997" s="174">
        <f t="shared" si="30"/>
        <v>0.975848</v>
      </c>
      <c r="T997" s="177">
        <f t="shared" si="31"/>
        <v>-0.0592797238914259</v>
      </c>
      <c r="U997" s="219">
        <v>2.01</v>
      </c>
      <c r="V997" s="219">
        <v>2</v>
      </c>
      <c r="W997" s="219">
        <v>2.35</v>
      </c>
      <c r="X997" s="219">
        <v>3.18</v>
      </c>
      <c r="Y997" s="219">
        <v>3.87</v>
      </c>
      <c r="Z997" s="219">
        <v>4.3</v>
      </c>
      <c r="AA997" s="219">
        <v>5.37</v>
      </c>
      <c r="AB997" s="219">
        <v>4.62</v>
      </c>
      <c r="AC997" s="219">
        <v>3.86</v>
      </c>
      <c r="AD997" s="219">
        <v>3.1</v>
      </c>
      <c r="AE997" s="219">
        <v>2.85</v>
      </c>
      <c r="AF997" s="219">
        <v>2.49</v>
      </c>
      <c r="AG997" s="179">
        <v>2.10015100712406</v>
      </c>
      <c r="AH997" s="179">
        <v>2.08970249465081</v>
      </c>
      <c r="AI997" s="179">
        <v>2.4554004312147</v>
      </c>
      <c r="AJ997" s="179">
        <v>3.32262696649478</v>
      </c>
      <c r="AK997" s="179">
        <v>4.04357432714931</v>
      </c>
      <c r="AL997" s="179">
        <v>4.49286036349923</v>
      </c>
      <c r="AM997" s="179">
        <v>5.61085119813741</v>
      </c>
      <c r="AN997" s="179">
        <v>4.82721276264336</v>
      </c>
      <c r="AO997" s="179">
        <v>4.03312581467606</v>
      </c>
      <c r="AP997" s="179">
        <v>3.23903886670875</v>
      </c>
      <c r="AQ997" s="179">
        <v>2.9778260548774</v>
      </c>
      <c r="AR997" s="179">
        <v>2.60167960584025</v>
      </c>
      <c r="AS997" s="177">
        <v>0.8</v>
      </c>
      <c r="AT997" s="180">
        <v>1.04781950333131</v>
      </c>
      <c r="AU997" s="181">
        <v>990</v>
      </c>
    </row>
    <row r="998" customHeight="1" spans="1:47">
      <c r="A998" s="184" t="s">
        <v>1086</v>
      </c>
      <c r="B998" s="185" t="s">
        <v>1147</v>
      </c>
      <c r="C998" s="188" t="s">
        <v>1148</v>
      </c>
      <c r="D998" s="186">
        <v>0</v>
      </c>
      <c r="E998" s="186">
        <v>0.75</v>
      </c>
      <c r="F998" s="186" t="s">
        <v>1089</v>
      </c>
      <c r="G998" s="187"/>
      <c r="H998" s="186" t="s">
        <v>160</v>
      </c>
      <c r="I998" s="186" t="s">
        <v>160</v>
      </c>
      <c r="J998" s="186" t="s">
        <v>160</v>
      </c>
      <c r="K998" s="186" t="s">
        <v>160</v>
      </c>
      <c r="L998" s="171">
        <v>0.4471</v>
      </c>
      <c r="M998" s="172">
        <v>68</v>
      </c>
      <c r="N998" s="173">
        <v>112.93</v>
      </c>
      <c r="O998" s="173">
        <v>27.83</v>
      </c>
      <c r="P998" s="174">
        <v>0.901</v>
      </c>
      <c r="Q998" s="175">
        <v>22.63</v>
      </c>
      <c r="R998" s="176">
        <v>17</v>
      </c>
      <c r="S998" s="174">
        <f t="shared" si="30"/>
        <v>0.965024</v>
      </c>
      <c r="T998" s="177">
        <f t="shared" si="31"/>
        <v>-0.0663444639718803</v>
      </c>
      <c r="U998" s="219">
        <v>2.05</v>
      </c>
      <c r="V998" s="219">
        <v>2.03</v>
      </c>
      <c r="W998" s="219">
        <v>2.46</v>
      </c>
      <c r="X998" s="219">
        <v>3.25</v>
      </c>
      <c r="Y998" s="219">
        <v>3.84</v>
      </c>
      <c r="Z998" s="219">
        <v>4.08</v>
      </c>
      <c r="AA998" s="219">
        <v>5.13</v>
      </c>
      <c r="AB998" s="219">
        <v>4.55</v>
      </c>
      <c r="AC998" s="219">
        <v>3.86</v>
      </c>
      <c r="AD998" s="219">
        <v>3.04</v>
      </c>
      <c r="AE998" s="219">
        <v>2.8</v>
      </c>
      <c r="AF998" s="219">
        <v>2.47</v>
      </c>
      <c r="AG998" s="179">
        <v>2.14732690585934</v>
      </c>
      <c r="AH998" s="179">
        <v>2.12637737507046</v>
      </c>
      <c r="AI998" s="179">
        <v>2.5767922870312</v>
      </c>
      <c r="AJ998" s="179">
        <v>3.40429875319163</v>
      </c>
      <c r="AK998" s="179">
        <v>4.02230991146334</v>
      </c>
      <c r="AL998" s="179">
        <v>4.2737042809298</v>
      </c>
      <c r="AM998" s="179">
        <v>5.37355464734556</v>
      </c>
      <c r="AN998" s="179">
        <v>4.76601825446828</v>
      </c>
      <c r="AO998" s="179">
        <v>4.04325944225221</v>
      </c>
      <c r="AP998" s="179">
        <v>3.18432867990848</v>
      </c>
      <c r="AQ998" s="179">
        <v>2.93293431044202</v>
      </c>
      <c r="AR998" s="179">
        <v>2.58726705242564</v>
      </c>
      <c r="AS998" s="177">
        <v>0.8</v>
      </c>
      <c r="AT998" s="180">
        <v>1.04779903203503</v>
      </c>
      <c r="AU998" s="181">
        <v>991</v>
      </c>
    </row>
    <row r="999" customHeight="1" spans="1:47">
      <c r="A999" s="184" t="s">
        <v>1086</v>
      </c>
      <c r="B999" s="185" t="s">
        <v>1147</v>
      </c>
      <c r="C999" s="167" t="s">
        <v>1149</v>
      </c>
      <c r="D999" s="186">
        <v>0</v>
      </c>
      <c r="E999" s="186">
        <v>0.75</v>
      </c>
      <c r="F999" s="186" t="s">
        <v>1089</v>
      </c>
      <c r="G999" s="187"/>
      <c r="H999" s="186" t="s">
        <v>160</v>
      </c>
      <c r="I999" s="186" t="s">
        <v>160</v>
      </c>
      <c r="J999" s="186" t="s">
        <v>160</v>
      </c>
      <c r="K999" s="186" t="s">
        <v>160</v>
      </c>
      <c r="L999" s="171">
        <v>0.4471</v>
      </c>
      <c r="M999" s="172">
        <v>29</v>
      </c>
      <c r="N999" s="173">
        <v>112.9</v>
      </c>
      <c r="O999" s="173">
        <v>27.87</v>
      </c>
      <c r="P999" s="174">
        <v>0.899</v>
      </c>
      <c r="Q999" s="175">
        <v>22.67</v>
      </c>
      <c r="R999" s="176">
        <v>17</v>
      </c>
      <c r="S999" s="174">
        <f t="shared" si="30"/>
        <v>0.965024</v>
      </c>
      <c r="T999" s="177">
        <f t="shared" si="31"/>
        <v>-0.068416951288258</v>
      </c>
      <c r="U999" s="219">
        <v>2.05</v>
      </c>
      <c r="V999" s="219">
        <v>2.03</v>
      </c>
      <c r="W999" s="219">
        <v>2.46</v>
      </c>
      <c r="X999" s="219">
        <v>3.25</v>
      </c>
      <c r="Y999" s="219">
        <v>3.84</v>
      </c>
      <c r="Z999" s="219">
        <v>4.08</v>
      </c>
      <c r="AA999" s="219">
        <v>5.13</v>
      </c>
      <c r="AB999" s="219">
        <v>4.55</v>
      </c>
      <c r="AC999" s="219">
        <v>3.86</v>
      </c>
      <c r="AD999" s="219">
        <v>3.04</v>
      </c>
      <c r="AE999" s="219">
        <v>2.8</v>
      </c>
      <c r="AF999" s="219">
        <v>2.47</v>
      </c>
      <c r="AG999" s="179">
        <v>2.14775176575919</v>
      </c>
      <c r="AH999" s="179">
        <v>2.12679808999569</v>
      </c>
      <c r="AI999" s="179">
        <v>2.57730211891103</v>
      </c>
      <c r="AJ999" s="179">
        <v>3.40497231156945</v>
      </c>
      <c r="AK999" s="179">
        <v>4.02310574659283</v>
      </c>
      <c r="AL999" s="179">
        <v>4.27454985575488</v>
      </c>
      <c r="AM999" s="179">
        <v>5.37461783333886</v>
      </c>
      <c r="AN999" s="179">
        <v>4.76696123619724</v>
      </c>
      <c r="AO999" s="179">
        <v>4.04405942235634</v>
      </c>
      <c r="AP999" s="179">
        <v>3.18495871605266</v>
      </c>
      <c r="AQ999" s="179">
        <v>2.93351460689061</v>
      </c>
      <c r="AR999" s="179">
        <v>2.58777895679278</v>
      </c>
      <c r="AS999" s="177">
        <v>0.8</v>
      </c>
      <c r="AT999" s="180">
        <v>1.04779903203503</v>
      </c>
      <c r="AU999" s="181">
        <v>992</v>
      </c>
    </row>
    <row r="1000" customHeight="1" spans="1:47">
      <c r="A1000" s="184" t="s">
        <v>1086</v>
      </c>
      <c r="B1000" s="185" t="s">
        <v>1147</v>
      </c>
      <c r="C1000" s="167" t="s">
        <v>1150</v>
      </c>
      <c r="D1000" s="186">
        <v>0</v>
      </c>
      <c r="E1000" s="186">
        <v>0.75</v>
      </c>
      <c r="F1000" s="186" t="s">
        <v>1089</v>
      </c>
      <c r="G1000" s="187"/>
      <c r="H1000" s="186" t="s">
        <v>160</v>
      </c>
      <c r="I1000" s="186" t="s">
        <v>160</v>
      </c>
      <c r="J1000" s="186" t="s">
        <v>160</v>
      </c>
      <c r="K1000" s="186" t="s">
        <v>160</v>
      </c>
      <c r="L1000" s="171">
        <v>0.4471</v>
      </c>
      <c r="M1000" s="172">
        <v>63</v>
      </c>
      <c r="N1000" s="173">
        <v>112.95</v>
      </c>
      <c r="O1000" s="173">
        <v>27.87</v>
      </c>
      <c r="P1000" s="174">
        <v>0.902</v>
      </c>
      <c r="Q1000" s="175">
        <v>22.67</v>
      </c>
      <c r="R1000" s="176">
        <v>17</v>
      </c>
      <c r="S1000" s="174">
        <f t="shared" si="30"/>
        <v>0.965024</v>
      </c>
      <c r="T1000" s="177">
        <f t="shared" si="31"/>
        <v>-0.0653082203136915</v>
      </c>
      <c r="U1000" s="219">
        <v>2.05</v>
      </c>
      <c r="V1000" s="219">
        <v>2.03</v>
      </c>
      <c r="W1000" s="219">
        <v>2.46</v>
      </c>
      <c r="X1000" s="219">
        <v>3.25</v>
      </c>
      <c r="Y1000" s="219">
        <v>3.84</v>
      </c>
      <c r="Z1000" s="219">
        <v>4.08</v>
      </c>
      <c r="AA1000" s="219">
        <v>5.13</v>
      </c>
      <c r="AB1000" s="219">
        <v>4.55</v>
      </c>
      <c r="AC1000" s="219">
        <v>3.86</v>
      </c>
      <c r="AD1000" s="219">
        <v>3.04</v>
      </c>
      <c r="AE1000" s="219">
        <v>2.8</v>
      </c>
      <c r="AF1000" s="219">
        <v>2.47</v>
      </c>
      <c r="AG1000" s="179">
        <v>2.14775176575919</v>
      </c>
      <c r="AH1000" s="179">
        <v>2.12679808999569</v>
      </c>
      <c r="AI1000" s="179">
        <v>2.57730211891103</v>
      </c>
      <c r="AJ1000" s="179">
        <v>3.40497231156945</v>
      </c>
      <c r="AK1000" s="179">
        <v>4.02310574659283</v>
      </c>
      <c r="AL1000" s="179">
        <v>4.27454985575488</v>
      </c>
      <c r="AM1000" s="179">
        <v>5.37461783333886</v>
      </c>
      <c r="AN1000" s="179">
        <v>4.76696123619724</v>
      </c>
      <c r="AO1000" s="179">
        <v>4.04405942235634</v>
      </c>
      <c r="AP1000" s="179">
        <v>3.18495871605266</v>
      </c>
      <c r="AQ1000" s="179">
        <v>2.93351460689061</v>
      </c>
      <c r="AR1000" s="179">
        <v>2.58777895679278</v>
      </c>
      <c r="AS1000" s="177">
        <v>0.8</v>
      </c>
      <c r="AT1000" s="180">
        <v>1.04779903203503</v>
      </c>
      <c r="AU1000" s="181">
        <v>993</v>
      </c>
    </row>
    <row r="1001" customHeight="1" spans="1:47">
      <c r="A1001" s="184" t="s">
        <v>1086</v>
      </c>
      <c r="B1001" s="185" t="s">
        <v>1147</v>
      </c>
      <c r="C1001" s="167" t="s">
        <v>1151</v>
      </c>
      <c r="D1001" s="186">
        <v>0</v>
      </c>
      <c r="E1001" s="186">
        <v>0.75</v>
      </c>
      <c r="F1001" s="186" t="s">
        <v>1089</v>
      </c>
      <c r="G1001" s="187"/>
      <c r="H1001" s="186" t="s">
        <v>160</v>
      </c>
      <c r="I1001" s="186" t="s">
        <v>160</v>
      </c>
      <c r="J1001" s="186" t="s">
        <v>160</v>
      </c>
      <c r="K1001" s="186" t="s">
        <v>160</v>
      </c>
      <c r="L1001" s="171">
        <v>0.4471</v>
      </c>
      <c r="M1001" s="172">
        <v>50</v>
      </c>
      <c r="N1001" s="173">
        <v>112.95</v>
      </c>
      <c r="O1001" s="173">
        <v>27.78</v>
      </c>
      <c r="P1001" s="174">
        <v>0.904</v>
      </c>
      <c r="Q1001" s="175">
        <v>22.58</v>
      </c>
      <c r="R1001" s="176">
        <v>17</v>
      </c>
      <c r="S1001" s="174">
        <f t="shared" si="30"/>
        <v>0.965024</v>
      </c>
      <c r="T1001" s="177">
        <f t="shared" si="31"/>
        <v>-0.0632357329973139</v>
      </c>
      <c r="U1001" s="219">
        <v>2.05</v>
      </c>
      <c r="V1001" s="219">
        <v>2.03</v>
      </c>
      <c r="W1001" s="219">
        <v>2.46</v>
      </c>
      <c r="X1001" s="219">
        <v>3.25</v>
      </c>
      <c r="Y1001" s="219">
        <v>3.84</v>
      </c>
      <c r="Z1001" s="219">
        <v>4.08</v>
      </c>
      <c r="AA1001" s="219">
        <v>5.13</v>
      </c>
      <c r="AB1001" s="219">
        <v>4.55</v>
      </c>
      <c r="AC1001" s="219">
        <v>3.86</v>
      </c>
      <c r="AD1001" s="219">
        <v>3.04</v>
      </c>
      <c r="AE1001" s="219">
        <v>2.8</v>
      </c>
      <c r="AF1001" s="219">
        <v>2.47</v>
      </c>
      <c r="AG1001" s="179">
        <v>2.14678308518752</v>
      </c>
      <c r="AH1001" s="179">
        <v>2.12583885996618</v>
      </c>
      <c r="AI1001" s="179">
        <v>2.57613970222502</v>
      </c>
      <c r="AJ1001" s="179">
        <v>3.40343659846802</v>
      </c>
      <c r="AK1001" s="179">
        <v>4.0212912424976</v>
      </c>
      <c r="AL1001" s="179">
        <v>4.2726219451537</v>
      </c>
      <c r="AM1001" s="179">
        <v>5.37219376927413</v>
      </c>
      <c r="AN1001" s="179">
        <v>4.76481123785523</v>
      </c>
      <c r="AO1001" s="179">
        <v>4.04223546771894</v>
      </c>
      <c r="AP1001" s="179">
        <v>3.18352223364393</v>
      </c>
      <c r="AQ1001" s="179">
        <v>2.93219153098783</v>
      </c>
      <c r="AR1001" s="179">
        <v>2.58661181483569</v>
      </c>
      <c r="AS1001" s="177">
        <v>0.8</v>
      </c>
      <c r="AT1001" s="180">
        <v>1.04585315216212</v>
      </c>
      <c r="AU1001" s="181">
        <v>994</v>
      </c>
    </row>
    <row r="1002" customHeight="1" spans="1:47">
      <c r="A1002" s="184" t="s">
        <v>1086</v>
      </c>
      <c r="B1002" s="185" t="s">
        <v>1147</v>
      </c>
      <c r="C1002" s="167" t="s">
        <v>1152</v>
      </c>
      <c r="D1002" s="186">
        <v>0</v>
      </c>
      <c r="E1002" s="186">
        <v>0.75</v>
      </c>
      <c r="F1002" s="186" t="s">
        <v>1089</v>
      </c>
      <c r="G1002" s="187"/>
      <c r="H1002" s="186" t="s">
        <v>160</v>
      </c>
      <c r="I1002" s="186" t="s">
        <v>160</v>
      </c>
      <c r="J1002" s="186" t="s">
        <v>160</v>
      </c>
      <c r="K1002" s="186" t="s">
        <v>160</v>
      </c>
      <c r="L1002" s="171">
        <v>0.4471</v>
      </c>
      <c r="M1002" s="172">
        <v>50</v>
      </c>
      <c r="N1002" s="173">
        <v>112.53</v>
      </c>
      <c r="O1002" s="173">
        <v>27.73</v>
      </c>
      <c r="P1002" s="174">
        <v>0.896</v>
      </c>
      <c r="Q1002" s="175">
        <v>22.53</v>
      </c>
      <c r="R1002" s="176">
        <v>17</v>
      </c>
      <c r="S1002" s="174">
        <f t="shared" si="30"/>
        <v>0.965024</v>
      </c>
      <c r="T1002" s="177">
        <f t="shared" si="31"/>
        <v>-0.0715256822628244</v>
      </c>
      <c r="U1002" s="219">
        <v>2.05</v>
      </c>
      <c r="V1002" s="219">
        <v>2.03</v>
      </c>
      <c r="W1002" s="219">
        <v>2.46</v>
      </c>
      <c r="X1002" s="219">
        <v>3.25</v>
      </c>
      <c r="Y1002" s="219">
        <v>3.84</v>
      </c>
      <c r="Z1002" s="219">
        <v>4.08</v>
      </c>
      <c r="AA1002" s="219">
        <v>5.13</v>
      </c>
      <c r="AB1002" s="219">
        <v>4.55</v>
      </c>
      <c r="AC1002" s="219">
        <v>3.86</v>
      </c>
      <c r="AD1002" s="219">
        <v>3.04</v>
      </c>
      <c r="AE1002" s="219">
        <v>2.8</v>
      </c>
      <c r="AF1002" s="219">
        <v>2.47</v>
      </c>
      <c r="AG1002" s="179">
        <v>2.1462562589117</v>
      </c>
      <c r="AH1002" s="179">
        <v>2.1253171734589</v>
      </c>
      <c r="AI1002" s="179">
        <v>2.57550751069403</v>
      </c>
      <c r="AJ1002" s="179">
        <v>3.40260138607952</v>
      </c>
      <c r="AK1002" s="179">
        <v>4.02030440693703</v>
      </c>
      <c r="AL1002" s="179">
        <v>4.2715734323706</v>
      </c>
      <c r="AM1002" s="179">
        <v>5.37087541864244</v>
      </c>
      <c r="AN1002" s="179">
        <v>4.76364194051133</v>
      </c>
      <c r="AO1002" s="179">
        <v>4.04124349238983</v>
      </c>
      <c r="AP1002" s="179">
        <v>3.18274098882515</v>
      </c>
      <c r="AQ1002" s="179">
        <v>2.93147196339158</v>
      </c>
      <c r="AR1002" s="179">
        <v>2.58597705342043</v>
      </c>
      <c r="AS1002" s="177">
        <v>0.8</v>
      </c>
      <c r="AT1002" s="180">
        <v>1.05054928170853</v>
      </c>
      <c r="AU1002" s="181">
        <v>995</v>
      </c>
    </row>
    <row r="1003" customHeight="1" spans="1:47">
      <c r="A1003" s="184" t="s">
        <v>1086</v>
      </c>
      <c r="B1003" s="185" t="s">
        <v>1147</v>
      </c>
      <c r="C1003" s="167" t="s">
        <v>1153</v>
      </c>
      <c r="D1003" s="186">
        <v>0</v>
      </c>
      <c r="E1003" s="186">
        <v>0.75</v>
      </c>
      <c r="F1003" s="186" t="s">
        <v>1089</v>
      </c>
      <c r="G1003" s="187"/>
      <c r="H1003" s="186" t="s">
        <v>160</v>
      </c>
      <c r="I1003" s="186" t="s">
        <v>160</v>
      </c>
      <c r="J1003" s="186" t="s">
        <v>160</v>
      </c>
      <c r="K1003" s="186" t="s">
        <v>160</v>
      </c>
      <c r="L1003" s="171">
        <v>0.4471</v>
      </c>
      <c r="M1003" s="172">
        <v>110</v>
      </c>
      <c r="N1003" s="173">
        <v>112.52</v>
      </c>
      <c r="O1003" s="173">
        <v>27.93</v>
      </c>
      <c r="P1003" s="174">
        <v>0.886</v>
      </c>
      <c r="Q1003" s="175">
        <v>22.73</v>
      </c>
      <c r="R1003" s="176">
        <v>17</v>
      </c>
      <c r="S1003" s="174">
        <f t="shared" si="30"/>
        <v>0.965024</v>
      </c>
      <c r="T1003" s="177">
        <f t="shared" si="31"/>
        <v>-0.0818881188447126</v>
      </c>
      <c r="U1003" s="219">
        <v>2.05</v>
      </c>
      <c r="V1003" s="219">
        <v>2.03</v>
      </c>
      <c r="W1003" s="219">
        <v>2.46</v>
      </c>
      <c r="X1003" s="219">
        <v>3.25</v>
      </c>
      <c r="Y1003" s="219">
        <v>3.84</v>
      </c>
      <c r="Z1003" s="219">
        <v>4.08</v>
      </c>
      <c r="AA1003" s="219">
        <v>5.13</v>
      </c>
      <c r="AB1003" s="219">
        <v>4.55</v>
      </c>
      <c r="AC1003" s="219">
        <v>3.86</v>
      </c>
      <c r="AD1003" s="219">
        <v>3.04</v>
      </c>
      <c r="AE1003" s="219">
        <v>2.8</v>
      </c>
      <c r="AF1003" s="219">
        <v>2.47</v>
      </c>
      <c r="AG1003" s="179">
        <v>2.14838055841098</v>
      </c>
      <c r="AH1003" s="179">
        <v>2.12742074808502</v>
      </c>
      <c r="AI1003" s="179">
        <v>2.57805667009318</v>
      </c>
      <c r="AJ1003" s="179">
        <v>3.40596917796863</v>
      </c>
      <c r="AK1003" s="179">
        <v>4.02428358258448</v>
      </c>
      <c r="AL1003" s="179">
        <v>4.275801306496</v>
      </c>
      <c r="AM1003" s="179">
        <v>5.37619134860895</v>
      </c>
      <c r="AN1003" s="179">
        <v>4.76835684915608</v>
      </c>
      <c r="AO1003" s="179">
        <v>4.04524339291044</v>
      </c>
      <c r="AP1003" s="179">
        <v>3.18589116954604</v>
      </c>
      <c r="AQ1003" s="179">
        <v>2.93437344563451</v>
      </c>
      <c r="AR1003" s="179">
        <v>2.58853657525616</v>
      </c>
      <c r="AS1003" s="177">
        <v>0.8</v>
      </c>
      <c r="AT1003" s="180">
        <v>1.04413991520291</v>
      </c>
      <c r="AU1003" s="181">
        <v>996</v>
      </c>
    </row>
    <row r="1004" customHeight="1" spans="1:47">
      <c r="A1004" s="184" t="s">
        <v>1086</v>
      </c>
      <c r="B1004" s="185" t="s">
        <v>1154</v>
      </c>
      <c r="C1004" s="188" t="s">
        <v>1155</v>
      </c>
      <c r="D1004" s="186">
        <v>0</v>
      </c>
      <c r="E1004" s="186">
        <v>0.75</v>
      </c>
      <c r="F1004" s="186" t="s">
        <v>1089</v>
      </c>
      <c r="G1004" s="187"/>
      <c r="H1004" s="186" t="s">
        <v>160</v>
      </c>
      <c r="I1004" s="186" t="s">
        <v>160</v>
      </c>
      <c r="J1004" s="186" t="s">
        <v>160</v>
      </c>
      <c r="K1004" s="186" t="s">
        <v>160</v>
      </c>
      <c r="L1004" s="171">
        <v>0.4471</v>
      </c>
      <c r="M1004" s="172">
        <v>81</v>
      </c>
      <c r="N1004" s="173">
        <v>112.57</v>
      </c>
      <c r="O1004" s="173">
        <v>26.9</v>
      </c>
      <c r="P1004" s="174">
        <v>0.892</v>
      </c>
      <c r="Q1004" s="175">
        <v>23.9</v>
      </c>
      <c r="R1004" s="176">
        <v>17</v>
      </c>
      <c r="S1004" s="174">
        <f t="shared" si="30"/>
        <v>0.961392</v>
      </c>
      <c r="T1004" s="177">
        <f t="shared" si="31"/>
        <v>-0.0721786742556628</v>
      </c>
      <c r="U1004" s="219">
        <v>1.88</v>
      </c>
      <c r="V1004" s="219">
        <v>2.03</v>
      </c>
      <c r="W1004" s="219">
        <v>2.41</v>
      </c>
      <c r="X1004" s="219">
        <v>3.2</v>
      </c>
      <c r="Y1004" s="219">
        <v>3.76</v>
      </c>
      <c r="Z1004" s="219">
        <v>4.35</v>
      </c>
      <c r="AA1004" s="219">
        <v>5.33</v>
      </c>
      <c r="AB1004" s="219">
        <v>4.43</v>
      </c>
      <c r="AC1004" s="219">
        <v>3.75</v>
      </c>
      <c r="AD1004" s="219">
        <v>2.95</v>
      </c>
      <c r="AE1004" s="219">
        <v>2.89</v>
      </c>
      <c r="AF1004" s="219">
        <v>2.44</v>
      </c>
      <c r="AG1004" s="179">
        <v>1.98321899911795</v>
      </c>
      <c r="AH1004" s="179">
        <v>2.14145455755821</v>
      </c>
      <c r="AI1004" s="179">
        <v>2.54231797227354</v>
      </c>
      <c r="AJ1004" s="179">
        <v>3.37569191339225</v>
      </c>
      <c r="AK1004" s="179">
        <v>3.96643799823589</v>
      </c>
      <c r="AL1004" s="179">
        <v>4.58883119476759</v>
      </c>
      <c r="AM1004" s="179">
        <v>5.62263684324396</v>
      </c>
      <c r="AN1004" s="179">
        <v>4.67322349260239</v>
      </c>
      <c r="AO1004" s="179">
        <v>3.95588896100654</v>
      </c>
      <c r="AP1004" s="179">
        <v>3.11196598265848</v>
      </c>
      <c r="AQ1004" s="179">
        <v>3.04867175928237</v>
      </c>
      <c r="AR1004" s="179">
        <v>2.57396508396159</v>
      </c>
      <c r="AS1004" s="177">
        <v>0.8</v>
      </c>
      <c r="AT1004" s="180">
        <v>1.04874395021894</v>
      </c>
      <c r="AU1004" s="181">
        <v>997</v>
      </c>
    </row>
    <row r="1005" customHeight="1" spans="1:47">
      <c r="A1005" s="184" t="s">
        <v>1086</v>
      </c>
      <c r="B1005" s="185" t="s">
        <v>1154</v>
      </c>
      <c r="C1005" s="167" t="s">
        <v>1156</v>
      </c>
      <c r="D1005" s="186">
        <v>0</v>
      </c>
      <c r="E1005" s="186">
        <v>0.75</v>
      </c>
      <c r="F1005" s="186" t="s">
        <v>1089</v>
      </c>
      <c r="G1005" s="187"/>
      <c r="H1005" s="186" t="s">
        <v>160</v>
      </c>
      <c r="I1005" s="186" t="s">
        <v>160</v>
      </c>
      <c r="J1005" s="186" t="s">
        <v>160</v>
      </c>
      <c r="K1005" s="186" t="s">
        <v>160</v>
      </c>
      <c r="L1005" s="171">
        <v>0.4471</v>
      </c>
      <c r="M1005" s="172">
        <v>64</v>
      </c>
      <c r="N1005" s="173">
        <v>112.62</v>
      </c>
      <c r="O1005" s="173">
        <v>26.9</v>
      </c>
      <c r="P1005" s="174">
        <v>0.895</v>
      </c>
      <c r="Q1005" s="175">
        <v>23.9</v>
      </c>
      <c r="R1005" s="176">
        <v>17</v>
      </c>
      <c r="S1005" s="174">
        <f t="shared" si="30"/>
        <v>0.961392</v>
      </c>
      <c r="T1005" s="177">
        <f t="shared" si="31"/>
        <v>-0.0690581989448635</v>
      </c>
      <c r="U1005" s="219">
        <v>1.88</v>
      </c>
      <c r="V1005" s="219">
        <v>2.03</v>
      </c>
      <c r="W1005" s="219">
        <v>2.41</v>
      </c>
      <c r="X1005" s="219">
        <v>3.2</v>
      </c>
      <c r="Y1005" s="219">
        <v>3.76</v>
      </c>
      <c r="Z1005" s="219">
        <v>4.35</v>
      </c>
      <c r="AA1005" s="219">
        <v>5.33</v>
      </c>
      <c r="AB1005" s="219">
        <v>4.43</v>
      </c>
      <c r="AC1005" s="219">
        <v>3.75</v>
      </c>
      <c r="AD1005" s="219">
        <v>2.95</v>
      </c>
      <c r="AE1005" s="219">
        <v>2.89</v>
      </c>
      <c r="AF1005" s="219">
        <v>2.44</v>
      </c>
      <c r="AG1005" s="179">
        <v>1.98321899911795</v>
      </c>
      <c r="AH1005" s="179">
        <v>2.14145455755821</v>
      </c>
      <c r="AI1005" s="179">
        <v>2.54231797227354</v>
      </c>
      <c r="AJ1005" s="179">
        <v>3.37569191339225</v>
      </c>
      <c r="AK1005" s="179">
        <v>3.96643799823589</v>
      </c>
      <c r="AL1005" s="179">
        <v>4.58883119476759</v>
      </c>
      <c r="AM1005" s="179">
        <v>5.62263684324396</v>
      </c>
      <c r="AN1005" s="179">
        <v>4.67322349260239</v>
      </c>
      <c r="AO1005" s="179">
        <v>3.95588896100654</v>
      </c>
      <c r="AP1005" s="179">
        <v>3.11196598265848</v>
      </c>
      <c r="AQ1005" s="179">
        <v>3.04867175928237</v>
      </c>
      <c r="AR1005" s="179">
        <v>2.57396508396159</v>
      </c>
      <c r="AS1005" s="177">
        <v>0.8</v>
      </c>
      <c r="AT1005" s="180">
        <v>1.04573743185948</v>
      </c>
      <c r="AU1005" s="181">
        <v>998</v>
      </c>
    </row>
    <row r="1006" customHeight="1" spans="1:47">
      <c r="A1006" s="184" t="s">
        <v>1086</v>
      </c>
      <c r="B1006" s="185" t="s">
        <v>1154</v>
      </c>
      <c r="C1006" s="167" t="s">
        <v>1157</v>
      </c>
      <c r="D1006" s="186">
        <v>0</v>
      </c>
      <c r="E1006" s="186">
        <v>0.75</v>
      </c>
      <c r="F1006" s="186" t="s">
        <v>1089</v>
      </c>
      <c r="G1006" s="187"/>
      <c r="H1006" s="186" t="s">
        <v>160</v>
      </c>
      <c r="I1006" s="186" t="s">
        <v>160</v>
      </c>
      <c r="J1006" s="186" t="s">
        <v>160</v>
      </c>
      <c r="K1006" s="186" t="s">
        <v>160</v>
      </c>
      <c r="L1006" s="171">
        <v>0.4471</v>
      </c>
      <c r="M1006" s="172">
        <v>51</v>
      </c>
      <c r="N1006" s="173">
        <v>112.6</v>
      </c>
      <c r="O1006" s="173">
        <v>26.88</v>
      </c>
      <c r="P1006" s="174">
        <v>0.892</v>
      </c>
      <c r="Q1006" s="175">
        <v>23.88</v>
      </c>
      <c r="R1006" s="176">
        <v>17</v>
      </c>
      <c r="S1006" s="174">
        <f t="shared" si="30"/>
        <v>0.961392</v>
      </c>
      <c r="T1006" s="177">
        <f t="shared" si="31"/>
        <v>-0.0721786742556628</v>
      </c>
      <c r="U1006" s="219">
        <v>1.88</v>
      </c>
      <c r="V1006" s="219">
        <v>2.03</v>
      </c>
      <c r="W1006" s="219">
        <v>2.41</v>
      </c>
      <c r="X1006" s="219">
        <v>3.2</v>
      </c>
      <c r="Y1006" s="219">
        <v>3.76</v>
      </c>
      <c r="Z1006" s="219">
        <v>4.35</v>
      </c>
      <c r="AA1006" s="219">
        <v>5.33</v>
      </c>
      <c r="AB1006" s="219">
        <v>4.43</v>
      </c>
      <c r="AC1006" s="219">
        <v>3.75</v>
      </c>
      <c r="AD1006" s="219">
        <v>2.95</v>
      </c>
      <c r="AE1006" s="219">
        <v>2.89</v>
      </c>
      <c r="AF1006" s="219">
        <v>2.44</v>
      </c>
      <c r="AG1006" s="179">
        <v>1.98299998335746</v>
      </c>
      <c r="AH1006" s="179">
        <v>2.14121806713599</v>
      </c>
      <c r="AI1006" s="179">
        <v>2.54203721270824</v>
      </c>
      <c r="AJ1006" s="179">
        <v>3.37531912060845</v>
      </c>
      <c r="AK1006" s="179">
        <v>3.96599996671493</v>
      </c>
      <c r="AL1006" s="179">
        <v>4.58832442957711</v>
      </c>
      <c r="AM1006" s="179">
        <v>5.62201591026345</v>
      </c>
      <c r="AN1006" s="179">
        <v>4.67270740759232</v>
      </c>
      <c r="AO1006" s="179">
        <v>3.95545209446303</v>
      </c>
      <c r="AP1006" s="179">
        <v>3.11162231431092</v>
      </c>
      <c r="AQ1006" s="179">
        <v>3.04833508079951</v>
      </c>
      <c r="AR1006" s="179">
        <v>2.57368082946394</v>
      </c>
      <c r="AS1006" s="177">
        <v>0.8</v>
      </c>
      <c r="AT1006" s="180">
        <v>1.04563900666263</v>
      </c>
      <c r="AU1006" s="181">
        <v>999</v>
      </c>
    </row>
    <row r="1007" customHeight="1" spans="1:47">
      <c r="A1007" s="184" t="s">
        <v>1086</v>
      </c>
      <c r="B1007" s="185" t="s">
        <v>1154</v>
      </c>
      <c r="C1007" s="167" t="s">
        <v>1158</v>
      </c>
      <c r="D1007" s="186">
        <v>0</v>
      </c>
      <c r="E1007" s="186">
        <v>0.75</v>
      </c>
      <c r="F1007" s="186" t="s">
        <v>1089</v>
      </c>
      <c r="G1007" s="187"/>
      <c r="H1007" s="186" t="s">
        <v>160</v>
      </c>
      <c r="I1007" s="186" t="s">
        <v>160</v>
      </c>
      <c r="J1007" s="186" t="s">
        <v>160</v>
      </c>
      <c r="K1007" s="186" t="s">
        <v>160</v>
      </c>
      <c r="L1007" s="171">
        <v>0.4471</v>
      </c>
      <c r="M1007" s="172">
        <v>62</v>
      </c>
      <c r="N1007" s="173">
        <v>112.6</v>
      </c>
      <c r="O1007" s="173">
        <v>26.9</v>
      </c>
      <c r="P1007" s="174">
        <v>0.895</v>
      </c>
      <c r="Q1007" s="175">
        <v>23.9</v>
      </c>
      <c r="R1007" s="176">
        <v>17</v>
      </c>
      <c r="S1007" s="174">
        <f t="shared" si="30"/>
        <v>0.961392</v>
      </c>
      <c r="T1007" s="177">
        <f t="shared" si="31"/>
        <v>-0.0690581989448635</v>
      </c>
      <c r="U1007" s="219">
        <v>1.88</v>
      </c>
      <c r="V1007" s="219">
        <v>2.03</v>
      </c>
      <c r="W1007" s="219">
        <v>2.41</v>
      </c>
      <c r="X1007" s="219">
        <v>3.2</v>
      </c>
      <c r="Y1007" s="219">
        <v>3.76</v>
      </c>
      <c r="Z1007" s="219">
        <v>4.35</v>
      </c>
      <c r="AA1007" s="219">
        <v>5.33</v>
      </c>
      <c r="AB1007" s="219">
        <v>4.43</v>
      </c>
      <c r="AC1007" s="219">
        <v>3.75</v>
      </c>
      <c r="AD1007" s="219">
        <v>2.95</v>
      </c>
      <c r="AE1007" s="219">
        <v>2.89</v>
      </c>
      <c r="AF1007" s="219">
        <v>2.44</v>
      </c>
      <c r="AG1007" s="179">
        <v>1.98321899911795</v>
      </c>
      <c r="AH1007" s="179">
        <v>2.14145455755821</v>
      </c>
      <c r="AI1007" s="179">
        <v>2.54231797227354</v>
      </c>
      <c r="AJ1007" s="179">
        <v>3.37569191339225</v>
      </c>
      <c r="AK1007" s="179">
        <v>3.96643799823589</v>
      </c>
      <c r="AL1007" s="179">
        <v>4.58883119476759</v>
      </c>
      <c r="AM1007" s="179">
        <v>5.62263684324396</v>
      </c>
      <c r="AN1007" s="179">
        <v>4.67322349260239</v>
      </c>
      <c r="AO1007" s="179">
        <v>3.95588896100654</v>
      </c>
      <c r="AP1007" s="179">
        <v>3.11196598265848</v>
      </c>
      <c r="AQ1007" s="179">
        <v>3.04867175928237</v>
      </c>
      <c r="AR1007" s="179">
        <v>2.57396508396159</v>
      </c>
      <c r="AS1007" s="177">
        <v>0.8</v>
      </c>
      <c r="AT1007" s="180">
        <v>1.04263284562784</v>
      </c>
      <c r="AU1007" s="181">
        <v>1000</v>
      </c>
    </row>
    <row r="1008" customHeight="1" spans="1:47">
      <c r="A1008" s="184" t="s">
        <v>1086</v>
      </c>
      <c r="B1008" s="185" t="s">
        <v>1154</v>
      </c>
      <c r="C1008" s="167" t="s">
        <v>1159</v>
      </c>
      <c r="D1008" s="186">
        <v>0</v>
      </c>
      <c r="E1008" s="186">
        <v>0.75</v>
      </c>
      <c r="F1008" s="186" t="s">
        <v>1089</v>
      </c>
      <c r="G1008" s="187"/>
      <c r="H1008" s="186" t="s">
        <v>160</v>
      </c>
      <c r="I1008" s="186" t="s">
        <v>160</v>
      </c>
      <c r="J1008" s="186" t="s">
        <v>160</v>
      </c>
      <c r="K1008" s="186" t="s">
        <v>160</v>
      </c>
      <c r="L1008" s="171">
        <v>0.4471</v>
      </c>
      <c r="M1008" s="172">
        <v>71</v>
      </c>
      <c r="N1008" s="173">
        <v>112.6</v>
      </c>
      <c r="O1008" s="173">
        <v>26.9</v>
      </c>
      <c r="P1008" s="174">
        <v>0.893</v>
      </c>
      <c r="Q1008" s="175">
        <v>23.9</v>
      </c>
      <c r="R1008" s="176">
        <v>17</v>
      </c>
      <c r="S1008" s="174">
        <f t="shared" si="30"/>
        <v>0.961392</v>
      </c>
      <c r="T1008" s="177">
        <f t="shared" si="31"/>
        <v>-0.0711385158187298</v>
      </c>
      <c r="U1008" s="219">
        <v>1.88</v>
      </c>
      <c r="V1008" s="219">
        <v>2.03</v>
      </c>
      <c r="W1008" s="219">
        <v>2.41</v>
      </c>
      <c r="X1008" s="219">
        <v>3.2</v>
      </c>
      <c r="Y1008" s="219">
        <v>3.76</v>
      </c>
      <c r="Z1008" s="219">
        <v>4.35</v>
      </c>
      <c r="AA1008" s="219">
        <v>5.33</v>
      </c>
      <c r="AB1008" s="219">
        <v>4.43</v>
      </c>
      <c r="AC1008" s="219">
        <v>3.75</v>
      </c>
      <c r="AD1008" s="219">
        <v>2.95</v>
      </c>
      <c r="AE1008" s="219">
        <v>2.89</v>
      </c>
      <c r="AF1008" s="219">
        <v>2.44</v>
      </c>
      <c r="AG1008" s="179">
        <v>1.98321899911795</v>
      </c>
      <c r="AH1008" s="179">
        <v>2.14145455755821</v>
      </c>
      <c r="AI1008" s="179">
        <v>2.54231797227354</v>
      </c>
      <c r="AJ1008" s="179">
        <v>3.37569191339225</v>
      </c>
      <c r="AK1008" s="179">
        <v>3.96643799823589</v>
      </c>
      <c r="AL1008" s="179">
        <v>4.58883119476759</v>
      </c>
      <c r="AM1008" s="179">
        <v>5.62263684324396</v>
      </c>
      <c r="AN1008" s="179">
        <v>4.67322349260239</v>
      </c>
      <c r="AO1008" s="179">
        <v>3.95588896100654</v>
      </c>
      <c r="AP1008" s="179">
        <v>3.11196598265848</v>
      </c>
      <c r="AQ1008" s="179">
        <v>3.04867175928237</v>
      </c>
      <c r="AR1008" s="179">
        <v>2.57396508396159</v>
      </c>
      <c r="AS1008" s="177">
        <v>0.8</v>
      </c>
      <c r="AT1008" s="180">
        <v>1.05441294162439</v>
      </c>
      <c r="AU1008" s="181">
        <v>1001</v>
      </c>
    </row>
    <row r="1009" customHeight="1" spans="1:47">
      <c r="A1009" s="184" t="s">
        <v>1086</v>
      </c>
      <c r="B1009" s="185" t="s">
        <v>1154</v>
      </c>
      <c r="C1009" s="167" t="s">
        <v>1160</v>
      </c>
      <c r="D1009" s="186">
        <v>0</v>
      </c>
      <c r="E1009" s="186">
        <v>0.75</v>
      </c>
      <c r="F1009" s="186" t="s">
        <v>1089</v>
      </c>
      <c r="G1009" s="187"/>
      <c r="H1009" s="186" t="s">
        <v>160</v>
      </c>
      <c r="I1009" s="186" t="s">
        <v>160</v>
      </c>
      <c r="J1009" s="186" t="s">
        <v>160</v>
      </c>
      <c r="K1009" s="186" t="s">
        <v>160</v>
      </c>
      <c r="L1009" s="171">
        <v>0.4471</v>
      </c>
      <c r="M1009" s="172">
        <v>97</v>
      </c>
      <c r="N1009" s="173">
        <v>112.73</v>
      </c>
      <c r="O1009" s="173">
        <v>27.25</v>
      </c>
      <c r="P1009" s="174">
        <v>0.898</v>
      </c>
      <c r="Q1009" s="175">
        <v>21.95</v>
      </c>
      <c r="R1009" s="176">
        <v>17</v>
      </c>
      <c r="S1009" s="174">
        <f t="shared" si="30"/>
        <v>0.965024</v>
      </c>
      <c r="T1009" s="177">
        <f t="shared" si="31"/>
        <v>-0.0694531949464467</v>
      </c>
      <c r="U1009" s="219">
        <v>2.05</v>
      </c>
      <c r="V1009" s="219">
        <v>2.03</v>
      </c>
      <c r="W1009" s="219">
        <v>2.46</v>
      </c>
      <c r="X1009" s="219">
        <v>3.25</v>
      </c>
      <c r="Y1009" s="219">
        <v>3.84</v>
      </c>
      <c r="Z1009" s="219">
        <v>4.08</v>
      </c>
      <c r="AA1009" s="219">
        <v>5.13</v>
      </c>
      <c r="AB1009" s="219">
        <v>4.55</v>
      </c>
      <c r="AC1009" s="219">
        <v>3.86</v>
      </c>
      <c r="AD1009" s="219">
        <v>3.04</v>
      </c>
      <c r="AE1009" s="219">
        <v>2.8</v>
      </c>
      <c r="AF1009" s="219">
        <v>2.47</v>
      </c>
      <c r="AG1009" s="179">
        <v>2.13954347249395</v>
      </c>
      <c r="AH1009" s="179">
        <v>2.11866987764035</v>
      </c>
      <c r="AI1009" s="179">
        <v>2.56745216699274</v>
      </c>
      <c r="AJ1009" s="179">
        <v>3.39195916370992</v>
      </c>
      <c r="AK1009" s="179">
        <v>4.0077302118911</v>
      </c>
      <c r="AL1009" s="179">
        <v>4.2582133501343</v>
      </c>
      <c r="AM1009" s="179">
        <v>5.35407707994827</v>
      </c>
      <c r="AN1009" s="179">
        <v>4.74874282919389</v>
      </c>
      <c r="AO1009" s="179">
        <v>4.0286038067447</v>
      </c>
      <c r="AP1009" s="179">
        <v>3.17278641774712</v>
      </c>
      <c r="AQ1009" s="179">
        <v>2.92230327950393</v>
      </c>
      <c r="AR1009" s="179">
        <v>2.57788896441954</v>
      </c>
      <c r="AS1009" s="177">
        <v>0.8</v>
      </c>
      <c r="AT1009" s="180">
        <v>1.05441294162439</v>
      </c>
      <c r="AU1009" s="181">
        <v>1002</v>
      </c>
    </row>
    <row r="1010" customHeight="1" spans="1:47">
      <c r="A1010" s="184" t="s">
        <v>1086</v>
      </c>
      <c r="B1010" s="185" t="s">
        <v>1154</v>
      </c>
      <c r="C1010" s="167" t="s">
        <v>1161</v>
      </c>
      <c r="D1010" s="186">
        <v>0</v>
      </c>
      <c r="E1010" s="186">
        <v>0.75</v>
      </c>
      <c r="F1010" s="186" t="s">
        <v>1089</v>
      </c>
      <c r="G1010" s="187"/>
      <c r="H1010" s="186" t="s">
        <v>160</v>
      </c>
      <c r="I1010" s="186" t="s">
        <v>160</v>
      </c>
      <c r="J1010" s="186" t="s">
        <v>160</v>
      </c>
      <c r="K1010" s="186" t="s">
        <v>160</v>
      </c>
      <c r="L1010" s="171">
        <v>0.4471</v>
      </c>
      <c r="M1010" s="172">
        <v>72</v>
      </c>
      <c r="N1010" s="173">
        <v>112.37</v>
      </c>
      <c r="O1010" s="173">
        <v>26.97</v>
      </c>
      <c r="P1010" s="174">
        <v>0.886</v>
      </c>
      <c r="Q1010" s="175">
        <v>23.97</v>
      </c>
      <c r="R1010" s="176">
        <v>17</v>
      </c>
      <c r="S1010" s="174">
        <f t="shared" si="30"/>
        <v>0.961392</v>
      </c>
      <c r="T1010" s="177">
        <f t="shared" si="31"/>
        <v>-0.0784196248772615</v>
      </c>
      <c r="U1010" s="219">
        <v>1.88</v>
      </c>
      <c r="V1010" s="219">
        <v>2.03</v>
      </c>
      <c r="W1010" s="219">
        <v>2.41</v>
      </c>
      <c r="X1010" s="219">
        <v>3.2</v>
      </c>
      <c r="Y1010" s="219">
        <v>3.76</v>
      </c>
      <c r="Z1010" s="219">
        <v>4.35</v>
      </c>
      <c r="AA1010" s="219">
        <v>5.33</v>
      </c>
      <c r="AB1010" s="219">
        <v>4.43</v>
      </c>
      <c r="AC1010" s="219">
        <v>3.75</v>
      </c>
      <c r="AD1010" s="219">
        <v>2.95</v>
      </c>
      <c r="AE1010" s="219">
        <v>2.89</v>
      </c>
      <c r="AF1010" s="219">
        <v>2.44</v>
      </c>
      <c r="AG1010" s="179">
        <v>1.984220214023</v>
      </c>
      <c r="AH1010" s="179">
        <v>2.14253565663122</v>
      </c>
      <c r="AI1010" s="179">
        <v>2.54360144457204</v>
      </c>
      <c r="AJ1010" s="179">
        <v>3.37739610897532</v>
      </c>
      <c r="AK1010" s="179">
        <v>3.968440428046</v>
      </c>
      <c r="AL1010" s="179">
        <v>4.59114783563832</v>
      </c>
      <c r="AM1010" s="179">
        <v>5.62547539401201</v>
      </c>
      <c r="AN1010" s="179">
        <v>4.67558273836271</v>
      </c>
      <c r="AO1010" s="179">
        <v>3.95788606520545</v>
      </c>
      <c r="AP1010" s="179">
        <v>3.11353703796162</v>
      </c>
      <c r="AQ1010" s="179">
        <v>3.05021086091833</v>
      </c>
      <c r="AR1010" s="179">
        <v>2.57526453309368</v>
      </c>
      <c r="AS1010" s="177">
        <v>0.8</v>
      </c>
      <c r="AT1010" s="180">
        <v>1.05470819962549</v>
      </c>
      <c r="AU1010" s="181">
        <v>1003</v>
      </c>
    </row>
    <row r="1011" customHeight="1" spans="1:47">
      <c r="A1011" s="184" t="s">
        <v>1086</v>
      </c>
      <c r="B1011" s="185" t="s">
        <v>1154</v>
      </c>
      <c r="C1011" s="167" t="s">
        <v>1162</v>
      </c>
      <c r="D1011" s="186">
        <v>0</v>
      </c>
      <c r="E1011" s="186">
        <v>0.75</v>
      </c>
      <c r="F1011" s="186" t="s">
        <v>1089</v>
      </c>
      <c r="G1011" s="187"/>
      <c r="H1011" s="186" t="s">
        <v>160</v>
      </c>
      <c r="I1011" s="186" t="s">
        <v>160</v>
      </c>
      <c r="J1011" s="186" t="s">
        <v>160</v>
      </c>
      <c r="K1011" s="186" t="s">
        <v>160</v>
      </c>
      <c r="L1011" s="171">
        <v>0.4471</v>
      </c>
      <c r="M1011" s="172">
        <v>59</v>
      </c>
      <c r="N1011" s="173">
        <v>112.67</v>
      </c>
      <c r="O1011" s="173">
        <v>26.73</v>
      </c>
      <c r="P1011" s="174">
        <v>0.898</v>
      </c>
      <c r="Q1011" s="175">
        <v>23.63</v>
      </c>
      <c r="R1011" s="176">
        <v>17</v>
      </c>
      <c r="S1011" s="174">
        <f t="shared" si="30"/>
        <v>0.961392</v>
      </c>
      <c r="T1011" s="177">
        <f t="shared" si="31"/>
        <v>-0.0659377236340641</v>
      </c>
      <c r="U1011" s="219">
        <v>1.88</v>
      </c>
      <c r="V1011" s="219">
        <v>2.03</v>
      </c>
      <c r="W1011" s="219">
        <v>2.41</v>
      </c>
      <c r="X1011" s="219">
        <v>3.2</v>
      </c>
      <c r="Y1011" s="219">
        <v>3.76</v>
      </c>
      <c r="Z1011" s="219">
        <v>4.35</v>
      </c>
      <c r="AA1011" s="219">
        <v>5.33</v>
      </c>
      <c r="AB1011" s="219">
        <v>4.43</v>
      </c>
      <c r="AC1011" s="219">
        <v>3.75</v>
      </c>
      <c r="AD1011" s="219">
        <v>2.95</v>
      </c>
      <c r="AE1011" s="219">
        <v>2.89</v>
      </c>
      <c r="AF1011" s="219">
        <v>2.44</v>
      </c>
      <c r="AG1011" s="179">
        <v>1.98090368965001</v>
      </c>
      <c r="AH1011" s="179">
        <v>2.13895451595187</v>
      </c>
      <c r="AI1011" s="179">
        <v>2.53934994258325</v>
      </c>
      <c r="AJ1011" s="179">
        <v>3.3717509611064</v>
      </c>
      <c r="AK1011" s="179">
        <v>3.96180737930001</v>
      </c>
      <c r="AL1011" s="179">
        <v>4.58347396275401</v>
      </c>
      <c r="AM1011" s="179">
        <v>5.61607269459284</v>
      </c>
      <c r="AN1011" s="179">
        <v>4.66776773678167</v>
      </c>
      <c r="AO1011" s="179">
        <v>3.95127065754656</v>
      </c>
      <c r="AP1011" s="179">
        <v>3.10833291726996</v>
      </c>
      <c r="AQ1011" s="179">
        <v>3.04511258674921</v>
      </c>
      <c r="AR1011" s="179">
        <v>2.57096010784363</v>
      </c>
      <c r="AS1011" s="177">
        <v>0.8</v>
      </c>
      <c r="AT1011" s="180">
        <v>1.05420315304465</v>
      </c>
      <c r="AU1011" s="181">
        <v>1004</v>
      </c>
    </row>
    <row r="1012" customHeight="1" spans="1:47">
      <c r="A1012" s="184" t="s">
        <v>1086</v>
      </c>
      <c r="B1012" s="185" t="s">
        <v>1154</v>
      </c>
      <c r="C1012" s="167" t="s">
        <v>1163</v>
      </c>
      <c r="D1012" s="186">
        <v>0</v>
      </c>
      <c r="E1012" s="186">
        <v>0.75</v>
      </c>
      <c r="F1012" s="186" t="s">
        <v>1089</v>
      </c>
      <c r="G1012" s="187"/>
      <c r="H1012" s="186" t="s">
        <v>160</v>
      </c>
      <c r="I1012" s="186" t="s">
        <v>160</v>
      </c>
      <c r="J1012" s="186" t="s">
        <v>160</v>
      </c>
      <c r="K1012" s="186" t="s">
        <v>160</v>
      </c>
      <c r="L1012" s="171">
        <v>0.4471</v>
      </c>
      <c r="M1012" s="172">
        <v>44</v>
      </c>
      <c r="N1012" s="173">
        <v>112.87</v>
      </c>
      <c r="O1012" s="173">
        <v>27.23</v>
      </c>
      <c r="P1012" s="174">
        <v>0.905</v>
      </c>
      <c r="Q1012" s="175">
        <v>21.93</v>
      </c>
      <c r="R1012" s="176">
        <v>17</v>
      </c>
      <c r="S1012" s="174">
        <f t="shared" si="30"/>
        <v>0.965024</v>
      </c>
      <c r="T1012" s="177">
        <f t="shared" si="31"/>
        <v>-0.0621994893391251</v>
      </c>
      <c r="U1012" s="219">
        <v>2.05</v>
      </c>
      <c r="V1012" s="219">
        <v>2.03</v>
      </c>
      <c r="W1012" s="219">
        <v>2.46</v>
      </c>
      <c r="X1012" s="219">
        <v>3.25</v>
      </c>
      <c r="Y1012" s="219">
        <v>3.84</v>
      </c>
      <c r="Z1012" s="219">
        <v>4.08</v>
      </c>
      <c r="AA1012" s="219">
        <v>5.13</v>
      </c>
      <c r="AB1012" s="219">
        <v>4.55</v>
      </c>
      <c r="AC1012" s="219">
        <v>3.86</v>
      </c>
      <c r="AD1012" s="219">
        <v>3.04</v>
      </c>
      <c r="AE1012" s="219">
        <v>2.8</v>
      </c>
      <c r="AF1012" s="219">
        <v>2.47</v>
      </c>
      <c r="AG1012" s="179">
        <v>2.13930555095003</v>
      </c>
      <c r="AH1012" s="179">
        <v>2.11843427728222</v>
      </c>
      <c r="AI1012" s="179">
        <v>2.56716666114003</v>
      </c>
      <c r="AJ1012" s="179">
        <v>3.39158197101834</v>
      </c>
      <c r="AK1012" s="179">
        <v>4.00728454421859</v>
      </c>
      <c r="AL1012" s="179">
        <v>4.25773982823225</v>
      </c>
      <c r="AM1012" s="179">
        <v>5.35348169579202</v>
      </c>
      <c r="AN1012" s="179">
        <v>4.74821475942567</v>
      </c>
      <c r="AO1012" s="179">
        <v>4.02815581788639</v>
      </c>
      <c r="AP1012" s="179">
        <v>3.17243359750638</v>
      </c>
      <c r="AQ1012" s="179">
        <v>2.92197831349272</v>
      </c>
      <c r="AR1012" s="179">
        <v>2.57760229797394</v>
      </c>
      <c r="AS1012" s="177">
        <v>0.8</v>
      </c>
      <c r="AT1012" s="180">
        <v>1.05020959334251</v>
      </c>
      <c r="AU1012" s="181">
        <v>1005</v>
      </c>
    </row>
    <row r="1013" customHeight="1" spans="1:47">
      <c r="A1013" s="184" t="s">
        <v>1086</v>
      </c>
      <c r="B1013" s="185" t="s">
        <v>1154</v>
      </c>
      <c r="C1013" s="167" t="s">
        <v>1164</v>
      </c>
      <c r="D1013" s="186">
        <v>0</v>
      </c>
      <c r="E1013" s="186">
        <v>0.75</v>
      </c>
      <c r="F1013" s="186" t="s">
        <v>1089</v>
      </c>
      <c r="G1013" s="187"/>
      <c r="H1013" s="186" t="s">
        <v>160</v>
      </c>
      <c r="I1013" s="186" t="s">
        <v>160</v>
      </c>
      <c r="J1013" s="186" t="s">
        <v>160</v>
      </c>
      <c r="K1013" s="186" t="s">
        <v>160</v>
      </c>
      <c r="L1013" s="171">
        <v>0.4471</v>
      </c>
      <c r="M1013" s="172">
        <v>44</v>
      </c>
      <c r="N1013" s="173">
        <v>112.95</v>
      </c>
      <c r="O1013" s="173">
        <v>27.08</v>
      </c>
      <c r="P1013" s="174">
        <v>0.903</v>
      </c>
      <c r="Q1013" s="175">
        <v>21.78</v>
      </c>
      <c r="R1013" s="176">
        <v>17</v>
      </c>
      <c r="S1013" s="174">
        <f t="shared" si="30"/>
        <v>0.965024</v>
      </c>
      <c r="T1013" s="177">
        <f t="shared" si="31"/>
        <v>-0.0642719766555028</v>
      </c>
      <c r="U1013" s="219">
        <v>2.05</v>
      </c>
      <c r="V1013" s="219">
        <v>2.03</v>
      </c>
      <c r="W1013" s="219">
        <v>2.46</v>
      </c>
      <c r="X1013" s="219">
        <v>3.25</v>
      </c>
      <c r="Y1013" s="219">
        <v>3.84</v>
      </c>
      <c r="Z1013" s="219">
        <v>4.08</v>
      </c>
      <c r="AA1013" s="219">
        <v>5.13</v>
      </c>
      <c r="AB1013" s="219">
        <v>4.55</v>
      </c>
      <c r="AC1013" s="219">
        <v>3.86</v>
      </c>
      <c r="AD1013" s="219">
        <v>3.04</v>
      </c>
      <c r="AE1013" s="219">
        <v>2.8</v>
      </c>
      <c r="AF1013" s="219">
        <v>2.47</v>
      </c>
      <c r="AG1013" s="179">
        <v>2.13752113937063</v>
      </c>
      <c r="AH1013" s="179">
        <v>2.11666727459628</v>
      </c>
      <c r="AI1013" s="179">
        <v>2.56502536724475</v>
      </c>
      <c r="AJ1013" s="179">
        <v>3.38875302583148</v>
      </c>
      <c r="AK1013" s="179">
        <v>4.00394203667474</v>
      </c>
      <c r="AL1013" s="179">
        <v>4.25418841396691</v>
      </c>
      <c r="AM1013" s="179">
        <v>5.34901631462016</v>
      </c>
      <c r="AN1013" s="179">
        <v>4.74425423616408</v>
      </c>
      <c r="AO1013" s="179">
        <v>4.02479590144908</v>
      </c>
      <c r="AP1013" s="179">
        <v>3.16978744570083</v>
      </c>
      <c r="AQ1013" s="179">
        <v>2.91954106840866</v>
      </c>
      <c r="AR1013" s="179">
        <v>2.57545229963193</v>
      </c>
      <c r="AS1013" s="177">
        <v>0.8</v>
      </c>
      <c r="AT1013" s="180">
        <v>1.04746101252209</v>
      </c>
      <c r="AU1013" s="181">
        <v>1006</v>
      </c>
    </row>
    <row r="1014" customHeight="1" spans="1:47">
      <c r="A1014" s="184" t="s">
        <v>1086</v>
      </c>
      <c r="B1014" s="185" t="s">
        <v>1154</v>
      </c>
      <c r="C1014" s="167" t="s">
        <v>1165</v>
      </c>
      <c r="D1014" s="186">
        <v>0</v>
      </c>
      <c r="E1014" s="186">
        <v>0.75</v>
      </c>
      <c r="F1014" s="186" t="s">
        <v>1089</v>
      </c>
      <c r="G1014" s="187"/>
      <c r="H1014" s="186" t="s">
        <v>160</v>
      </c>
      <c r="I1014" s="186" t="s">
        <v>160</v>
      </c>
      <c r="J1014" s="186" t="s">
        <v>160</v>
      </c>
      <c r="K1014" s="186" t="s">
        <v>160</v>
      </c>
      <c r="L1014" s="171">
        <v>0.4471</v>
      </c>
      <c r="M1014" s="172">
        <v>188</v>
      </c>
      <c r="N1014" s="173">
        <v>112.12</v>
      </c>
      <c r="O1014" s="173">
        <v>26.78</v>
      </c>
      <c r="P1014" s="174">
        <v>0.89</v>
      </c>
      <c r="Q1014" s="175">
        <v>23.68</v>
      </c>
      <c r="R1014" s="176">
        <v>17</v>
      </c>
      <c r="S1014" s="174">
        <f t="shared" si="30"/>
        <v>0.961392</v>
      </c>
      <c r="T1014" s="177">
        <f t="shared" si="31"/>
        <v>-0.0742589911295291</v>
      </c>
      <c r="U1014" s="219">
        <v>1.88</v>
      </c>
      <c r="V1014" s="219">
        <v>2.03</v>
      </c>
      <c r="W1014" s="219">
        <v>2.41</v>
      </c>
      <c r="X1014" s="219">
        <v>3.2</v>
      </c>
      <c r="Y1014" s="219">
        <v>3.76</v>
      </c>
      <c r="Z1014" s="219">
        <v>4.35</v>
      </c>
      <c r="AA1014" s="219">
        <v>5.33</v>
      </c>
      <c r="AB1014" s="219">
        <v>4.43</v>
      </c>
      <c r="AC1014" s="219">
        <v>3.75</v>
      </c>
      <c r="AD1014" s="219">
        <v>2.95</v>
      </c>
      <c r="AE1014" s="219">
        <v>2.89</v>
      </c>
      <c r="AF1014" s="219">
        <v>2.44</v>
      </c>
      <c r="AG1014" s="179">
        <v>1.98171717676036</v>
      </c>
      <c r="AH1014" s="179">
        <v>2.13983290894869</v>
      </c>
      <c r="AI1014" s="179">
        <v>2.54039276382579</v>
      </c>
      <c r="AJ1014" s="179">
        <v>3.37313562001764</v>
      </c>
      <c r="AK1014" s="179">
        <v>3.96343435352073</v>
      </c>
      <c r="AL1014" s="179">
        <v>4.58535623346148</v>
      </c>
      <c r="AM1014" s="179">
        <v>5.61837901709188</v>
      </c>
      <c r="AN1014" s="179">
        <v>4.66968462396192</v>
      </c>
      <c r="AO1014" s="179">
        <v>3.95289330470817</v>
      </c>
      <c r="AP1014" s="179">
        <v>3.10960939970376</v>
      </c>
      <c r="AQ1014" s="179">
        <v>3.04636310682843</v>
      </c>
      <c r="AR1014" s="179">
        <v>2.57201591026345</v>
      </c>
      <c r="AS1014" s="177">
        <v>0.8</v>
      </c>
      <c r="AT1014" s="180">
        <v>1.05294442156627</v>
      </c>
      <c r="AU1014" s="181">
        <v>1007</v>
      </c>
    </row>
    <row r="1015" customHeight="1" spans="1:47">
      <c r="A1015" s="184" t="s">
        <v>1086</v>
      </c>
      <c r="B1015" s="185" t="s">
        <v>1154</v>
      </c>
      <c r="C1015" s="167" t="s">
        <v>1166</v>
      </c>
      <c r="D1015" s="186">
        <v>0</v>
      </c>
      <c r="E1015" s="186">
        <v>0.75</v>
      </c>
      <c r="F1015" s="186" t="s">
        <v>1089</v>
      </c>
      <c r="G1015" s="187"/>
      <c r="H1015" s="186" t="s">
        <v>160</v>
      </c>
      <c r="I1015" s="186" t="s">
        <v>160</v>
      </c>
      <c r="J1015" s="186" t="s">
        <v>160</v>
      </c>
      <c r="K1015" s="186" t="s">
        <v>160</v>
      </c>
      <c r="L1015" s="171">
        <v>0.4471</v>
      </c>
      <c r="M1015" s="172">
        <v>71</v>
      </c>
      <c r="N1015" s="173">
        <v>112.85</v>
      </c>
      <c r="O1015" s="173">
        <v>26.42</v>
      </c>
      <c r="P1015" s="174">
        <v>0.949</v>
      </c>
      <c r="Q1015" s="175">
        <v>23.32</v>
      </c>
      <c r="R1015" s="176">
        <v>18</v>
      </c>
      <c r="S1015" s="174">
        <f t="shared" si="30"/>
        <v>0.961392</v>
      </c>
      <c r="T1015" s="177">
        <f t="shared" si="31"/>
        <v>-0.0128896433504755</v>
      </c>
      <c r="U1015" s="219">
        <v>1.88</v>
      </c>
      <c r="V1015" s="219">
        <v>2.03</v>
      </c>
      <c r="W1015" s="219">
        <v>2.41</v>
      </c>
      <c r="X1015" s="219">
        <v>3.2</v>
      </c>
      <c r="Y1015" s="219">
        <v>3.76</v>
      </c>
      <c r="Z1015" s="219">
        <v>4.35</v>
      </c>
      <c r="AA1015" s="219">
        <v>5.33</v>
      </c>
      <c r="AB1015" s="219">
        <v>4.43</v>
      </c>
      <c r="AC1015" s="219">
        <v>3.75</v>
      </c>
      <c r="AD1015" s="219">
        <v>2.95</v>
      </c>
      <c r="AE1015" s="219">
        <v>2.89</v>
      </c>
      <c r="AF1015" s="219">
        <v>2.44</v>
      </c>
      <c r="AG1015" s="179">
        <v>1.97708655782449</v>
      </c>
      <c r="AH1015" s="179">
        <v>2.13483282573602</v>
      </c>
      <c r="AI1015" s="179">
        <v>2.53445670444522</v>
      </c>
      <c r="AJ1015" s="179">
        <v>3.36525371544594</v>
      </c>
      <c r="AK1015" s="179">
        <v>3.95417311564897</v>
      </c>
      <c r="AL1015" s="179">
        <v>4.57464176943432</v>
      </c>
      <c r="AM1015" s="179">
        <v>5.60525071978964</v>
      </c>
      <c r="AN1015" s="179">
        <v>4.65877311232047</v>
      </c>
      <c r="AO1015" s="179">
        <v>3.94365669778821</v>
      </c>
      <c r="AP1015" s="179">
        <v>3.10234326892672</v>
      </c>
      <c r="AQ1015" s="179">
        <v>3.03924476176211</v>
      </c>
      <c r="AR1015" s="179">
        <v>2.56600595802753</v>
      </c>
      <c r="AS1015" s="177">
        <v>0.8</v>
      </c>
      <c r="AT1015" s="180">
        <v>1.04700041142793</v>
      </c>
      <c r="AU1015" s="181">
        <v>1008</v>
      </c>
    </row>
    <row r="1016" customHeight="1" spans="1:47">
      <c r="A1016" s="184" t="s">
        <v>1086</v>
      </c>
      <c r="B1016" s="185" t="s">
        <v>1154</v>
      </c>
      <c r="C1016" s="167" t="s">
        <v>1167</v>
      </c>
      <c r="D1016" s="186">
        <v>0</v>
      </c>
      <c r="E1016" s="186">
        <v>0.75</v>
      </c>
      <c r="F1016" s="186" t="s">
        <v>1089</v>
      </c>
      <c r="G1016" s="187"/>
      <c r="H1016" s="186" t="s">
        <v>160</v>
      </c>
      <c r="I1016" s="186" t="s">
        <v>160</v>
      </c>
      <c r="J1016" s="186" t="s">
        <v>160</v>
      </c>
      <c r="K1016" s="186" t="s">
        <v>160</v>
      </c>
      <c r="L1016" s="171">
        <v>0.4471</v>
      </c>
      <c r="M1016" s="172">
        <v>86</v>
      </c>
      <c r="N1016" s="173">
        <v>112.38</v>
      </c>
      <c r="O1016" s="173">
        <v>26.42</v>
      </c>
      <c r="P1016" s="174">
        <v>0.943</v>
      </c>
      <c r="Q1016" s="175">
        <v>23.32</v>
      </c>
      <c r="R1016" s="176">
        <v>18</v>
      </c>
      <c r="S1016" s="174">
        <f t="shared" si="30"/>
        <v>0.961392</v>
      </c>
      <c r="T1016" s="177">
        <f t="shared" si="31"/>
        <v>-0.0191305939720742</v>
      </c>
      <c r="U1016" s="219">
        <v>1.88</v>
      </c>
      <c r="V1016" s="219">
        <v>2.03</v>
      </c>
      <c r="W1016" s="219">
        <v>2.41</v>
      </c>
      <c r="X1016" s="219">
        <v>3.2</v>
      </c>
      <c r="Y1016" s="219">
        <v>3.76</v>
      </c>
      <c r="Z1016" s="219">
        <v>4.35</v>
      </c>
      <c r="AA1016" s="219">
        <v>5.33</v>
      </c>
      <c r="AB1016" s="219">
        <v>4.43</v>
      </c>
      <c r="AC1016" s="219">
        <v>3.75</v>
      </c>
      <c r="AD1016" s="219">
        <v>2.95</v>
      </c>
      <c r="AE1016" s="219">
        <v>2.89</v>
      </c>
      <c r="AF1016" s="219">
        <v>2.44</v>
      </c>
      <c r="AG1016" s="179">
        <v>1.97708655782449</v>
      </c>
      <c r="AH1016" s="179">
        <v>2.13483282573602</v>
      </c>
      <c r="AI1016" s="179">
        <v>2.53445670444522</v>
      </c>
      <c r="AJ1016" s="179">
        <v>3.36525371544594</v>
      </c>
      <c r="AK1016" s="179">
        <v>3.95417311564897</v>
      </c>
      <c r="AL1016" s="179">
        <v>4.57464176943432</v>
      </c>
      <c r="AM1016" s="179">
        <v>5.60525071978964</v>
      </c>
      <c r="AN1016" s="179">
        <v>4.65877311232047</v>
      </c>
      <c r="AO1016" s="179">
        <v>3.94365669778821</v>
      </c>
      <c r="AP1016" s="179">
        <v>3.10234326892672</v>
      </c>
      <c r="AQ1016" s="179">
        <v>3.03924476176211</v>
      </c>
      <c r="AR1016" s="179">
        <v>2.56600595802753</v>
      </c>
      <c r="AS1016" s="177">
        <v>0.8</v>
      </c>
      <c r="AT1016" s="180">
        <v>1.04720961207227</v>
      </c>
      <c r="AU1016" s="181">
        <v>1009</v>
      </c>
    </row>
    <row r="1017" customHeight="1" spans="1:47">
      <c r="A1017" s="184" t="s">
        <v>1086</v>
      </c>
      <c r="B1017" s="185" t="s">
        <v>1168</v>
      </c>
      <c r="C1017" s="188" t="s">
        <v>1169</v>
      </c>
      <c r="D1017" s="186">
        <v>0</v>
      </c>
      <c r="E1017" s="186">
        <v>0.75</v>
      </c>
      <c r="F1017" s="186" t="s">
        <v>1089</v>
      </c>
      <c r="G1017" s="187"/>
      <c r="H1017" s="186" t="s">
        <v>160</v>
      </c>
      <c r="I1017" s="186" t="s">
        <v>160</v>
      </c>
      <c r="J1017" s="186" t="s">
        <v>160</v>
      </c>
      <c r="K1017" s="186" t="s">
        <v>160</v>
      </c>
      <c r="L1017" s="171">
        <v>0.4471</v>
      </c>
      <c r="M1017" s="172">
        <v>189</v>
      </c>
      <c r="N1017" s="173">
        <v>113.02</v>
      </c>
      <c r="O1017" s="173">
        <v>25.78</v>
      </c>
      <c r="P1017" s="174">
        <v>0.992</v>
      </c>
      <c r="Q1017" s="175">
        <v>21.28</v>
      </c>
      <c r="R1017" s="176">
        <v>18</v>
      </c>
      <c r="S1017" s="174">
        <f t="shared" si="30"/>
        <v>0.978104</v>
      </c>
      <c r="T1017" s="177">
        <f t="shared" si="31"/>
        <v>0.0142070781839148</v>
      </c>
      <c r="U1017" s="219">
        <v>1.99</v>
      </c>
      <c r="V1017" s="219">
        <v>2.11</v>
      </c>
      <c r="W1017" s="219">
        <v>2.43</v>
      </c>
      <c r="X1017" s="219">
        <v>3.17</v>
      </c>
      <c r="Y1017" s="219">
        <v>3.74</v>
      </c>
      <c r="Z1017" s="219">
        <v>4.41</v>
      </c>
      <c r="AA1017" s="219">
        <v>5.14</v>
      </c>
      <c r="AB1017" s="219">
        <v>4.36</v>
      </c>
      <c r="AC1017" s="219">
        <v>3.73</v>
      </c>
      <c r="AD1017" s="219">
        <v>3.18</v>
      </c>
      <c r="AE1017" s="219">
        <v>3.14</v>
      </c>
      <c r="AF1017" s="219">
        <v>2.71</v>
      </c>
      <c r="AG1017" s="179">
        <v>2.07007982791196</v>
      </c>
      <c r="AH1017" s="179">
        <v>2.19490876225841</v>
      </c>
      <c r="AI1017" s="179">
        <v>2.52778592051561</v>
      </c>
      <c r="AJ1017" s="179">
        <v>3.29756434898538</v>
      </c>
      <c r="AK1017" s="179">
        <v>3.89050178713102</v>
      </c>
      <c r="AL1017" s="179">
        <v>4.58746333723203</v>
      </c>
      <c r="AM1017" s="179">
        <v>5.34683935450627</v>
      </c>
      <c r="AN1017" s="179">
        <v>4.53545128125434</v>
      </c>
      <c r="AO1017" s="179">
        <v>3.88009937593548</v>
      </c>
      <c r="AP1017" s="179">
        <v>3.30796676018092</v>
      </c>
      <c r="AQ1017" s="179">
        <v>3.26635711539877</v>
      </c>
      <c r="AR1017" s="179">
        <v>2.81905343399066</v>
      </c>
      <c r="AS1017" s="177">
        <v>0.8</v>
      </c>
      <c r="AT1017" s="180">
        <v>1.04556509099041</v>
      </c>
      <c r="AU1017" s="181">
        <v>1010</v>
      </c>
    </row>
    <row r="1018" customHeight="1" spans="1:47">
      <c r="A1018" s="184" t="s">
        <v>1086</v>
      </c>
      <c r="B1018" s="185" t="s">
        <v>1168</v>
      </c>
      <c r="C1018" s="167" t="s">
        <v>1170</v>
      </c>
      <c r="D1018" s="186">
        <v>0</v>
      </c>
      <c r="E1018" s="186">
        <v>0.75</v>
      </c>
      <c r="F1018" s="186" t="s">
        <v>1089</v>
      </c>
      <c r="G1018" s="187"/>
      <c r="H1018" s="186" t="s">
        <v>160</v>
      </c>
      <c r="I1018" s="186" t="s">
        <v>160</v>
      </c>
      <c r="J1018" s="186" t="s">
        <v>160</v>
      </c>
      <c r="K1018" s="186" t="s">
        <v>160</v>
      </c>
      <c r="L1018" s="171">
        <v>0.4471</v>
      </c>
      <c r="M1018" s="172">
        <v>176</v>
      </c>
      <c r="N1018" s="173">
        <v>113.02</v>
      </c>
      <c r="O1018" s="173">
        <v>25.8</v>
      </c>
      <c r="P1018" s="174">
        <v>0.99</v>
      </c>
      <c r="Q1018" s="175">
        <v>21.3</v>
      </c>
      <c r="R1018" s="176">
        <v>18</v>
      </c>
      <c r="S1018" s="174">
        <f t="shared" si="30"/>
        <v>0.978104</v>
      </c>
      <c r="T1018" s="177">
        <f t="shared" si="31"/>
        <v>0.0121623058488667</v>
      </c>
      <c r="U1018" s="219">
        <v>1.99</v>
      </c>
      <c r="V1018" s="219">
        <v>2.11</v>
      </c>
      <c r="W1018" s="219">
        <v>2.43</v>
      </c>
      <c r="X1018" s="219">
        <v>3.17</v>
      </c>
      <c r="Y1018" s="219">
        <v>3.74</v>
      </c>
      <c r="Z1018" s="219">
        <v>4.41</v>
      </c>
      <c r="AA1018" s="219">
        <v>5.14</v>
      </c>
      <c r="AB1018" s="219">
        <v>4.36</v>
      </c>
      <c r="AC1018" s="219">
        <v>3.73</v>
      </c>
      <c r="AD1018" s="219">
        <v>3.18</v>
      </c>
      <c r="AE1018" s="219">
        <v>3.14</v>
      </c>
      <c r="AF1018" s="219">
        <v>2.71</v>
      </c>
      <c r="AG1018" s="179">
        <v>2.0702751445654</v>
      </c>
      <c r="AH1018" s="179">
        <v>2.1951158568005</v>
      </c>
      <c r="AI1018" s="179">
        <v>2.52802442276077</v>
      </c>
      <c r="AJ1018" s="179">
        <v>3.29787548154388</v>
      </c>
      <c r="AK1018" s="179">
        <v>3.89086886466061</v>
      </c>
      <c r="AL1018" s="179">
        <v>4.58789617463991</v>
      </c>
      <c r="AM1018" s="179">
        <v>5.34734384073677</v>
      </c>
      <c r="AN1018" s="179">
        <v>4.53587921120862</v>
      </c>
      <c r="AO1018" s="179">
        <v>3.88046547197435</v>
      </c>
      <c r="AP1018" s="179">
        <v>3.30827887423014</v>
      </c>
      <c r="AQ1018" s="179">
        <v>3.26666530348511</v>
      </c>
      <c r="AR1018" s="179">
        <v>2.819319417976</v>
      </c>
      <c r="AS1018" s="177">
        <v>0.8</v>
      </c>
      <c r="AT1018" s="180">
        <v>1.04886229716254</v>
      </c>
      <c r="AU1018" s="181">
        <v>1011</v>
      </c>
    </row>
    <row r="1019" customHeight="1" spans="1:47">
      <c r="A1019" s="184" t="s">
        <v>1086</v>
      </c>
      <c r="B1019" s="185" t="s">
        <v>1168</v>
      </c>
      <c r="C1019" s="167" t="s">
        <v>1171</v>
      </c>
      <c r="D1019" s="186">
        <v>0</v>
      </c>
      <c r="E1019" s="186">
        <v>0.75</v>
      </c>
      <c r="F1019" s="186" t="s">
        <v>1089</v>
      </c>
      <c r="G1019" s="187"/>
      <c r="H1019" s="186" t="s">
        <v>160</v>
      </c>
      <c r="I1019" s="186" t="s">
        <v>160</v>
      </c>
      <c r="J1019" s="186" t="s">
        <v>160</v>
      </c>
      <c r="K1019" s="186" t="s">
        <v>160</v>
      </c>
      <c r="L1019" s="171">
        <v>0.4471</v>
      </c>
      <c r="M1019" s="172">
        <v>167</v>
      </c>
      <c r="N1019" s="173">
        <v>113.03</v>
      </c>
      <c r="O1019" s="173">
        <v>25.8</v>
      </c>
      <c r="P1019" s="174">
        <v>0.989</v>
      </c>
      <c r="Q1019" s="175">
        <v>21.3</v>
      </c>
      <c r="R1019" s="176">
        <v>18</v>
      </c>
      <c r="S1019" s="174">
        <f t="shared" si="30"/>
        <v>0.978104</v>
      </c>
      <c r="T1019" s="177">
        <f t="shared" si="31"/>
        <v>0.0111399196813424</v>
      </c>
      <c r="U1019" s="219">
        <v>1.99</v>
      </c>
      <c r="V1019" s="219">
        <v>2.11</v>
      </c>
      <c r="W1019" s="219">
        <v>2.43</v>
      </c>
      <c r="X1019" s="219">
        <v>3.17</v>
      </c>
      <c r="Y1019" s="219">
        <v>3.74</v>
      </c>
      <c r="Z1019" s="219">
        <v>4.41</v>
      </c>
      <c r="AA1019" s="219">
        <v>5.14</v>
      </c>
      <c r="AB1019" s="219">
        <v>4.36</v>
      </c>
      <c r="AC1019" s="219">
        <v>3.73</v>
      </c>
      <c r="AD1019" s="219">
        <v>3.18</v>
      </c>
      <c r="AE1019" s="219">
        <v>3.14</v>
      </c>
      <c r="AF1019" s="219">
        <v>2.71</v>
      </c>
      <c r="AG1019" s="179">
        <v>2.0702751445654</v>
      </c>
      <c r="AH1019" s="179">
        <v>2.1951158568005</v>
      </c>
      <c r="AI1019" s="179">
        <v>2.52802442276077</v>
      </c>
      <c r="AJ1019" s="179">
        <v>3.29787548154388</v>
      </c>
      <c r="AK1019" s="179">
        <v>3.89086886466061</v>
      </c>
      <c r="AL1019" s="179">
        <v>4.58789617463991</v>
      </c>
      <c r="AM1019" s="179">
        <v>5.34734384073677</v>
      </c>
      <c r="AN1019" s="179">
        <v>4.53587921120862</v>
      </c>
      <c r="AO1019" s="179">
        <v>3.88046547197435</v>
      </c>
      <c r="AP1019" s="179">
        <v>3.30827887423014</v>
      </c>
      <c r="AQ1019" s="179">
        <v>3.26666530348511</v>
      </c>
      <c r="AR1019" s="179">
        <v>2.819319417976</v>
      </c>
      <c r="AS1019" s="177">
        <v>0.8</v>
      </c>
      <c r="AT1019" s="180">
        <v>1.05227226766525</v>
      </c>
      <c r="AU1019" s="181">
        <v>1012</v>
      </c>
    </row>
    <row r="1020" customHeight="1" spans="1:47">
      <c r="A1020" s="184" t="s">
        <v>1086</v>
      </c>
      <c r="B1020" s="185" t="s">
        <v>1168</v>
      </c>
      <c r="C1020" s="167" t="s">
        <v>1172</v>
      </c>
      <c r="D1020" s="186">
        <v>0</v>
      </c>
      <c r="E1020" s="186">
        <v>0.75</v>
      </c>
      <c r="F1020" s="186" t="s">
        <v>1089</v>
      </c>
      <c r="G1020" s="187"/>
      <c r="H1020" s="186" t="s">
        <v>160</v>
      </c>
      <c r="I1020" s="186" t="s">
        <v>160</v>
      </c>
      <c r="J1020" s="186" t="s">
        <v>160</v>
      </c>
      <c r="K1020" s="186" t="s">
        <v>160</v>
      </c>
      <c r="L1020" s="171">
        <v>0.4471</v>
      </c>
      <c r="M1020" s="172">
        <v>315</v>
      </c>
      <c r="N1020" s="173">
        <v>112.73</v>
      </c>
      <c r="O1020" s="173">
        <v>25.73</v>
      </c>
      <c r="P1020" s="174">
        <v>0.975</v>
      </c>
      <c r="Q1020" s="175">
        <v>23.53</v>
      </c>
      <c r="R1020" s="176">
        <v>18</v>
      </c>
      <c r="S1020" s="174">
        <f t="shared" si="30"/>
        <v>0.949888</v>
      </c>
      <c r="T1020" s="177">
        <f t="shared" si="31"/>
        <v>0.0264368009702196</v>
      </c>
      <c r="U1020" s="219">
        <v>1.87</v>
      </c>
      <c r="V1020" s="219">
        <v>2.11</v>
      </c>
      <c r="W1020" s="219">
        <v>2.41</v>
      </c>
      <c r="X1020" s="219">
        <v>3.05</v>
      </c>
      <c r="Y1020" s="219">
        <v>3.58</v>
      </c>
      <c r="Z1020" s="219">
        <v>4.29</v>
      </c>
      <c r="AA1020" s="219">
        <v>5.05</v>
      </c>
      <c r="AB1020" s="219">
        <v>4.27</v>
      </c>
      <c r="AC1020" s="219">
        <v>3.71</v>
      </c>
      <c r="AD1020" s="219">
        <v>3.03</v>
      </c>
      <c r="AE1020" s="219">
        <v>3.02</v>
      </c>
      <c r="AF1020" s="219">
        <v>2.57</v>
      </c>
      <c r="AG1020" s="179">
        <v>1.97240146206711</v>
      </c>
      <c r="AH1020" s="179">
        <v>2.22554389570139</v>
      </c>
      <c r="AI1020" s="179">
        <v>2.54197193774424</v>
      </c>
      <c r="AJ1020" s="179">
        <v>3.21701842743566</v>
      </c>
      <c r="AK1020" s="179">
        <v>3.77604130171136</v>
      </c>
      <c r="AL1020" s="179">
        <v>4.52492100121278</v>
      </c>
      <c r="AM1020" s="179">
        <v>5.32653870772133</v>
      </c>
      <c r="AN1020" s="179">
        <v>4.50382579840992</v>
      </c>
      <c r="AO1020" s="179">
        <v>3.91316011992993</v>
      </c>
      <c r="AP1020" s="179">
        <v>3.1959232246328</v>
      </c>
      <c r="AQ1020" s="179">
        <v>3.18537562323137</v>
      </c>
      <c r="AR1020" s="179">
        <v>2.71073356016709</v>
      </c>
      <c r="AS1020" s="177">
        <v>0.8</v>
      </c>
      <c r="AT1020" s="180">
        <v>1.0405125076266</v>
      </c>
      <c r="AU1020" s="181">
        <v>1013</v>
      </c>
    </row>
    <row r="1021" customHeight="1" spans="1:47">
      <c r="A1021" s="184" t="s">
        <v>1086</v>
      </c>
      <c r="B1021" s="185" t="s">
        <v>1168</v>
      </c>
      <c r="C1021" s="167" t="s">
        <v>1173</v>
      </c>
      <c r="D1021" s="186">
        <v>0</v>
      </c>
      <c r="E1021" s="186">
        <v>0.75</v>
      </c>
      <c r="F1021" s="186" t="s">
        <v>1089</v>
      </c>
      <c r="G1021" s="187"/>
      <c r="H1021" s="186" t="s">
        <v>160</v>
      </c>
      <c r="I1021" s="186" t="s">
        <v>160</v>
      </c>
      <c r="J1021" s="186" t="s">
        <v>160</v>
      </c>
      <c r="K1021" s="186" t="s">
        <v>160</v>
      </c>
      <c r="L1021" s="171">
        <v>0.4471</v>
      </c>
      <c r="M1021" s="172">
        <v>222</v>
      </c>
      <c r="N1021" s="173">
        <v>112.95</v>
      </c>
      <c r="O1021" s="173">
        <v>25.4</v>
      </c>
      <c r="P1021" s="174">
        <v>1.012</v>
      </c>
      <c r="Q1021" s="175">
        <v>23.1</v>
      </c>
      <c r="R1021" s="176">
        <v>18</v>
      </c>
      <c r="S1021" s="174">
        <f t="shared" si="30"/>
        <v>0.949888</v>
      </c>
      <c r="T1021" s="177">
        <f t="shared" si="31"/>
        <v>0.0653887616224229</v>
      </c>
      <c r="U1021" s="219">
        <v>1.87</v>
      </c>
      <c r="V1021" s="219">
        <v>2.11</v>
      </c>
      <c r="W1021" s="219">
        <v>2.41</v>
      </c>
      <c r="X1021" s="219">
        <v>3.05</v>
      </c>
      <c r="Y1021" s="219">
        <v>3.58</v>
      </c>
      <c r="Z1021" s="219">
        <v>4.29</v>
      </c>
      <c r="AA1021" s="219">
        <v>5.05</v>
      </c>
      <c r="AB1021" s="219">
        <v>4.27</v>
      </c>
      <c r="AC1021" s="219">
        <v>3.71</v>
      </c>
      <c r="AD1021" s="219">
        <v>3.03</v>
      </c>
      <c r="AE1021" s="219">
        <v>3.02</v>
      </c>
      <c r="AF1021" s="219">
        <v>2.57</v>
      </c>
      <c r="AG1021" s="179">
        <v>1.96825941584692</v>
      </c>
      <c r="AH1021" s="179">
        <v>2.22087024996631</v>
      </c>
      <c r="AI1021" s="179">
        <v>2.53663379261555</v>
      </c>
      <c r="AJ1021" s="179">
        <v>3.21026268360059</v>
      </c>
      <c r="AK1021" s="179">
        <v>3.76811160894758</v>
      </c>
      <c r="AL1021" s="179">
        <v>4.51541865988411</v>
      </c>
      <c r="AM1021" s="179">
        <v>5.31535296792885</v>
      </c>
      <c r="AN1021" s="179">
        <v>4.49436775704083</v>
      </c>
      <c r="AO1021" s="179">
        <v>3.90494247742892</v>
      </c>
      <c r="AP1021" s="179">
        <v>3.18921178075731</v>
      </c>
      <c r="AQ1021" s="179">
        <v>3.17868632933567</v>
      </c>
      <c r="AR1021" s="179">
        <v>2.70504101536181</v>
      </c>
      <c r="AS1021" s="177">
        <v>0.8</v>
      </c>
      <c r="AT1021" s="180">
        <v>1.0405125076266</v>
      </c>
      <c r="AU1021" s="181">
        <v>1014</v>
      </c>
    </row>
    <row r="1022" customHeight="1" spans="1:47">
      <c r="A1022" s="184" t="s">
        <v>1086</v>
      </c>
      <c r="B1022" s="185" t="s">
        <v>1168</v>
      </c>
      <c r="C1022" s="167" t="s">
        <v>1174</v>
      </c>
      <c r="D1022" s="186">
        <v>0</v>
      </c>
      <c r="E1022" s="186">
        <v>0.75</v>
      </c>
      <c r="F1022" s="186" t="s">
        <v>1089</v>
      </c>
      <c r="G1022" s="187"/>
      <c r="H1022" s="186" t="s">
        <v>160</v>
      </c>
      <c r="I1022" s="186" t="s">
        <v>160</v>
      </c>
      <c r="J1022" s="186" t="s">
        <v>160</v>
      </c>
      <c r="K1022" s="186" t="s">
        <v>160</v>
      </c>
      <c r="L1022" s="171">
        <v>0.4471</v>
      </c>
      <c r="M1022" s="172">
        <v>113</v>
      </c>
      <c r="N1022" s="173">
        <v>113.1</v>
      </c>
      <c r="O1022" s="173">
        <v>26.13</v>
      </c>
      <c r="P1022" s="174">
        <v>0.969</v>
      </c>
      <c r="Q1022" s="175">
        <v>22.83</v>
      </c>
      <c r="R1022" s="176">
        <v>18</v>
      </c>
      <c r="S1022" s="174">
        <f t="shared" si="30"/>
        <v>0.980896</v>
      </c>
      <c r="T1022" s="177">
        <f t="shared" si="31"/>
        <v>-0.012127687338923</v>
      </c>
      <c r="U1022" s="219">
        <v>1.9</v>
      </c>
      <c r="V1022" s="219">
        <v>1.97</v>
      </c>
      <c r="W1022" s="219">
        <v>2.34</v>
      </c>
      <c r="X1022" s="219">
        <v>3.2</v>
      </c>
      <c r="Y1022" s="219">
        <v>3.85</v>
      </c>
      <c r="Z1022" s="219">
        <v>4.54</v>
      </c>
      <c r="AA1022" s="219">
        <v>5.46</v>
      </c>
      <c r="AB1022" s="219">
        <v>4.59</v>
      </c>
      <c r="AC1022" s="219">
        <v>3.79</v>
      </c>
      <c r="AD1022" s="219">
        <v>3.08</v>
      </c>
      <c r="AE1022" s="219">
        <v>2.95</v>
      </c>
      <c r="AF1022" s="219">
        <v>2.54</v>
      </c>
      <c r="AG1022" s="179">
        <v>1.99421590056438</v>
      </c>
      <c r="AH1022" s="179">
        <v>2.06768701269044</v>
      </c>
      <c r="AI1022" s="179">
        <v>2.45603431964245</v>
      </c>
      <c r="AJ1022" s="179">
        <v>3.35867941147685</v>
      </c>
      <c r="AK1022" s="179">
        <v>4.04091116693309</v>
      </c>
      <c r="AL1022" s="179">
        <v>4.76512641503279</v>
      </c>
      <c r="AM1022" s="179">
        <v>5.73074674583238</v>
      </c>
      <c r="AN1022" s="179">
        <v>4.81760578083711</v>
      </c>
      <c r="AO1022" s="179">
        <v>3.9779359279679</v>
      </c>
      <c r="AP1022" s="179">
        <v>3.23272893354647</v>
      </c>
      <c r="AQ1022" s="179">
        <v>3.09628258245522</v>
      </c>
      <c r="AR1022" s="179">
        <v>2.66595178285975</v>
      </c>
      <c r="AS1022" s="177">
        <v>0.8</v>
      </c>
      <c r="AT1022" s="180">
        <v>1.04036760219646</v>
      </c>
      <c r="AU1022" s="181">
        <v>1015</v>
      </c>
    </row>
    <row r="1023" customHeight="1" spans="1:47">
      <c r="A1023" s="184" t="s">
        <v>1086</v>
      </c>
      <c r="B1023" s="185" t="s">
        <v>1168</v>
      </c>
      <c r="C1023" s="167" t="s">
        <v>1175</v>
      </c>
      <c r="D1023" s="186">
        <v>0</v>
      </c>
      <c r="E1023" s="186">
        <v>0.75</v>
      </c>
      <c r="F1023" s="186" t="s">
        <v>1089</v>
      </c>
      <c r="G1023" s="187"/>
      <c r="H1023" s="186" t="s">
        <v>160</v>
      </c>
      <c r="I1023" s="186" t="s">
        <v>160</v>
      </c>
      <c r="J1023" s="186" t="s">
        <v>160</v>
      </c>
      <c r="K1023" s="186" t="s">
        <v>160</v>
      </c>
      <c r="L1023" s="171">
        <v>0.4471</v>
      </c>
      <c r="M1023" s="172">
        <v>202</v>
      </c>
      <c r="N1023" s="173">
        <v>112.37</v>
      </c>
      <c r="O1023" s="173">
        <v>25.58</v>
      </c>
      <c r="P1023" s="174">
        <v>0.975</v>
      </c>
      <c r="Q1023" s="175">
        <v>23.38</v>
      </c>
      <c r="R1023" s="176">
        <v>18</v>
      </c>
      <c r="S1023" s="174">
        <f t="shared" si="30"/>
        <v>0.949888</v>
      </c>
      <c r="T1023" s="177">
        <f t="shared" si="31"/>
        <v>0.0264368009702196</v>
      </c>
      <c r="U1023" s="219">
        <v>1.87</v>
      </c>
      <c r="V1023" s="219">
        <v>2.11</v>
      </c>
      <c r="W1023" s="219">
        <v>2.41</v>
      </c>
      <c r="X1023" s="219">
        <v>3.05</v>
      </c>
      <c r="Y1023" s="219">
        <v>3.58</v>
      </c>
      <c r="Z1023" s="219">
        <v>4.29</v>
      </c>
      <c r="AA1023" s="219">
        <v>5.05</v>
      </c>
      <c r="AB1023" s="219">
        <v>4.27</v>
      </c>
      <c r="AC1023" s="219">
        <v>3.71</v>
      </c>
      <c r="AD1023" s="219">
        <v>3.03</v>
      </c>
      <c r="AE1023" s="219">
        <v>3.02</v>
      </c>
      <c r="AF1023" s="219">
        <v>2.57</v>
      </c>
      <c r="AG1023" s="179">
        <v>1.97051155504649</v>
      </c>
      <c r="AH1023" s="179">
        <v>2.22341143376903</v>
      </c>
      <c r="AI1023" s="179">
        <v>2.53953628217221</v>
      </c>
      <c r="AJ1023" s="179">
        <v>3.21393595876567</v>
      </c>
      <c r="AK1023" s="179">
        <v>3.77242319094462</v>
      </c>
      <c r="AL1023" s="179">
        <v>4.52058533216548</v>
      </c>
      <c r="AM1023" s="179">
        <v>5.3214349481202</v>
      </c>
      <c r="AN1023" s="179">
        <v>4.49951034227193</v>
      </c>
      <c r="AO1023" s="179">
        <v>3.90941062525266</v>
      </c>
      <c r="AP1023" s="179">
        <v>3.19286096887212</v>
      </c>
      <c r="AQ1023" s="179">
        <v>3.18232347392535</v>
      </c>
      <c r="AR1023" s="179">
        <v>2.70813620132058</v>
      </c>
      <c r="AS1023" s="177">
        <v>0.8</v>
      </c>
      <c r="AT1023" s="180">
        <v>1.03997101891397</v>
      </c>
      <c r="AU1023" s="181">
        <v>1016</v>
      </c>
    </row>
    <row r="1024" customHeight="1" spans="1:47">
      <c r="A1024" s="184" t="s">
        <v>1086</v>
      </c>
      <c r="B1024" s="185" t="s">
        <v>1168</v>
      </c>
      <c r="C1024" s="167" t="s">
        <v>1176</v>
      </c>
      <c r="D1024" s="186">
        <v>0</v>
      </c>
      <c r="E1024" s="186">
        <v>0.75</v>
      </c>
      <c r="F1024" s="186" t="s">
        <v>1089</v>
      </c>
      <c r="G1024" s="187"/>
      <c r="H1024" s="186" t="s">
        <v>160</v>
      </c>
      <c r="I1024" s="186" t="s">
        <v>160</v>
      </c>
      <c r="J1024" s="186" t="s">
        <v>160</v>
      </c>
      <c r="K1024" s="186" t="s">
        <v>160</v>
      </c>
      <c r="L1024" s="171">
        <v>0.4471</v>
      </c>
      <c r="M1024" s="172">
        <v>276</v>
      </c>
      <c r="N1024" s="173">
        <v>112.55</v>
      </c>
      <c r="O1024" s="173">
        <v>25.28</v>
      </c>
      <c r="P1024" s="174">
        <v>1.01</v>
      </c>
      <c r="Q1024" s="175">
        <v>22.98</v>
      </c>
      <c r="R1024" s="176">
        <v>18</v>
      </c>
      <c r="S1024" s="174">
        <f t="shared" si="30"/>
        <v>0.949888</v>
      </c>
      <c r="T1024" s="177">
        <f t="shared" si="31"/>
        <v>0.0632832502358174</v>
      </c>
      <c r="U1024" s="219">
        <v>1.87</v>
      </c>
      <c r="V1024" s="219">
        <v>2.11</v>
      </c>
      <c r="W1024" s="219">
        <v>2.41</v>
      </c>
      <c r="X1024" s="219">
        <v>3.05</v>
      </c>
      <c r="Y1024" s="219">
        <v>3.58</v>
      </c>
      <c r="Z1024" s="219">
        <v>4.29</v>
      </c>
      <c r="AA1024" s="219">
        <v>5.05</v>
      </c>
      <c r="AB1024" s="219">
        <v>4.27</v>
      </c>
      <c r="AC1024" s="219">
        <v>3.71</v>
      </c>
      <c r="AD1024" s="219">
        <v>3.03</v>
      </c>
      <c r="AE1024" s="219">
        <v>3.02</v>
      </c>
      <c r="AF1024" s="219">
        <v>2.57</v>
      </c>
      <c r="AG1024" s="179">
        <v>1.96695223015766</v>
      </c>
      <c r="AH1024" s="179">
        <v>2.21939529712977</v>
      </c>
      <c r="AI1024" s="179">
        <v>2.5349491308449</v>
      </c>
      <c r="AJ1024" s="179">
        <v>3.20813064277052</v>
      </c>
      <c r="AK1024" s="179">
        <v>3.76560908233392</v>
      </c>
      <c r="AL1024" s="179">
        <v>4.5124198221264</v>
      </c>
      <c r="AM1024" s="179">
        <v>5.31182286753807</v>
      </c>
      <c r="AN1024" s="179">
        <v>4.49138289987872</v>
      </c>
      <c r="AO1024" s="179">
        <v>3.90234907694381</v>
      </c>
      <c r="AP1024" s="179">
        <v>3.18709372052284</v>
      </c>
      <c r="AQ1024" s="179">
        <v>3.176575259399</v>
      </c>
      <c r="AR1024" s="179">
        <v>2.7032445088263</v>
      </c>
      <c r="AS1024" s="177">
        <v>0.8</v>
      </c>
      <c r="AT1024" s="180">
        <v>1.03711866992068</v>
      </c>
      <c r="AU1024" s="181">
        <v>1017</v>
      </c>
    </row>
    <row r="1025" customHeight="1" spans="1:47">
      <c r="A1025" s="184" t="s">
        <v>1086</v>
      </c>
      <c r="B1025" s="185" t="s">
        <v>1168</v>
      </c>
      <c r="C1025" s="167" t="s">
        <v>1177</v>
      </c>
      <c r="D1025" s="186">
        <v>0</v>
      </c>
      <c r="E1025" s="186">
        <v>0.75</v>
      </c>
      <c r="F1025" s="186" t="s">
        <v>1089</v>
      </c>
      <c r="G1025" s="187"/>
      <c r="H1025" s="186" t="s">
        <v>160</v>
      </c>
      <c r="I1025" s="186" t="s">
        <v>160</v>
      </c>
      <c r="J1025" s="186" t="s">
        <v>160</v>
      </c>
      <c r="K1025" s="186" t="s">
        <v>160</v>
      </c>
      <c r="L1025" s="171">
        <v>0.4471</v>
      </c>
      <c r="M1025" s="172">
        <v>600</v>
      </c>
      <c r="N1025" s="173">
        <v>113.68</v>
      </c>
      <c r="O1025" s="173">
        <v>25.55</v>
      </c>
      <c r="P1025" s="174">
        <v>1.025</v>
      </c>
      <c r="Q1025" s="175">
        <v>20.95</v>
      </c>
      <c r="R1025" s="176">
        <v>18</v>
      </c>
      <c r="S1025" s="174">
        <f t="shared" si="30"/>
        <v>0.978104</v>
      </c>
      <c r="T1025" s="177">
        <f t="shared" si="31"/>
        <v>0.0479458217122102</v>
      </c>
      <c r="U1025" s="219">
        <v>1.99</v>
      </c>
      <c r="V1025" s="219">
        <v>2.11</v>
      </c>
      <c r="W1025" s="219">
        <v>2.43</v>
      </c>
      <c r="X1025" s="219">
        <v>3.17</v>
      </c>
      <c r="Y1025" s="219">
        <v>3.74</v>
      </c>
      <c r="Z1025" s="219">
        <v>4.41</v>
      </c>
      <c r="AA1025" s="219">
        <v>5.14</v>
      </c>
      <c r="AB1025" s="219">
        <v>4.36</v>
      </c>
      <c r="AC1025" s="219">
        <v>3.73</v>
      </c>
      <c r="AD1025" s="219">
        <v>3.18</v>
      </c>
      <c r="AE1025" s="219">
        <v>3.14</v>
      </c>
      <c r="AF1025" s="219">
        <v>2.71</v>
      </c>
      <c r="AG1025" s="179">
        <v>2.06724773643702</v>
      </c>
      <c r="AH1025" s="179">
        <v>2.19190589139805</v>
      </c>
      <c r="AI1025" s="179">
        <v>2.52432763796079</v>
      </c>
      <c r="AJ1025" s="179">
        <v>3.29305292688712</v>
      </c>
      <c r="AK1025" s="179">
        <v>3.885179162952</v>
      </c>
      <c r="AL1025" s="179">
        <v>4.58118719481773</v>
      </c>
      <c r="AM1025" s="179">
        <v>5.33952430416397</v>
      </c>
      <c r="AN1025" s="179">
        <v>4.5292462969173</v>
      </c>
      <c r="AO1025" s="179">
        <v>3.87479098337191</v>
      </c>
      <c r="AP1025" s="179">
        <v>3.30344110646721</v>
      </c>
      <c r="AQ1025" s="179">
        <v>3.26188838814686</v>
      </c>
      <c r="AR1025" s="179">
        <v>2.81519666620318</v>
      </c>
      <c r="AS1025" s="177">
        <v>0.8</v>
      </c>
      <c r="AT1025" s="180">
        <v>1.04105560676819</v>
      </c>
      <c r="AU1025" s="181">
        <v>1018</v>
      </c>
    </row>
    <row r="1026" customHeight="1" spans="1:47">
      <c r="A1026" s="184" t="s">
        <v>1086</v>
      </c>
      <c r="B1026" s="185" t="s">
        <v>1168</v>
      </c>
      <c r="C1026" s="167" t="s">
        <v>1178</v>
      </c>
      <c r="D1026" s="186">
        <v>0</v>
      </c>
      <c r="E1026" s="186">
        <v>0.75</v>
      </c>
      <c r="F1026" s="186" t="s">
        <v>1089</v>
      </c>
      <c r="G1026" s="187"/>
      <c r="H1026" s="186" t="s">
        <v>160</v>
      </c>
      <c r="I1026" s="186" t="s">
        <v>160</v>
      </c>
      <c r="J1026" s="186" t="s">
        <v>160</v>
      </c>
      <c r="K1026" s="186" t="s">
        <v>160</v>
      </c>
      <c r="L1026" s="171">
        <v>0.4471</v>
      </c>
      <c r="M1026" s="172">
        <v>838</v>
      </c>
      <c r="N1026" s="173">
        <v>113.93</v>
      </c>
      <c r="O1026" s="173">
        <v>26.08</v>
      </c>
      <c r="P1026" s="174">
        <v>1.016</v>
      </c>
      <c r="Q1026" s="175">
        <v>22.78</v>
      </c>
      <c r="R1026" s="176">
        <v>18</v>
      </c>
      <c r="S1026" s="174">
        <f t="shared" si="30"/>
        <v>0.980896</v>
      </c>
      <c r="T1026" s="177">
        <f t="shared" si="31"/>
        <v>0.0357876879913872</v>
      </c>
      <c r="U1026" s="219">
        <v>1.9</v>
      </c>
      <c r="V1026" s="219">
        <v>1.97</v>
      </c>
      <c r="W1026" s="219">
        <v>2.34</v>
      </c>
      <c r="X1026" s="219">
        <v>3.2</v>
      </c>
      <c r="Y1026" s="219">
        <v>3.85</v>
      </c>
      <c r="Z1026" s="219">
        <v>4.54</v>
      </c>
      <c r="AA1026" s="219">
        <v>5.46</v>
      </c>
      <c r="AB1026" s="219">
        <v>4.59</v>
      </c>
      <c r="AC1026" s="219">
        <v>3.79</v>
      </c>
      <c r="AD1026" s="219">
        <v>3.08</v>
      </c>
      <c r="AE1026" s="219">
        <v>2.95</v>
      </c>
      <c r="AF1026" s="219">
        <v>2.54</v>
      </c>
      <c r="AG1026" s="179">
        <v>1.99370453136724</v>
      </c>
      <c r="AH1026" s="179">
        <v>2.06715680357551</v>
      </c>
      <c r="AI1026" s="179">
        <v>2.45540452810492</v>
      </c>
      <c r="AJ1026" s="179">
        <v>3.35781815809219</v>
      </c>
      <c r="AK1026" s="179">
        <v>4.03987497145467</v>
      </c>
      <c r="AL1026" s="179">
        <v>4.7639045117933</v>
      </c>
      <c r="AM1026" s="179">
        <v>5.7292772322448</v>
      </c>
      <c r="AN1026" s="179">
        <v>4.81637042051349</v>
      </c>
      <c r="AO1026" s="179">
        <v>3.97691588099044</v>
      </c>
      <c r="AP1026" s="179">
        <v>3.23189997716374</v>
      </c>
      <c r="AQ1026" s="179">
        <v>3.09548861449124</v>
      </c>
      <c r="AR1026" s="179">
        <v>2.66526816298568</v>
      </c>
      <c r="AS1026" s="177">
        <v>0.8</v>
      </c>
      <c r="AT1026" s="180">
        <v>1.04117750131418</v>
      </c>
      <c r="AU1026" s="181">
        <v>1019</v>
      </c>
    </row>
    <row r="1027" customHeight="1" spans="1:47">
      <c r="A1027" s="184" t="s">
        <v>1086</v>
      </c>
      <c r="B1027" s="185" t="s">
        <v>1168</v>
      </c>
      <c r="C1027" s="167" t="s">
        <v>1179</v>
      </c>
      <c r="D1027" s="186">
        <v>0</v>
      </c>
      <c r="E1027" s="186">
        <v>0.75</v>
      </c>
      <c r="F1027" s="186" t="s">
        <v>1089</v>
      </c>
      <c r="G1027" s="187"/>
      <c r="H1027" s="186" t="s">
        <v>160</v>
      </c>
      <c r="I1027" s="186" t="s">
        <v>160</v>
      </c>
      <c r="J1027" s="186" t="s">
        <v>160</v>
      </c>
      <c r="K1027" s="186" t="s">
        <v>160</v>
      </c>
      <c r="L1027" s="171">
        <v>0.4471</v>
      </c>
      <c r="M1027" s="172">
        <v>106</v>
      </c>
      <c r="N1027" s="173">
        <v>113.27</v>
      </c>
      <c r="O1027" s="173">
        <v>26.7</v>
      </c>
      <c r="P1027" s="174">
        <v>0.933</v>
      </c>
      <c r="Q1027" s="175">
        <v>23.6</v>
      </c>
      <c r="R1027" s="176">
        <v>17</v>
      </c>
      <c r="S1027" s="174">
        <f t="shared" si="30"/>
        <v>0.980896</v>
      </c>
      <c r="T1027" s="177">
        <f t="shared" si="31"/>
        <v>-0.0488288258897989</v>
      </c>
      <c r="U1027" s="219">
        <v>1.9</v>
      </c>
      <c r="V1027" s="219">
        <v>1.97</v>
      </c>
      <c r="W1027" s="219">
        <v>2.34</v>
      </c>
      <c r="X1027" s="219">
        <v>3.2</v>
      </c>
      <c r="Y1027" s="219">
        <v>3.85</v>
      </c>
      <c r="Z1027" s="219">
        <v>4.54</v>
      </c>
      <c r="AA1027" s="219">
        <v>5.46</v>
      </c>
      <c r="AB1027" s="219">
        <v>4.59</v>
      </c>
      <c r="AC1027" s="219">
        <v>3.79</v>
      </c>
      <c r="AD1027" s="219">
        <v>3.08</v>
      </c>
      <c r="AE1027" s="219">
        <v>2.95</v>
      </c>
      <c r="AF1027" s="219">
        <v>2.54</v>
      </c>
      <c r="AG1027" s="179">
        <v>2.00160750986853</v>
      </c>
      <c r="AH1027" s="179">
        <v>2.07535094444263</v>
      </c>
      <c r="AI1027" s="179">
        <v>2.46513767004861</v>
      </c>
      <c r="AJ1027" s="179">
        <v>3.37112843767331</v>
      </c>
      <c r="AK1027" s="179">
        <v>4.0558889015757</v>
      </c>
      <c r="AL1027" s="179">
        <v>4.78278847094901</v>
      </c>
      <c r="AM1027" s="179">
        <v>5.75198789678009</v>
      </c>
      <c r="AN1027" s="179">
        <v>4.83546235278765</v>
      </c>
      <c r="AO1027" s="179">
        <v>3.99268024336933</v>
      </c>
      <c r="AP1027" s="179">
        <v>3.24471112126056</v>
      </c>
      <c r="AQ1027" s="179">
        <v>3.10775902848008</v>
      </c>
      <c r="AR1027" s="179">
        <v>2.67583319740319</v>
      </c>
      <c r="AS1027" s="177">
        <v>0.8</v>
      </c>
      <c r="AT1027" s="180">
        <v>1.04240363678038</v>
      </c>
      <c r="AU1027" s="181">
        <v>1020</v>
      </c>
    </row>
    <row r="1028" customHeight="1" spans="1:47">
      <c r="A1028" s="184" t="s">
        <v>1086</v>
      </c>
      <c r="B1028" s="185" t="s">
        <v>1168</v>
      </c>
      <c r="C1028" s="167" t="s">
        <v>1180</v>
      </c>
      <c r="D1028" s="186">
        <v>0</v>
      </c>
      <c r="E1028" s="186">
        <v>0.75</v>
      </c>
      <c r="F1028" s="186" t="s">
        <v>1089</v>
      </c>
      <c r="G1028" s="187"/>
      <c r="H1028" s="186" t="s">
        <v>160</v>
      </c>
      <c r="I1028" s="186" t="s">
        <v>160</v>
      </c>
      <c r="J1028" s="186" t="s">
        <v>160</v>
      </c>
      <c r="K1028" s="186" t="s">
        <v>160</v>
      </c>
      <c r="L1028" s="171">
        <v>0.4471</v>
      </c>
      <c r="M1028" s="172">
        <v>141</v>
      </c>
      <c r="N1028" s="173">
        <v>113.23</v>
      </c>
      <c r="O1028" s="173">
        <v>25.98</v>
      </c>
      <c r="P1028" s="174">
        <v>0.988</v>
      </c>
      <c r="Q1028" s="175">
        <v>21.48</v>
      </c>
      <c r="R1028" s="176">
        <v>18</v>
      </c>
      <c r="S1028" s="174">
        <f t="shared" si="30"/>
        <v>0.978104</v>
      </c>
      <c r="T1028" s="177">
        <f t="shared" si="31"/>
        <v>0.0101175335138184</v>
      </c>
      <c r="U1028" s="219">
        <v>1.99</v>
      </c>
      <c r="V1028" s="219">
        <v>2.11</v>
      </c>
      <c r="W1028" s="219">
        <v>2.43</v>
      </c>
      <c r="X1028" s="219">
        <v>3.17</v>
      </c>
      <c r="Y1028" s="219">
        <v>3.74</v>
      </c>
      <c r="Z1028" s="219">
        <v>4.41</v>
      </c>
      <c r="AA1028" s="219">
        <v>5.14</v>
      </c>
      <c r="AB1028" s="219">
        <v>4.36</v>
      </c>
      <c r="AC1028" s="219">
        <v>3.73</v>
      </c>
      <c r="AD1028" s="219">
        <v>3.18</v>
      </c>
      <c r="AE1028" s="219">
        <v>3.14</v>
      </c>
      <c r="AF1028" s="219">
        <v>2.71</v>
      </c>
      <c r="AG1028" s="179">
        <v>2.07198416528304</v>
      </c>
      <c r="AH1028" s="179">
        <v>2.19692793404382</v>
      </c>
      <c r="AI1028" s="179">
        <v>2.53011131740592</v>
      </c>
      <c r="AJ1028" s="179">
        <v>3.30059789143077</v>
      </c>
      <c r="AK1028" s="179">
        <v>3.8940807930445</v>
      </c>
      <c r="AL1028" s="179">
        <v>4.59168350195889</v>
      </c>
      <c r="AM1028" s="179">
        <v>5.35175809525367</v>
      </c>
      <c r="AN1028" s="179">
        <v>4.53962359830856</v>
      </c>
      <c r="AO1028" s="179">
        <v>3.88366881231444</v>
      </c>
      <c r="AP1028" s="179">
        <v>3.31100987216083</v>
      </c>
      <c r="AQ1028" s="179">
        <v>3.26936194924057</v>
      </c>
      <c r="AR1028" s="179">
        <v>2.82164677784775</v>
      </c>
      <c r="AS1028" s="177">
        <v>0.8</v>
      </c>
      <c r="AT1028" s="180">
        <v>1.03852959121416</v>
      </c>
      <c r="AU1028" s="181">
        <v>1021</v>
      </c>
    </row>
    <row r="1029" customHeight="1" spans="1:47">
      <c r="A1029" s="184" t="s">
        <v>1086</v>
      </c>
      <c r="B1029" s="185" t="s">
        <v>1181</v>
      </c>
      <c r="C1029" s="188" t="s">
        <v>1182</v>
      </c>
      <c r="D1029" s="186">
        <v>0</v>
      </c>
      <c r="E1029" s="186">
        <v>0.75</v>
      </c>
      <c r="F1029" s="186" t="s">
        <v>1089</v>
      </c>
      <c r="G1029" s="187"/>
      <c r="H1029" s="186" t="s">
        <v>160</v>
      </c>
      <c r="I1029" s="186" t="s">
        <v>160</v>
      </c>
      <c r="J1029" s="186" t="s">
        <v>160</v>
      </c>
      <c r="K1029" s="186" t="s">
        <v>160</v>
      </c>
      <c r="L1029" s="171">
        <v>0.4471</v>
      </c>
      <c r="M1029" s="172">
        <v>103</v>
      </c>
      <c r="N1029" s="173">
        <v>111.62</v>
      </c>
      <c r="O1029" s="173">
        <v>26.43</v>
      </c>
      <c r="P1029" s="174">
        <v>0.922</v>
      </c>
      <c r="Q1029" s="175">
        <v>23.73</v>
      </c>
      <c r="R1029" s="176">
        <v>17</v>
      </c>
      <c r="S1029" s="174">
        <f t="shared" si="30"/>
        <v>0.94328</v>
      </c>
      <c r="T1029" s="177">
        <f t="shared" si="31"/>
        <v>-0.0225595793401749</v>
      </c>
      <c r="U1029" s="219">
        <v>1.9</v>
      </c>
      <c r="V1029" s="219">
        <v>2.03</v>
      </c>
      <c r="W1029" s="219">
        <v>2.48</v>
      </c>
      <c r="X1029" s="219">
        <v>3.25</v>
      </c>
      <c r="Y1029" s="219">
        <v>3.66</v>
      </c>
      <c r="Z1029" s="219">
        <v>4.09</v>
      </c>
      <c r="AA1029" s="219">
        <v>5.09</v>
      </c>
      <c r="AB1029" s="219">
        <v>4.32</v>
      </c>
      <c r="AC1029" s="219">
        <v>3.71</v>
      </c>
      <c r="AD1029" s="219">
        <v>2.91</v>
      </c>
      <c r="AE1029" s="219">
        <v>2.84</v>
      </c>
      <c r="AF1029" s="219">
        <v>2.4</v>
      </c>
      <c r="AG1029" s="179">
        <v>2.00185650072089</v>
      </c>
      <c r="AH1029" s="179">
        <v>2.13882562971758</v>
      </c>
      <c r="AI1029" s="179">
        <v>2.61294953778305</v>
      </c>
      <c r="AJ1029" s="179">
        <v>3.42422822491731</v>
      </c>
      <c r="AK1029" s="179">
        <v>3.85620778559918</v>
      </c>
      <c r="AL1029" s="179">
        <v>4.30925951997286</v>
      </c>
      <c r="AM1029" s="179">
        <v>5.3628682045628</v>
      </c>
      <c r="AN1029" s="179">
        <v>4.55158951742855</v>
      </c>
      <c r="AO1029" s="179">
        <v>3.90888821982868</v>
      </c>
      <c r="AP1029" s="179">
        <v>3.06600127215673</v>
      </c>
      <c r="AQ1029" s="179">
        <v>2.99224866423543</v>
      </c>
      <c r="AR1029" s="179">
        <v>2.52866084301586</v>
      </c>
      <c r="AS1029" s="177">
        <v>0.8</v>
      </c>
      <c r="AT1029" s="180">
        <v>1.04167937766931</v>
      </c>
      <c r="AU1029" s="181">
        <v>1022</v>
      </c>
    </row>
    <row r="1030" customHeight="1" spans="1:47">
      <c r="A1030" s="184" t="s">
        <v>1086</v>
      </c>
      <c r="B1030" s="185" t="s">
        <v>1181</v>
      </c>
      <c r="C1030" s="167" t="s">
        <v>1183</v>
      </c>
      <c r="D1030" s="186">
        <v>0</v>
      </c>
      <c r="E1030" s="186">
        <v>0.75</v>
      </c>
      <c r="F1030" s="186" t="s">
        <v>1089</v>
      </c>
      <c r="G1030" s="187"/>
      <c r="H1030" s="186" t="s">
        <v>160</v>
      </c>
      <c r="I1030" s="186" t="s">
        <v>160</v>
      </c>
      <c r="J1030" s="186" t="s">
        <v>160</v>
      </c>
      <c r="K1030" s="186" t="s">
        <v>160</v>
      </c>
      <c r="L1030" s="171">
        <v>0.4471</v>
      </c>
      <c r="M1030" s="172">
        <v>103</v>
      </c>
      <c r="N1030" s="173">
        <v>111.62</v>
      </c>
      <c r="O1030" s="173">
        <v>26.43</v>
      </c>
      <c r="P1030" s="174">
        <v>0.922</v>
      </c>
      <c r="Q1030" s="175">
        <v>23.73</v>
      </c>
      <c r="R1030" s="176">
        <v>17</v>
      </c>
      <c r="S1030" s="174">
        <f t="shared" si="30"/>
        <v>0.94328</v>
      </c>
      <c r="T1030" s="177">
        <f t="shared" si="31"/>
        <v>-0.0225595793401749</v>
      </c>
      <c r="U1030" s="219">
        <v>1.9</v>
      </c>
      <c r="V1030" s="219">
        <v>2.03</v>
      </c>
      <c r="W1030" s="219">
        <v>2.48</v>
      </c>
      <c r="X1030" s="219">
        <v>3.25</v>
      </c>
      <c r="Y1030" s="219">
        <v>3.66</v>
      </c>
      <c r="Z1030" s="219">
        <v>4.09</v>
      </c>
      <c r="AA1030" s="219">
        <v>5.09</v>
      </c>
      <c r="AB1030" s="219">
        <v>4.32</v>
      </c>
      <c r="AC1030" s="219">
        <v>3.71</v>
      </c>
      <c r="AD1030" s="219">
        <v>2.91</v>
      </c>
      <c r="AE1030" s="219">
        <v>2.84</v>
      </c>
      <c r="AF1030" s="219">
        <v>2.4</v>
      </c>
      <c r="AG1030" s="179">
        <v>2.00185650072089</v>
      </c>
      <c r="AH1030" s="179">
        <v>2.13882562971758</v>
      </c>
      <c r="AI1030" s="179">
        <v>2.61294953778305</v>
      </c>
      <c r="AJ1030" s="179">
        <v>3.42422822491731</v>
      </c>
      <c r="AK1030" s="179">
        <v>3.85620778559918</v>
      </c>
      <c r="AL1030" s="179">
        <v>4.30925951997286</v>
      </c>
      <c r="AM1030" s="179">
        <v>5.3628682045628</v>
      </c>
      <c r="AN1030" s="179">
        <v>4.55158951742855</v>
      </c>
      <c r="AO1030" s="179">
        <v>3.90888821982868</v>
      </c>
      <c r="AP1030" s="179">
        <v>3.06600127215673</v>
      </c>
      <c r="AQ1030" s="179">
        <v>2.99224866423543</v>
      </c>
      <c r="AR1030" s="179">
        <v>2.52866084301586</v>
      </c>
      <c r="AS1030" s="177">
        <v>0.8</v>
      </c>
      <c r="AT1030" s="180">
        <v>1.04293261856437</v>
      </c>
      <c r="AU1030" s="181">
        <v>1023</v>
      </c>
    </row>
    <row r="1031" customHeight="1" spans="1:47">
      <c r="A1031" s="184" t="s">
        <v>1086</v>
      </c>
      <c r="B1031" s="185" t="s">
        <v>1181</v>
      </c>
      <c r="C1031" s="167" t="s">
        <v>1184</v>
      </c>
      <c r="D1031" s="186">
        <v>0</v>
      </c>
      <c r="E1031" s="186">
        <v>0.75</v>
      </c>
      <c r="F1031" s="186" t="s">
        <v>1089</v>
      </c>
      <c r="G1031" s="187"/>
      <c r="H1031" s="186" t="s">
        <v>160</v>
      </c>
      <c r="I1031" s="186" t="s">
        <v>160</v>
      </c>
      <c r="J1031" s="186" t="s">
        <v>160</v>
      </c>
      <c r="K1031" s="186" t="s">
        <v>160</v>
      </c>
      <c r="L1031" s="171">
        <v>0.4471</v>
      </c>
      <c r="M1031" s="172">
        <v>115</v>
      </c>
      <c r="N1031" s="173">
        <v>111.6</v>
      </c>
      <c r="O1031" s="173">
        <v>26.43</v>
      </c>
      <c r="P1031" s="174">
        <v>0.923</v>
      </c>
      <c r="Q1031" s="175">
        <v>23.73</v>
      </c>
      <c r="R1031" s="176">
        <v>17</v>
      </c>
      <c r="S1031" s="174">
        <f t="shared" si="30"/>
        <v>0.94328</v>
      </c>
      <c r="T1031" s="177">
        <f t="shared" si="31"/>
        <v>-0.021499448732084</v>
      </c>
      <c r="U1031" s="219">
        <v>1.9</v>
      </c>
      <c r="V1031" s="219">
        <v>2.03</v>
      </c>
      <c r="W1031" s="219">
        <v>2.48</v>
      </c>
      <c r="X1031" s="219">
        <v>3.25</v>
      </c>
      <c r="Y1031" s="219">
        <v>3.66</v>
      </c>
      <c r="Z1031" s="219">
        <v>4.09</v>
      </c>
      <c r="AA1031" s="219">
        <v>5.09</v>
      </c>
      <c r="AB1031" s="219">
        <v>4.32</v>
      </c>
      <c r="AC1031" s="219">
        <v>3.71</v>
      </c>
      <c r="AD1031" s="219">
        <v>2.91</v>
      </c>
      <c r="AE1031" s="219">
        <v>2.84</v>
      </c>
      <c r="AF1031" s="219">
        <v>2.4</v>
      </c>
      <c r="AG1031" s="179">
        <v>2.00185650072089</v>
      </c>
      <c r="AH1031" s="179">
        <v>2.13882562971758</v>
      </c>
      <c r="AI1031" s="179">
        <v>2.61294953778305</v>
      </c>
      <c r="AJ1031" s="179">
        <v>3.42422822491731</v>
      </c>
      <c r="AK1031" s="179">
        <v>3.85620778559918</v>
      </c>
      <c r="AL1031" s="179">
        <v>4.30925951997286</v>
      </c>
      <c r="AM1031" s="179">
        <v>5.3628682045628</v>
      </c>
      <c r="AN1031" s="179">
        <v>4.55158951742855</v>
      </c>
      <c r="AO1031" s="179">
        <v>3.90888821982868</v>
      </c>
      <c r="AP1031" s="179">
        <v>3.06600127215673</v>
      </c>
      <c r="AQ1031" s="179">
        <v>2.99224866423543</v>
      </c>
      <c r="AR1031" s="179">
        <v>2.52866084301586</v>
      </c>
      <c r="AS1031" s="177">
        <v>0.8</v>
      </c>
      <c r="AT1031" s="180">
        <v>1.04293261856437</v>
      </c>
      <c r="AU1031" s="181">
        <v>1024</v>
      </c>
    </row>
    <row r="1032" customHeight="1" spans="1:47">
      <c r="A1032" s="184" t="s">
        <v>1086</v>
      </c>
      <c r="B1032" s="185" t="s">
        <v>1181</v>
      </c>
      <c r="C1032" s="167" t="s">
        <v>1185</v>
      </c>
      <c r="D1032" s="186">
        <v>0</v>
      </c>
      <c r="E1032" s="186">
        <v>0.75</v>
      </c>
      <c r="F1032" s="186" t="s">
        <v>1089</v>
      </c>
      <c r="G1032" s="187"/>
      <c r="H1032" s="186" t="s">
        <v>160</v>
      </c>
      <c r="I1032" s="186" t="s">
        <v>160</v>
      </c>
      <c r="J1032" s="186" t="s">
        <v>160</v>
      </c>
      <c r="K1032" s="186" t="s">
        <v>160</v>
      </c>
      <c r="L1032" s="171">
        <v>0.4471</v>
      </c>
      <c r="M1032" s="172">
        <v>118</v>
      </c>
      <c r="N1032" s="173">
        <v>111.85</v>
      </c>
      <c r="O1032" s="173">
        <v>26.58</v>
      </c>
      <c r="P1032" s="174">
        <v>0.91</v>
      </c>
      <c r="Q1032" s="175">
        <v>23.88</v>
      </c>
      <c r="R1032" s="176">
        <v>17</v>
      </c>
      <c r="S1032" s="174">
        <f t="shared" si="30"/>
        <v>0.94328</v>
      </c>
      <c r="T1032" s="177">
        <f t="shared" si="31"/>
        <v>-0.0352811466372659</v>
      </c>
      <c r="U1032" s="219">
        <v>1.9</v>
      </c>
      <c r="V1032" s="219">
        <v>2.03</v>
      </c>
      <c r="W1032" s="219">
        <v>2.48</v>
      </c>
      <c r="X1032" s="219">
        <v>3.25</v>
      </c>
      <c r="Y1032" s="219">
        <v>3.66</v>
      </c>
      <c r="Z1032" s="219">
        <v>4.09</v>
      </c>
      <c r="AA1032" s="219">
        <v>5.09</v>
      </c>
      <c r="AB1032" s="219">
        <v>4.32</v>
      </c>
      <c r="AC1032" s="219">
        <v>3.71</v>
      </c>
      <c r="AD1032" s="219">
        <v>2.91</v>
      </c>
      <c r="AE1032" s="219">
        <v>2.84</v>
      </c>
      <c r="AF1032" s="219">
        <v>2.4</v>
      </c>
      <c r="AG1032" s="179">
        <v>2.00391909083199</v>
      </c>
      <c r="AH1032" s="179">
        <v>2.14102934441523</v>
      </c>
      <c r="AI1032" s="179">
        <v>2.61564176066491</v>
      </c>
      <c r="AJ1032" s="179">
        <v>3.42775633958104</v>
      </c>
      <c r="AK1032" s="179">
        <v>3.86018098549741</v>
      </c>
      <c r="AL1032" s="179">
        <v>4.31369951658044</v>
      </c>
      <c r="AM1032" s="179">
        <v>5.36839377491307</v>
      </c>
      <c r="AN1032" s="179">
        <v>4.55627919599695</v>
      </c>
      <c r="AO1032" s="179">
        <v>3.91291569841404</v>
      </c>
      <c r="AP1032" s="179">
        <v>3.06916029174794</v>
      </c>
      <c r="AQ1032" s="179">
        <v>2.99533169366466</v>
      </c>
      <c r="AR1032" s="179">
        <v>2.5312662199983</v>
      </c>
      <c r="AS1032" s="177">
        <v>0.8</v>
      </c>
      <c r="AT1032" s="180">
        <v>1.037743056882</v>
      </c>
      <c r="AU1032" s="181">
        <v>1025</v>
      </c>
    </row>
    <row r="1033" customHeight="1" spans="1:47">
      <c r="A1033" s="184" t="s">
        <v>1086</v>
      </c>
      <c r="B1033" s="185" t="s">
        <v>1181</v>
      </c>
      <c r="C1033" s="167" t="s">
        <v>1186</v>
      </c>
      <c r="D1033" s="186">
        <v>0</v>
      </c>
      <c r="E1033" s="186">
        <v>0.75</v>
      </c>
      <c r="F1033" s="186" t="s">
        <v>1089</v>
      </c>
      <c r="G1033" s="187"/>
      <c r="H1033" s="186" t="s">
        <v>160</v>
      </c>
      <c r="I1033" s="186" t="s">
        <v>160</v>
      </c>
      <c r="J1033" s="186" t="s">
        <v>160</v>
      </c>
      <c r="K1033" s="186" t="s">
        <v>160</v>
      </c>
      <c r="L1033" s="171">
        <v>0.4471</v>
      </c>
      <c r="M1033" s="172">
        <v>139</v>
      </c>
      <c r="N1033" s="173">
        <v>111.28</v>
      </c>
      <c r="O1033" s="173">
        <v>26.4</v>
      </c>
      <c r="P1033" s="174">
        <v>0.92</v>
      </c>
      <c r="Q1033" s="175">
        <v>23.7</v>
      </c>
      <c r="R1033" s="176">
        <v>17</v>
      </c>
      <c r="S1033" s="174">
        <f t="shared" si="30"/>
        <v>0.94328</v>
      </c>
      <c r="T1033" s="177">
        <f t="shared" si="31"/>
        <v>-0.0246798405563567</v>
      </c>
      <c r="U1033" s="219">
        <v>1.9</v>
      </c>
      <c r="V1033" s="219">
        <v>2.03</v>
      </c>
      <c r="W1033" s="219">
        <v>2.48</v>
      </c>
      <c r="X1033" s="219">
        <v>3.25</v>
      </c>
      <c r="Y1033" s="219">
        <v>3.66</v>
      </c>
      <c r="Z1033" s="219">
        <v>4.09</v>
      </c>
      <c r="AA1033" s="219">
        <v>5.09</v>
      </c>
      <c r="AB1033" s="219">
        <v>4.32</v>
      </c>
      <c r="AC1033" s="219">
        <v>3.71</v>
      </c>
      <c r="AD1033" s="219">
        <v>2.91</v>
      </c>
      <c r="AE1033" s="219">
        <v>2.84</v>
      </c>
      <c r="AF1033" s="219">
        <v>2.4</v>
      </c>
      <c r="AG1033" s="179">
        <v>2.00153422101603</v>
      </c>
      <c r="AH1033" s="179">
        <v>2.13848129929607</v>
      </c>
      <c r="AI1033" s="179">
        <v>2.61252887795776</v>
      </c>
      <c r="AJ1033" s="179">
        <v>3.4236769570011</v>
      </c>
      <c r="AK1033" s="179">
        <v>3.85558697311509</v>
      </c>
      <c r="AL1033" s="179">
        <v>4.30856577050293</v>
      </c>
      <c r="AM1033" s="179">
        <v>5.36200483419557</v>
      </c>
      <c r="AN1033" s="179">
        <v>4.55085675515223</v>
      </c>
      <c r="AO1033" s="179">
        <v>3.90825892629972</v>
      </c>
      <c r="AP1033" s="179">
        <v>3.0655076753456</v>
      </c>
      <c r="AQ1033" s="179">
        <v>2.99176694088712</v>
      </c>
      <c r="AR1033" s="179">
        <v>2.52825375286235</v>
      </c>
      <c r="AS1033" s="177">
        <v>0.8</v>
      </c>
      <c r="AT1033" s="180">
        <v>1.04095198074646</v>
      </c>
      <c r="AU1033" s="181">
        <v>1026</v>
      </c>
    </row>
    <row r="1034" customHeight="1" spans="1:47">
      <c r="A1034" s="184" t="s">
        <v>1086</v>
      </c>
      <c r="B1034" s="185" t="s">
        <v>1181</v>
      </c>
      <c r="C1034" s="167" t="s">
        <v>1187</v>
      </c>
      <c r="D1034" s="186">
        <v>0</v>
      </c>
      <c r="E1034" s="186">
        <v>0.75</v>
      </c>
      <c r="F1034" s="186" t="s">
        <v>1089</v>
      </c>
      <c r="G1034" s="187"/>
      <c r="H1034" s="186" t="s">
        <v>160</v>
      </c>
      <c r="I1034" s="186" t="s">
        <v>160</v>
      </c>
      <c r="J1034" s="186" t="s">
        <v>160</v>
      </c>
      <c r="K1034" s="186" t="s">
        <v>160</v>
      </c>
      <c r="L1034" s="171">
        <v>0.4471</v>
      </c>
      <c r="M1034" s="172">
        <v>135</v>
      </c>
      <c r="N1034" s="173">
        <v>111.65</v>
      </c>
      <c r="O1034" s="173">
        <v>25.97</v>
      </c>
      <c r="P1034" s="174">
        <v>0.928</v>
      </c>
      <c r="Q1034" s="175">
        <v>24.07</v>
      </c>
      <c r="R1034" s="176">
        <v>17</v>
      </c>
      <c r="S1034" s="174">
        <f t="shared" si="30"/>
        <v>0.9302</v>
      </c>
      <c r="T1034" s="177">
        <f t="shared" si="31"/>
        <v>-0.00236508277789715</v>
      </c>
      <c r="U1034" s="219">
        <v>1.87</v>
      </c>
      <c r="V1034" s="219">
        <v>2.05</v>
      </c>
      <c r="W1034" s="219">
        <v>2.4</v>
      </c>
      <c r="X1034" s="219">
        <v>2.99</v>
      </c>
      <c r="Y1034" s="219">
        <v>3.45</v>
      </c>
      <c r="Z1034" s="219">
        <v>4.04</v>
      </c>
      <c r="AA1034" s="219">
        <v>4.84</v>
      </c>
      <c r="AB1034" s="219">
        <v>4.27</v>
      </c>
      <c r="AC1034" s="219">
        <v>3.74</v>
      </c>
      <c r="AD1034" s="219">
        <v>3</v>
      </c>
      <c r="AE1034" s="219">
        <v>2.98</v>
      </c>
      <c r="AF1034" s="219">
        <v>2.52</v>
      </c>
      <c r="AG1034" s="179">
        <v>1.97807482261879</v>
      </c>
      <c r="AH1034" s="179">
        <v>2.16847774672114</v>
      </c>
      <c r="AI1034" s="179">
        <v>2.53870565469791</v>
      </c>
      <c r="AJ1034" s="179">
        <v>3.16280412814449</v>
      </c>
      <c r="AK1034" s="179">
        <v>3.64938937862825</v>
      </c>
      <c r="AL1034" s="179">
        <v>4.27348785207482</v>
      </c>
      <c r="AM1034" s="179">
        <v>5.11972307030746</v>
      </c>
      <c r="AN1034" s="179">
        <v>4.51678047731671</v>
      </c>
      <c r="AO1034" s="179">
        <v>3.95614964523758</v>
      </c>
      <c r="AP1034" s="179">
        <v>3.17338206837239</v>
      </c>
      <c r="AQ1034" s="179">
        <v>3.15222618791658</v>
      </c>
      <c r="AR1034" s="179">
        <v>2.66564093743281</v>
      </c>
      <c r="AS1034" s="177">
        <v>0.8</v>
      </c>
      <c r="AT1034" s="180">
        <v>1.04381575073982</v>
      </c>
      <c r="AU1034" s="181">
        <v>1027</v>
      </c>
    </row>
    <row r="1035" customHeight="1" spans="1:47">
      <c r="A1035" s="184" t="s">
        <v>1086</v>
      </c>
      <c r="B1035" s="185" t="s">
        <v>1181</v>
      </c>
      <c r="C1035" s="167" t="s">
        <v>1188</v>
      </c>
      <c r="D1035" s="186">
        <v>0</v>
      </c>
      <c r="E1035" s="186">
        <v>0.75</v>
      </c>
      <c r="F1035" s="186" t="s">
        <v>1089</v>
      </c>
      <c r="G1035" s="187"/>
      <c r="H1035" s="186" t="s">
        <v>160</v>
      </c>
      <c r="I1035" s="186" t="s">
        <v>160</v>
      </c>
      <c r="J1035" s="186" t="s">
        <v>160</v>
      </c>
      <c r="K1035" s="186" t="s">
        <v>160</v>
      </c>
      <c r="L1035" s="171">
        <v>0.4471</v>
      </c>
      <c r="M1035" s="172">
        <v>172</v>
      </c>
      <c r="N1035" s="173">
        <v>111.58</v>
      </c>
      <c r="O1035" s="173">
        <v>25.53</v>
      </c>
      <c r="P1035" s="174">
        <v>0.948</v>
      </c>
      <c r="Q1035" s="175">
        <v>23.53</v>
      </c>
      <c r="R1035" s="176">
        <v>18</v>
      </c>
      <c r="S1035" s="174">
        <f t="shared" ref="S1035:S1098" si="32">(U1035*31+V1035*28+W1035*31+X1035*30+Y1035*31+Z1035*30+AA1035*31+AB1035*31+AC1035*30+AD1035*31+AE1035*30+AF1035*31)*AS1035/1000</f>
        <v>0.9302</v>
      </c>
      <c r="T1035" s="177">
        <f t="shared" ref="T1035:T1098" si="33">P1035/S1035-1</f>
        <v>0.0191356697484411</v>
      </c>
      <c r="U1035" s="219">
        <v>1.87</v>
      </c>
      <c r="V1035" s="219">
        <v>2.05</v>
      </c>
      <c r="W1035" s="219">
        <v>2.4</v>
      </c>
      <c r="X1035" s="219">
        <v>2.99</v>
      </c>
      <c r="Y1035" s="219">
        <v>3.45</v>
      </c>
      <c r="Z1035" s="219">
        <v>4.04</v>
      </c>
      <c r="AA1035" s="219">
        <v>4.84</v>
      </c>
      <c r="AB1035" s="219">
        <v>4.27</v>
      </c>
      <c r="AC1035" s="219">
        <v>3.74</v>
      </c>
      <c r="AD1035" s="219">
        <v>3</v>
      </c>
      <c r="AE1035" s="219">
        <v>2.98</v>
      </c>
      <c r="AF1035" s="219">
        <v>2.52</v>
      </c>
      <c r="AG1035" s="179">
        <v>1.97194736615782</v>
      </c>
      <c r="AH1035" s="179">
        <v>2.16176048161686</v>
      </c>
      <c r="AI1035" s="179">
        <v>2.53084153945388</v>
      </c>
      <c r="AJ1035" s="179">
        <v>3.15300675123629</v>
      </c>
      <c r="AK1035" s="179">
        <v>3.63808471296495</v>
      </c>
      <c r="AL1035" s="179">
        <v>4.26024992474737</v>
      </c>
      <c r="AM1035" s="179">
        <v>5.10386377123199</v>
      </c>
      <c r="AN1035" s="179">
        <v>4.5027889056117</v>
      </c>
      <c r="AO1035" s="179">
        <v>3.94389473231563</v>
      </c>
      <c r="AP1035" s="179">
        <v>3.16355192431735</v>
      </c>
      <c r="AQ1035" s="179">
        <v>3.14246157815524</v>
      </c>
      <c r="AR1035" s="179">
        <v>2.65738361642657</v>
      </c>
      <c r="AS1035" s="177">
        <v>0.8</v>
      </c>
      <c r="AT1035" s="180">
        <v>1.04293261856437</v>
      </c>
      <c r="AU1035" s="181">
        <v>1028</v>
      </c>
    </row>
    <row r="1036" customHeight="1" spans="1:47">
      <c r="A1036" s="184" t="s">
        <v>1086</v>
      </c>
      <c r="B1036" s="185" t="s">
        <v>1181</v>
      </c>
      <c r="C1036" s="167" t="s">
        <v>1189</v>
      </c>
      <c r="D1036" s="186">
        <v>0</v>
      </c>
      <c r="E1036" s="186">
        <v>0.75</v>
      </c>
      <c r="F1036" s="186" t="s">
        <v>1089</v>
      </c>
      <c r="G1036" s="187"/>
      <c r="H1036" s="186" t="s">
        <v>160</v>
      </c>
      <c r="I1036" s="186" t="s">
        <v>160</v>
      </c>
      <c r="J1036" s="186" t="s">
        <v>160</v>
      </c>
      <c r="K1036" s="186" t="s">
        <v>160</v>
      </c>
      <c r="L1036" s="171">
        <v>0.4471</v>
      </c>
      <c r="M1036" s="172">
        <v>223</v>
      </c>
      <c r="N1036" s="173">
        <v>111.33</v>
      </c>
      <c r="O1036" s="173">
        <v>25.28</v>
      </c>
      <c r="P1036" s="174">
        <v>0.968</v>
      </c>
      <c r="Q1036" s="175">
        <v>23.28</v>
      </c>
      <c r="R1036" s="176">
        <v>18</v>
      </c>
      <c r="S1036" s="174">
        <f t="shared" si="32"/>
        <v>0.9302</v>
      </c>
      <c r="T1036" s="177">
        <f t="shared" si="33"/>
        <v>0.0406364222747795</v>
      </c>
      <c r="U1036" s="219">
        <v>1.87</v>
      </c>
      <c r="V1036" s="219">
        <v>2.05</v>
      </c>
      <c r="W1036" s="219">
        <v>2.4</v>
      </c>
      <c r="X1036" s="219">
        <v>2.99</v>
      </c>
      <c r="Y1036" s="219">
        <v>3.45</v>
      </c>
      <c r="Z1036" s="219">
        <v>4.04</v>
      </c>
      <c r="AA1036" s="219">
        <v>4.84</v>
      </c>
      <c r="AB1036" s="219">
        <v>4.27</v>
      </c>
      <c r="AC1036" s="219">
        <v>3.74</v>
      </c>
      <c r="AD1036" s="219">
        <v>3</v>
      </c>
      <c r="AE1036" s="219">
        <v>2.98</v>
      </c>
      <c r="AF1036" s="219">
        <v>2.52</v>
      </c>
      <c r="AG1036" s="179">
        <v>1.96887559664588</v>
      </c>
      <c r="AH1036" s="179">
        <v>2.15839303375618</v>
      </c>
      <c r="AI1036" s="179">
        <v>2.52689916147065</v>
      </c>
      <c r="AJ1036" s="179">
        <v>3.14809520533219</v>
      </c>
      <c r="AK1036" s="179">
        <v>3.63241754461406</v>
      </c>
      <c r="AL1036" s="179">
        <v>4.2536135884756</v>
      </c>
      <c r="AM1036" s="179">
        <v>5.09591330896581</v>
      </c>
      <c r="AN1036" s="179">
        <v>4.49577475811653</v>
      </c>
      <c r="AO1036" s="179">
        <v>3.93775119329177</v>
      </c>
      <c r="AP1036" s="179">
        <v>3.15862395183831</v>
      </c>
      <c r="AQ1036" s="179">
        <v>3.13756645882606</v>
      </c>
      <c r="AR1036" s="179">
        <v>2.65324411954418</v>
      </c>
      <c r="AS1036" s="177">
        <v>0.8</v>
      </c>
      <c r="AT1036" s="180">
        <v>1.04075577521962</v>
      </c>
      <c r="AU1036" s="181">
        <v>1029</v>
      </c>
    </row>
    <row r="1037" customHeight="1" spans="1:47">
      <c r="A1037" s="184" t="s">
        <v>1086</v>
      </c>
      <c r="B1037" s="185" t="s">
        <v>1181</v>
      </c>
      <c r="C1037" s="167" t="s">
        <v>1190</v>
      </c>
      <c r="D1037" s="186">
        <v>0</v>
      </c>
      <c r="E1037" s="186">
        <v>0.75</v>
      </c>
      <c r="F1037" s="186" t="s">
        <v>1089</v>
      </c>
      <c r="G1037" s="187"/>
      <c r="H1037" s="186" t="s">
        <v>160</v>
      </c>
      <c r="I1037" s="186" t="s">
        <v>160</v>
      </c>
      <c r="J1037" s="186" t="s">
        <v>160</v>
      </c>
      <c r="K1037" s="186" t="s">
        <v>160</v>
      </c>
      <c r="L1037" s="171">
        <v>0.4471</v>
      </c>
      <c r="M1037" s="172">
        <v>226</v>
      </c>
      <c r="N1037" s="173">
        <v>111.93</v>
      </c>
      <c r="O1037" s="173">
        <v>25.6</v>
      </c>
      <c r="P1037" s="174">
        <v>0.962</v>
      </c>
      <c r="Q1037" s="175">
        <v>23.6</v>
      </c>
      <c r="R1037" s="176">
        <v>17</v>
      </c>
      <c r="S1037" s="174">
        <f t="shared" si="32"/>
        <v>0.9302</v>
      </c>
      <c r="T1037" s="177">
        <f t="shared" si="33"/>
        <v>0.0341861965168779</v>
      </c>
      <c r="U1037" s="219">
        <v>1.87</v>
      </c>
      <c r="V1037" s="219">
        <v>2.05</v>
      </c>
      <c r="W1037" s="219">
        <v>2.4</v>
      </c>
      <c r="X1037" s="219">
        <v>2.99</v>
      </c>
      <c r="Y1037" s="219">
        <v>3.45</v>
      </c>
      <c r="Z1037" s="219">
        <v>4.04</v>
      </c>
      <c r="AA1037" s="219">
        <v>4.84</v>
      </c>
      <c r="AB1037" s="219">
        <v>4.27</v>
      </c>
      <c r="AC1037" s="219">
        <v>3.74</v>
      </c>
      <c r="AD1037" s="219">
        <v>3</v>
      </c>
      <c r="AE1037" s="219">
        <v>2.98</v>
      </c>
      <c r="AF1037" s="219">
        <v>2.52</v>
      </c>
      <c r="AG1037" s="179">
        <v>1.97315355837454</v>
      </c>
      <c r="AH1037" s="179">
        <v>2.16308277789723</v>
      </c>
      <c r="AI1037" s="179">
        <v>2.53238959363578</v>
      </c>
      <c r="AJ1037" s="179">
        <v>3.15493536873791</v>
      </c>
      <c r="AK1037" s="179">
        <v>3.64031004085143</v>
      </c>
      <c r="AL1037" s="179">
        <v>4.26285581595356</v>
      </c>
      <c r="AM1037" s="179">
        <v>5.10698568049882</v>
      </c>
      <c r="AN1037" s="179">
        <v>4.50554315201032</v>
      </c>
      <c r="AO1037" s="179">
        <v>3.94630711674909</v>
      </c>
      <c r="AP1037" s="179">
        <v>3.16548699204472</v>
      </c>
      <c r="AQ1037" s="179">
        <v>3.14438374543109</v>
      </c>
      <c r="AR1037" s="179">
        <v>2.65900907331757</v>
      </c>
      <c r="AS1037" s="177">
        <v>0.8</v>
      </c>
      <c r="AT1037" s="180">
        <v>1.04918356947835</v>
      </c>
      <c r="AU1037" s="181">
        <v>1030</v>
      </c>
    </row>
    <row r="1038" customHeight="1" spans="1:47">
      <c r="A1038" s="184" t="s">
        <v>1086</v>
      </c>
      <c r="B1038" s="185" t="s">
        <v>1181</v>
      </c>
      <c r="C1038" s="167" t="s">
        <v>1191</v>
      </c>
      <c r="D1038" s="186">
        <v>0</v>
      </c>
      <c r="E1038" s="186">
        <v>0.75</v>
      </c>
      <c r="F1038" s="186" t="s">
        <v>1089</v>
      </c>
      <c r="G1038" s="187"/>
      <c r="H1038" s="186" t="s">
        <v>160</v>
      </c>
      <c r="I1038" s="186" t="s">
        <v>160</v>
      </c>
      <c r="J1038" s="186" t="s">
        <v>160</v>
      </c>
      <c r="K1038" s="186" t="s">
        <v>160</v>
      </c>
      <c r="L1038" s="171">
        <v>0.4471</v>
      </c>
      <c r="M1038" s="172">
        <v>269</v>
      </c>
      <c r="N1038" s="173">
        <v>112.18</v>
      </c>
      <c r="O1038" s="173">
        <v>25.37</v>
      </c>
      <c r="P1038" s="174">
        <v>0.983</v>
      </c>
      <c r="Q1038" s="175">
        <v>23.07</v>
      </c>
      <c r="R1038" s="176">
        <v>17</v>
      </c>
      <c r="S1038" s="174">
        <f t="shared" si="32"/>
        <v>0.949888</v>
      </c>
      <c r="T1038" s="177">
        <f t="shared" si="33"/>
        <v>0.034858846516642</v>
      </c>
      <c r="U1038" s="219">
        <v>1.87</v>
      </c>
      <c r="V1038" s="219">
        <v>2.11</v>
      </c>
      <c r="W1038" s="219">
        <v>2.41</v>
      </c>
      <c r="X1038" s="219">
        <v>3.05</v>
      </c>
      <c r="Y1038" s="219">
        <v>3.58</v>
      </c>
      <c r="Z1038" s="219">
        <v>4.29</v>
      </c>
      <c r="AA1038" s="219">
        <v>5.05</v>
      </c>
      <c r="AB1038" s="219">
        <v>4.27</v>
      </c>
      <c r="AC1038" s="219">
        <v>3.71</v>
      </c>
      <c r="AD1038" s="219">
        <v>3.03</v>
      </c>
      <c r="AE1038" s="219">
        <v>3.02</v>
      </c>
      <c r="AF1038" s="219">
        <v>2.57</v>
      </c>
      <c r="AG1038" s="179">
        <v>1.96792868211831</v>
      </c>
      <c r="AH1038" s="179">
        <v>2.22049706912815</v>
      </c>
      <c r="AI1038" s="179">
        <v>2.53620755289045</v>
      </c>
      <c r="AJ1038" s="179">
        <v>3.20972325158334</v>
      </c>
      <c r="AK1038" s="179">
        <v>3.7674784395634</v>
      </c>
      <c r="AL1038" s="179">
        <v>4.51465991780084</v>
      </c>
      <c r="AM1038" s="179">
        <v>5.31445980999865</v>
      </c>
      <c r="AN1038" s="179">
        <v>4.49361255221668</v>
      </c>
      <c r="AO1038" s="179">
        <v>3.9042863158604</v>
      </c>
      <c r="AP1038" s="179">
        <v>3.18867588599919</v>
      </c>
      <c r="AQ1038" s="179">
        <v>3.17815220320712</v>
      </c>
      <c r="AR1038" s="179">
        <v>2.70458647756367</v>
      </c>
      <c r="AS1038" s="177">
        <v>0.8</v>
      </c>
      <c r="AT1038" s="180">
        <v>1.04323621346597</v>
      </c>
      <c r="AU1038" s="181">
        <v>1031</v>
      </c>
    </row>
    <row r="1039" customHeight="1" spans="1:47">
      <c r="A1039" s="184" t="s">
        <v>1086</v>
      </c>
      <c r="B1039" s="185" t="s">
        <v>1181</v>
      </c>
      <c r="C1039" s="167" t="s">
        <v>1192</v>
      </c>
      <c r="D1039" s="186">
        <v>0</v>
      </c>
      <c r="E1039" s="186">
        <v>0.75</v>
      </c>
      <c r="F1039" s="186" t="s">
        <v>1089</v>
      </c>
      <c r="G1039" s="187"/>
      <c r="H1039" s="186" t="s">
        <v>160</v>
      </c>
      <c r="I1039" s="186" t="s">
        <v>160</v>
      </c>
      <c r="J1039" s="186" t="s">
        <v>160</v>
      </c>
      <c r="K1039" s="186" t="s">
        <v>160</v>
      </c>
      <c r="L1039" s="171">
        <v>0.4471</v>
      </c>
      <c r="M1039" s="172">
        <v>195</v>
      </c>
      <c r="N1039" s="173">
        <v>112.22</v>
      </c>
      <c r="O1039" s="173">
        <v>25.92</v>
      </c>
      <c r="P1039" s="174">
        <v>0.972</v>
      </c>
      <c r="Q1039" s="175">
        <v>23.72</v>
      </c>
      <c r="R1039" s="176">
        <v>18</v>
      </c>
      <c r="S1039" s="174">
        <f t="shared" si="32"/>
        <v>0.949888</v>
      </c>
      <c r="T1039" s="177">
        <f t="shared" si="33"/>
        <v>0.0232785338903112</v>
      </c>
      <c r="U1039" s="219">
        <v>1.87</v>
      </c>
      <c r="V1039" s="219">
        <v>2.11</v>
      </c>
      <c r="W1039" s="219">
        <v>2.41</v>
      </c>
      <c r="X1039" s="219">
        <v>3.05</v>
      </c>
      <c r="Y1039" s="219">
        <v>3.58</v>
      </c>
      <c r="Z1039" s="219">
        <v>4.29</v>
      </c>
      <c r="AA1039" s="219">
        <v>5.05</v>
      </c>
      <c r="AB1039" s="219">
        <v>4.27</v>
      </c>
      <c r="AC1039" s="219">
        <v>3.71</v>
      </c>
      <c r="AD1039" s="219">
        <v>3.03</v>
      </c>
      <c r="AE1039" s="219">
        <v>3.02</v>
      </c>
      <c r="AF1039" s="219">
        <v>2.57</v>
      </c>
      <c r="AG1039" s="179">
        <v>1.97518907492252</v>
      </c>
      <c r="AH1039" s="179">
        <v>2.22868927705161</v>
      </c>
      <c r="AI1039" s="179">
        <v>2.54556452971298</v>
      </c>
      <c r="AJ1039" s="179">
        <v>3.22156506872389</v>
      </c>
      <c r="AK1039" s="179">
        <v>3.78137801509231</v>
      </c>
      <c r="AL1039" s="179">
        <v>4.53131611305754</v>
      </c>
      <c r="AM1039" s="179">
        <v>5.334066753133</v>
      </c>
      <c r="AN1039" s="179">
        <v>4.51019109621345</v>
      </c>
      <c r="AO1039" s="179">
        <v>3.9186906245789</v>
      </c>
      <c r="AP1039" s="179">
        <v>3.2004400518798</v>
      </c>
      <c r="AQ1039" s="179">
        <v>3.18987754345776</v>
      </c>
      <c r="AR1039" s="179">
        <v>2.71456466446571</v>
      </c>
      <c r="AS1039" s="177">
        <v>0.8</v>
      </c>
      <c r="AT1039" s="180">
        <v>1.04045365105434</v>
      </c>
      <c r="AU1039" s="181">
        <v>1032</v>
      </c>
    </row>
    <row r="1040" customHeight="1" spans="1:47">
      <c r="A1040" s="184" t="s">
        <v>1086</v>
      </c>
      <c r="B1040" s="185" t="s">
        <v>1181</v>
      </c>
      <c r="C1040" s="167" t="s">
        <v>1193</v>
      </c>
      <c r="D1040" s="186">
        <v>0</v>
      </c>
      <c r="E1040" s="186">
        <v>0.75</v>
      </c>
      <c r="F1040" s="186" t="s">
        <v>1089</v>
      </c>
      <c r="G1040" s="187"/>
      <c r="H1040" s="186" t="s">
        <v>160</v>
      </c>
      <c r="I1040" s="186" t="s">
        <v>160</v>
      </c>
      <c r="J1040" s="186" t="s">
        <v>160</v>
      </c>
      <c r="K1040" s="186" t="s">
        <v>160</v>
      </c>
      <c r="L1040" s="171">
        <v>0.4471</v>
      </c>
      <c r="M1040" s="172">
        <v>234</v>
      </c>
      <c r="N1040" s="173">
        <v>111.58</v>
      </c>
      <c r="O1040" s="173">
        <v>25.18</v>
      </c>
      <c r="P1040" s="174">
        <v>0.956</v>
      </c>
      <c r="Q1040" s="175">
        <v>23.08</v>
      </c>
      <c r="R1040" s="176">
        <v>17</v>
      </c>
      <c r="S1040" s="174">
        <f t="shared" si="32"/>
        <v>0.9302</v>
      </c>
      <c r="T1040" s="177">
        <f t="shared" si="33"/>
        <v>0.0277359707589766</v>
      </c>
      <c r="U1040" s="219">
        <v>1.87</v>
      </c>
      <c r="V1040" s="219">
        <v>2.05</v>
      </c>
      <c r="W1040" s="219">
        <v>2.4</v>
      </c>
      <c r="X1040" s="219">
        <v>2.99</v>
      </c>
      <c r="Y1040" s="219">
        <v>3.45</v>
      </c>
      <c r="Z1040" s="219">
        <v>4.04</v>
      </c>
      <c r="AA1040" s="219">
        <v>4.84</v>
      </c>
      <c r="AB1040" s="219">
        <v>4.27</v>
      </c>
      <c r="AC1040" s="219">
        <v>3.74</v>
      </c>
      <c r="AD1040" s="219">
        <v>3</v>
      </c>
      <c r="AE1040" s="219">
        <v>2.98</v>
      </c>
      <c r="AF1040" s="219">
        <v>2.52</v>
      </c>
      <c r="AG1040" s="179">
        <v>1.96752466136315</v>
      </c>
      <c r="AH1040" s="179">
        <v>2.15691206192217</v>
      </c>
      <c r="AI1040" s="179">
        <v>2.52516534078693</v>
      </c>
      <c r="AJ1040" s="179">
        <v>3.14593515373038</v>
      </c>
      <c r="AK1040" s="179">
        <v>3.62992517738121</v>
      </c>
      <c r="AL1040" s="179">
        <v>4.25069499032466</v>
      </c>
      <c r="AM1040" s="179">
        <v>5.09241677058697</v>
      </c>
      <c r="AN1040" s="179">
        <v>4.49269000215008</v>
      </c>
      <c r="AO1040" s="179">
        <v>3.9350493227263</v>
      </c>
      <c r="AP1040" s="179">
        <v>3.15645667598366</v>
      </c>
      <c r="AQ1040" s="179">
        <v>3.1354136314771</v>
      </c>
      <c r="AR1040" s="179">
        <v>2.65142360782627</v>
      </c>
      <c r="AS1040" s="177">
        <v>0.8</v>
      </c>
      <c r="AT1040" s="180">
        <v>1.07082920187654</v>
      </c>
      <c r="AU1040" s="181">
        <v>1033</v>
      </c>
    </row>
    <row r="1041" customHeight="1" spans="1:47">
      <c r="A1041" s="184" t="s">
        <v>1086</v>
      </c>
      <c r="B1041" s="185" t="s">
        <v>1194</v>
      </c>
      <c r="C1041" s="188" t="s">
        <v>1195</v>
      </c>
      <c r="D1041" s="186">
        <v>0</v>
      </c>
      <c r="E1041" s="186">
        <v>0.75</v>
      </c>
      <c r="F1041" s="186" t="s">
        <v>1089</v>
      </c>
      <c r="G1041" s="187"/>
      <c r="H1041" s="186" t="s">
        <v>160</v>
      </c>
      <c r="I1041" s="186" t="s">
        <v>160</v>
      </c>
      <c r="J1041" s="186" t="s">
        <v>160</v>
      </c>
      <c r="K1041" s="186" t="s">
        <v>160</v>
      </c>
      <c r="L1041" s="171">
        <v>0.4471</v>
      </c>
      <c r="M1041" s="172">
        <v>222</v>
      </c>
      <c r="N1041" s="173">
        <v>111.47</v>
      </c>
      <c r="O1041" s="173">
        <v>27.25</v>
      </c>
      <c r="P1041" s="174">
        <v>0.895</v>
      </c>
      <c r="Q1041" s="175">
        <v>21.75</v>
      </c>
      <c r="R1041" s="176">
        <v>17</v>
      </c>
      <c r="S1041" s="174">
        <f t="shared" si="32"/>
        <v>0.934144</v>
      </c>
      <c r="T1041" s="177">
        <f t="shared" si="33"/>
        <v>-0.0419036037270486</v>
      </c>
      <c r="U1041" s="219">
        <v>1.95</v>
      </c>
      <c r="V1041" s="219">
        <v>1.98</v>
      </c>
      <c r="W1041" s="219">
        <v>2.47</v>
      </c>
      <c r="X1041" s="219">
        <v>3.23</v>
      </c>
      <c r="Y1041" s="219">
        <v>3.7</v>
      </c>
      <c r="Z1041" s="219">
        <v>3.9</v>
      </c>
      <c r="AA1041" s="219">
        <v>4.82</v>
      </c>
      <c r="AB1041" s="219">
        <v>4.42</v>
      </c>
      <c r="AC1041" s="219">
        <v>3.79</v>
      </c>
      <c r="AD1041" s="219">
        <v>2.96</v>
      </c>
      <c r="AE1041" s="219">
        <v>2.76</v>
      </c>
      <c r="AF1041" s="219">
        <v>2.32</v>
      </c>
      <c r="AG1041" s="179">
        <v>2.03261381542888</v>
      </c>
      <c r="AH1041" s="179">
        <v>2.06388479720471</v>
      </c>
      <c r="AI1041" s="179">
        <v>2.57464416620992</v>
      </c>
      <c r="AJ1041" s="179">
        <v>3.36684237119759</v>
      </c>
      <c r="AK1041" s="179">
        <v>3.85675441901891</v>
      </c>
      <c r="AL1041" s="179">
        <v>4.06522763085777</v>
      </c>
      <c r="AM1041" s="179">
        <v>5.02420440531653</v>
      </c>
      <c r="AN1041" s="179">
        <v>4.60725798163881</v>
      </c>
      <c r="AO1041" s="179">
        <v>3.9505673643464</v>
      </c>
      <c r="AP1041" s="179">
        <v>3.08540353521513</v>
      </c>
      <c r="AQ1041" s="179">
        <v>2.87693032337627</v>
      </c>
      <c r="AR1041" s="179">
        <v>2.41828925733078</v>
      </c>
      <c r="AS1041" s="177">
        <v>0.8</v>
      </c>
      <c r="AT1041" s="180">
        <v>1.0711991830815</v>
      </c>
      <c r="AU1041" s="181">
        <v>1034</v>
      </c>
    </row>
    <row r="1042" customHeight="1" spans="1:47">
      <c r="A1042" s="184" t="s">
        <v>1086</v>
      </c>
      <c r="B1042" s="185" t="s">
        <v>1194</v>
      </c>
      <c r="C1042" s="167" t="s">
        <v>1196</v>
      </c>
      <c r="D1042" s="186">
        <v>0</v>
      </c>
      <c r="E1042" s="186">
        <v>0.75</v>
      </c>
      <c r="F1042" s="186" t="s">
        <v>1089</v>
      </c>
      <c r="G1042" s="187"/>
      <c r="H1042" s="186" t="s">
        <v>160</v>
      </c>
      <c r="I1042" s="186" t="s">
        <v>160</v>
      </c>
      <c r="J1042" s="186" t="s">
        <v>160</v>
      </c>
      <c r="K1042" s="186" t="s">
        <v>160</v>
      </c>
      <c r="L1042" s="171">
        <v>0.4471</v>
      </c>
      <c r="M1042" s="172">
        <v>285</v>
      </c>
      <c r="N1042" s="173">
        <v>111.47</v>
      </c>
      <c r="O1042" s="173">
        <v>27.23</v>
      </c>
      <c r="P1042" s="174">
        <v>0.897</v>
      </c>
      <c r="Q1042" s="175">
        <v>21.73</v>
      </c>
      <c r="R1042" s="176">
        <v>17</v>
      </c>
      <c r="S1042" s="174">
        <f t="shared" si="32"/>
        <v>0.934144</v>
      </c>
      <c r="T1042" s="177">
        <f t="shared" si="33"/>
        <v>-0.0397626061934777</v>
      </c>
      <c r="U1042" s="219">
        <v>1.95</v>
      </c>
      <c r="V1042" s="219">
        <v>1.98</v>
      </c>
      <c r="W1042" s="219">
        <v>2.47</v>
      </c>
      <c r="X1042" s="219">
        <v>3.23</v>
      </c>
      <c r="Y1042" s="219">
        <v>3.7</v>
      </c>
      <c r="Z1042" s="219">
        <v>3.9</v>
      </c>
      <c r="AA1042" s="219">
        <v>4.82</v>
      </c>
      <c r="AB1042" s="219">
        <v>4.42</v>
      </c>
      <c r="AC1042" s="219">
        <v>3.79</v>
      </c>
      <c r="AD1042" s="219">
        <v>2.96</v>
      </c>
      <c r="AE1042" s="219">
        <v>2.76</v>
      </c>
      <c r="AF1042" s="219">
        <v>2.32</v>
      </c>
      <c r="AG1042" s="179">
        <v>2.0324301178405</v>
      </c>
      <c r="AH1042" s="179">
        <v>2.06369827349959</v>
      </c>
      <c r="AI1042" s="179">
        <v>2.57441148259797</v>
      </c>
      <c r="AJ1042" s="179">
        <v>3.36653809262812</v>
      </c>
      <c r="AK1042" s="179">
        <v>3.85640586462044</v>
      </c>
      <c r="AL1042" s="179">
        <v>4.06486023568101</v>
      </c>
      <c r="AM1042" s="179">
        <v>5.0237503425596</v>
      </c>
      <c r="AN1042" s="179">
        <v>4.60684160043848</v>
      </c>
      <c r="AO1042" s="179">
        <v>3.9502103315977</v>
      </c>
      <c r="AP1042" s="179">
        <v>3.08512469169635</v>
      </c>
      <c r="AQ1042" s="179">
        <v>2.87667032063579</v>
      </c>
      <c r="AR1042" s="179">
        <v>2.41807070430255</v>
      </c>
      <c r="AS1042" s="177">
        <v>0.8</v>
      </c>
      <c r="AT1042" s="180">
        <v>1.07159136315875</v>
      </c>
      <c r="AU1042" s="181">
        <v>1035</v>
      </c>
    </row>
    <row r="1043" customHeight="1" spans="1:47">
      <c r="A1043" s="184" t="s">
        <v>1086</v>
      </c>
      <c r="B1043" s="185" t="s">
        <v>1194</v>
      </c>
      <c r="C1043" s="167" t="s">
        <v>1197</v>
      </c>
      <c r="D1043" s="186">
        <v>0</v>
      </c>
      <c r="E1043" s="186">
        <v>0.75</v>
      </c>
      <c r="F1043" s="186" t="s">
        <v>1089</v>
      </c>
      <c r="G1043" s="187"/>
      <c r="H1043" s="186" t="s">
        <v>160</v>
      </c>
      <c r="I1043" s="186" t="s">
        <v>160</v>
      </c>
      <c r="J1043" s="186" t="s">
        <v>160</v>
      </c>
      <c r="K1043" s="186" t="s">
        <v>160</v>
      </c>
      <c r="L1043" s="171">
        <v>0.4471</v>
      </c>
      <c r="M1043" s="172">
        <v>238</v>
      </c>
      <c r="N1043" s="173">
        <v>111.45</v>
      </c>
      <c r="O1043" s="173">
        <v>27.23</v>
      </c>
      <c r="P1043" s="174">
        <v>0.893</v>
      </c>
      <c r="Q1043" s="175">
        <v>21.73</v>
      </c>
      <c r="R1043" s="176">
        <v>17</v>
      </c>
      <c r="S1043" s="174">
        <f t="shared" si="32"/>
        <v>0.934144</v>
      </c>
      <c r="T1043" s="177">
        <f t="shared" si="33"/>
        <v>-0.0440446012606194</v>
      </c>
      <c r="U1043" s="219">
        <v>1.95</v>
      </c>
      <c r="V1043" s="219">
        <v>1.98</v>
      </c>
      <c r="W1043" s="219">
        <v>2.47</v>
      </c>
      <c r="X1043" s="219">
        <v>3.23</v>
      </c>
      <c r="Y1043" s="219">
        <v>3.7</v>
      </c>
      <c r="Z1043" s="219">
        <v>3.9</v>
      </c>
      <c r="AA1043" s="219">
        <v>4.82</v>
      </c>
      <c r="AB1043" s="219">
        <v>4.42</v>
      </c>
      <c r="AC1043" s="219">
        <v>3.79</v>
      </c>
      <c r="AD1043" s="219">
        <v>2.96</v>
      </c>
      <c r="AE1043" s="219">
        <v>2.76</v>
      </c>
      <c r="AF1043" s="219">
        <v>2.32</v>
      </c>
      <c r="AG1043" s="179">
        <v>2.0324301178405</v>
      </c>
      <c r="AH1043" s="179">
        <v>2.06369827349959</v>
      </c>
      <c r="AI1043" s="179">
        <v>2.57441148259797</v>
      </c>
      <c r="AJ1043" s="179">
        <v>3.36653809262812</v>
      </c>
      <c r="AK1043" s="179">
        <v>3.85640586462044</v>
      </c>
      <c r="AL1043" s="179">
        <v>4.06486023568101</v>
      </c>
      <c r="AM1043" s="179">
        <v>5.0237503425596</v>
      </c>
      <c r="AN1043" s="179">
        <v>4.60684160043848</v>
      </c>
      <c r="AO1043" s="179">
        <v>3.9502103315977</v>
      </c>
      <c r="AP1043" s="179">
        <v>3.08512469169635</v>
      </c>
      <c r="AQ1043" s="179">
        <v>2.87667032063579</v>
      </c>
      <c r="AR1043" s="179">
        <v>2.41807070430255</v>
      </c>
      <c r="AS1043" s="177">
        <v>0.8</v>
      </c>
      <c r="AT1043" s="180">
        <v>1.07106598984772</v>
      </c>
      <c r="AU1043" s="181">
        <v>1036</v>
      </c>
    </row>
    <row r="1044" customHeight="1" spans="1:47">
      <c r="A1044" s="184" t="s">
        <v>1086</v>
      </c>
      <c r="B1044" s="185" t="s">
        <v>1194</v>
      </c>
      <c r="C1044" s="167" t="s">
        <v>1198</v>
      </c>
      <c r="D1044" s="186">
        <v>0</v>
      </c>
      <c r="E1044" s="186">
        <v>0.75</v>
      </c>
      <c r="F1044" s="186" t="s">
        <v>1089</v>
      </c>
      <c r="G1044" s="187"/>
      <c r="H1044" s="186" t="s">
        <v>160</v>
      </c>
      <c r="I1044" s="186" t="s">
        <v>160</v>
      </c>
      <c r="J1044" s="186" t="s">
        <v>160</v>
      </c>
      <c r="K1044" s="186" t="s">
        <v>160</v>
      </c>
      <c r="L1044" s="171">
        <v>0.4471</v>
      </c>
      <c r="M1044" s="172">
        <v>223</v>
      </c>
      <c r="N1044" s="173">
        <v>111.45</v>
      </c>
      <c r="O1044" s="173">
        <v>27.25</v>
      </c>
      <c r="P1044" s="174">
        <v>0.895</v>
      </c>
      <c r="Q1044" s="175">
        <v>21.75</v>
      </c>
      <c r="R1044" s="176">
        <v>17</v>
      </c>
      <c r="S1044" s="174">
        <f t="shared" si="32"/>
        <v>0.934144</v>
      </c>
      <c r="T1044" s="177">
        <f t="shared" si="33"/>
        <v>-0.0419036037270486</v>
      </c>
      <c r="U1044" s="219">
        <v>1.95</v>
      </c>
      <c r="V1044" s="219">
        <v>1.98</v>
      </c>
      <c r="W1044" s="219">
        <v>2.47</v>
      </c>
      <c r="X1044" s="219">
        <v>3.23</v>
      </c>
      <c r="Y1044" s="219">
        <v>3.7</v>
      </c>
      <c r="Z1044" s="219">
        <v>3.9</v>
      </c>
      <c r="AA1044" s="219">
        <v>4.82</v>
      </c>
      <c r="AB1044" s="219">
        <v>4.42</v>
      </c>
      <c r="AC1044" s="219">
        <v>3.79</v>
      </c>
      <c r="AD1044" s="219">
        <v>2.96</v>
      </c>
      <c r="AE1044" s="219">
        <v>2.76</v>
      </c>
      <c r="AF1044" s="219">
        <v>2.32</v>
      </c>
      <c r="AG1044" s="179">
        <v>2.03261381542888</v>
      </c>
      <c r="AH1044" s="179">
        <v>2.06388479720471</v>
      </c>
      <c r="AI1044" s="179">
        <v>2.57464416620992</v>
      </c>
      <c r="AJ1044" s="179">
        <v>3.36684237119759</v>
      </c>
      <c r="AK1044" s="179">
        <v>3.85675441901891</v>
      </c>
      <c r="AL1044" s="179">
        <v>4.06522763085777</v>
      </c>
      <c r="AM1044" s="179">
        <v>5.02420440531653</v>
      </c>
      <c r="AN1044" s="179">
        <v>4.60725798163881</v>
      </c>
      <c r="AO1044" s="179">
        <v>3.9505673643464</v>
      </c>
      <c r="AP1044" s="179">
        <v>3.08540353521513</v>
      </c>
      <c r="AQ1044" s="179">
        <v>2.87693032337627</v>
      </c>
      <c r="AR1044" s="179">
        <v>2.41828925733078</v>
      </c>
      <c r="AS1044" s="177">
        <v>0.8</v>
      </c>
      <c r="AT1044" s="180">
        <v>1.07044442142339</v>
      </c>
      <c r="AU1044" s="181">
        <v>1037</v>
      </c>
    </row>
    <row r="1045" customHeight="1" spans="1:47">
      <c r="A1045" s="184" t="s">
        <v>1086</v>
      </c>
      <c r="B1045" s="185" t="s">
        <v>1194</v>
      </c>
      <c r="C1045" s="167" t="s">
        <v>1199</v>
      </c>
      <c r="D1045" s="186">
        <v>0</v>
      </c>
      <c r="E1045" s="186">
        <v>0.75</v>
      </c>
      <c r="F1045" s="186" t="s">
        <v>1089</v>
      </c>
      <c r="G1045" s="187"/>
      <c r="H1045" s="186" t="s">
        <v>160</v>
      </c>
      <c r="I1045" s="186" t="s">
        <v>160</v>
      </c>
      <c r="J1045" s="186" t="s">
        <v>160</v>
      </c>
      <c r="K1045" s="186" t="s">
        <v>160</v>
      </c>
      <c r="L1045" s="171">
        <v>0.4471</v>
      </c>
      <c r="M1045" s="172">
        <v>265</v>
      </c>
      <c r="N1045" s="173">
        <v>111.75</v>
      </c>
      <c r="O1045" s="173">
        <v>27.25</v>
      </c>
      <c r="P1045" s="174">
        <v>0.893</v>
      </c>
      <c r="Q1045" s="175">
        <v>21.75</v>
      </c>
      <c r="R1045" s="176">
        <v>17</v>
      </c>
      <c r="S1045" s="174">
        <f t="shared" si="32"/>
        <v>0.934144</v>
      </c>
      <c r="T1045" s="177">
        <f t="shared" si="33"/>
        <v>-0.0440446012606194</v>
      </c>
      <c r="U1045" s="219">
        <v>1.95</v>
      </c>
      <c r="V1045" s="219">
        <v>1.98</v>
      </c>
      <c r="W1045" s="219">
        <v>2.47</v>
      </c>
      <c r="X1045" s="219">
        <v>3.23</v>
      </c>
      <c r="Y1045" s="219">
        <v>3.7</v>
      </c>
      <c r="Z1045" s="219">
        <v>3.9</v>
      </c>
      <c r="AA1045" s="219">
        <v>4.82</v>
      </c>
      <c r="AB1045" s="219">
        <v>4.42</v>
      </c>
      <c r="AC1045" s="219">
        <v>3.79</v>
      </c>
      <c r="AD1045" s="219">
        <v>2.96</v>
      </c>
      <c r="AE1045" s="219">
        <v>2.76</v>
      </c>
      <c r="AF1045" s="219">
        <v>2.32</v>
      </c>
      <c r="AG1045" s="179">
        <v>2.03261381542888</v>
      </c>
      <c r="AH1045" s="179">
        <v>2.06388479720471</v>
      </c>
      <c r="AI1045" s="179">
        <v>2.57464416620992</v>
      </c>
      <c r="AJ1045" s="179">
        <v>3.36684237119759</v>
      </c>
      <c r="AK1045" s="179">
        <v>3.85675441901891</v>
      </c>
      <c r="AL1045" s="179">
        <v>4.06522763085777</v>
      </c>
      <c r="AM1045" s="179">
        <v>5.02420440531653</v>
      </c>
      <c r="AN1045" s="179">
        <v>4.60725798163881</v>
      </c>
      <c r="AO1045" s="179">
        <v>3.9505673643464</v>
      </c>
      <c r="AP1045" s="179">
        <v>3.08540353521513</v>
      </c>
      <c r="AQ1045" s="179">
        <v>2.87693032337627</v>
      </c>
      <c r="AR1045" s="179">
        <v>2.41828925733078</v>
      </c>
      <c r="AS1045" s="177">
        <v>0.8</v>
      </c>
      <c r="AT1045" s="180">
        <v>1.08043897562967</v>
      </c>
      <c r="AU1045" s="181">
        <v>1038</v>
      </c>
    </row>
    <row r="1046" customHeight="1" spans="1:47">
      <c r="A1046" s="184" t="s">
        <v>1086</v>
      </c>
      <c r="B1046" s="185" t="s">
        <v>1194</v>
      </c>
      <c r="C1046" s="167" t="s">
        <v>1200</v>
      </c>
      <c r="D1046" s="186">
        <v>0</v>
      </c>
      <c r="E1046" s="186">
        <v>0.75</v>
      </c>
      <c r="F1046" s="186" t="s">
        <v>1089</v>
      </c>
      <c r="G1046" s="187"/>
      <c r="H1046" s="186" t="s">
        <v>160</v>
      </c>
      <c r="I1046" s="186" t="s">
        <v>160</v>
      </c>
      <c r="J1046" s="186" t="s">
        <v>160</v>
      </c>
      <c r="K1046" s="186" t="s">
        <v>160</v>
      </c>
      <c r="L1046" s="171">
        <v>0.4471</v>
      </c>
      <c r="M1046" s="172">
        <v>209</v>
      </c>
      <c r="N1046" s="173">
        <v>111.45</v>
      </c>
      <c r="O1046" s="173">
        <v>27.32</v>
      </c>
      <c r="P1046" s="174">
        <v>0.895</v>
      </c>
      <c r="Q1046" s="175">
        <v>21.82</v>
      </c>
      <c r="R1046" s="176">
        <v>17</v>
      </c>
      <c r="S1046" s="174">
        <f t="shared" si="32"/>
        <v>0.934144</v>
      </c>
      <c r="T1046" s="177">
        <f t="shared" si="33"/>
        <v>-0.0419036037270486</v>
      </c>
      <c r="U1046" s="219">
        <v>1.95</v>
      </c>
      <c r="V1046" s="219">
        <v>1.98</v>
      </c>
      <c r="W1046" s="219">
        <v>2.47</v>
      </c>
      <c r="X1046" s="219">
        <v>3.23</v>
      </c>
      <c r="Y1046" s="219">
        <v>3.7</v>
      </c>
      <c r="Z1046" s="219">
        <v>3.9</v>
      </c>
      <c r="AA1046" s="219">
        <v>4.82</v>
      </c>
      <c r="AB1046" s="219">
        <v>4.42</v>
      </c>
      <c r="AC1046" s="219">
        <v>3.79</v>
      </c>
      <c r="AD1046" s="219">
        <v>2.96</v>
      </c>
      <c r="AE1046" s="219">
        <v>2.76</v>
      </c>
      <c r="AF1046" s="219">
        <v>2.32</v>
      </c>
      <c r="AG1046" s="179">
        <v>2.03333190600164</v>
      </c>
      <c r="AH1046" s="179">
        <v>2.06461393532475</v>
      </c>
      <c r="AI1046" s="179">
        <v>2.57555374760208</v>
      </c>
      <c r="AJ1046" s="179">
        <v>3.36803182378734</v>
      </c>
      <c r="AK1046" s="179">
        <v>3.85811694984927</v>
      </c>
      <c r="AL1046" s="179">
        <v>4.06666381200329</v>
      </c>
      <c r="AM1046" s="179">
        <v>5.02597937791176</v>
      </c>
      <c r="AN1046" s="179">
        <v>4.60888565360373</v>
      </c>
      <c r="AO1046" s="179">
        <v>3.95196303781858</v>
      </c>
      <c r="AP1046" s="179">
        <v>3.08649355987942</v>
      </c>
      <c r="AQ1046" s="179">
        <v>2.8779466977254</v>
      </c>
      <c r="AR1046" s="179">
        <v>2.41914360098657</v>
      </c>
      <c r="AS1046" s="177">
        <v>0.8</v>
      </c>
      <c r="AT1046" s="180">
        <v>1.07159136315875</v>
      </c>
      <c r="AU1046" s="181">
        <v>1039</v>
      </c>
    </row>
    <row r="1047" customHeight="1" spans="1:47">
      <c r="A1047" s="184" t="s">
        <v>1086</v>
      </c>
      <c r="B1047" s="185" t="s">
        <v>1194</v>
      </c>
      <c r="C1047" s="167" t="s">
        <v>1201</v>
      </c>
      <c r="D1047" s="186">
        <v>0</v>
      </c>
      <c r="E1047" s="186">
        <v>0.75</v>
      </c>
      <c r="F1047" s="186" t="s">
        <v>1089</v>
      </c>
      <c r="G1047" s="187"/>
      <c r="H1047" s="186" t="s">
        <v>160</v>
      </c>
      <c r="I1047" s="186" t="s">
        <v>160</v>
      </c>
      <c r="J1047" s="186" t="s">
        <v>160</v>
      </c>
      <c r="K1047" s="186" t="s">
        <v>160</v>
      </c>
      <c r="L1047" s="171">
        <v>0.4471</v>
      </c>
      <c r="M1047" s="172">
        <v>254</v>
      </c>
      <c r="N1047" s="173">
        <v>111.27</v>
      </c>
      <c r="O1047" s="173">
        <v>27</v>
      </c>
      <c r="P1047" s="174">
        <v>0.894</v>
      </c>
      <c r="Q1047" s="175">
        <v>21.4</v>
      </c>
      <c r="R1047" s="176">
        <v>17</v>
      </c>
      <c r="S1047" s="174">
        <f t="shared" si="32"/>
        <v>0.934144</v>
      </c>
      <c r="T1047" s="177">
        <f t="shared" si="33"/>
        <v>-0.042974102493834</v>
      </c>
      <c r="U1047" s="219">
        <v>1.95</v>
      </c>
      <c r="V1047" s="219">
        <v>1.98</v>
      </c>
      <c r="W1047" s="219">
        <v>2.47</v>
      </c>
      <c r="X1047" s="219">
        <v>3.23</v>
      </c>
      <c r="Y1047" s="219">
        <v>3.7</v>
      </c>
      <c r="Z1047" s="219">
        <v>3.9</v>
      </c>
      <c r="AA1047" s="219">
        <v>4.82</v>
      </c>
      <c r="AB1047" s="219">
        <v>4.42</v>
      </c>
      <c r="AC1047" s="219">
        <v>3.79</v>
      </c>
      <c r="AD1047" s="219">
        <v>2.96</v>
      </c>
      <c r="AE1047" s="219">
        <v>2.76</v>
      </c>
      <c r="AF1047" s="219">
        <v>2.32</v>
      </c>
      <c r="AG1047" s="179">
        <v>2.02950765620718</v>
      </c>
      <c r="AH1047" s="179">
        <v>2.06073085091806</v>
      </c>
      <c r="AI1047" s="179">
        <v>2.57070969786243</v>
      </c>
      <c r="AJ1047" s="179">
        <v>3.36169729720471</v>
      </c>
      <c r="AK1047" s="179">
        <v>3.8508606810085</v>
      </c>
      <c r="AL1047" s="179">
        <v>4.05901531241436</v>
      </c>
      <c r="AM1047" s="179">
        <v>5.01652661688134</v>
      </c>
      <c r="AN1047" s="179">
        <v>4.60021735406961</v>
      </c>
      <c r="AO1047" s="179">
        <v>3.94453026514113</v>
      </c>
      <c r="AP1047" s="179">
        <v>3.0806885448068</v>
      </c>
      <c r="AQ1047" s="179">
        <v>2.87253391340093</v>
      </c>
      <c r="AR1047" s="179">
        <v>2.41459372430803</v>
      </c>
      <c r="AS1047" s="177">
        <v>0.8</v>
      </c>
      <c r="AT1047" s="180">
        <v>1.06988944961596</v>
      </c>
      <c r="AU1047" s="181">
        <v>1040</v>
      </c>
    </row>
    <row r="1048" customHeight="1" spans="1:47">
      <c r="A1048" s="184" t="s">
        <v>1086</v>
      </c>
      <c r="B1048" s="185" t="s">
        <v>1194</v>
      </c>
      <c r="C1048" s="167" t="s">
        <v>1202</v>
      </c>
      <c r="D1048" s="186">
        <v>0</v>
      </c>
      <c r="E1048" s="186">
        <v>0.75</v>
      </c>
      <c r="F1048" s="186" t="s">
        <v>1089</v>
      </c>
      <c r="G1048" s="187"/>
      <c r="H1048" s="186" t="s">
        <v>160</v>
      </c>
      <c r="I1048" s="186" t="s">
        <v>160</v>
      </c>
      <c r="J1048" s="186" t="s">
        <v>160</v>
      </c>
      <c r="K1048" s="186" t="s">
        <v>160</v>
      </c>
      <c r="L1048" s="171">
        <v>0.4471</v>
      </c>
      <c r="M1048" s="172">
        <v>267</v>
      </c>
      <c r="N1048" s="173">
        <v>111.03</v>
      </c>
      <c r="O1048" s="173">
        <v>27.12</v>
      </c>
      <c r="P1048" s="174">
        <v>0.898</v>
      </c>
      <c r="Q1048" s="175">
        <v>21.62</v>
      </c>
      <c r="R1048" s="176">
        <v>18</v>
      </c>
      <c r="S1048" s="174">
        <f t="shared" si="32"/>
        <v>0.934144</v>
      </c>
      <c r="T1048" s="177">
        <f t="shared" si="33"/>
        <v>-0.0386921074266923</v>
      </c>
      <c r="U1048" s="219">
        <v>1.95</v>
      </c>
      <c r="V1048" s="219">
        <v>1.98</v>
      </c>
      <c r="W1048" s="219">
        <v>2.47</v>
      </c>
      <c r="X1048" s="219">
        <v>3.23</v>
      </c>
      <c r="Y1048" s="219">
        <v>3.7</v>
      </c>
      <c r="Z1048" s="219">
        <v>3.9</v>
      </c>
      <c r="AA1048" s="219">
        <v>4.82</v>
      </c>
      <c r="AB1048" s="219">
        <v>4.42</v>
      </c>
      <c r="AC1048" s="219">
        <v>3.79</v>
      </c>
      <c r="AD1048" s="219">
        <v>2.96</v>
      </c>
      <c r="AE1048" s="219">
        <v>2.76</v>
      </c>
      <c r="AF1048" s="219">
        <v>2.32</v>
      </c>
      <c r="AG1048" s="179">
        <v>2.03137803165251</v>
      </c>
      <c r="AH1048" s="179">
        <v>2.06263000137024</v>
      </c>
      <c r="AI1048" s="179">
        <v>2.57307884009318</v>
      </c>
      <c r="AJ1048" s="179">
        <v>3.36479540627569</v>
      </c>
      <c r="AK1048" s="179">
        <v>3.85440959852014</v>
      </c>
      <c r="AL1048" s="179">
        <v>4.06275606330501</v>
      </c>
      <c r="AM1048" s="179">
        <v>5.02114980131543</v>
      </c>
      <c r="AN1048" s="179">
        <v>4.60445687174568</v>
      </c>
      <c r="AO1048" s="179">
        <v>3.94816550767333</v>
      </c>
      <c r="AP1048" s="179">
        <v>3.08352767881611</v>
      </c>
      <c r="AQ1048" s="179">
        <v>2.87518121403124</v>
      </c>
      <c r="AR1048" s="179">
        <v>2.41681899150452</v>
      </c>
      <c r="AS1048" s="177">
        <v>0.8</v>
      </c>
      <c r="AT1048" s="180">
        <v>1.06555326989389</v>
      </c>
      <c r="AU1048" s="181">
        <v>1041</v>
      </c>
    </row>
    <row r="1049" customHeight="1" spans="1:47">
      <c r="A1049" s="184" t="s">
        <v>1086</v>
      </c>
      <c r="B1049" s="185" t="s">
        <v>1194</v>
      </c>
      <c r="C1049" s="167" t="s">
        <v>1203</v>
      </c>
      <c r="D1049" s="186">
        <v>0</v>
      </c>
      <c r="E1049" s="186">
        <v>0.75</v>
      </c>
      <c r="F1049" s="186" t="s">
        <v>1089</v>
      </c>
      <c r="G1049" s="187"/>
      <c r="H1049" s="186" t="s">
        <v>160</v>
      </c>
      <c r="I1049" s="186" t="s">
        <v>160</v>
      </c>
      <c r="J1049" s="186" t="s">
        <v>160</v>
      </c>
      <c r="K1049" s="186" t="s">
        <v>160</v>
      </c>
      <c r="L1049" s="171">
        <v>0.4471</v>
      </c>
      <c r="M1049" s="172">
        <v>303</v>
      </c>
      <c r="N1049" s="173">
        <v>110.57</v>
      </c>
      <c r="O1049" s="173">
        <v>27.05</v>
      </c>
      <c r="P1049" s="174">
        <v>0.902</v>
      </c>
      <c r="Q1049" s="175">
        <v>24.05</v>
      </c>
      <c r="R1049" s="176">
        <v>18</v>
      </c>
      <c r="S1049" s="174">
        <f t="shared" si="32"/>
        <v>0.935768</v>
      </c>
      <c r="T1049" s="177">
        <f t="shared" si="33"/>
        <v>-0.0360858674372281</v>
      </c>
      <c r="U1049" s="219">
        <v>1.88</v>
      </c>
      <c r="V1049" s="219">
        <v>2</v>
      </c>
      <c r="W1049" s="219">
        <v>2.52</v>
      </c>
      <c r="X1049" s="219">
        <v>3.26</v>
      </c>
      <c r="Y1049" s="219">
        <v>3.73</v>
      </c>
      <c r="Z1049" s="219">
        <v>3.94</v>
      </c>
      <c r="AA1049" s="219">
        <v>4.77</v>
      </c>
      <c r="AB1049" s="219">
        <v>4.56</v>
      </c>
      <c r="AC1049" s="219">
        <v>3.88</v>
      </c>
      <c r="AD1049" s="219">
        <v>2.94</v>
      </c>
      <c r="AE1049" s="219">
        <v>2.68</v>
      </c>
      <c r="AF1049" s="219">
        <v>2.21</v>
      </c>
      <c r="AG1049" s="179">
        <v>1.98411674688598</v>
      </c>
      <c r="AH1049" s="179">
        <v>2.11076249668721</v>
      </c>
      <c r="AI1049" s="179">
        <v>2.65956074582589</v>
      </c>
      <c r="AJ1049" s="179">
        <v>3.44054286960016</v>
      </c>
      <c r="AK1049" s="179">
        <v>3.93657205632165</v>
      </c>
      <c r="AL1049" s="179">
        <v>4.15820211847381</v>
      </c>
      <c r="AM1049" s="179">
        <v>5.034168554599</v>
      </c>
      <c r="AN1049" s="179">
        <v>4.81253849244685</v>
      </c>
      <c r="AO1049" s="179">
        <v>4.09487924357319</v>
      </c>
      <c r="AP1049" s="179">
        <v>3.1028208701302</v>
      </c>
      <c r="AQ1049" s="179">
        <v>2.82842174556087</v>
      </c>
      <c r="AR1049" s="179">
        <v>2.33239255883937</v>
      </c>
      <c r="AS1049" s="177">
        <v>0.8</v>
      </c>
      <c r="AT1049" s="180">
        <v>1.06770795283529</v>
      </c>
      <c r="AU1049" s="181">
        <v>1042</v>
      </c>
    </row>
    <row r="1050" customHeight="1" spans="1:47">
      <c r="A1050" s="184" t="s">
        <v>1086</v>
      </c>
      <c r="B1050" s="185" t="s">
        <v>1194</v>
      </c>
      <c r="C1050" s="167" t="s">
        <v>1204</v>
      </c>
      <c r="D1050" s="186">
        <v>0</v>
      </c>
      <c r="E1050" s="186">
        <v>0.75</v>
      </c>
      <c r="F1050" s="186" t="s">
        <v>1089</v>
      </c>
      <c r="G1050" s="187"/>
      <c r="H1050" s="186" t="s">
        <v>160</v>
      </c>
      <c r="I1050" s="186" t="s">
        <v>160</v>
      </c>
      <c r="J1050" s="186" t="s">
        <v>160</v>
      </c>
      <c r="K1050" s="186" t="s">
        <v>160</v>
      </c>
      <c r="L1050" s="171">
        <v>0.4471</v>
      </c>
      <c r="M1050" s="172">
        <v>302</v>
      </c>
      <c r="N1050" s="173">
        <v>110.15</v>
      </c>
      <c r="O1050" s="173">
        <v>26.58</v>
      </c>
      <c r="P1050" s="174">
        <v>0.891</v>
      </c>
      <c r="Q1050" s="175">
        <v>23.88</v>
      </c>
      <c r="R1050" s="176">
        <v>17</v>
      </c>
      <c r="S1050" s="174">
        <f t="shared" si="32"/>
        <v>0.929488</v>
      </c>
      <c r="T1050" s="177">
        <f t="shared" si="33"/>
        <v>-0.0414077427573032</v>
      </c>
      <c r="U1050" s="219">
        <v>1.83</v>
      </c>
      <c r="V1050" s="219">
        <v>2.02</v>
      </c>
      <c r="W1050" s="219">
        <v>2.5</v>
      </c>
      <c r="X1050" s="219">
        <v>3.27</v>
      </c>
      <c r="Y1050" s="219">
        <v>3.65</v>
      </c>
      <c r="Z1050" s="219">
        <v>3.94</v>
      </c>
      <c r="AA1050" s="219">
        <v>4.76</v>
      </c>
      <c r="AB1050" s="219">
        <v>4.34</v>
      </c>
      <c r="AC1050" s="219">
        <v>3.79</v>
      </c>
      <c r="AD1050" s="219">
        <v>2.9</v>
      </c>
      <c r="AE1050" s="219">
        <v>2.8</v>
      </c>
      <c r="AF1050" s="219">
        <v>2.32</v>
      </c>
      <c r="AG1050" s="179">
        <v>1.93006360490937</v>
      </c>
      <c r="AH1050" s="179">
        <v>2.13045272235898</v>
      </c>
      <c r="AI1050" s="179">
        <v>2.63669891381061</v>
      </c>
      <c r="AJ1050" s="179">
        <v>3.44880217926428</v>
      </c>
      <c r="AK1050" s="179">
        <v>3.8495804141635</v>
      </c>
      <c r="AL1050" s="179">
        <v>4.15543748816553</v>
      </c>
      <c r="AM1050" s="179">
        <v>5.02027473189541</v>
      </c>
      <c r="AN1050" s="179">
        <v>4.57730931437523</v>
      </c>
      <c r="AO1050" s="179">
        <v>3.99723555333689</v>
      </c>
      <c r="AP1050" s="179">
        <v>3.05857074002031</v>
      </c>
      <c r="AQ1050" s="179">
        <v>2.95310278346789</v>
      </c>
      <c r="AR1050" s="179">
        <v>2.44685659201625</v>
      </c>
      <c r="AS1050" s="177">
        <v>0.8</v>
      </c>
      <c r="AT1050" s="180">
        <v>1.06783945295948</v>
      </c>
      <c r="AU1050" s="181">
        <v>1043</v>
      </c>
    </row>
    <row r="1051" customHeight="1" spans="1:47">
      <c r="A1051" s="184" t="s">
        <v>1086</v>
      </c>
      <c r="B1051" s="185" t="s">
        <v>1194</v>
      </c>
      <c r="C1051" s="167" t="s">
        <v>1205</v>
      </c>
      <c r="D1051" s="186">
        <v>0</v>
      </c>
      <c r="E1051" s="186">
        <v>0.75</v>
      </c>
      <c r="F1051" s="186" t="s">
        <v>1089</v>
      </c>
      <c r="G1051" s="187"/>
      <c r="H1051" s="186" t="s">
        <v>160</v>
      </c>
      <c r="I1051" s="186" t="s">
        <v>160</v>
      </c>
      <c r="J1051" s="186" t="s">
        <v>160</v>
      </c>
      <c r="K1051" s="186" t="s">
        <v>160</v>
      </c>
      <c r="L1051" s="171">
        <v>0.4471</v>
      </c>
      <c r="M1051" s="172">
        <v>301</v>
      </c>
      <c r="N1051" s="173">
        <v>110.85</v>
      </c>
      <c r="O1051" s="173">
        <v>26.43</v>
      </c>
      <c r="P1051" s="174">
        <v>0.915</v>
      </c>
      <c r="Q1051" s="175">
        <v>23.73</v>
      </c>
      <c r="R1051" s="176">
        <v>17</v>
      </c>
      <c r="S1051" s="174">
        <f t="shared" si="32"/>
        <v>0.929488</v>
      </c>
      <c r="T1051" s="177">
        <f t="shared" si="33"/>
        <v>-0.015587075895547</v>
      </c>
      <c r="U1051" s="219">
        <v>1.83</v>
      </c>
      <c r="V1051" s="219">
        <v>2.02</v>
      </c>
      <c r="W1051" s="219">
        <v>2.5</v>
      </c>
      <c r="X1051" s="219">
        <v>3.27</v>
      </c>
      <c r="Y1051" s="219">
        <v>3.65</v>
      </c>
      <c r="Z1051" s="219">
        <v>3.94</v>
      </c>
      <c r="AA1051" s="219">
        <v>4.76</v>
      </c>
      <c r="AB1051" s="219">
        <v>4.34</v>
      </c>
      <c r="AC1051" s="219">
        <v>3.79</v>
      </c>
      <c r="AD1051" s="219">
        <v>2.9</v>
      </c>
      <c r="AE1051" s="219">
        <v>2.8</v>
      </c>
      <c r="AF1051" s="219">
        <v>2.32</v>
      </c>
      <c r="AG1051" s="179">
        <v>1.92829953694937</v>
      </c>
      <c r="AH1051" s="179">
        <v>2.12850549980204</v>
      </c>
      <c r="AI1051" s="179">
        <v>2.63428898490352</v>
      </c>
      <c r="AJ1051" s="179">
        <v>3.4456499922538</v>
      </c>
      <c r="AK1051" s="179">
        <v>3.84606191795913</v>
      </c>
      <c r="AL1051" s="179">
        <v>4.15163944020794</v>
      </c>
      <c r="AM1051" s="179">
        <v>5.0156862272563</v>
      </c>
      <c r="AN1051" s="179">
        <v>4.5731256777925</v>
      </c>
      <c r="AO1051" s="179">
        <v>3.99358210111373</v>
      </c>
      <c r="AP1051" s="179">
        <v>3.05577522248808</v>
      </c>
      <c r="AQ1051" s="179">
        <v>2.95040366309194</v>
      </c>
      <c r="AR1051" s="179">
        <v>2.44462017799046</v>
      </c>
      <c r="AS1051" s="177">
        <v>0.8</v>
      </c>
      <c r="AT1051" s="180">
        <v>1.06770795283529</v>
      </c>
      <c r="AU1051" s="181">
        <v>1044</v>
      </c>
    </row>
    <row r="1052" customHeight="1" spans="1:47">
      <c r="A1052" s="184" t="s">
        <v>1086</v>
      </c>
      <c r="B1052" s="185" t="s">
        <v>1194</v>
      </c>
      <c r="C1052" s="167" t="s">
        <v>1206</v>
      </c>
      <c r="D1052" s="186">
        <v>0</v>
      </c>
      <c r="E1052" s="186">
        <v>0.75</v>
      </c>
      <c r="F1052" s="186" t="s">
        <v>1089</v>
      </c>
      <c r="G1052" s="187"/>
      <c r="H1052" s="186" t="s">
        <v>160</v>
      </c>
      <c r="I1052" s="186" t="s">
        <v>160</v>
      </c>
      <c r="J1052" s="186" t="s">
        <v>160</v>
      </c>
      <c r="K1052" s="186" t="s">
        <v>160</v>
      </c>
      <c r="L1052" s="171">
        <v>0.4471</v>
      </c>
      <c r="M1052" s="172">
        <v>480</v>
      </c>
      <c r="N1052" s="173">
        <v>110.32</v>
      </c>
      <c r="O1052" s="173">
        <v>26.37</v>
      </c>
      <c r="P1052" s="174">
        <v>0.925</v>
      </c>
      <c r="Q1052" s="175">
        <v>23.67</v>
      </c>
      <c r="R1052" s="176">
        <v>18</v>
      </c>
      <c r="S1052" s="174">
        <f t="shared" si="32"/>
        <v>0.929488</v>
      </c>
      <c r="T1052" s="177">
        <f t="shared" si="33"/>
        <v>-0.00482846470314857</v>
      </c>
      <c r="U1052" s="219">
        <v>1.83</v>
      </c>
      <c r="V1052" s="219">
        <v>2.02</v>
      </c>
      <c r="W1052" s="219">
        <v>2.5</v>
      </c>
      <c r="X1052" s="219">
        <v>3.27</v>
      </c>
      <c r="Y1052" s="219">
        <v>3.65</v>
      </c>
      <c r="Z1052" s="219">
        <v>3.94</v>
      </c>
      <c r="AA1052" s="219">
        <v>4.76</v>
      </c>
      <c r="AB1052" s="219">
        <v>4.34</v>
      </c>
      <c r="AC1052" s="219">
        <v>3.79</v>
      </c>
      <c r="AD1052" s="219">
        <v>2.9</v>
      </c>
      <c r="AE1052" s="219">
        <v>2.8</v>
      </c>
      <c r="AF1052" s="219">
        <v>2.32</v>
      </c>
      <c r="AG1052" s="179">
        <v>1.92740175236259</v>
      </c>
      <c r="AH1052" s="179">
        <v>2.12751450260789</v>
      </c>
      <c r="AI1052" s="179">
        <v>2.63306250322758</v>
      </c>
      <c r="AJ1052" s="179">
        <v>3.44404575422168</v>
      </c>
      <c r="AK1052" s="179">
        <v>3.84427125471227</v>
      </c>
      <c r="AL1052" s="179">
        <v>4.14970650508667</v>
      </c>
      <c r="AM1052" s="179">
        <v>5.01335100614532</v>
      </c>
      <c r="AN1052" s="179">
        <v>4.57099650560308</v>
      </c>
      <c r="AO1052" s="179">
        <v>3.99172275489302</v>
      </c>
      <c r="AP1052" s="179">
        <v>3.054352503744</v>
      </c>
      <c r="AQ1052" s="179">
        <v>2.94903000361489</v>
      </c>
      <c r="AR1052" s="179">
        <v>2.4434820029952</v>
      </c>
      <c r="AS1052" s="177">
        <v>0.8</v>
      </c>
      <c r="AT1052" s="180">
        <v>1.06770795283529</v>
      </c>
      <c r="AU1052" s="181">
        <v>1045</v>
      </c>
    </row>
    <row r="1053" customHeight="1" spans="1:47">
      <c r="A1053" s="184" t="s">
        <v>1086</v>
      </c>
      <c r="B1053" s="185" t="s">
        <v>1194</v>
      </c>
      <c r="C1053" s="167" t="s">
        <v>1207</v>
      </c>
      <c r="D1053" s="186">
        <v>0</v>
      </c>
      <c r="E1053" s="186">
        <v>0.75</v>
      </c>
      <c r="F1053" s="186" t="s">
        <v>1089</v>
      </c>
      <c r="G1053" s="187"/>
      <c r="H1053" s="186" t="s">
        <v>160</v>
      </c>
      <c r="I1053" s="186" t="s">
        <v>160</v>
      </c>
      <c r="J1053" s="186" t="s">
        <v>160</v>
      </c>
      <c r="K1053" s="186" t="s">
        <v>160</v>
      </c>
      <c r="L1053" s="171">
        <v>0.4471</v>
      </c>
      <c r="M1053" s="172">
        <v>318</v>
      </c>
      <c r="N1053" s="173">
        <v>110.63</v>
      </c>
      <c r="O1053" s="173">
        <v>26.73</v>
      </c>
      <c r="P1053" s="174">
        <v>0.917</v>
      </c>
      <c r="Q1053" s="175">
        <v>24.13</v>
      </c>
      <c r="R1053" s="176">
        <v>17</v>
      </c>
      <c r="S1053" s="174">
        <f t="shared" si="32"/>
        <v>0.929488</v>
      </c>
      <c r="T1053" s="177">
        <f t="shared" si="33"/>
        <v>-0.0134353536570673</v>
      </c>
      <c r="U1053" s="219">
        <v>1.83</v>
      </c>
      <c r="V1053" s="219">
        <v>2.02</v>
      </c>
      <c r="W1053" s="219">
        <v>2.5</v>
      </c>
      <c r="X1053" s="219">
        <v>3.27</v>
      </c>
      <c r="Y1053" s="219">
        <v>3.65</v>
      </c>
      <c r="Z1053" s="219">
        <v>3.94</v>
      </c>
      <c r="AA1053" s="219">
        <v>4.76</v>
      </c>
      <c r="AB1053" s="219">
        <v>4.34</v>
      </c>
      <c r="AC1053" s="219">
        <v>3.79</v>
      </c>
      <c r="AD1053" s="219">
        <v>2.9</v>
      </c>
      <c r="AE1053" s="219">
        <v>2.8</v>
      </c>
      <c r="AF1053" s="219">
        <v>2.32</v>
      </c>
      <c r="AG1053" s="179">
        <v>1.93214268500508</v>
      </c>
      <c r="AH1053" s="179">
        <v>2.13274766322965</v>
      </c>
      <c r="AI1053" s="179">
        <v>2.63953918716541</v>
      </c>
      <c r="AJ1053" s="179">
        <v>3.45251725681235</v>
      </c>
      <c r="AK1053" s="179">
        <v>3.85372721326149</v>
      </c>
      <c r="AL1053" s="179">
        <v>4.15991375897268</v>
      </c>
      <c r="AM1053" s="179">
        <v>5.02568261236294</v>
      </c>
      <c r="AN1053" s="179">
        <v>4.58224002891915</v>
      </c>
      <c r="AO1053" s="179">
        <v>4.00154140774276</v>
      </c>
      <c r="AP1053" s="179">
        <v>3.06186545711187</v>
      </c>
      <c r="AQ1053" s="179">
        <v>2.95628388962526</v>
      </c>
      <c r="AR1053" s="179">
        <v>2.4494923656895</v>
      </c>
      <c r="AS1053" s="177">
        <v>0.8</v>
      </c>
      <c r="AT1053" s="180">
        <v>1.06797095308368</v>
      </c>
      <c r="AU1053" s="181">
        <v>1046</v>
      </c>
    </row>
    <row r="1054" customHeight="1" spans="1:47">
      <c r="A1054" s="184" t="s">
        <v>1086</v>
      </c>
      <c r="B1054" s="185" t="s">
        <v>1208</v>
      </c>
      <c r="C1054" s="188" t="s">
        <v>1209</v>
      </c>
      <c r="D1054" s="186">
        <v>0</v>
      </c>
      <c r="E1054" s="186">
        <v>0.75</v>
      </c>
      <c r="F1054" s="186" t="s">
        <v>1089</v>
      </c>
      <c r="G1054" s="187"/>
      <c r="H1054" s="186" t="s">
        <v>160</v>
      </c>
      <c r="I1054" s="186" t="s">
        <v>160</v>
      </c>
      <c r="J1054" s="186" t="s">
        <v>160</v>
      </c>
      <c r="K1054" s="186" t="s">
        <v>160</v>
      </c>
      <c r="L1054" s="171">
        <v>0.4471</v>
      </c>
      <c r="M1054" s="172">
        <v>234</v>
      </c>
      <c r="N1054" s="173">
        <v>110</v>
      </c>
      <c r="O1054" s="173">
        <v>27.57</v>
      </c>
      <c r="P1054" s="174">
        <v>0.814</v>
      </c>
      <c r="Q1054" s="175">
        <v>24.67</v>
      </c>
      <c r="R1054" s="176">
        <v>17</v>
      </c>
      <c r="S1054" s="174">
        <f t="shared" si="32"/>
        <v>0.935768</v>
      </c>
      <c r="T1054" s="177">
        <f t="shared" si="33"/>
        <v>-0.130126270614084</v>
      </c>
      <c r="U1054" s="219">
        <v>1.88</v>
      </c>
      <c r="V1054" s="219">
        <v>2</v>
      </c>
      <c r="W1054" s="219">
        <v>2.52</v>
      </c>
      <c r="X1054" s="219">
        <v>3.26</v>
      </c>
      <c r="Y1054" s="219">
        <v>3.73</v>
      </c>
      <c r="Z1054" s="219">
        <v>3.94</v>
      </c>
      <c r="AA1054" s="219">
        <v>4.77</v>
      </c>
      <c r="AB1054" s="219">
        <v>4.56</v>
      </c>
      <c r="AC1054" s="219">
        <v>3.88</v>
      </c>
      <c r="AD1054" s="219">
        <v>2.94</v>
      </c>
      <c r="AE1054" s="219">
        <v>2.68</v>
      </c>
      <c r="AF1054" s="219">
        <v>2.21</v>
      </c>
      <c r="AG1054" s="179">
        <v>1.99096357216746</v>
      </c>
      <c r="AH1054" s="179">
        <v>2.11804635336964</v>
      </c>
      <c r="AI1054" s="179">
        <v>2.66873840524574</v>
      </c>
      <c r="AJ1054" s="179">
        <v>3.45241555599251</v>
      </c>
      <c r="AK1054" s="179">
        <v>3.95015644903438</v>
      </c>
      <c r="AL1054" s="179">
        <v>4.17255131613819</v>
      </c>
      <c r="AM1054" s="179">
        <v>5.05154055278659</v>
      </c>
      <c r="AN1054" s="179">
        <v>4.82914568568278</v>
      </c>
      <c r="AO1054" s="179">
        <v>4.1090099255371</v>
      </c>
      <c r="AP1054" s="179">
        <v>3.11352813945337</v>
      </c>
      <c r="AQ1054" s="179">
        <v>2.83818211351532</v>
      </c>
      <c r="AR1054" s="179">
        <v>2.34044122047345</v>
      </c>
      <c r="AS1054" s="177">
        <v>0.8</v>
      </c>
      <c r="AT1054" s="180">
        <v>1.06578658990956</v>
      </c>
      <c r="AU1054" s="181">
        <v>1047</v>
      </c>
    </row>
    <row r="1055" customHeight="1" spans="1:47">
      <c r="A1055" s="184" t="s">
        <v>1086</v>
      </c>
      <c r="B1055" s="185" t="s">
        <v>1208</v>
      </c>
      <c r="C1055" s="167" t="s">
        <v>1210</v>
      </c>
      <c r="D1055" s="186">
        <v>0</v>
      </c>
      <c r="E1055" s="186">
        <v>0.75</v>
      </c>
      <c r="F1055" s="186" t="s">
        <v>1089</v>
      </c>
      <c r="G1055" s="187"/>
      <c r="H1055" s="186" t="s">
        <v>160</v>
      </c>
      <c r="I1055" s="186" t="s">
        <v>160</v>
      </c>
      <c r="J1055" s="186" t="s">
        <v>160</v>
      </c>
      <c r="K1055" s="186" t="s">
        <v>160</v>
      </c>
      <c r="L1055" s="171">
        <v>0.4471</v>
      </c>
      <c r="M1055" s="172">
        <v>260</v>
      </c>
      <c r="N1055" s="173">
        <v>109.95</v>
      </c>
      <c r="O1055" s="173">
        <v>27.55</v>
      </c>
      <c r="P1055" s="174">
        <v>0.807</v>
      </c>
      <c r="Q1055" s="175">
        <v>24.25</v>
      </c>
      <c r="R1055" s="176">
        <v>17</v>
      </c>
      <c r="S1055" s="174">
        <f t="shared" si="32"/>
        <v>0.88692</v>
      </c>
      <c r="T1055" s="177">
        <f t="shared" si="33"/>
        <v>-0.0901095927479366</v>
      </c>
      <c r="U1055" s="219">
        <v>1.78</v>
      </c>
      <c r="V1055" s="219">
        <v>1.96</v>
      </c>
      <c r="W1055" s="219">
        <v>2.51</v>
      </c>
      <c r="X1055" s="219">
        <v>3.13</v>
      </c>
      <c r="Y1055" s="219">
        <v>3.56</v>
      </c>
      <c r="Z1055" s="219">
        <v>3.72</v>
      </c>
      <c r="AA1055" s="219">
        <v>4.49</v>
      </c>
      <c r="AB1055" s="219">
        <v>4.3</v>
      </c>
      <c r="AC1055" s="219">
        <v>3.65</v>
      </c>
      <c r="AD1055" s="219">
        <v>2.75</v>
      </c>
      <c r="AE1055" s="219">
        <v>2.44</v>
      </c>
      <c r="AF1055" s="219">
        <v>2.08</v>
      </c>
      <c r="AG1055" s="179">
        <v>1.87988165787219</v>
      </c>
      <c r="AH1055" s="179">
        <v>2.06998205024128</v>
      </c>
      <c r="AI1055" s="179">
        <v>2.65084436025797</v>
      </c>
      <c r="AJ1055" s="179">
        <v>3.30563460064042</v>
      </c>
      <c r="AK1055" s="179">
        <v>3.75976331574437</v>
      </c>
      <c r="AL1055" s="179">
        <v>3.92874144229468</v>
      </c>
      <c r="AM1055" s="179">
        <v>4.74194867631804</v>
      </c>
      <c r="AN1055" s="179">
        <v>4.54128715103955</v>
      </c>
      <c r="AO1055" s="179">
        <v>3.85481351192892</v>
      </c>
      <c r="AP1055" s="179">
        <v>2.90431155008343</v>
      </c>
      <c r="AQ1055" s="179">
        <v>2.57691642989221</v>
      </c>
      <c r="AR1055" s="179">
        <v>2.19671564515402</v>
      </c>
      <c r="AS1055" s="177">
        <v>0.8</v>
      </c>
      <c r="AT1055" s="180">
        <v>1.06533364503733</v>
      </c>
      <c r="AU1055" s="181">
        <v>1048</v>
      </c>
    </row>
    <row r="1056" customHeight="1" spans="1:47">
      <c r="A1056" s="184" t="s">
        <v>1086</v>
      </c>
      <c r="B1056" s="185" t="s">
        <v>1208</v>
      </c>
      <c r="C1056" s="167" t="s">
        <v>1211</v>
      </c>
      <c r="D1056" s="186">
        <v>0</v>
      </c>
      <c r="E1056" s="186">
        <v>0.75</v>
      </c>
      <c r="F1056" s="186" t="s">
        <v>1089</v>
      </c>
      <c r="G1056" s="187"/>
      <c r="H1056" s="186" t="s">
        <v>160</v>
      </c>
      <c r="I1056" s="186" t="s">
        <v>160</v>
      </c>
      <c r="J1056" s="186" t="s">
        <v>160</v>
      </c>
      <c r="K1056" s="186" t="s">
        <v>160</v>
      </c>
      <c r="L1056" s="171">
        <v>0.4471</v>
      </c>
      <c r="M1056" s="172">
        <v>229</v>
      </c>
      <c r="N1056" s="173">
        <v>109.93</v>
      </c>
      <c r="O1056" s="173">
        <v>27.4</v>
      </c>
      <c r="P1056" s="174">
        <v>0.815</v>
      </c>
      <c r="Q1056" s="175">
        <v>24.1</v>
      </c>
      <c r="R1056" s="176">
        <v>17</v>
      </c>
      <c r="S1056" s="174">
        <f t="shared" si="32"/>
        <v>0.88692</v>
      </c>
      <c r="T1056" s="177">
        <f t="shared" si="33"/>
        <v>-0.0810896134938891</v>
      </c>
      <c r="U1056" s="219">
        <v>1.78</v>
      </c>
      <c r="V1056" s="219">
        <v>1.96</v>
      </c>
      <c r="W1056" s="219">
        <v>2.51</v>
      </c>
      <c r="X1056" s="219">
        <v>3.13</v>
      </c>
      <c r="Y1056" s="219">
        <v>3.56</v>
      </c>
      <c r="Z1056" s="219">
        <v>3.72</v>
      </c>
      <c r="AA1056" s="219">
        <v>4.49</v>
      </c>
      <c r="AB1056" s="219">
        <v>4.3</v>
      </c>
      <c r="AC1056" s="219">
        <v>3.65</v>
      </c>
      <c r="AD1056" s="219">
        <v>2.75</v>
      </c>
      <c r="AE1056" s="219">
        <v>2.44</v>
      </c>
      <c r="AF1056" s="219">
        <v>2.08</v>
      </c>
      <c r="AG1056" s="179">
        <v>1.87795499030352</v>
      </c>
      <c r="AH1056" s="179">
        <v>2.06786055112073</v>
      </c>
      <c r="AI1056" s="179">
        <v>2.64812754250665</v>
      </c>
      <c r="AJ1056" s="179">
        <v>3.3022466964326</v>
      </c>
      <c r="AK1056" s="179">
        <v>3.75590998060704</v>
      </c>
      <c r="AL1056" s="179">
        <v>3.92471492355568</v>
      </c>
      <c r="AM1056" s="179">
        <v>4.73708871149596</v>
      </c>
      <c r="AN1056" s="179">
        <v>4.53663284174446</v>
      </c>
      <c r="AO1056" s="179">
        <v>3.85086276101565</v>
      </c>
      <c r="AP1056" s="179">
        <v>2.9013349569296</v>
      </c>
      <c r="AQ1056" s="179">
        <v>2.57427537996663</v>
      </c>
      <c r="AR1056" s="179">
        <v>2.19446425833221</v>
      </c>
      <c r="AS1056" s="177">
        <v>0.8</v>
      </c>
      <c r="AT1056" s="180">
        <v>1.06174448831728</v>
      </c>
      <c r="AU1056" s="181">
        <v>1049</v>
      </c>
    </row>
    <row r="1057" customHeight="1" spans="1:47">
      <c r="A1057" s="184" t="s">
        <v>1086</v>
      </c>
      <c r="B1057" s="185" t="s">
        <v>1208</v>
      </c>
      <c r="C1057" s="167" t="s">
        <v>1212</v>
      </c>
      <c r="D1057" s="186">
        <v>0</v>
      </c>
      <c r="E1057" s="186">
        <v>0.75</v>
      </c>
      <c r="F1057" s="186" t="s">
        <v>1089</v>
      </c>
      <c r="G1057" s="187"/>
      <c r="H1057" s="186" t="s">
        <v>160</v>
      </c>
      <c r="I1057" s="186" t="s">
        <v>160</v>
      </c>
      <c r="J1057" s="186" t="s">
        <v>160</v>
      </c>
      <c r="K1057" s="186" t="s">
        <v>160</v>
      </c>
      <c r="L1057" s="171">
        <v>0.4471</v>
      </c>
      <c r="M1057" s="172">
        <v>116</v>
      </c>
      <c r="N1057" s="173">
        <v>110.38</v>
      </c>
      <c r="O1057" s="173">
        <v>28.47</v>
      </c>
      <c r="P1057" s="174">
        <v>0.817</v>
      </c>
      <c r="Q1057" s="175">
        <v>22.77</v>
      </c>
      <c r="R1057" s="176">
        <v>18</v>
      </c>
      <c r="S1057" s="174">
        <f t="shared" si="32"/>
        <v>0.905968</v>
      </c>
      <c r="T1057" s="177">
        <f t="shared" si="33"/>
        <v>-0.0982021440050861</v>
      </c>
      <c r="U1057" s="219">
        <v>1.95</v>
      </c>
      <c r="V1057" s="219">
        <v>2.02</v>
      </c>
      <c r="W1057" s="219">
        <v>2.53</v>
      </c>
      <c r="X1057" s="219">
        <v>3.19</v>
      </c>
      <c r="Y1057" s="219">
        <v>3.63</v>
      </c>
      <c r="Z1057" s="219">
        <v>3.81</v>
      </c>
      <c r="AA1057" s="219">
        <v>4.48</v>
      </c>
      <c r="AB1057" s="219">
        <v>4.43</v>
      </c>
      <c r="AC1057" s="219">
        <v>3.66</v>
      </c>
      <c r="AD1057" s="219">
        <v>2.8</v>
      </c>
      <c r="AE1057" s="219">
        <v>2.47</v>
      </c>
      <c r="AF1057" s="219">
        <v>2.18</v>
      </c>
      <c r="AG1057" s="179">
        <v>2.04165754198824</v>
      </c>
      <c r="AH1057" s="179">
        <v>2.11494781272628</v>
      </c>
      <c r="AI1057" s="179">
        <v>2.64891978524628</v>
      </c>
      <c r="AJ1057" s="179">
        <v>3.33994233791922</v>
      </c>
      <c r="AK1057" s="179">
        <v>3.80062403970118</v>
      </c>
      <c r="AL1057" s="179">
        <v>3.98908473588471</v>
      </c>
      <c r="AM1057" s="179">
        <v>4.69057732723452</v>
      </c>
      <c r="AN1057" s="179">
        <v>4.6382271338502</v>
      </c>
      <c r="AO1057" s="179">
        <v>3.83203415573177</v>
      </c>
      <c r="AP1057" s="179">
        <v>2.93161082952157</v>
      </c>
      <c r="AQ1057" s="179">
        <v>2.5860995531851</v>
      </c>
      <c r="AR1057" s="179">
        <v>2.28246843155608</v>
      </c>
      <c r="AS1057" s="177">
        <v>0.8</v>
      </c>
      <c r="AT1057" s="180">
        <v>1.08522575286151</v>
      </c>
      <c r="AU1057" s="181">
        <v>1050</v>
      </c>
    </row>
    <row r="1058" customHeight="1" spans="1:47">
      <c r="A1058" s="184" t="s">
        <v>1086</v>
      </c>
      <c r="B1058" s="185" t="s">
        <v>1208</v>
      </c>
      <c r="C1058" s="167" t="s">
        <v>1213</v>
      </c>
      <c r="D1058" s="186">
        <v>0</v>
      </c>
      <c r="E1058" s="186">
        <v>0.75</v>
      </c>
      <c r="F1058" s="186" t="s">
        <v>1089</v>
      </c>
      <c r="G1058" s="187"/>
      <c r="H1058" s="186" t="s">
        <v>160</v>
      </c>
      <c r="I1058" s="186" t="s">
        <v>160</v>
      </c>
      <c r="J1058" s="186" t="s">
        <v>160</v>
      </c>
      <c r="K1058" s="186" t="s">
        <v>160</v>
      </c>
      <c r="L1058" s="171">
        <v>0.4471</v>
      </c>
      <c r="M1058" s="172">
        <v>136</v>
      </c>
      <c r="N1058" s="173">
        <v>110.18</v>
      </c>
      <c r="O1058" s="173">
        <v>28</v>
      </c>
      <c r="P1058" s="174">
        <v>0.817</v>
      </c>
      <c r="Q1058" s="175">
        <v>22.2</v>
      </c>
      <c r="R1058" s="176">
        <v>17</v>
      </c>
      <c r="S1058" s="174">
        <f t="shared" si="32"/>
        <v>0.905968</v>
      </c>
      <c r="T1058" s="177">
        <f t="shared" si="33"/>
        <v>-0.0982021440050861</v>
      </c>
      <c r="U1058" s="219">
        <v>1.95</v>
      </c>
      <c r="V1058" s="219">
        <v>2.02</v>
      </c>
      <c r="W1058" s="219">
        <v>2.53</v>
      </c>
      <c r="X1058" s="219">
        <v>3.19</v>
      </c>
      <c r="Y1058" s="219">
        <v>3.63</v>
      </c>
      <c r="Z1058" s="219">
        <v>3.81</v>
      </c>
      <c r="AA1058" s="219">
        <v>4.48</v>
      </c>
      <c r="AB1058" s="219">
        <v>4.43</v>
      </c>
      <c r="AC1058" s="219">
        <v>3.66</v>
      </c>
      <c r="AD1058" s="219">
        <v>2.8</v>
      </c>
      <c r="AE1058" s="219">
        <v>2.47</v>
      </c>
      <c r="AF1058" s="219">
        <v>2.18</v>
      </c>
      <c r="AG1058" s="179">
        <v>2.03606131783904</v>
      </c>
      <c r="AH1058" s="179">
        <v>2.10915069847942</v>
      </c>
      <c r="AI1058" s="179">
        <v>2.64165904314501</v>
      </c>
      <c r="AJ1058" s="179">
        <v>3.33078748918284</v>
      </c>
      <c r="AK1058" s="179">
        <v>3.79020645320806</v>
      </c>
      <c r="AL1058" s="179">
        <v>3.97815057485474</v>
      </c>
      <c r="AM1058" s="179">
        <v>4.67772036098405</v>
      </c>
      <c r="AN1058" s="179">
        <v>4.62551366052664</v>
      </c>
      <c r="AO1058" s="179">
        <v>3.82153047348251</v>
      </c>
      <c r="AP1058" s="179">
        <v>2.92357522561503</v>
      </c>
      <c r="AQ1058" s="179">
        <v>2.57901100259612</v>
      </c>
      <c r="AR1058" s="179">
        <v>2.27621213994313</v>
      </c>
      <c r="AS1058" s="177">
        <v>0.8</v>
      </c>
      <c r="AT1058" s="180">
        <v>1.08545805234482</v>
      </c>
      <c r="AU1058" s="181">
        <v>1051</v>
      </c>
    </row>
    <row r="1059" customHeight="1" spans="1:47">
      <c r="A1059" s="184" t="s">
        <v>1086</v>
      </c>
      <c r="B1059" s="185" t="s">
        <v>1208</v>
      </c>
      <c r="C1059" s="167" t="s">
        <v>1214</v>
      </c>
      <c r="D1059" s="186">
        <v>0</v>
      </c>
      <c r="E1059" s="186">
        <v>0.75</v>
      </c>
      <c r="F1059" s="186" t="s">
        <v>1089</v>
      </c>
      <c r="G1059" s="187"/>
      <c r="H1059" s="186" t="s">
        <v>160</v>
      </c>
      <c r="I1059" s="186" t="s">
        <v>160</v>
      </c>
      <c r="J1059" s="186" t="s">
        <v>160</v>
      </c>
      <c r="K1059" s="186" t="s">
        <v>160</v>
      </c>
      <c r="L1059" s="171">
        <v>0.4471</v>
      </c>
      <c r="M1059" s="172">
        <v>155</v>
      </c>
      <c r="N1059" s="173">
        <v>110.58</v>
      </c>
      <c r="O1059" s="173">
        <v>27.92</v>
      </c>
      <c r="P1059" s="174">
        <v>0.836</v>
      </c>
      <c r="Q1059" s="175">
        <v>22.12</v>
      </c>
      <c r="R1059" s="176">
        <v>18</v>
      </c>
      <c r="S1059" s="174">
        <f t="shared" si="32"/>
        <v>0.935768</v>
      </c>
      <c r="T1059" s="177">
        <f t="shared" si="33"/>
        <v>-0.10661616981987</v>
      </c>
      <c r="U1059" s="219">
        <v>1.88</v>
      </c>
      <c r="V1059" s="219">
        <v>2</v>
      </c>
      <c r="W1059" s="219">
        <v>2.52</v>
      </c>
      <c r="X1059" s="219">
        <v>3.26</v>
      </c>
      <c r="Y1059" s="219">
        <v>3.73</v>
      </c>
      <c r="Z1059" s="219">
        <v>3.94</v>
      </c>
      <c r="AA1059" s="219">
        <v>4.77</v>
      </c>
      <c r="AB1059" s="219">
        <v>4.56</v>
      </c>
      <c r="AC1059" s="219">
        <v>3.88</v>
      </c>
      <c r="AD1059" s="219">
        <v>2.94</v>
      </c>
      <c r="AE1059" s="219">
        <v>2.68</v>
      </c>
      <c r="AF1059" s="219">
        <v>2.21</v>
      </c>
      <c r="AG1059" s="179">
        <v>1.96278872541057</v>
      </c>
      <c r="AH1059" s="179">
        <v>2.08807311213891</v>
      </c>
      <c r="AI1059" s="179">
        <v>2.63097212129502</v>
      </c>
      <c r="AJ1059" s="179">
        <v>3.40355917278642</v>
      </c>
      <c r="AK1059" s="179">
        <v>3.89425635413906</v>
      </c>
      <c r="AL1059" s="179">
        <v>4.11350403091364</v>
      </c>
      <c r="AM1059" s="179">
        <v>4.98005437245129</v>
      </c>
      <c r="AN1059" s="179">
        <v>4.76080669567671</v>
      </c>
      <c r="AO1059" s="179">
        <v>4.05086183754948</v>
      </c>
      <c r="AP1059" s="179">
        <v>3.06946747484419</v>
      </c>
      <c r="AQ1059" s="179">
        <v>2.79801797026613</v>
      </c>
      <c r="AR1059" s="179">
        <v>2.30732078891349</v>
      </c>
      <c r="AS1059" s="177">
        <v>0.8</v>
      </c>
      <c r="AT1059" s="180">
        <v>1.08545805234482</v>
      </c>
      <c r="AU1059" s="181">
        <v>1052</v>
      </c>
    </row>
    <row r="1060" customHeight="1" spans="1:47">
      <c r="A1060" s="184" t="s">
        <v>1086</v>
      </c>
      <c r="B1060" s="185" t="s">
        <v>1208</v>
      </c>
      <c r="C1060" s="167" t="s">
        <v>1215</v>
      </c>
      <c r="D1060" s="186">
        <v>0</v>
      </c>
      <c r="E1060" s="186">
        <v>0.75</v>
      </c>
      <c r="F1060" s="186" t="s">
        <v>1089</v>
      </c>
      <c r="G1060" s="187"/>
      <c r="H1060" s="186" t="s">
        <v>160</v>
      </c>
      <c r="I1060" s="186" t="s">
        <v>160</v>
      </c>
      <c r="J1060" s="186" t="s">
        <v>160</v>
      </c>
      <c r="K1060" s="186" t="s">
        <v>160</v>
      </c>
      <c r="L1060" s="171">
        <v>0.4471</v>
      </c>
      <c r="M1060" s="172">
        <v>280</v>
      </c>
      <c r="N1060" s="173">
        <v>109.72</v>
      </c>
      <c r="O1060" s="173">
        <v>26.87</v>
      </c>
      <c r="P1060" s="174">
        <v>0.859</v>
      </c>
      <c r="Q1060" s="175">
        <v>24.07</v>
      </c>
      <c r="R1060" s="176">
        <v>17</v>
      </c>
      <c r="S1060" s="174">
        <f t="shared" si="32"/>
        <v>0.909656</v>
      </c>
      <c r="T1060" s="177">
        <f t="shared" si="33"/>
        <v>-0.0556869849701424</v>
      </c>
      <c r="U1060" s="219">
        <v>1.76</v>
      </c>
      <c r="V1060" s="219">
        <v>2.04</v>
      </c>
      <c r="W1060" s="219">
        <v>2.57</v>
      </c>
      <c r="X1060" s="219">
        <v>3.24</v>
      </c>
      <c r="Y1060" s="219">
        <v>3.59</v>
      </c>
      <c r="Z1060" s="219">
        <v>3.78</v>
      </c>
      <c r="AA1060" s="219">
        <v>4.55</v>
      </c>
      <c r="AB1060" s="219">
        <v>4.3</v>
      </c>
      <c r="AC1060" s="219">
        <v>3.76</v>
      </c>
      <c r="AD1060" s="219">
        <v>2.85</v>
      </c>
      <c r="AE1060" s="219">
        <v>2.64</v>
      </c>
      <c r="AF1060" s="219">
        <v>2.23</v>
      </c>
      <c r="AG1060" s="179">
        <v>1.85731256650866</v>
      </c>
      <c r="AH1060" s="179">
        <v>2.15279411118049</v>
      </c>
      <c r="AI1060" s="179">
        <v>2.71209846359503</v>
      </c>
      <c r="AJ1060" s="179">
        <v>3.41914358834549</v>
      </c>
      <c r="AK1060" s="179">
        <v>3.78849551918528</v>
      </c>
      <c r="AL1060" s="179">
        <v>3.98900085306973</v>
      </c>
      <c r="AM1060" s="179">
        <v>4.80157510091727</v>
      </c>
      <c r="AN1060" s="179">
        <v>4.53775229317456</v>
      </c>
      <c r="AO1060" s="179">
        <v>3.96789502845032</v>
      </c>
      <c r="AP1060" s="179">
        <v>3.00758000826686</v>
      </c>
      <c r="AQ1060" s="179">
        <v>2.78596884976299</v>
      </c>
      <c r="AR1060" s="179">
        <v>2.35329944506495</v>
      </c>
      <c r="AS1060" s="177">
        <v>0.8</v>
      </c>
      <c r="AT1060" s="180">
        <v>1.08530318602261</v>
      </c>
      <c r="AU1060" s="181">
        <v>1053</v>
      </c>
    </row>
    <row r="1061" customHeight="1" spans="1:47">
      <c r="A1061" s="184" t="s">
        <v>1086</v>
      </c>
      <c r="B1061" s="185" t="s">
        <v>1208</v>
      </c>
      <c r="C1061" s="167" t="s">
        <v>1216</v>
      </c>
      <c r="D1061" s="186">
        <v>0</v>
      </c>
      <c r="E1061" s="186">
        <v>0.75</v>
      </c>
      <c r="F1061" s="186" t="s">
        <v>1089</v>
      </c>
      <c r="G1061" s="187"/>
      <c r="H1061" s="186" t="s">
        <v>160</v>
      </c>
      <c r="I1061" s="186" t="s">
        <v>160</v>
      </c>
      <c r="J1061" s="186" t="s">
        <v>160</v>
      </c>
      <c r="K1061" s="186" t="s">
        <v>160</v>
      </c>
      <c r="L1061" s="171">
        <v>0.4471</v>
      </c>
      <c r="M1061" s="172">
        <v>153</v>
      </c>
      <c r="N1061" s="173">
        <v>109.8</v>
      </c>
      <c r="O1061" s="173">
        <v>27.87</v>
      </c>
      <c r="P1061" s="174">
        <v>0.802</v>
      </c>
      <c r="Q1061" s="175">
        <v>24.67</v>
      </c>
      <c r="R1061" s="176">
        <v>17</v>
      </c>
      <c r="S1061" s="174">
        <f t="shared" si="32"/>
        <v>0.88692</v>
      </c>
      <c r="T1061" s="177">
        <f t="shared" si="33"/>
        <v>-0.0957470797817165</v>
      </c>
      <c r="U1061" s="219">
        <v>1.78</v>
      </c>
      <c r="V1061" s="219">
        <v>1.96</v>
      </c>
      <c r="W1061" s="219">
        <v>2.51</v>
      </c>
      <c r="X1061" s="219">
        <v>3.13</v>
      </c>
      <c r="Y1061" s="219">
        <v>3.56</v>
      </c>
      <c r="Z1061" s="219">
        <v>3.72</v>
      </c>
      <c r="AA1061" s="219">
        <v>4.49</v>
      </c>
      <c r="AB1061" s="219">
        <v>4.3</v>
      </c>
      <c r="AC1061" s="219">
        <v>3.65</v>
      </c>
      <c r="AD1061" s="219">
        <v>2.75</v>
      </c>
      <c r="AE1061" s="219">
        <v>2.44</v>
      </c>
      <c r="AF1061" s="219">
        <v>2.08</v>
      </c>
      <c r="AG1061" s="179">
        <v>1.88371893744644</v>
      </c>
      <c r="AH1061" s="179">
        <v>2.07420736932305</v>
      </c>
      <c r="AI1061" s="179">
        <v>2.65625535561268</v>
      </c>
      <c r="AJ1061" s="179">
        <v>3.31238217652099</v>
      </c>
      <c r="AK1061" s="179">
        <v>3.76743787489289</v>
      </c>
      <c r="AL1061" s="179">
        <v>3.93676092544987</v>
      </c>
      <c r="AM1061" s="179">
        <v>4.75162810625536</v>
      </c>
      <c r="AN1061" s="179">
        <v>4.55055698371894</v>
      </c>
      <c r="AO1061" s="179">
        <v>3.86268209083119</v>
      </c>
      <c r="AP1061" s="179">
        <v>2.91023993144816</v>
      </c>
      <c r="AQ1061" s="179">
        <v>2.582176520994</v>
      </c>
      <c r="AR1061" s="179">
        <v>2.20119965724079</v>
      </c>
      <c r="AS1061" s="177">
        <v>0.8</v>
      </c>
      <c r="AT1061" s="180">
        <v>1.08561995804531</v>
      </c>
      <c r="AU1061" s="181">
        <v>1054</v>
      </c>
    </row>
    <row r="1062" customHeight="1" spans="1:47">
      <c r="A1062" s="184" t="s">
        <v>1086</v>
      </c>
      <c r="B1062" s="185" t="s">
        <v>1208</v>
      </c>
      <c r="C1062" s="167" t="s">
        <v>1217</v>
      </c>
      <c r="D1062" s="186">
        <v>0</v>
      </c>
      <c r="E1062" s="186">
        <v>0.75</v>
      </c>
      <c r="F1062" s="186" t="s">
        <v>1089</v>
      </c>
      <c r="G1062" s="187"/>
      <c r="H1062" s="186" t="s">
        <v>160</v>
      </c>
      <c r="I1062" s="186" t="s">
        <v>160</v>
      </c>
      <c r="J1062" s="186" t="s">
        <v>160</v>
      </c>
      <c r="K1062" s="186" t="s">
        <v>160</v>
      </c>
      <c r="L1062" s="171">
        <v>0.4471</v>
      </c>
      <c r="M1062" s="172">
        <v>338</v>
      </c>
      <c r="N1062" s="173">
        <v>109.17</v>
      </c>
      <c r="O1062" s="173">
        <v>27.37</v>
      </c>
      <c r="P1062" s="174">
        <v>0.806</v>
      </c>
      <c r="Q1062" s="175">
        <v>24.07</v>
      </c>
      <c r="R1062" s="176">
        <v>17</v>
      </c>
      <c r="S1062" s="174">
        <f t="shared" si="32"/>
        <v>0.88692</v>
      </c>
      <c r="T1062" s="177">
        <f t="shared" si="33"/>
        <v>-0.0912370901546926</v>
      </c>
      <c r="U1062" s="219">
        <v>1.78</v>
      </c>
      <c r="V1062" s="219">
        <v>1.96</v>
      </c>
      <c r="W1062" s="219">
        <v>2.51</v>
      </c>
      <c r="X1062" s="219">
        <v>3.13</v>
      </c>
      <c r="Y1062" s="219">
        <v>3.56</v>
      </c>
      <c r="Z1062" s="219">
        <v>3.72</v>
      </c>
      <c r="AA1062" s="219">
        <v>4.49</v>
      </c>
      <c r="AB1062" s="219">
        <v>4.3</v>
      </c>
      <c r="AC1062" s="219">
        <v>3.65</v>
      </c>
      <c r="AD1062" s="219">
        <v>2.75</v>
      </c>
      <c r="AE1062" s="219">
        <v>2.44</v>
      </c>
      <c r="AF1062" s="219">
        <v>2.08</v>
      </c>
      <c r="AG1062" s="179">
        <v>1.87766599016822</v>
      </c>
      <c r="AH1062" s="179">
        <v>2.06754232625265</v>
      </c>
      <c r="AI1062" s="179">
        <v>2.64772001984395</v>
      </c>
      <c r="AJ1062" s="179">
        <v>3.30173851080142</v>
      </c>
      <c r="AK1062" s="179">
        <v>3.75533198033645</v>
      </c>
      <c r="AL1062" s="179">
        <v>3.92411094574482</v>
      </c>
      <c r="AM1062" s="179">
        <v>4.73635971677265</v>
      </c>
      <c r="AN1062" s="179">
        <v>4.5359346953502</v>
      </c>
      <c r="AO1062" s="179">
        <v>3.85027014837866</v>
      </c>
      <c r="AP1062" s="179">
        <v>2.90088846795652</v>
      </c>
      <c r="AQ1062" s="179">
        <v>2.57387922247779</v>
      </c>
      <c r="AR1062" s="179">
        <v>2.19412655030893</v>
      </c>
      <c r="AS1062" s="177">
        <v>0.8</v>
      </c>
      <c r="AT1062" s="180">
        <v>1.08561995804531</v>
      </c>
      <c r="AU1062" s="181">
        <v>1055</v>
      </c>
    </row>
    <row r="1063" customHeight="1" spans="1:47">
      <c r="A1063" s="184" t="s">
        <v>1086</v>
      </c>
      <c r="B1063" s="185" t="s">
        <v>1208</v>
      </c>
      <c r="C1063" s="167" t="s">
        <v>1218</v>
      </c>
      <c r="D1063" s="186">
        <v>0</v>
      </c>
      <c r="E1063" s="186">
        <v>0.75</v>
      </c>
      <c r="F1063" s="186" t="s">
        <v>1089</v>
      </c>
      <c r="G1063" s="187"/>
      <c r="H1063" s="186" t="s">
        <v>160</v>
      </c>
      <c r="I1063" s="186" t="s">
        <v>160</v>
      </c>
      <c r="J1063" s="186" t="s">
        <v>160</v>
      </c>
      <c r="K1063" s="186" t="s">
        <v>160</v>
      </c>
      <c r="L1063" s="171">
        <v>0.4471</v>
      </c>
      <c r="M1063" s="172">
        <v>257</v>
      </c>
      <c r="N1063" s="173">
        <v>109.68</v>
      </c>
      <c r="O1063" s="173">
        <v>27.45</v>
      </c>
      <c r="P1063" s="174">
        <v>0.808</v>
      </c>
      <c r="Q1063" s="175">
        <v>24.15</v>
      </c>
      <c r="R1063" s="176">
        <v>17</v>
      </c>
      <c r="S1063" s="174">
        <f t="shared" si="32"/>
        <v>0.88692</v>
      </c>
      <c r="T1063" s="177">
        <f t="shared" si="33"/>
        <v>-0.0889820953411807</v>
      </c>
      <c r="U1063" s="219">
        <v>1.78</v>
      </c>
      <c r="V1063" s="219">
        <v>1.96</v>
      </c>
      <c r="W1063" s="219">
        <v>2.51</v>
      </c>
      <c r="X1063" s="219">
        <v>3.13</v>
      </c>
      <c r="Y1063" s="219">
        <v>3.56</v>
      </c>
      <c r="Z1063" s="219">
        <v>3.72</v>
      </c>
      <c r="AA1063" s="219">
        <v>4.49</v>
      </c>
      <c r="AB1063" s="219">
        <v>4.3</v>
      </c>
      <c r="AC1063" s="219">
        <v>3.65</v>
      </c>
      <c r="AD1063" s="219">
        <v>2.75</v>
      </c>
      <c r="AE1063" s="219">
        <v>2.44</v>
      </c>
      <c r="AF1063" s="219">
        <v>2.08</v>
      </c>
      <c r="AG1063" s="179">
        <v>1.87862932395255</v>
      </c>
      <c r="AH1063" s="179">
        <v>2.06860307581293</v>
      </c>
      <c r="AI1063" s="179">
        <v>2.64907842871961</v>
      </c>
      <c r="AJ1063" s="179">
        <v>3.30343246290533</v>
      </c>
      <c r="AK1063" s="179">
        <v>3.75725864790511</v>
      </c>
      <c r="AL1063" s="179">
        <v>3.92612420511433</v>
      </c>
      <c r="AM1063" s="179">
        <v>4.73878969918369</v>
      </c>
      <c r="AN1063" s="179">
        <v>4.53826184999774</v>
      </c>
      <c r="AO1063" s="179">
        <v>3.85224552383529</v>
      </c>
      <c r="AP1063" s="179">
        <v>2.90237676453344</v>
      </c>
      <c r="AQ1063" s="179">
        <v>2.57519974744058</v>
      </c>
      <c r="AR1063" s="179">
        <v>2.19525224371984</v>
      </c>
      <c r="AS1063" s="177">
        <v>0.8</v>
      </c>
      <c r="AT1063" s="180">
        <v>1.09289458160145</v>
      </c>
      <c r="AU1063" s="181">
        <v>1056</v>
      </c>
    </row>
    <row r="1064" customHeight="1" spans="1:47">
      <c r="A1064" s="184" t="s">
        <v>1086</v>
      </c>
      <c r="B1064" s="185" t="s">
        <v>1208</v>
      </c>
      <c r="C1064" s="167" t="s">
        <v>1219</v>
      </c>
      <c r="D1064" s="186">
        <v>0</v>
      </c>
      <c r="E1064" s="186">
        <v>0.75</v>
      </c>
      <c r="F1064" s="186" t="s">
        <v>1089</v>
      </c>
      <c r="G1064" s="187"/>
      <c r="H1064" s="186" t="s">
        <v>160</v>
      </c>
      <c r="I1064" s="186" t="s">
        <v>160</v>
      </c>
      <c r="J1064" s="186" t="s">
        <v>160</v>
      </c>
      <c r="K1064" s="186" t="s">
        <v>160</v>
      </c>
      <c r="L1064" s="171">
        <v>0.4471</v>
      </c>
      <c r="M1064" s="172">
        <v>306</v>
      </c>
      <c r="N1064" s="173">
        <v>109.68</v>
      </c>
      <c r="O1064" s="173">
        <v>26.58</v>
      </c>
      <c r="P1064" s="174">
        <v>0.881</v>
      </c>
      <c r="Q1064" s="175">
        <v>23.78</v>
      </c>
      <c r="R1064" s="176">
        <v>17</v>
      </c>
      <c r="S1064" s="174">
        <f t="shared" si="32"/>
        <v>0.909656</v>
      </c>
      <c r="T1064" s="177">
        <f t="shared" si="33"/>
        <v>-0.0315020183453962</v>
      </c>
      <c r="U1064" s="219">
        <v>1.76</v>
      </c>
      <c r="V1064" s="219">
        <v>2.04</v>
      </c>
      <c r="W1064" s="219">
        <v>2.57</v>
      </c>
      <c r="X1064" s="219">
        <v>3.24</v>
      </c>
      <c r="Y1064" s="219">
        <v>3.59</v>
      </c>
      <c r="Z1064" s="219">
        <v>3.78</v>
      </c>
      <c r="AA1064" s="219">
        <v>4.55</v>
      </c>
      <c r="AB1064" s="219">
        <v>4.3</v>
      </c>
      <c r="AC1064" s="219">
        <v>3.76</v>
      </c>
      <c r="AD1064" s="219">
        <v>2.85</v>
      </c>
      <c r="AE1064" s="219">
        <v>2.64</v>
      </c>
      <c r="AF1064" s="219">
        <v>2.23</v>
      </c>
      <c r="AG1064" s="179">
        <v>1.85406210699429</v>
      </c>
      <c r="AH1064" s="179">
        <v>2.14902653310702</v>
      </c>
      <c r="AI1064" s="179">
        <v>2.70735205396326</v>
      </c>
      <c r="AJ1064" s="179">
        <v>3.41315978787586</v>
      </c>
      <c r="AK1064" s="179">
        <v>3.78186532051677</v>
      </c>
      <c r="AL1064" s="179">
        <v>3.98201975252183</v>
      </c>
      <c r="AM1064" s="179">
        <v>4.79317192433184</v>
      </c>
      <c r="AN1064" s="179">
        <v>4.52981082958833</v>
      </c>
      <c r="AO1064" s="179">
        <v>3.96095086494235</v>
      </c>
      <c r="AP1064" s="179">
        <v>3.00231648007599</v>
      </c>
      <c r="AQ1064" s="179">
        <v>2.78109316049144</v>
      </c>
      <c r="AR1064" s="179">
        <v>2.34918096511209</v>
      </c>
      <c r="AS1064" s="177">
        <v>0.8</v>
      </c>
      <c r="AT1064" s="180">
        <v>1.09505760142122</v>
      </c>
      <c r="AU1064" s="181">
        <v>1057</v>
      </c>
    </row>
    <row r="1065" customHeight="1" spans="1:47">
      <c r="A1065" s="184" t="s">
        <v>1086</v>
      </c>
      <c r="B1065" s="185" t="s">
        <v>1208</v>
      </c>
      <c r="C1065" s="167" t="s">
        <v>1220</v>
      </c>
      <c r="D1065" s="186">
        <v>0</v>
      </c>
      <c r="E1065" s="186">
        <v>0.75</v>
      </c>
      <c r="F1065" s="186" t="s">
        <v>1089</v>
      </c>
      <c r="G1065" s="187"/>
      <c r="H1065" s="186" t="s">
        <v>160</v>
      </c>
      <c r="I1065" s="186" t="s">
        <v>160</v>
      </c>
      <c r="J1065" s="186" t="s">
        <v>160</v>
      </c>
      <c r="K1065" s="186" t="s">
        <v>160</v>
      </c>
      <c r="L1065" s="171">
        <v>0.4471</v>
      </c>
      <c r="M1065" s="172">
        <v>406</v>
      </c>
      <c r="N1065" s="173">
        <v>109.78</v>
      </c>
      <c r="O1065" s="173">
        <v>26.17</v>
      </c>
      <c r="P1065" s="174">
        <v>0.926</v>
      </c>
      <c r="Q1065" s="175">
        <v>23.27</v>
      </c>
      <c r="R1065" s="176">
        <v>18</v>
      </c>
      <c r="S1065" s="174">
        <f t="shared" si="32"/>
        <v>0.909656</v>
      </c>
      <c r="T1065" s="177">
        <f t="shared" si="33"/>
        <v>0.017967231568857</v>
      </c>
      <c r="U1065" s="219">
        <v>1.76</v>
      </c>
      <c r="V1065" s="219">
        <v>2.04</v>
      </c>
      <c r="W1065" s="219">
        <v>2.57</v>
      </c>
      <c r="X1065" s="219">
        <v>3.24</v>
      </c>
      <c r="Y1065" s="219">
        <v>3.59</v>
      </c>
      <c r="Z1065" s="219">
        <v>3.78</v>
      </c>
      <c r="AA1065" s="219">
        <v>4.55</v>
      </c>
      <c r="AB1065" s="219">
        <v>4.3</v>
      </c>
      <c r="AC1065" s="219">
        <v>3.76</v>
      </c>
      <c r="AD1065" s="219">
        <v>2.85</v>
      </c>
      <c r="AE1065" s="219">
        <v>2.64</v>
      </c>
      <c r="AF1065" s="219">
        <v>2.23</v>
      </c>
      <c r="AG1065" s="179">
        <v>1.8492483312373</v>
      </c>
      <c r="AH1065" s="179">
        <v>2.14344692938869</v>
      </c>
      <c r="AI1065" s="179">
        <v>2.70032284731811</v>
      </c>
      <c r="AJ1065" s="179">
        <v>3.40429806432322</v>
      </c>
      <c r="AK1065" s="179">
        <v>3.77204631201245</v>
      </c>
      <c r="AL1065" s="179">
        <v>3.97168107504375</v>
      </c>
      <c r="AM1065" s="179">
        <v>4.78072721996007</v>
      </c>
      <c r="AN1065" s="179">
        <v>4.51804990018205</v>
      </c>
      <c r="AO1065" s="179">
        <v>3.95066688946151</v>
      </c>
      <c r="AP1065" s="179">
        <v>2.9945214454695</v>
      </c>
      <c r="AQ1065" s="179">
        <v>2.77387249685596</v>
      </c>
      <c r="AR1065" s="179">
        <v>2.34308169241999</v>
      </c>
      <c r="AS1065" s="177">
        <v>0.8</v>
      </c>
      <c r="AT1065" s="180">
        <v>1.0820017176083</v>
      </c>
      <c r="AU1065" s="181">
        <v>1058</v>
      </c>
    </row>
    <row r="1066" customHeight="1" spans="1:47">
      <c r="A1066" s="184" t="s">
        <v>1086</v>
      </c>
      <c r="B1066" s="185" t="s">
        <v>1208</v>
      </c>
      <c r="C1066" s="167" t="s">
        <v>1221</v>
      </c>
      <c r="D1066" s="186">
        <v>0</v>
      </c>
      <c r="E1066" s="186">
        <v>0.75</v>
      </c>
      <c r="F1066" s="186" t="s">
        <v>1089</v>
      </c>
      <c r="G1066" s="187"/>
      <c r="H1066" s="186" t="s">
        <v>160</v>
      </c>
      <c r="I1066" s="186" t="s">
        <v>160</v>
      </c>
      <c r="J1066" s="186" t="s">
        <v>160</v>
      </c>
      <c r="K1066" s="186" t="s">
        <v>160</v>
      </c>
      <c r="L1066" s="171">
        <v>0.4471</v>
      </c>
      <c r="M1066" s="172">
        <v>197</v>
      </c>
      <c r="N1066" s="173">
        <v>109.82</v>
      </c>
      <c r="O1066" s="173">
        <v>27.2</v>
      </c>
      <c r="P1066" s="174">
        <v>0.833</v>
      </c>
      <c r="Q1066" s="175">
        <v>23.9</v>
      </c>
      <c r="R1066" s="176">
        <v>17</v>
      </c>
      <c r="S1066" s="174">
        <f t="shared" si="32"/>
        <v>0.88692</v>
      </c>
      <c r="T1066" s="177">
        <f t="shared" si="33"/>
        <v>-0.0607946601722817</v>
      </c>
      <c r="U1066" s="219">
        <v>1.78</v>
      </c>
      <c r="V1066" s="219">
        <v>1.96</v>
      </c>
      <c r="W1066" s="219">
        <v>2.51</v>
      </c>
      <c r="X1066" s="219">
        <v>3.13</v>
      </c>
      <c r="Y1066" s="219">
        <v>3.56</v>
      </c>
      <c r="Z1066" s="219">
        <v>3.72</v>
      </c>
      <c r="AA1066" s="219">
        <v>4.49</v>
      </c>
      <c r="AB1066" s="219">
        <v>4.3</v>
      </c>
      <c r="AC1066" s="219">
        <v>3.65</v>
      </c>
      <c r="AD1066" s="219">
        <v>2.75</v>
      </c>
      <c r="AE1066" s="219">
        <v>2.44</v>
      </c>
      <c r="AF1066" s="219">
        <v>2.08</v>
      </c>
      <c r="AG1066" s="179">
        <v>1.8756590447842</v>
      </c>
      <c r="AH1066" s="179">
        <v>2.06533243133541</v>
      </c>
      <c r="AI1066" s="179">
        <v>2.644890001353</v>
      </c>
      <c r="AJ1066" s="179">
        <v>3.29820944391828</v>
      </c>
      <c r="AK1066" s="179">
        <v>3.75131808956839</v>
      </c>
      <c r="AL1066" s="179">
        <v>3.91991665539169</v>
      </c>
      <c r="AM1066" s="179">
        <v>4.73129725341632</v>
      </c>
      <c r="AN1066" s="179">
        <v>4.53108645650115</v>
      </c>
      <c r="AO1066" s="179">
        <v>3.846154782844</v>
      </c>
      <c r="AP1066" s="179">
        <v>2.89778785008794</v>
      </c>
      <c r="AQ1066" s="179">
        <v>2.5711281288053</v>
      </c>
      <c r="AR1066" s="179">
        <v>2.19178135570288</v>
      </c>
      <c r="AS1066" s="177">
        <v>0.8</v>
      </c>
      <c r="AT1066" s="180">
        <v>1.0820017176083</v>
      </c>
      <c r="AU1066" s="181">
        <v>1059</v>
      </c>
    </row>
    <row r="1067" customHeight="1" spans="1:47">
      <c r="A1067" s="184" t="s">
        <v>1086</v>
      </c>
      <c r="B1067" s="185" t="s">
        <v>1222</v>
      </c>
      <c r="C1067" s="188" t="s">
        <v>1223</v>
      </c>
      <c r="D1067" s="186">
        <v>0</v>
      </c>
      <c r="E1067" s="186">
        <v>0.75</v>
      </c>
      <c r="F1067" s="186" t="s">
        <v>1089</v>
      </c>
      <c r="G1067" s="187"/>
      <c r="H1067" s="186" t="s">
        <v>160</v>
      </c>
      <c r="I1067" s="186" t="s">
        <v>160</v>
      </c>
      <c r="J1067" s="186" t="s">
        <v>160</v>
      </c>
      <c r="K1067" s="186" t="s">
        <v>160</v>
      </c>
      <c r="L1067" s="171">
        <v>0.4471</v>
      </c>
      <c r="M1067" s="172">
        <v>120</v>
      </c>
      <c r="N1067" s="173">
        <v>112</v>
      </c>
      <c r="O1067" s="173">
        <v>27.73</v>
      </c>
      <c r="P1067" s="174">
        <v>0.885</v>
      </c>
      <c r="Q1067" s="175">
        <v>22.53</v>
      </c>
      <c r="R1067" s="176">
        <v>17</v>
      </c>
      <c r="S1067" s="174">
        <f t="shared" si="32"/>
        <v>0.965024</v>
      </c>
      <c r="T1067" s="177">
        <f t="shared" si="33"/>
        <v>-0.0829243625029014</v>
      </c>
      <c r="U1067" s="219">
        <v>2.05</v>
      </c>
      <c r="V1067" s="219">
        <v>2.03</v>
      </c>
      <c r="W1067" s="219">
        <v>2.46</v>
      </c>
      <c r="X1067" s="219">
        <v>3.25</v>
      </c>
      <c r="Y1067" s="219">
        <v>3.84</v>
      </c>
      <c r="Z1067" s="219">
        <v>4.08</v>
      </c>
      <c r="AA1067" s="219">
        <v>5.13</v>
      </c>
      <c r="AB1067" s="219">
        <v>4.55</v>
      </c>
      <c r="AC1067" s="219">
        <v>3.86</v>
      </c>
      <c r="AD1067" s="219">
        <v>3.04</v>
      </c>
      <c r="AE1067" s="219">
        <v>2.8</v>
      </c>
      <c r="AF1067" s="219">
        <v>2.47</v>
      </c>
      <c r="AG1067" s="179">
        <v>2.1462562589117</v>
      </c>
      <c r="AH1067" s="179">
        <v>2.1253171734589</v>
      </c>
      <c r="AI1067" s="179">
        <v>2.57550751069403</v>
      </c>
      <c r="AJ1067" s="179">
        <v>3.40260138607952</v>
      </c>
      <c r="AK1067" s="179">
        <v>4.02030440693703</v>
      </c>
      <c r="AL1067" s="179">
        <v>4.2715734323706</v>
      </c>
      <c r="AM1067" s="179">
        <v>5.37087541864244</v>
      </c>
      <c r="AN1067" s="179">
        <v>4.76364194051133</v>
      </c>
      <c r="AO1067" s="179">
        <v>4.04124349238983</v>
      </c>
      <c r="AP1067" s="179">
        <v>3.18274098882515</v>
      </c>
      <c r="AQ1067" s="179">
        <v>2.93147196339158</v>
      </c>
      <c r="AR1067" s="179">
        <v>2.58597705342043</v>
      </c>
      <c r="AS1067" s="177">
        <v>0.8</v>
      </c>
      <c r="AT1067" s="180">
        <v>1.08258598600572</v>
      </c>
      <c r="AU1067" s="181">
        <v>1060</v>
      </c>
    </row>
    <row r="1068" customHeight="1" spans="1:47">
      <c r="A1068" s="184" t="s">
        <v>1086</v>
      </c>
      <c r="B1068" s="185" t="s">
        <v>1222</v>
      </c>
      <c r="C1068" s="167" t="s">
        <v>1224</v>
      </c>
      <c r="D1068" s="186">
        <v>0</v>
      </c>
      <c r="E1068" s="186">
        <v>0.75</v>
      </c>
      <c r="F1068" s="186" t="s">
        <v>1089</v>
      </c>
      <c r="G1068" s="187"/>
      <c r="H1068" s="186" t="s">
        <v>160</v>
      </c>
      <c r="I1068" s="186" t="s">
        <v>160</v>
      </c>
      <c r="J1068" s="186" t="s">
        <v>160</v>
      </c>
      <c r="K1068" s="186" t="s">
        <v>160</v>
      </c>
      <c r="L1068" s="171">
        <v>0.4471</v>
      </c>
      <c r="M1068" s="172">
        <v>133</v>
      </c>
      <c r="N1068" s="173">
        <v>112</v>
      </c>
      <c r="O1068" s="173">
        <v>27.73</v>
      </c>
      <c r="P1068" s="174">
        <v>0.884</v>
      </c>
      <c r="Q1068" s="175">
        <v>22.53</v>
      </c>
      <c r="R1068" s="176">
        <v>17</v>
      </c>
      <c r="S1068" s="174">
        <f t="shared" si="32"/>
        <v>0.965024</v>
      </c>
      <c r="T1068" s="177">
        <f t="shared" si="33"/>
        <v>-0.0839606061610901</v>
      </c>
      <c r="U1068" s="219">
        <v>2.05</v>
      </c>
      <c r="V1068" s="219">
        <v>2.03</v>
      </c>
      <c r="W1068" s="219">
        <v>2.46</v>
      </c>
      <c r="X1068" s="219">
        <v>3.25</v>
      </c>
      <c r="Y1068" s="219">
        <v>3.84</v>
      </c>
      <c r="Z1068" s="219">
        <v>4.08</v>
      </c>
      <c r="AA1068" s="219">
        <v>5.13</v>
      </c>
      <c r="AB1068" s="219">
        <v>4.55</v>
      </c>
      <c r="AC1068" s="219">
        <v>3.86</v>
      </c>
      <c r="AD1068" s="219">
        <v>3.04</v>
      </c>
      <c r="AE1068" s="219">
        <v>2.8</v>
      </c>
      <c r="AF1068" s="219">
        <v>2.47</v>
      </c>
      <c r="AG1068" s="179">
        <v>2.1462562589117</v>
      </c>
      <c r="AH1068" s="179">
        <v>2.1253171734589</v>
      </c>
      <c r="AI1068" s="179">
        <v>2.57550751069403</v>
      </c>
      <c r="AJ1068" s="179">
        <v>3.40260138607952</v>
      </c>
      <c r="AK1068" s="179">
        <v>4.02030440693703</v>
      </c>
      <c r="AL1068" s="179">
        <v>4.2715734323706</v>
      </c>
      <c r="AM1068" s="179">
        <v>5.37087541864244</v>
      </c>
      <c r="AN1068" s="179">
        <v>4.76364194051133</v>
      </c>
      <c r="AO1068" s="179">
        <v>4.04124349238983</v>
      </c>
      <c r="AP1068" s="179">
        <v>3.18274098882515</v>
      </c>
      <c r="AQ1068" s="179">
        <v>2.93147196339158</v>
      </c>
      <c r="AR1068" s="179">
        <v>2.58597705342043</v>
      </c>
      <c r="AS1068" s="177">
        <v>0.8</v>
      </c>
      <c r="AT1068" s="180">
        <v>1.07979235979714</v>
      </c>
      <c r="AU1068" s="181">
        <v>1061</v>
      </c>
    </row>
    <row r="1069" customHeight="1" spans="1:47">
      <c r="A1069" s="184" t="s">
        <v>1086</v>
      </c>
      <c r="B1069" s="185" t="s">
        <v>1222</v>
      </c>
      <c r="C1069" s="167" t="s">
        <v>1225</v>
      </c>
      <c r="D1069" s="186">
        <v>0</v>
      </c>
      <c r="E1069" s="186">
        <v>0.75</v>
      </c>
      <c r="F1069" s="186" t="s">
        <v>1089</v>
      </c>
      <c r="G1069" s="187"/>
      <c r="H1069" s="186" t="s">
        <v>160</v>
      </c>
      <c r="I1069" s="186" t="s">
        <v>160</v>
      </c>
      <c r="J1069" s="186" t="s">
        <v>160</v>
      </c>
      <c r="K1069" s="186" t="s">
        <v>160</v>
      </c>
      <c r="L1069" s="171">
        <v>0.4471</v>
      </c>
      <c r="M1069" s="172">
        <v>97</v>
      </c>
      <c r="N1069" s="173">
        <v>112.2</v>
      </c>
      <c r="O1069" s="173">
        <v>27.45</v>
      </c>
      <c r="P1069" s="174">
        <v>0.894</v>
      </c>
      <c r="Q1069" s="175">
        <v>22.25</v>
      </c>
      <c r="R1069" s="176">
        <v>17</v>
      </c>
      <c r="S1069" s="174">
        <f t="shared" si="32"/>
        <v>0.965024</v>
      </c>
      <c r="T1069" s="177">
        <f t="shared" si="33"/>
        <v>-0.0735981695792021</v>
      </c>
      <c r="U1069" s="219">
        <v>2.05</v>
      </c>
      <c r="V1069" s="219">
        <v>2.03</v>
      </c>
      <c r="W1069" s="219">
        <v>2.46</v>
      </c>
      <c r="X1069" s="219">
        <v>3.25</v>
      </c>
      <c r="Y1069" s="219">
        <v>3.84</v>
      </c>
      <c r="Z1069" s="219">
        <v>4.08</v>
      </c>
      <c r="AA1069" s="219">
        <v>5.13</v>
      </c>
      <c r="AB1069" s="219">
        <v>4.55</v>
      </c>
      <c r="AC1069" s="219">
        <v>3.86</v>
      </c>
      <c r="AD1069" s="219">
        <v>3.04</v>
      </c>
      <c r="AE1069" s="219">
        <v>2.8</v>
      </c>
      <c r="AF1069" s="219">
        <v>2.47</v>
      </c>
      <c r="AG1069" s="179">
        <v>2.14227957024903</v>
      </c>
      <c r="AH1069" s="179">
        <v>2.1213792817588</v>
      </c>
      <c r="AI1069" s="179">
        <v>2.57073548429884</v>
      </c>
      <c r="AJ1069" s="179">
        <v>3.3962968796631</v>
      </c>
      <c r="AK1069" s="179">
        <v>4.01285539012501</v>
      </c>
      <c r="AL1069" s="179">
        <v>4.26365885200783</v>
      </c>
      <c r="AM1069" s="179">
        <v>5.36092399774513</v>
      </c>
      <c r="AN1069" s="179">
        <v>4.75481563152834</v>
      </c>
      <c r="AO1069" s="179">
        <v>4.03375567861525</v>
      </c>
      <c r="AP1069" s="179">
        <v>3.17684385051563</v>
      </c>
      <c r="AQ1069" s="179">
        <v>2.92604038863282</v>
      </c>
      <c r="AR1069" s="179">
        <v>2.58118562854395</v>
      </c>
      <c r="AS1069" s="177">
        <v>0.8</v>
      </c>
      <c r="AT1069" s="180">
        <v>1.08015812167209</v>
      </c>
      <c r="AU1069" s="181">
        <v>1062</v>
      </c>
    </row>
    <row r="1070" customHeight="1" spans="1:47">
      <c r="A1070" s="184" t="s">
        <v>1086</v>
      </c>
      <c r="B1070" s="185" t="s">
        <v>1222</v>
      </c>
      <c r="C1070" s="167" t="s">
        <v>1226</v>
      </c>
      <c r="D1070" s="186">
        <v>0</v>
      </c>
      <c r="E1070" s="186">
        <v>0.75</v>
      </c>
      <c r="F1070" s="186" t="s">
        <v>1089</v>
      </c>
      <c r="G1070" s="187"/>
      <c r="H1070" s="186" t="s">
        <v>160</v>
      </c>
      <c r="I1070" s="186" t="s">
        <v>160</v>
      </c>
      <c r="J1070" s="186" t="s">
        <v>160</v>
      </c>
      <c r="K1070" s="186" t="s">
        <v>160</v>
      </c>
      <c r="L1070" s="171">
        <v>0.4471</v>
      </c>
      <c r="M1070" s="172">
        <v>201</v>
      </c>
      <c r="N1070" s="173">
        <v>111.3</v>
      </c>
      <c r="O1070" s="173">
        <v>27.75</v>
      </c>
      <c r="P1070" s="174">
        <v>0.869</v>
      </c>
      <c r="Q1070" s="175">
        <v>22.45</v>
      </c>
      <c r="R1070" s="176">
        <v>17</v>
      </c>
      <c r="S1070" s="174">
        <f t="shared" si="32"/>
        <v>0.934144</v>
      </c>
      <c r="T1070" s="177">
        <f t="shared" si="33"/>
        <v>-0.0697365716634696</v>
      </c>
      <c r="U1070" s="219">
        <v>1.95</v>
      </c>
      <c r="V1070" s="219">
        <v>1.98</v>
      </c>
      <c r="W1070" s="219">
        <v>2.47</v>
      </c>
      <c r="X1070" s="219">
        <v>3.23</v>
      </c>
      <c r="Y1070" s="219">
        <v>3.7</v>
      </c>
      <c r="Z1070" s="219">
        <v>3.9</v>
      </c>
      <c r="AA1070" s="219">
        <v>4.82</v>
      </c>
      <c r="AB1070" s="219">
        <v>4.42</v>
      </c>
      <c r="AC1070" s="219">
        <v>3.79</v>
      </c>
      <c r="AD1070" s="219">
        <v>2.96</v>
      </c>
      <c r="AE1070" s="219">
        <v>2.76</v>
      </c>
      <c r="AF1070" s="219">
        <v>2.32</v>
      </c>
      <c r="AG1070" s="179">
        <v>2.03894303233763</v>
      </c>
      <c r="AH1070" s="179">
        <v>2.07031138668128</v>
      </c>
      <c r="AI1070" s="179">
        <v>2.58266117429433</v>
      </c>
      <c r="AJ1070" s="179">
        <v>3.37732615100027</v>
      </c>
      <c r="AK1070" s="179">
        <v>3.86876370238421</v>
      </c>
      <c r="AL1070" s="179">
        <v>4.07788606467525</v>
      </c>
      <c r="AM1070" s="179">
        <v>5.03984893121403</v>
      </c>
      <c r="AN1070" s="179">
        <v>4.62160420663195</v>
      </c>
      <c r="AO1070" s="179">
        <v>3.96286876541518</v>
      </c>
      <c r="AP1070" s="179">
        <v>3.09501096190737</v>
      </c>
      <c r="AQ1070" s="179">
        <v>2.88588859961633</v>
      </c>
      <c r="AR1070" s="179">
        <v>2.42581940257605</v>
      </c>
      <c r="AS1070" s="177">
        <v>0.8</v>
      </c>
      <c r="AT1070" s="180">
        <v>1.08182515175601</v>
      </c>
      <c r="AU1070" s="181">
        <v>1063</v>
      </c>
    </row>
    <row r="1071" customHeight="1" spans="1:47">
      <c r="A1071" s="184" t="s">
        <v>1086</v>
      </c>
      <c r="B1071" s="185" t="s">
        <v>1222</v>
      </c>
      <c r="C1071" s="167" t="s">
        <v>1227</v>
      </c>
      <c r="D1071" s="186">
        <v>0</v>
      </c>
      <c r="E1071" s="186">
        <v>0.75</v>
      </c>
      <c r="F1071" s="186" t="s">
        <v>1089</v>
      </c>
      <c r="G1071" s="187"/>
      <c r="H1071" s="186" t="s">
        <v>160</v>
      </c>
      <c r="I1071" s="186" t="s">
        <v>160</v>
      </c>
      <c r="J1071" s="186" t="s">
        <v>160</v>
      </c>
      <c r="K1071" s="186" t="s">
        <v>160</v>
      </c>
      <c r="L1071" s="171">
        <v>0.4471</v>
      </c>
      <c r="M1071" s="172">
        <v>185</v>
      </c>
      <c r="N1071" s="173">
        <v>111.43</v>
      </c>
      <c r="O1071" s="173">
        <v>27.68</v>
      </c>
      <c r="P1071" s="174">
        <v>0.874</v>
      </c>
      <c r="Q1071" s="175">
        <v>22.38</v>
      </c>
      <c r="R1071" s="176">
        <v>17</v>
      </c>
      <c r="S1071" s="174">
        <f t="shared" si="32"/>
        <v>0.934144</v>
      </c>
      <c r="T1071" s="177">
        <f t="shared" si="33"/>
        <v>-0.0643840778295425</v>
      </c>
      <c r="U1071" s="219">
        <v>1.95</v>
      </c>
      <c r="V1071" s="219">
        <v>1.98</v>
      </c>
      <c r="W1071" s="219">
        <v>2.47</v>
      </c>
      <c r="X1071" s="219">
        <v>3.23</v>
      </c>
      <c r="Y1071" s="219">
        <v>3.7</v>
      </c>
      <c r="Z1071" s="219">
        <v>3.9</v>
      </c>
      <c r="AA1071" s="219">
        <v>4.82</v>
      </c>
      <c r="AB1071" s="219">
        <v>4.42</v>
      </c>
      <c r="AC1071" s="219">
        <v>3.79</v>
      </c>
      <c r="AD1071" s="219">
        <v>2.96</v>
      </c>
      <c r="AE1071" s="219">
        <v>2.76</v>
      </c>
      <c r="AF1071" s="219">
        <v>2.32</v>
      </c>
      <c r="AG1071" s="179">
        <v>2.03825834132639</v>
      </c>
      <c r="AH1071" s="179">
        <v>2.06961616196218</v>
      </c>
      <c r="AI1071" s="179">
        <v>2.58179389901343</v>
      </c>
      <c r="AJ1071" s="179">
        <v>3.37619202178679</v>
      </c>
      <c r="AK1071" s="179">
        <v>3.86746454508084</v>
      </c>
      <c r="AL1071" s="179">
        <v>4.07651668265278</v>
      </c>
      <c r="AM1071" s="179">
        <v>5.03815651548369</v>
      </c>
      <c r="AN1071" s="179">
        <v>4.62005224033982</v>
      </c>
      <c r="AO1071" s="179">
        <v>3.96153800698822</v>
      </c>
      <c r="AP1071" s="179">
        <v>3.09397163606467</v>
      </c>
      <c r="AQ1071" s="179">
        <v>2.88491949849274</v>
      </c>
      <c r="AR1071" s="179">
        <v>2.42500479583447</v>
      </c>
      <c r="AS1071" s="177">
        <v>0.8</v>
      </c>
      <c r="AT1071" s="180">
        <v>1.08095295036189</v>
      </c>
      <c r="AU1071" s="181">
        <v>1064</v>
      </c>
    </row>
    <row r="1072" customHeight="1" spans="1:47">
      <c r="A1072" s="184" t="s">
        <v>1086</v>
      </c>
      <c r="B1072" s="185" t="s">
        <v>1222</v>
      </c>
      <c r="C1072" s="167" t="s">
        <v>1228</v>
      </c>
      <c r="D1072" s="186">
        <v>0</v>
      </c>
      <c r="E1072" s="186">
        <v>0.75</v>
      </c>
      <c r="F1072" s="186" t="s">
        <v>1089</v>
      </c>
      <c r="G1072" s="187"/>
      <c r="H1072" s="186" t="s">
        <v>160</v>
      </c>
      <c r="I1072" s="186" t="s">
        <v>160</v>
      </c>
      <c r="J1072" s="186" t="s">
        <v>160</v>
      </c>
      <c r="K1072" s="186" t="s">
        <v>160</v>
      </c>
      <c r="L1072" s="171">
        <v>0.4471</v>
      </c>
      <c r="M1072" s="172">
        <v>171</v>
      </c>
      <c r="N1072" s="173">
        <v>111.67</v>
      </c>
      <c r="O1072" s="173">
        <v>27.7</v>
      </c>
      <c r="P1072" s="174">
        <v>0.88</v>
      </c>
      <c r="Q1072" s="175">
        <v>22.4</v>
      </c>
      <c r="R1072" s="176">
        <v>17</v>
      </c>
      <c r="S1072" s="174">
        <f t="shared" si="32"/>
        <v>0.934144</v>
      </c>
      <c r="T1072" s="177">
        <f t="shared" si="33"/>
        <v>-0.0579610852288299</v>
      </c>
      <c r="U1072" s="219">
        <v>1.95</v>
      </c>
      <c r="V1072" s="219">
        <v>1.98</v>
      </c>
      <c r="W1072" s="219">
        <v>2.47</v>
      </c>
      <c r="X1072" s="219">
        <v>3.23</v>
      </c>
      <c r="Y1072" s="219">
        <v>3.7</v>
      </c>
      <c r="Z1072" s="219">
        <v>3.9</v>
      </c>
      <c r="AA1072" s="219">
        <v>4.82</v>
      </c>
      <c r="AB1072" s="219">
        <v>4.42</v>
      </c>
      <c r="AC1072" s="219">
        <v>3.79</v>
      </c>
      <c r="AD1072" s="219">
        <v>2.96</v>
      </c>
      <c r="AE1072" s="219">
        <v>2.76</v>
      </c>
      <c r="AF1072" s="219">
        <v>2.32</v>
      </c>
      <c r="AG1072" s="179">
        <v>2.03845873869553</v>
      </c>
      <c r="AH1072" s="179">
        <v>2.06981964236777</v>
      </c>
      <c r="AI1072" s="179">
        <v>2.58204773568101</v>
      </c>
      <c r="AJ1072" s="179">
        <v>3.3765239620444</v>
      </c>
      <c r="AK1072" s="179">
        <v>3.86784478624281</v>
      </c>
      <c r="AL1072" s="179">
        <v>4.07691747739107</v>
      </c>
      <c r="AM1072" s="179">
        <v>5.03865185667306</v>
      </c>
      <c r="AN1072" s="179">
        <v>4.62050647437654</v>
      </c>
      <c r="AO1072" s="179">
        <v>3.96192749725952</v>
      </c>
      <c r="AP1072" s="179">
        <v>3.09427582899424</v>
      </c>
      <c r="AQ1072" s="179">
        <v>2.88520313784598</v>
      </c>
      <c r="AR1072" s="179">
        <v>2.42524321731981</v>
      </c>
      <c r="AS1072" s="177">
        <v>0.8</v>
      </c>
      <c r="AT1072" s="180">
        <v>1.07102467818997</v>
      </c>
      <c r="AU1072" s="181">
        <v>1065</v>
      </c>
    </row>
    <row r="1073" customHeight="1" spans="1:47">
      <c r="A1073" s="184" t="s">
        <v>1086</v>
      </c>
      <c r="B1073" s="185" t="s">
        <v>1229</v>
      </c>
      <c r="C1073" s="167" t="s">
        <v>1230</v>
      </c>
      <c r="D1073" s="186">
        <v>0</v>
      </c>
      <c r="E1073" s="186">
        <v>0.75</v>
      </c>
      <c r="F1073" s="186" t="s">
        <v>1089</v>
      </c>
      <c r="G1073" s="187"/>
      <c r="H1073" s="186" t="s">
        <v>160</v>
      </c>
      <c r="I1073" s="186" t="s">
        <v>160</v>
      </c>
      <c r="J1073" s="186" t="s">
        <v>160</v>
      </c>
      <c r="K1073" s="186" t="s">
        <v>160</v>
      </c>
      <c r="L1073" s="171">
        <v>0.4471</v>
      </c>
      <c r="M1073" s="172">
        <v>195</v>
      </c>
      <c r="N1073" s="173">
        <v>109.73</v>
      </c>
      <c r="O1073" s="173">
        <v>28.32</v>
      </c>
      <c r="P1073" s="174">
        <v>0.802</v>
      </c>
      <c r="Q1073" s="175">
        <v>25.12</v>
      </c>
      <c r="R1073" s="176">
        <v>18</v>
      </c>
      <c r="S1073" s="174">
        <f t="shared" si="32"/>
        <v>0.878184</v>
      </c>
      <c r="T1073" s="177">
        <f t="shared" si="33"/>
        <v>-0.0867517513414046</v>
      </c>
      <c r="U1073" s="219">
        <v>1.85</v>
      </c>
      <c r="V1073" s="219">
        <v>1.99</v>
      </c>
      <c r="W1073" s="219">
        <v>2.56</v>
      </c>
      <c r="X1073" s="219">
        <v>3.14</v>
      </c>
      <c r="Y1073" s="219">
        <v>3.58</v>
      </c>
      <c r="Z1073" s="219">
        <v>3.68</v>
      </c>
      <c r="AA1073" s="219">
        <v>4.39</v>
      </c>
      <c r="AB1073" s="219">
        <v>4.32</v>
      </c>
      <c r="AC1073" s="219">
        <v>3.5</v>
      </c>
      <c r="AD1073" s="219">
        <v>2.66</v>
      </c>
      <c r="AE1073" s="219">
        <v>2.29</v>
      </c>
      <c r="AF1073" s="219">
        <v>2.05</v>
      </c>
      <c r="AG1073" s="179">
        <v>1.96274630373589</v>
      </c>
      <c r="AH1073" s="179">
        <v>2.11127845645104</v>
      </c>
      <c r="AI1073" s="179">
        <v>2.71601650679129</v>
      </c>
      <c r="AJ1073" s="179">
        <v>3.33136399661119</v>
      </c>
      <c r="AK1073" s="179">
        <v>3.79817933371594</v>
      </c>
      <c r="AL1073" s="179">
        <v>3.90427372851248</v>
      </c>
      <c r="AM1073" s="179">
        <v>4.65754393156787</v>
      </c>
      <c r="AN1073" s="179">
        <v>4.5832778552103</v>
      </c>
      <c r="AO1073" s="179">
        <v>3.71330381787871</v>
      </c>
      <c r="AP1073" s="179">
        <v>2.82211090158782</v>
      </c>
      <c r="AQ1073" s="179">
        <v>2.42956164084064</v>
      </c>
      <c r="AR1073" s="179">
        <v>2.17493509332896</v>
      </c>
      <c r="AS1073" s="177">
        <v>0.8</v>
      </c>
      <c r="AT1073" s="180">
        <v>1.07136803962537</v>
      </c>
      <c r="AU1073" s="181">
        <v>1066</v>
      </c>
    </row>
    <row r="1074" customHeight="1" spans="1:47">
      <c r="A1074" s="184" t="s">
        <v>1086</v>
      </c>
      <c r="B1074" s="185" t="s">
        <v>1229</v>
      </c>
      <c r="C1074" s="167" t="s">
        <v>1231</v>
      </c>
      <c r="D1074" s="186">
        <v>0</v>
      </c>
      <c r="E1074" s="186">
        <v>0.75</v>
      </c>
      <c r="F1074" s="186" t="s">
        <v>1089</v>
      </c>
      <c r="G1074" s="187"/>
      <c r="H1074" s="186" t="s">
        <v>160</v>
      </c>
      <c r="I1074" s="186" t="s">
        <v>160</v>
      </c>
      <c r="J1074" s="186" t="s">
        <v>160</v>
      </c>
      <c r="K1074" s="186" t="s">
        <v>160</v>
      </c>
      <c r="L1074" s="171">
        <v>0.4471</v>
      </c>
      <c r="M1074" s="172">
        <v>120</v>
      </c>
      <c r="N1074" s="173">
        <v>110.22</v>
      </c>
      <c r="O1074" s="173">
        <v>28.22</v>
      </c>
      <c r="P1074" s="174">
        <v>0.817</v>
      </c>
      <c r="Q1074" s="175">
        <v>22.42</v>
      </c>
      <c r="R1074" s="176">
        <v>18</v>
      </c>
      <c r="S1074" s="174">
        <f t="shared" si="32"/>
        <v>0.905968</v>
      </c>
      <c r="T1074" s="177">
        <f t="shared" si="33"/>
        <v>-0.0982021440050861</v>
      </c>
      <c r="U1074" s="219">
        <v>1.95</v>
      </c>
      <c r="V1074" s="219">
        <v>2.02</v>
      </c>
      <c r="W1074" s="219">
        <v>2.53</v>
      </c>
      <c r="X1074" s="219">
        <v>3.19</v>
      </c>
      <c r="Y1074" s="219">
        <v>3.63</v>
      </c>
      <c r="Z1074" s="219">
        <v>3.81</v>
      </c>
      <c r="AA1074" s="219">
        <v>4.48</v>
      </c>
      <c r="AB1074" s="219">
        <v>4.43</v>
      </c>
      <c r="AC1074" s="219">
        <v>3.66</v>
      </c>
      <c r="AD1074" s="219">
        <v>2.8</v>
      </c>
      <c r="AE1074" s="219">
        <v>2.47</v>
      </c>
      <c r="AF1074" s="219">
        <v>2.18</v>
      </c>
      <c r="AG1074" s="179">
        <v>2.03852365646469</v>
      </c>
      <c r="AH1074" s="179">
        <v>2.11170142874804</v>
      </c>
      <c r="AI1074" s="179">
        <v>2.64485376966957</v>
      </c>
      <c r="AJ1074" s="179">
        <v>3.33481562262685</v>
      </c>
      <c r="AK1074" s="179">
        <v>3.79479019126503</v>
      </c>
      <c r="AL1074" s="179">
        <v>3.98296160570793</v>
      </c>
      <c r="AM1074" s="179">
        <v>4.68337742613426</v>
      </c>
      <c r="AN1074" s="179">
        <v>4.63110758878901</v>
      </c>
      <c r="AO1074" s="179">
        <v>3.82615209367218</v>
      </c>
      <c r="AP1074" s="179">
        <v>2.92711089133391</v>
      </c>
      <c r="AQ1074" s="179">
        <v>2.58212996485527</v>
      </c>
      <c r="AR1074" s="179">
        <v>2.27896490825283</v>
      </c>
      <c r="AS1074" s="177">
        <v>0.8</v>
      </c>
      <c r="AT1074" s="180">
        <v>1.07130228956327</v>
      </c>
      <c r="AU1074" s="181">
        <v>1067</v>
      </c>
    </row>
    <row r="1075" customHeight="1" spans="1:47">
      <c r="A1075" s="184" t="s">
        <v>1086</v>
      </c>
      <c r="B1075" s="185" t="s">
        <v>1229</v>
      </c>
      <c r="C1075" s="167" t="s">
        <v>1232</v>
      </c>
      <c r="D1075" s="186">
        <v>0</v>
      </c>
      <c r="E1075" s="186">
        <v>0.75</v>
      </c>
      <c r="F1075" s="186" t="s">
        <v>1089</v>
      </c>
      <c r="G1075" s="187"/>
      <c r="H1075" s="186" t="s">
        <v>160</v>
      </c>
      <c r="I1075" s="186" t="s">
        <v>160</v>
      </c>
      <c r="J1075" s="186" t="s">
        <v>160</v>
      </c>
      <c r="K1075" s="186" t="s">
        <v>160</v>
      </c>
      <c r="L1075" s="171">
        <v>0.4471</v>
      </c>
      <c r="M1075" s="172">
        <v>343</v>
      </c>
      <c r="N1075" s="173">
        <v>109.6</v>
      </c>
      <c r="O1075" s="173">
        <v>27.95</v>
      </c>
      <c r="P1075" s="174">
        <v>0.802</v>
      </c>
      <c r="Q1075" s="175">
        <v>24.75</v>
      </c>
      <c r="R1075" s="176">
        <v>17</v>
      </c>
      <c r="S1075" s="174">
        <f t="shared" si="32"/>
        <v>0.88692</v>
      </c>
      <c r="T1075" s="177">
        <f t="shared" si="33"/>
        <v>-0.0957470797817165</v>
      </c>
      <c r="U1075" s="219">
        <v>1.78</v>
      </c>
      <c r="V1075" s="219">
        <v>1.96</v>
      </c>
      <c r="W1075" s="219">
        <v>2.51</v>
      </c>
      <c r="X1075" s="219">
        <v>3.13</v>
      </c>
      <c r="Y1075" s="219">
        <v>3.56</v>
      </c>
      <c r="Z1075" s="219">
        <v>3.72</v>
      </c>
      <c r="AA1075" s="219">
        <v>4.49</v>
      </c>
      <c r="AB1075" s="219">
        <v>4.3</v>
      </c>
      <c r="AC1075" s="219">
        <v>3.65</v>
      </c>
      <c r="AD1075" s="219">
        <v>2.75</v>
      </c>
      <c r="AE1075" s="219">
        <v>2.44</v>
      </c>
      <c r="AF1075" s="219">
        <v>2.08</v>
      </c>
      <c r="AG1075" s="179">
        <v>1.88461804897849</v>
      </c>
      <c r="AH1075" s="179">
        <v>2.07519740224597</v>
      </c>
      <c r="AI1075" s="179">
        <v>2.65752320389663</v>
      </c>
      <c r="AJ1075" s="179">
        <v>3.31396319848464</v>
      </c>
      <c r="AK1075" s="179">
        <v>3.76923609795697</v>
      </c>
      <c r="AL1075" s="179">
        <v>3.93863996752807</v>
      </c>
      <c r="AM1075" s="179">
        <v>4.75389608983899</v>
      </c>
      <c r="AN1075" s="179">
        <v>4.55272899472331</v>
      </c>
      <c r="AO1075" s="179">
        <v>3.86452577459072</v>
      </c>
      <c r="AP1075" s="179">
        <v>2.91162900825328</v>
      </c>
      <c r="AQ1075" s="179">
        <v>2.58340901095927</v>
      </c>
      <c r="AR1075" s="179">
        <v>2.2022503044243</v>
      </c>
      <c r="AS1075" s="177">
        <v>0.8</v>
      </c>
      <c r="AT1075" s="180">
        <v>1.0707105390044</v>
      </c>
      <c r="AU1075" s="181">
        <v>1068</v>
      </c>
    </row>
    <row r="1076" customHeight="1" spans="1:47">
      <c r="A1076" s="184" t="s">
        <v>1086</v>
      </c>
      <c r="B1076" s="185" t="s">
        <v>1229</v>
      </c>
      <c r="C1076" s="167" t="s">
        <v>1233</v>
      </c>
      <c r="D1076" s="186">
        <v>0</v>
      </c>
      <c r="E1076" s="186">
        <v>0.75</v>
      </c>
      <c r="F1076" s="186" t="s">
        <v>1089</v>
      </c>
      <c r="G1076" s="187"/>
      <c r="H1076" s="186" t="s">
        <v>160</v>
      </c>
      <c r="I1076" s="186" t="s">
        <v>160</v>
      </c>
      <c r="J1076" s="186" t="s">
        <v>160</v>
      </c>
      <c r="K1076" s="186" t="s">
        <v>160</v>
      </c>
      <c r="L1076" s="171">
        <v>0.4471</v>
      </c>
      <c r="M1076" s="172">
        <v>324</v>
      </c>
      <c r="N1076" s="173">
        <v>109.48</v>
      </c>
      <c r="O1076" s="173">
        <v>28.58</v>
      </c>
      <c r="P1076" s="174">
        <v>0.777</v>
      </c>
      <c r="Q1076" s="175">
        <v>22.18</v>
      </c>
      <c r="R1076" s="176">
        <v>17</v>
      </c>
      <c r="S1076" s="174">
        <f t="shared" si="32"/>
        <v>0.878184</v>
      </c>
      <c r="T1076" s="177">
        <f t="shared" si="33"/>
        <v>-0.115219589516548</v>
      </c>
      <c r="U1076" s="219">
        <v>1.85</v>
      </c>
      <c r="V1076" s="219">
        <v>1.99</v>
      </c>
      <c r="W1076" s="219">
        <v>2.56</v>
      </c>
      <c r="X1076" s="219">
        <v>3.14</v>
      </c>
      <c r="Y1076" s="219">
        <v>3.58</v>
      </c>
      <c r="Z1076" s="219">
        <v>3.68</v>
      </c>
      <c r="AA1076" s="219">
        <v>4.39</v>
      </c>
      <c r="AB1076" s="219">
        <v>4.32</v>
      </c>
      <c r="AC1076" s="219">
        <v>3.5</v>
      </c>
      <c r="AD1076" s="219">
        <v>2.66</v>
      </c>
      <c r="AE1076" s="219">
        <v>2.29</v>
      </c>
      <c r="AF1076" s="219">
        <v>2.05</v>
      </c>
      <c r="AG1076" s="179">
        <v>1.93065826751569</v>
      </c>
      <c r="AH1076" s="179">
        <v>2.07676213640877</v>
      </c>
      <c r="AI1076" s="179">
        <v>2.67161360261631</v>
      </c>
      <c r="AJ1076" s="179">
        <v>3.27690105945907</v>
      </c>
      <c r="AK1076" s="179">
        <v>3.73608464740874</v>
      </c>
      <c r="AL1076" s="179">
        <v>3.84044455376094</v>
      </c>
      <c r="AM1076" s="179">
        <v>4.58139988886156</v>
      </c>
      <c r="AN1076" s="179">
        <v>4.50834795441502</v>
      </c>
      <c r="AO1076" s="179">
        <v>3.65259672232698</v>
      </c>
      <c r="AP1076" s="179">
        <v>2.77597350896851</v>
      </c>
      <c r="AQ1076" s="179">
        <v>2.38984185546537</v>
      </c>
      <c r="AR1076" s="179">
        <v>2.13937808022009</v>
      </c>
      <c r="AS1076" s="177">
        <v>0.8</v>
      </c>
      <c r="AT1076" s="180">
        <v>1.06948320451192</v>
      </c>
      <c r="AU1076" s="181">
        <v>1069</v>
      </c>
    </row>
    <row r="1077" customHeight="1" spans="1:47">
      <c r="A1077" s="184" t="s">
        <v>1086</v>
      </c>
      <c r="B1077" s="185" t="s">
        <v>1229</v>
      </c>
      <c r="C1077" s="167" t="s">
        <v>1234</v>
      </c>
      <c r="D1077" s="186">
        <v>0</v>
      </c>
      <c r="E1077" s="186">
        <v>0.75</v>
      </c>
      <c r="F1077" s="186" t="s">
        <v>1089</v>
      </c>
      <c r="G1077" s="187"/>
      <c r="H1077" s="186" t="s">
        <v>160</v>
      </c>
      <c r="I1077" s="186" t="s">
        <v>160</v>
      </c>
      <c r="J1077" s="186" t="s">
        <v>160</v>
      </c>
      <c r="K1077" s="186" t="s">
        <v>160</v>
      </c>
      <c r="L1077" s="171">
        <v>0.4471</v>
      </c>
      <c r="M1077" s="172">
        <v>328</v>
      </c>
      <c r="N1077" s="173">
        <v>109.65</v>
      </c>
      <c r="O1077" s="173">
        <v>28.72</v>
      </c>
      <c r="P1077" s="174">
        <v>0.778</v>
      </c>
      <c r="Q1077" s="175">
        <v>22.32</v>
      </c>
      <c r="R1077" s="176">
        <v>17</v>
      </c>
      <c r="S1077" s="174">
        <f t="shared" si="32"/>
        <v>0.878184</v>
      </c>
      <c r="T1077" s="177">
        <f t="shared" si="33"/>
        <v>-0.114080875989542</v>
      </c>
      <c r="U1077" s="219">
        <v>1.85</v>
      </c>
      <c r="V1077" s="219">
        <v>1.99</v>
      </c>
      <c r="W1077" s="219">
        <v>2.56</v>
      </c>
      <c r="X1077" s="219">
        <v>3.14</v>
      </c>
      <c r="Y1077" s="219">
        <v>3.58</v>
      </c>
      <c r="Z1077" s="219">
        <v>3.68</v>
      </c>
      <c r="AA1077" s="219">
        <v>4.39</v>
      </c>
      <c r="AB1077" s="219">
        <v>4.32</v>
      </c>
      <c r="AC1077" s="219">
        <v>3.5</v>
      </c>
      <c r="AD1077" s="219">
        <v>2.66</v>
      </c>
      <c r="AE1077" s="219">
        <v>2.29</v>
      </c>
      <c r="AF1077" s="219">
        <v>2.05</v>
      </c>
      <c r="AG1077" s="179">
        <v>1.93246153425706</v>
      </c>
      <c r="AH1077" s="179">
        <v>2.07870186657921</v>
      </c>
      <c r="AI1077" s="179">
        <v>2.67410893389085</v>
      </c>
      <c r="AJ1077" s="179">
        <v>3.27996173922549</v>
      </c>
      <c r="AK1077" s="179">
        <v>3.73957421223798</v>
      </c>
      <c r="AL1077" s="179">
        <v>3.84403159246809</v>
      </c>
      <c r="AM1077" s="179">
        <v>4.58567899210188</v>
      </c>
      <c r="AN1077" s="179">
        <v>4.51255882594081</v>
      </c>
      <c r="AO1077" s="179">
        <v>3.65600830805389</v>
      </c>
      <c r="AP1077" s="179">
        <v>2.77856631412096</v>
      </c>
      <c r="AQ1077" s="179">
        <v>2.39207400726955</v>
      </c>
      <c r="AR1077" s="179">
        <v>2.14137629471728</v>
      </c>
      <c r="AS1077" s="177">
        <v>0.8</v>
      </c>
      <c r="AT1077" s="180">
        <v>1.10052197225626</v>
      </c>
      <c r="AU1077" s="181">
        <v>1070</v>
      </c>
    </row>
    <row r="1078" customHeight="1" spans="1:47">
      <c r="A1078" s="184" t="s">
        <v>1086</v>
      </c>
      <c r="B1078" s="185" t="s">
        <v>1229</v>
      </c>
      <c r="C1078" s="167" t="s">
        <v>1235</v>
      </c>
      <c r="D1078" s="186">
        <v>0</v>
      </c>
      <c r="E1078" s="186">
        <v>0.75</v>
      </c>
      <c r="F1078" s="186" t="s">
        <v>1089</v>
      </c>
      <c r="G1078" s="187"/>
      <c r="H1078" s="186" t="s">
        <v>160</v>
      </c>
      <c r="I1078" s="186" t="s">
        <v>160</v>
      </c>
      <c r="J1078" s="186" t="s">
        <v>160</v>
      </c>
      <c r="K1078" s="186" t="s">
        <v>160</v>
      </c>
      <c r="L1078" s="171">
        <v>0.4471</v>
      </c>
      <c r="M1078" s="172">
        <v>406</v>
      </c>
      <c r="N1078" s="173">
        <v>109.95</v>
      </c>
      <c r="O1078" s="173">
        <v>28.62</v>
      </c>
      <c r="P1078" s="174">
        <v>0.794</v>
      </c>
      <c r="Q1078" s="175">
        <v>22.22</v>
      </c>
      <c r="R1078" s="176">
        <v>18</v>
      </c>
      <c r="S1078" s="174">
        <f t="shared" si="32"/>
        <v>0.878184</v>
      </c>
      <c r="T1078" s="177">
        <f t="shared" si="33"/>
        <v>-0.0958614595574504</v>
      </c>
      <c r="U1078" s="219">
        <v>1.85</v>
      </c>
      <c r="V1078" s="219">
        <v>1.99</v>
      </c>
      <c r="W1078" s="219">
        <v>2.56</v>
      </c>
      <c r="X1078" s="219">
        <v>3.14</v>
      </c>
      <c r="Y1078" s="219">
        <v>3.58</v>
      </c>
      <c r="Z1078" s="219">
        <v>3.68</v>
      </c>
      <c r="AA1078" s="219">
        <v>4.39</v>
      </c>
      <c r="AB1078" s="219">
        <v>4.32</v>
      </c>
      <c r="AC1078" s="219">
        <v>3.5</v>
      </c>
      <c r="AD1078" s="219">
        <v>2.66</v>
      </c>
      <c r="AE1078" s="219">
        <v>2.29</v>
      </c>
      <c r="AF1078" s="219">
        <v>2.05</v>
      </c>
      <c r="AG1078" s="179">
        <v>1.93133238592368</v>
      </c>
      <c r="AH1078" s="179">
        <v>2.07748726918277</v>
      </c>
      <c r="AI1078" s="179">
        <v>2.67254643673763</v>
      </c>
      <c r="AJ1078" s="179">
        <v>3.278045238811</v>
      </c>
      <c r="AK1078" s="179">
        <v>3.73738915762528</v>
      </c>
      <c r="AL1078" s="179">
        <v>3.84178550281035</v>
      </c>
      <c r="AM1078" s="179">
        <v>4.5829995536243</v>
      </c>
      <c r="AN1078" s="179">
        <v>4.50992211199475</v>
      </c>
      <c r="AO1078" s="179">
        <v>3.65387208147723</v>
      </c>
      <c r="AP1078" s="179">
        <v>2.7769427819227</v>
      </c>
      <c r="AQ1078" s="179">
        <v>2.39067630473796</v>
      </c>
      <c r="AR1078" s="179">
        <v>2.14012507629381</v>
      </c>
      <c r="AS1078" s="177">
        <v>0.8</v>
      </c>
      <c r="AT1078" s="180">
        <v>1.10108881156813</v>
      </c>
      <c r="AU1078" s="181">
        <v>1071</v>
      </c>
    </row>
    <row r="1079" customHeight="1" spans="1:47">
      <c r="A1079" s="184" t="s">
        <v>1086</v>
      </c>
      <c r="B1079" s="185" t="s">
        <v>1229</v>
      </c>
      <c r="C1079" s="167" t="s">
        <v>1236</v>
      </c>
      <c r="D1079" s="186">
        <v>0</v>
      </c>
      <c r="E1079" s="186">
        <v>0.75</v>
      </c>
      <c r="F1079" s="186" t="s">
        <v>1089</v>
      </c>
      <c r="G1079" s="187"/>
      <c r="H1079" s="186" t="s">
        <v>160</v>
      </c>
      <c r="I1079" s="186" t="s">
        <v>160</v>
      </c>
      <c r="J1079" s="186" t="s">
        <v>160</v>
      </c>
      <c r="K1079" s="186" t="s">
        <v>160</v>
      </c>
      <c r="L1079" s="171">
        <v>0.4471</v>
      </c>
      <c r="M1079" s="172">
        <v>254</v>
      </c>
      <c r="N1079" s="173">
        <v>109.85</v>
      </c>
      <c r="O1079" s="173">
        <v>29</v>
      </c>
      <c r="P1079" s="174">
        <v>0.777</v>
      </c>
      <c r="Q1079" s="175">
        <v>20.8</v>
      </c>
      <c r="R1079" s="176">
        <v>17</v>
      </c>
      <c r="S1079" s="174">
        <f t="shared" si="32"/>
        <v>0.87892</v>
      </c>
      <c r="T1079" s="177">
        <f t="shared" si="33"/>
        <v>-0.115960496973558</v>
      </c>
      <c r="U1079" s="219">
        <v>1.92</v>
      </c>
      <c r="V1079" s="219">
        <v>1.99</v>
      </c>
      <c r="W1079" s="219">
        <v>2.68</v>
      </c>
      <c r="X1079" s="219">
        <v>3.27</v>
      </c>
      <c r="Y1079" s="219">
        <v>3.66</v>
      </c>
      <c r="Z1079" s="219">
        <v>3.78</v>
      </c>
      <c r="AA1079" s="219">
        <v>4.26</v>
      </c>
      <c r="AB1079" s="219">
        <v>4.27</v>
      </c>
      <c r="AC1079" s="219">
        <v>3.37</v>
      </c>
      <c r="AD1079" s="219">
        <v>2.59</v>
      </c>
      <c r="AE1079" s="219">
        <v>2.2</v>
      </c>
      <c r="AF1079" s="219">
        <v>2.05</v>
      </c>
      <c r="AG1079" s="179">
        <v>1.98890784144177</v>
      </c>
      <c r="AH1079" s="179">
        <v>2.06142010649433</v>
      </c>
      <c r="AI1079" s="179">
        <v>2.77618386201247</v>
      </c>
      <c r="AJ1079" s="179">
        <v>3.38735866745551</v>
      </c>
      <c r="AK1079" s="179">
        <v>3.79135557274837</v>
      </c>
      <c r="AL1079" s="179">
        <v>3.91566231283848</v>
      </c>
      <c r="AM1079" s="179">
        <v>4.41288927319893</v>
      </c>
      <c r="AN1079" s="179">
        <v>4.42324816820644</v>
      </c>
      <c r="AO1079" s="179">
        <v>3.49094761753061</v>
      </c>
      <c r="AP1079" s="179">
        <v>2.68295380694489</v>
      </c>
      <c r="AQ1079" s="179">
        <v>2.27895690165203</v>
      </c>
      <c r="AR1079" s="179">
        <v>2.12357347653939</v>
      </c>
      <c r="AS1079" s="177">
        <v>0.8</v>
      </c>
      <c r="AT1079" s="180">
        <v>1.10052197225626</v>
      </c>
      <c r="AU1079" s="181">
        <v>1072</v>
      </c>
    </row>
    <row r="1080" customHeight="1" spans="1:47">
      <c r="A1080" s="184" t="s">
        <v>1086</v>
      </c>
      <c r="B1080" s="185" t="s">
        <v>1229</v>
      </c>
      <c r="C1080" s="167" t="s">
        <v>1237</v>
      </c>
      <c r="D1080" s="186">
        <v>0</v>
      </c>
      <c r="E1080" s="186">
        <v>0.75</v>
      </c>
      <c r="F1080" s="186" t="s">
        <v>1089</v>
      </c>
      <c r="G1080" s="187"/>
      <c r="H1080" s="186" t="s">
        <v>160</v>
      </c>
      <c r="I1080" s="186" t="s">
        <v>160</v>
      </c>
      <c r="J1080" s="186" t="s">
        <v>160</v>
      </c>
      <c r="K1080" s="186" t="s">
        <v>160</v>
      </c>
      <c r="L1080" s="171">
        <v>0.4471</v>
      </c>
      <c r="M1080" s="172">
        <v>479</v>
      </c>
      <c r="N1080" s="173">
        <v>109.43</v>
      </c>
      <c r="O1080" s="173">
        <v>29.47</v>
      </c>
      <c r="P1080" s="174">
        <v>0.758</v>
      </c>
      <c r="Q1080" s="175">
        <v>21.37</v>
      </c>
      <c r="R1080" s="176">
        <v>17</v>
      </c>
      <c r="S1080" s="174">
        <f t="shared" si="32"/>
        <v>0.87892</v>
      </c>
      <c r="T1080" s="177">
        <f t="shared" si="33"/>
        <v>-0.137577936558504</v>
      </c>
      <c r="U1080" s="219">
        <v>1.92</v>
      </c>
      <c r="V1080" s="219">
        <v>1.99</v>
      </c>
      <c r="W1080" s="219">
        <v>2.68</v>
      </c>
      <c r="X1080" s="219">
        <v>3.27</v>
      </c>
      <c r="Y1080" s="219">
        <v>3.66</v>
      </c>
      <c r="Z1080" s="219">
        <v>3.78</v>
      </c>
      <c r="AA1080" s="219">
        <v>4.26</v>
      </c>
      <c r="AB1080" s="219">
        <v>4.27</v>
      </c>
      <c r="AC1080" s="219">
        <v>3.37</v>
      </c>
      <c r="AD1080" s="219">
        <v>2.59</v>
      </c>
      <c r="AE1080" s="219">
        <v>2.2</v>
      </c>
      <c r="AF1080" s="219">
        <v>2.05</v>
      </c>
      <c r="AG1080" s="179">
        <v>1.99388849952214</v>
      </c>
      <c r="AH1080" s="179">
        <v>2.06658235106722</v>
      </c>
      <c r="AI1080" s="179">
        <v>2.78313603058299</v>
      </c>
      <c r="AJ1080" s="179">
        <v>3.39584135074865</v>
      </c>
      <c r="AK1080" s="179">
        <v>3.80084995221408</v>
      </c>
      <c r="AL1080" s="179">
        <v>3.92546798343421</v>
      </c>
      <c r="AM1080" s="179">
        <v>4.42394010831475</v>
      </c>
      <c r="AN1080" s="179">
        <v>4.43432494424976</v>
      </c>
      <c r="AO1080" s="179">
        <v>3.49968971009876</v>
      </c>
      <c r="AP1080" s="179">
        <v>2.68967250716789</v>
      </c>
      <c r="AQ1080" s="179">
        <v>2.28466390570245</v>
      </c>
      <c r="AR1080" s="179">
        <v>2.12889136667729</v>
      </c>
      <c r="AS1080" s="177">
        <v>0.8</v>
      </c>
      <c r="AT1080" s="180">
        <v>1.09997359673412</v>
      </c>
      <c r="AU1080" s="181">
        <v>1073</v>
      </c>
    </row>
    <row r="1081" customHeight="1" spans="1:47">
      <c r="A1081" s="184" t="s">
        <v>1238</v>
      </c>
      <c r="B1081" s="185" t="s">
        <v>1239</v>
      </c>
      <c r="C1081" s="188" t="s">
        <v>1240</v>
      </c>
      <c r="D1081" s="186">
        <v>0</v>
      </c>
      <c r="E1081" s="186">
        <v>0.65</v>
      </c>
      <c r="F1081" s="186" t="s">
        <v>1241</v>
      </c>
      <c r="G1081" s="187"/>
      <c r="H1081" s="186" t="s">
        <v>160</v>
      </c>
      <c r="I1081" s="186" t="s">
        <v>160</v>
      </c>
      <c r="J1081" s="186" t="s">
        <v>160</v>
      </c>
      <c r="K1081" s="186" t="s">
        <v>160</v>
      </c>
      <c r="L1081" s="171">
        <v>0.3717</v>
      </c>
      <c r="M1081" s="172">
        <v>219</v>
      </c>
      <c r="N1081" s="173">
        <v>125.32</v>
      </c>
      <c r="O1081" s="173">
        <v>43.9</v>
      </c>
      <c r="P1081" s="174">
        <v>1.347</v>
      </c>
      <c r="Q1081" s="175">
        <v>42.1</v>
      </c>
      <c r="R1081" s="176">
        <v>32</v>
      </c>
      <c r="S1081" s="174">
        <f t="shared" si="32"/>
        <v>1.184576</v>
      </c>
      <c r="T1081" s="177">
        <f t="shared" si="33"/>
        <v>0.137115727483927</v>
      </c>
      <c r="U1081" s="219">
        <v>2.29</v>
      </c>
      <c r="V1081" s="219">
        <v>3.33</v>
      </c>
      <c r="W1081" s="219">
        <v>4.46</v>
      </c>
      <c r="X1081" s="219">
        <v>5.37</v>
      </c>
      <c r="Y1081" s="219">
        <v>5.89</v>
      </c>
      <c r="Z1081" s="219">
        <v>5.64</v>
      </c>
      <c r="AA1081" s="219">
        <v>4.93</v>
      </c>
      <c r="AB1081" s="219">
        <v>4.77</v>
      </c>
      <c r="AC1081" s="219">
        <v>4.41</v>
      </c>
      <c r="AD1081" s="219">
        <v>3.33</v>
      </c>
      <c r="AE1081" s="219">
        <v>2.33</v>
      </c>
      <c r="AF1081" s="219">
        <v>1.91</v>
      </c>
      <c r="AG1081" s="179">
        <v>2.83003802204333</v>
      </c>
      <c r="AH1081" s="179">
        <v>4.11529546436869</v>
      </c>
      <c r="AI1081" s="179">
        <v>5.51177710843374</v>
      </c>
      <c r="AJ1081" s="179">
        <v>6.63637737046842</v>
      </c>
      <c r="AK1081" s="179">
        <v>7.2790060916311</v>
      </c>
      <c r="AL1081" s="179">
        <v>6.9700499756875</v>
      </c>
      <c r="AM1081" s="179">
        <v>6.09261460640769</v>
      </c>
      <c r="AN1081" s="179">
        <v>5.89488269220379</v>
      </c>
      <c r="AO1081" s="179">
        <v>5.44998588524502</v>
      </c>
      <c r="AP1081" s="179">
        <v>4.11529546436869</v>
      </c>
      <c r="AQ1081" s="179">
        <v>2.87947100059431</v>
      </c>
      <c r="AR1081" s="179">
        <v>2.36042472580907</v>
      </c>
      <c r="AS1081" s="177">
        <v>0.8</v>
      </c>
      <c r="AT1081" s="180">
        <v>1.10025116952928</v>
      </c>
      <c r="AU1081" s="181">
        <v>1074</v>
      </c>
    </row>
    <row r="1082" customHeight="1" spans="1:47">
      <c r="A1082" s="184" t="s">
        <v>1238</v>
      </c>
      <c r="B1082" s="185" t="s">
        <v>1239</v>
      </c>
      <c r="C1082" s="167" t="s">
        <v>626</v>
      </c>
      <c r="D1082" s="186">
        <v>0</v>
      </c>
      <c r="E1082" s="186">
        <v>0.65</v>
      </c>
      <c r="F1082" s="186" t="s">
        <v>1241</v>
      </c>
      <c r="G1082" s="187"/>
      <c r="H1082" s="186" t="s">
        <v>160</v>
      </c>
      <c r="I1082" s="186" t="s">
        <v>160</v>
      </c>
      <c r="J1082" s="186" t="s">
        <v>160</v>
      </c>
      <c r="K1082" s="186" t="s">
        <v>160</v>
      </c>
      <c r="L1082" s="171">
        <v>0.3717</v>
      </c>
      <c r="M1082" s="172">
        <v>193</v>
      </c>
      <c r="N1082" s="173">
        <v>125.33</v>
      </c>
      <c r="O1082" s="173">
        <v>43.87</v>
      </c>
      <c r="P1082" s="174">
        <v>1.34</v>
      </c>
      <c r="Q1082" s="175">
        <v>41.97</v>
      </c>
      <c r="R1082" s="176">
        <v>32</v>
      </c>
      <c r="S1082" s="174">
        <f t="shared" si="32"/>
        <v>1.184576</v>
      </c>
      <c r="T1082" s="177">
        <f t="shared" si="33"/>
        <v>0.131206440110217</v>
      </c>
      <c r="U1082" s="219">
        <v>2.29</v>
      </c>
      <c r="V1082" s="219">
        <v>3.33</v>
      </c>
      <c r="W1082" s="219">
        <v>4.46</v>
      </c>
      <c r="X1082" s="219">
        <v>5.37</v>
      </c>
      <c r="Y1082" s="219">
        <v>5.89</v>
      </c>
      <c r="Z1082" s="219">
        <v>5.64</v>
      </c>
      <c r="AA1082" s="219">
        <v>4.93</v>
      </c>
      <c r="AB1082" s="219">
        <v>4.77</v>
      </c>
      <c r="AC1082" s="219">
        <v>4.41</v>
      </c>
      <c r="AD1082" s="219">
        <v>3.33</v>
      </c>
      <c r="AE1082" s="219">
        <v>2.33</v>
      </c>
      <c r="AF1082" s="219">
        <v>1.91</v>
      </c>
      <c r="AG1082" s="179">
        <v>2.82863066616241</v>
      </c>
      <c r="AH1082" s="179">
        <v>4.11324895996542</v>
      </c>
      <c r="AI1082" s="179">
        <v>5.50903614457831</v>
      </c>
      <c r="AJ1082" s="179">
        <v>6.63307715165595</v>
      </c>
      <c r="AK1082" s="179">
        <v>7.27538629855746</v>
      </c>
      <c r="AL1082" s="179">
        <v>6.96658382408558</v>
      </c>
      <c r="AM1082" s="179">
        <v>6.08958479658544</v>
      </c>
      <c r="AN1082" s="179">
        <v>5.89195121292344</v>
      </c>
      <c r="AO1082" s="179">
        <v>5.44727564968394</v>
      </c>
      <c r="AP1082" s="179">
        <v>4.11324895996542</v>
      </c>
      <c r="AQ1082" s="179">
        <v>2.87803906207791</v>
      </c>
      <c r="AR1082" s="179">
        <v>2.35925090496515</v>
      </c>
      <c r="AS1082" s="177">
        <v>0.8</v>
      </c>
      <c r="AT1082" s="180">
        <v>1.06240463154115</v>
      </c>
      <c r="AU1082" s="181">
        <v>1075</v>
      </c>
    </row>
    <row r="1083" customHeight="1" spans="1:47">
      <c r="A1083" s="184" t="s">
        <v>1238</v>
      </c>
      <c r="B1083" s="185" t="s">
        <v>1239</v>
      </c>
      <c r="C1083" s="167" t="s">
        <v>1242</v>
      </c>
      <c r="D1083" s="186">
        <v>0</v>
      </c>
      <c r="E1083" s="186">
        <v>0.65</v>
      </c>
      <c r="F1083" s="186" t="s">
        <v>1241</v>
      </c>
      <c r="G1083" s="187"/>
      <c r="H1083" s="186" t="s">
        <v>160</v>
      </c>
      <c r="I1083" s="186" t="s">
        <v>160</v>
      </c>
      <c r="J1083" s="186" t="s">
        <v>160</v>
      </c>
      <c r="K1083" s="186" t="s">
        <v>160</v>
      </c>
      <c r="L1083" s="171">
        <v>0.3717</v>
      </c>
      <c r="M1083" s="172">
        <v>214</v>
      </c>
      <c r="N1083" s="173">
        <v>125.32</v>
      </c>
      <c r="O1083" s="173">
        <v>43.92</v>
      </c>
      <c r="P1083" s="174">
        <v>1.342</v>
      </c>
      <c r="Q1083" s="175">
        <v>42.12</v>
      </c>
      <c r="R1083" s="176">
        <v>32</v>
      </c>
      <c r="S1083" s="174">
        <f t="shared" si="32"/>
        <v>1.184576</v>
      </c>
      <c r="T1083" s="177">
        <f t="shared" si="33"/>
        <v>0.132894807931277</v>
      </c>
      <c r="U1083" s="219">
        <v>2.29</v>
      </c>
      <c r="V1083" s="219">
        <v>3.33</v>
      </c>
      <c r="W1083" s="219">
        <v>4.46</v>
      </c>
      <c r="X1083" s="219">
        <v>5.37</v>
      </c>
      <c r="Y1083" s="219">
        <v>5.89</v>
      </c>
      <c r="Z1083" s="219">
        <v>5.64</v>
      </c>
      <c r="AA1083" s="219">
        <v>4.93</v>
      </c>
      <c r="AB1083" s="219">
        <v>4.77</v>
      </c>
      <c r="AC1083" s="219">
        <v>4.41</v>
      </c>
      <c r="AD1083" s="219">
        <v>3.33</v>
      </c>
      <c r="AE1083" s="219">
        <v>2.33</v>
      </c>
      <c r="AF1083" s="219">
        <v>1.91</v>
      </c>
      <c r="AG1083" s="179">
        <v>2.83088862175158</v>
      </c>
      <c r="AH1083" s="179">
        <v>4.11653236263439</v>
      </c>
      <c r="AI1083" s="179">
        <v>5.51343373493976</v>
      </c>
      <c r="AJ1083" s="179">
        <v>6.63837200821222</v>
      </c>
      <c r="AK1083" s="179">
        <v>7.28119387865363</v>
      </c>
      <c r="AL1083" s="179">
        <v>6.97214490247987</v>
      </c>
      <c r="AM1083" s="179">
        <v>6.09444581014642</v>
      </c>
      <c r="AN1083" s="179">
        <v>5.89665446539521</v>
      </c>
      <c r="AO1083" s="179">
        <v>5.45162393970501</v>
      </c>
      <c r="AP1083" s="179">
        <v>4.11653236263439</v>
      </c>
      <c r="AQ1083" s="179">
        <v>2.88033645793938</v>
      </c>
      <c r="AR1083" s="179">
        <v>2.36113417796748</v>
      </c>
      <c r="AS1083" s="177">
        <v>0.8</v>
      </c>
      <c r="AT1083" s="180">
        <v>1.06240463154115</v>
      </c>
      <c r="AU1083" s="181">
        <v>1076</v>
      </c>
    </row>
    <row r="1084" customHeight="1" spans="1:47">
      <c r="A1084" s="184" t="s">
        <v>1238</v>
      </c>
      <c r="B1084" s="185" t="s">
        <v>1239</v>
      </c>
      <c r="C1084" s="167" t="s">
        <v>1243</v>
      </c>
      <c r="D1084" s="186">
        <v>0</v>
      </c>
      <c r="E1084" s="186">
        <v>0.65</v>
      </c>
      <c r="F1084" s="186" t="s">
        <v>1241</v>
      </c>
      <c r="G1084" s="187"/>
      <c r="H1084" s="186" t="s">
        <v>160</v>
      </c>
      <c r="I1084" s="186" t="s">
        <v>160</v>
      </c>
      <c r="J1084" s="186" t="s">
        <v>160</v>
      </c>
      <c r="K1084" s="186" t="s">
        <v>160</v>
      </c>
      <c r="L1084" s="171">
        <v>0.3717</v>
      </c>
      <c r="M1084" s="172">
        <v>232</v>
      </c>
      <c r="N1084" s="173">
        <v>125.28</v>
      </c>
      <c r="O1084" s="173">
        <v>43.83</v>
      </c>
      <c r="P1084" s="174">
        <v>1.345</v>
      </c>
      <c r="Q1084" s="175">
        <v>41.93</v>
      </c>
      <c r="R1084" s="176">
        <v>32</v>
      </c>
      <c r="S1084" s="174">
        <f t="shared" si="32"/>
        <v>1.184576</v>
      </c>
      <c r="T1084" s="177">
        <f t="shared" si="33"/>
        <v>0.135427359662867</v>
      </c>
      <c r="U1084" s="219">
        <v>2.29</v>
      </c>
      <c r="V1084" s="219">
        <v>3.33</v>
      </c>
      <c r="W1084" s="219">
        <v>4.46</v>
      </c>
      <c r="X1084" s="219">
        <v>5.37</v>
      </c>
      <c r="Y1084" s="219">
        <v>5.89</v>
      </c>
      <c r="Z1084" s="219">
        <v>5.64</v>
      </c>
      <c r="AA1084" s="219">
        <v>4.93</v>
      </c>
      <c r="AB1084" s="219">
        <v>4.77</v>
      </c>
      <c r="AC1084" s="219">
        <v>4.41</v>
      </c>
      <c r="AD1084" s="219">
        <v>3.33</v>
      </c>
      <c r="AE1084" s="219">
        <v>2.33</v>
      </c>
      <c r="AF1084" s="219">
        <v>1.91</v>
      </c>
      <c r="AG1084" s="179">
        <v>2.82671295045653</v>
      </c>
      <c r="AH1084" s="179">
        <v>4.11046031660273</v>
      </c>
      <c r="AI1084" s="179">
        <v>5.50530120481928</v>
      </c>
      <c r="AJ1084" s="179">
        <v>6.6285801501972</v>
      </c>
      <c r="AK1084" s="179">
        <v>7.2704538332703</v>
      </c>
      <c r="AL1084" s="179">
        <v>6.96186071640823</v>
      </c>
      <c r="AM1084" s="179">
        <v>6.08545626451996</v>
      </c>
      <c r="AN1084" s="179">
        <v>5.88795666972824</v>
      </c>
      <c r="AO1084" s="179">
        <v>5.44358258144686</v>
      </c>
      <c r="AP1084" s="179">
        <v>4.11046031660273</v>
      </c>
      <c r="AQ1084" s="179">
        <v>2.87608784915447</v>
      </c>
      <c r="AR1084" s="179">
        <v>2.35765141282619</v>
      </c>
      <c r="AS1084" s="177">
        <v>0.8</v>
      </c>
      <c r="AT1084" s="180">
        <v>1.06268138706879</v>
      </c>
      <c r="AU1084" s="181">
        <v>1077</v>
      </c>
    </row>
    <row r="1085" customHeight="1" spans="1:47">
      <c r="A1085" s="184" t="s">
        <v>1238</v>
      </c>
      <c r="B1085" s="185" t="s">
        <v>1239</v>
      </c>
      <c r="C1085" s="167" t="s">
        <v>1244</v>
      </c>
      <c r="D1085" s="186">
        <v>0</v>
      </c>
      <c r="E1085" s="186">
        <v>0.65</v>
      </c>
      <c r="F1085" s="186" t="s">
        <v>1241</v>
      </c>
      <c r="G1085" s="187"/>
      <c r="H1085" s="186" t="s">
        <v>160</v>
      </c>
      <c r="I1085" s="186" t="s">
        <v>160</v>
      </c>
      <c r="J1085" s="186" t="s">
        <v>160</v>
      </c>
      <c r="K1085" s="186" t="s">
        <v>160</v>
      </c>
      <c r="L1085" s="171">
        <v>0.3717</v>
      </c>
      <c r="M1085" s="172">
        <v>201</v>
      </c>
      <c r="N1085" s="173">
        <v>125.37</v>
      </c>
      <c r="O1085" s="173">
        <v>43.87</v>
      </c>
      <c r="P1085" s="174">
        <v>1.34</v>
      </c>
      <c r="Q1085" s="175">
        <v>41.97</v>
      </c>
      <c r="R1085" s="176">
        <v>32</v>
      </c>
      <c r="S1085" s="174">
        <f t="shared" si="32"/>
        <v>1.184576</v>
      </c>
      <c r="T1085" s="177">
        <f t="shared" si="33"/>
        <v>0.131206440110217</v>
      </c>
      <c r="U1085" s="219">
        <v>2.29</v>
      </c>
      <c r="V1085" s="219">
        <v>3.33</v>
      </c>
      <c r="W1085" s="219">
        <v>4.46</v>
      </c>
      <c r="X1085" s="219">
        <v>5.37</v>
      </c>
      <c r="Y1085" s="219">
        <v>5.89</v>
      </c>
      <c r="Z1085" s="219">
        <v>5.64</v>
      </c>
      <c r="AA1085" s="219">
        <v>4.93</v>
      </c>
      <c r="AB1085" s="219">
        <v>4.77</v>
      </c>
      <c r="AC1085" s="219">
        <v>4.41</v>
      </c>
      <c r="AD1085" s="219">
        <v>3.33</v>
      </c>
      <c r="AE1085" s="219">
        <v>2.33</v>
      </c>
      <c r="AF1085" s="219">
        <v>1.91</v>
      </c>
      <c r="AG1085" s="179">
        <v>2.82863066616241</v>
      </c>
      <c r="AH1085" s="179">
        <v>4.11324895996542</v>
      </c>
      <c r="AI1085" s="179">
        <v>5.50903614457831</v>
      </c>
      <c r="AJ1085" s="179">
        <v>6.63307715165595</v>
      </c>
      <c r="AK1085" s="179">
        <v>7.27538629855746</v>
      </c>
      <c r="AL1085" s="179">
        <v>6.96658382408558</v>
      </c>
      <c r="AM1085" s="179">
        <v>6.08958479658544</v>
      </c>
      <c r="AN1085" s="179">
        <v>5.89195121292344</v>
      </c>
      <c r="AO1085" s="179">
        <v>5.44727564968394</v>
      </c>
      <c r="AP1085" s="179">
        <v>4.11324895996542</v>
      </c>
      <c r="AQ1085" s="179">
        <v>2.87803906207791</v>
      </c>
      <c r="AR1085" s="179">
        <v>2.35925090496515</v>
      </c>
      <c r="AS1085" s="177">
        <v>0.8</v>
      </c>
      <c r="AT1085" s="180">
        <v>1.06233731262903</v>
      </c>
      <c r="AU1085" s="181">
        <v>1078</v>
      </c>
    </row>
    <row r="1086" customHeight="1" spans="1:47">
      <c r="A1086" s="184" t="s">
        <v>1238</v>
      </c>
      <c r="B1086" s="185" t="s">
        <v>1239</v>
      </c>
      <c r="C1086" s="167" t="s">
        <v>1245</v>
      </c>
      <c r="D1086" s="186">
        <v>0</v>
      </c>
      <c r="E1086" s="186">
        <v>0.65</v>
      </c>
      <c r="F1086" s="186" t="s">
        <v>1241</v>
      </c>
      <c r="G1086" s="187"/>
      <c r="H1086" s="186" t="s">
        <v>160</v>
      </c>
      <c r="I1086" s="186" t="s">
        <v>160</v>
      </c>
      <c r="J1086" s="186" t="s">
        <v>160</v>
      </c>
      <c r="K1086" s="186" t="s">
        <v>160</v>
      </c>
      <c r="L1086" s="171">
        <v>0.3717</v>
      </c>
      <c r="M1086" s="172">
        <v>232</v>
      </c>
      <c r="N1086" s="173">
        <v>125.25</v>
      </c>
      <c r="O1086" s="173">
        <v>43.88</v>
      </c>
      <c r="P1086" s="174">
        <v>1.345</v>
      </c>
      <c r="Q1086" s="175">
        <v>41.98</v>
      </c>
      <c r="R1086" s="176">
        <v>32</v>
      </c>
      <c r="S1086" s="174">
        <f t="shared" si="32"/>
        <v>1.184576</v>
      </c>
      <c r="T1086" s="177">
        <f t="shared" si="33"/>
        <v>0.135427359662867</v>
      </c>
      <c r="U1086" s="219">
        <v>2.29</v>
      </c>
      <c r="V1086" s="219">
        <v>3.33</v>
      </c>
      <c r="W1086" s="219">
        <v>4.46</v>
      </c>
      <c r="X1086" s="219">
        <v>5.37</v>
      </c>
      <c r="Y1086" s="219">
        <v>5.89</v>
      </c>
      <c r="Z1086" s="219">
        <v>5.64</v>
      </c>
      <c r="AA1086" s="219">
        <v>4.93</v>
      </c>
      <c r="AB1086" s="219">
        <v>4.77</v>
      </c>
      <c r="AC1086" s="219">
        <v>4.41</v>
      </c>
      <c r="AD1086" s="219">
        <v>3.33</v>
      </c>
      <c r="AE1086" s="219">
        <v>2.33</v>
      </c>
      <c r="AF1086" s="219">
        <v>1.91</v>
      </c>
      <c r="AG1086" s="179">
        <v>2.82906369874115</v>
      </c>
      <c r="AH1086" s="179">
        <v>4.11387865362796</v>
      </c>
      <c r="AI1086" s="179">
        <v>5.50987951807229</v>
      </c>
      <c r="AJ1086" s="179">
        <v>6.63409260359825</v>
      </c>
      <c r="AK1086" s="179">
        <v>7.27650008104166</v>
      </c>
      <c r="AL1086" s="179">
        <v>6.96765033227079</v>
      </c>
      <c r="AM1086" s="179">
        <v>6.09051704576152</v>
      </c>
      <c r="AN1086" s="179">
        <v>5.89285320654817</v>
      </c>
      <c r="AO1086" s="179">
        <v>5.44810956831812</v>
      </c>
      <c r="AP1086" s="179">
        <v>4.11387865362796</v>
      </c>
      <c r="AQ1086" s="179">
        <v>2.87847965854449</v>
      </c>
      <c r="AR1086" s="179">
        <v>2.35961208060943</v>
      </c>
      <c r="AS1086" s="177">
        <v>0.8</v>
      </c>
      <c r="AT1086" s="180">
        <v>1.06268138706879</v>
      </c>
      <c r="AU1086" s="181">
        <v>1079</v>
      </c>
    </row>
    <row r="1087" customHeight="1" spans="1:47">
      <c r="A1087" s="184" t="s">
        <v>1238</v>
      </c>
      <c r="B1087" s="185" t="s">
        <v>1239</v>
      </c>
      <c r="C1087" s="167" t="s">
        <v>1246</v>
      </c>
      <c r="D1087" s="186">
        <v>0</v>
      </c>
      <c r="E1087" s="186">
        <v>0.65</v>
      </c>
      <c r="F1087" s="186" t="s">
        <v>1241</v>
      </c>
      <c r="G1087" s="187"/>
      <c r="H1087" s="186" t="s">
        <v>160</v>
      </c>
      <c r="I1087" s="186" t="s">
        <v>160</v>
      </c>
      <c r="J1087" s="186" t="s">
        <v>160</v>
      </c>
      <c r="K1087" s="186" t="s">
        <v>160</v>
      </c>
      <c r="L1087" s="171">
        <v>0.3717</v>
      </c>
      <c r="M1087" s="172">
        <v>218</v>
      </c>
      <c r="N1087" s="173">
        <v>125.67</v>
      </c>
      <c r="O1087" s="173">
        <v>43.52</v>
      </c>
      <c r="P1087" s="174">
        <v>1.331</v>
      </c>
      <c r="Q1087" s="175">
        <v>41.42</v>
      </c>
      <c r="R1087" s="176">
        <v>32</v>
      </c>
      <c r="S1087" s="174">
        <f t="shared" si="32"/>
        <v>1.184576</v>
      </c>
      <c r="T1087" s="177">
        <f t="shared" si="33"/>
        <v>0.123608784915446</v>
      </c>
      <c r="U1087" s="219">
        <v>2.29</v>
      </c>
      <c r="V1087" s="219">
        <v>3.33</v>
      </c>
      <c r="W1087" s="219">
        <v>4.46</v>
      </c>
      <c r="X1087" s="219">
        <v>5.37</v>
      </c>
      <c r="Y1087" s="219">
        <v>5.89</v>
      </c>
      <c r="Z1087" s="219">
        <v>5.64</v>
      </c>
      <c r="AA1087" s="219">
        <v>4.93</v>
      </c>
      <c r="AB1087" s="219">
        <v>4.77</v>
      </c>
      <c r="AC1087" s="219">
        <v>4.41</v>
      </c>
      <c r="AD1087" s="219">
        <v>3.33</v>
      </c>
      <c r="AE1087" s="219">
        <v>2.33</v>
      </c>
      <c r="AF1087" s="219">
        <v>1.91</v>
      </c>
      <c r="AG1087" s="179">
        <v>2.80629855745853</v>
      </c>
      <c r="AH1087" s="179">
        <v>4.08077475822573</v>
      </c>
      <c r="AI1087" s="179">
        <v>5.4655421686747</v>
      </c>
      <c r="AJ1087" s="179">
        <v>6.58070884434599</v>
      </c>
      <c r="AK1087" s="179">
        <v>7.21794694472959</v>
      </c>
      <c r="AL1087" s="179">
        <v>6.91158247339132</v>
      </c>
      <c r="AM1087" s="179">
        <v>6.04150737479064</v>
      </c>
      <c r="AN1087" s="179">
        <v>5.84543411313415</v>
      </c>
      <c r="AO1087" s="179">
        <v>5.40426927440704</v>
      </c>
      <c r="AP1087" s="179">
        <v>4.08077475822573</v>
      </c>
      <c r="AQ1087" s="179">
        <v>2.85531687287266</v>
      </c>
      <c r="AR1087" s="179">
        <v>2.34062456102437</v>
      </c>
      <c r="AS1087" s="177">
        <v>0.8</v>
      </c>
      <c r="AT1087" s="180">
        <v>1.05915088412171</v>
      </c>
      <c r="AU1087" s="181">
        <v>1080</v>
      </c>
    </row>
    <row r="1088" customHeight="1" spans="1:47">
      <c r="A1088" s="184" t="s">
        <v>1238</v>
      </c>
      <c r="B1088" s="185" t="s">
        <v>1239</v>
      </c>
      <c r="C1088" s="167" t="s">
        <v>1247</v>
      </c>
      <c r="D1088" s="186">
        <v>0</v>
      </c>
      <c r="E1088" s="186">
        <v>0.65</v>
      </c>
      <c r="F1088" s="186" t="s">
        <v>1241</v>
      </c>
      <c r="G1088" s="187"/>
      <c r="H1088" s="186" t="s">
        <v>160</v>
      </c>
      <c r="I1088" s="186" t="s">
        <v>160</v>
      </c>
      <c r="J1088" s="186" t="s">
        <v>160</v>
      </c>
      <c r="K1088" s="186" t="s">
        <v>160</v>
      </c>
      <c r="L1088" s="171">
        <v>0.3717</v>
      </c>
      <c r="M1088" s="172">
        <v>196</v>
      </c>
      <c r="N1088" s="173">
        <v>125.18</v>
      </c>
      <c r="O1088" s="173">
        <v>44.43</v>
      </c>
      <c r="P1088" s="174">
        <v>1.362</v>
      </c>
      <c r="Q1088" s="175">
        <v>42.23</v>
      </c>
      <c r="R1088" s="176">
        <v>33</v>
      </c>
      <c r="S1088" s="174">
        <f t="shared" si="32"/>
        <v>1.190808</v>
      </c>
      <c r="T1088" s="177">
        <f t="shared" si="33"/>
        <v>0.143761210875305</v>
      </c>
      <c r="U1088" s="219">
        <v>2.24</v>
      </c>
      <c r="V1088" s="219">
        <v>3.28</v>
      </c>
      <c r="W1088" s="219">
        <v>4.47</v>
      </c>
      <c r="X1088" s="219">
        <v>5.33</v>
      </c>
      <c r="Y1088" s="219">
        <v>6.06</v>
      </c>
      <c r="Z1088" s="219">
        <v>5.85</v>
      </c>
      <c r="AA1088" s="219">
        <v>5.03</v>
      </c>
      <c r="AB1088" s="219">
        <v>4.87</v>
      </c>
      <c r="AC1088" s="219">
        <v>4.4</v>
      </c>
      <c r="AD1088" s="219">
        <v>3.26</v>
      </c>
      <c r="AE1088" s="219">
        <v>2.28</v>
      </c>
      <c r="AF1088" s="219">
        <v>1.84</v>
      </c>
      <c r="AG1088" s="179">
        <v>2.77607647916373</v>
      </c>
      <c r="AH1088" s="179">
        <v>4.06496913020403</v>
      </c>
      <c r="AI1088" s="179">
        <v>5.53975975975976</v>
      </c>
      <c r="AJ1088" s="179">
        <v>6.60557483658155</v>
      </c>
      <c r="AK1088" s="179">
        <v>7.5102783320233</v>
      </c>
      <c r="AL1088" s="179">
        <v>7.2500211621017</v>
      </c>
      <c r="AM1088" s="179">
        <v>6.23377887955069</v>
      </c>
      <c r="AN1088" s="179">
        <v>6.03548770246757</v>
      </c>
      <c r="AO1088" s="179">
        <v>5.45300736978589</v>
      </c>
      <c r="AP1088" s="179">
        <v>4.04018273306864</v>
      </c>
      <c r="AQ1088" s="179">
        <v>2.82564927343451</v>
      </c>
      <c r="AR1088" s="179">
        <v>2.28034853645592</v>
      </c>
      <c r="AS1088" s="177">
        <v>0.8</v>
      </c>
      <c r="AT1088" s="180">
        <v>1.05881428956108</v>
      </c>
      <c r="AU1088" s="181">
        <v>1081</v>
      </c>
    </row>
    <row r="1089" customHeight="1" spans="1:47">
      <c r="A1089" s="184" t="s">
        <v>1238</v>
      </c>
      <c r="B1089" s="185" t="s">
        <v>1239</v>
      </c>
      <c r="C1089" s="167" t="s">
        <v>1248</v>
      </c>
      <c r="D1089" s="186">
        <v>0</v>
      </c>
      <c r="E1089" s="186">
        <v>0.65</v>
      </c>
      <c r="F1089" s="186" t="s">
        <v>1241</v>
      </c>
      <c r="G1089" s="187"/>
      <c r="H1089" s="186" t="s">
        <v>160</v>
      </c>
      <c r="I1089" s="186" t="s">
        <v>160</v>
      </c>
      <c r="J1089" s="186" t="s">
        <v>160</v>
      </c>
      <c r="K1089" s="186" t="s">
        <v>160</v>
      </c>
      <c r="L1089" s="171">
        <v>0.3717</v>
      </c>
      <c r="M1089" s="172">
        <v>181</v>
      </c>
      <c r="N1089" s="173">
        <v>125.83</v>
      </c>
      <c r="O1089" s="173">
        <v>44.15</v>
      </c>
      <c r="P1089" s="174">
        <v>1.358</v>
      </c>
      <c r="Q1089" s="175">
        <v>41.75</v>
      </c>
      <c r="R1089" s="176">
        <v>33</v>
      </c>
      <c r="S1089" s="174">
        <f t="shared" si="32"/>
        <v>1.190808</v>
      </c>
      <c r="T1089" s="177">
        <f t="shared" si="33"/>
        <v>0.140402147113557</v>
      </c>
      <c r="U1089" s="219">
        <v>2.24</v>
      </c>
      <c r="V1089" s="219">
        <v>3.28</v>
      </c>
      <c r="W1089" s="219">
        <v>4.47</v>
      </c>
      <c r="X1089" s="219">
        <v>5.33</v>
      </c>
      <c r="Y1089" s="219">
        <v>6.06</v>
      </c>
      <c r="Z1089" s="219">
        <v>5.85</v>
      </c>
      <c r="AA1089" s="219">
        <v>5.03</v>
      </c>
      <c r="AB1089" s="219">
        <v>4.87</v>
      </c>
      <c r="AC1089" s="219">
        <v>4.4</v>
      </c>
      <c r="AD1089" s="219">
        <v>3.26</v>
      </c>
      <c r="AE1089" s="219">
        <v>2.28</v>
      </c>
      <c r="AF1089" s="219">
        <v>1.84</v>
      </c>
      <c r="AG1089" s="179">
        <v>2.75723562488663</v>
      </c>
      <c r="AH1089" s="179">
        <v>4.03738073644114</v>
      </c>
      <c r="AI1089" s="179">
        <v>5.50216216216216</v>
      </c>
      <c r="AJ1089" s="179">
        <v>6.56074369671685</v>
      </c>
      <c r="AK1089" s="179">
        <v>7.45930709232723</v>
      </c>
      <c r="AL1089" s="179">
        <v>7.20081625249411</v>
      </c>
      <c r="AM1089" s="179">
        <v>6.19147106838382</v>
      </c>
      <c r="AN1089" s="179">
        <v>5.9945256666062</v>
      </c>
      <c r="AO1089" s="179">
        <v>5.41599854888446</v>
      </c>
      <c r="AP1089" s="179">
        <v>4.01276256121894</v>
      </c>
      <c r="AQ1089" s="179">
        <v>2.80647197533104</v>
      </c>
      <c r="AR1089" s="179">
        <v>2.26487212044259</v>
      </c>
      <c r="AS1089" s="177">
        <v>0.8</v>
      </c>
      <c r="AT1089" s="180">
        <v>1.05909104508871</v>
      </c>
      <c r="AU1089" s="181">
        <v>1082</v>
      </c>
    </row>
    <row r="1090" customHeight="1" spans="1:47">
      <c r="A1090" s="184" t="s">
        <v>1238</v>
      </c>
      <c r="B1090" s="185" t="s">
        <v>1239</v>
      </c>
      <c r="C1090" s="167" t="s">
        <v>1249</v>
      </c>
      <c r="D1090" s="186">
        <v>0</v>
      </c>
      <c r="E1090" s="186">
        <v>0.65</v>
      </c>
      <c r="F1090" s="186" t="s">
        <v>1241</v>
      </c>
      <c r="G1090" s="187"/>
      <c r="H1090" s="186" t="s">
        <v>160</v>
      </c>
      <c r="I1090" s="186" t="s">
        <v>160</v>
      </c>
      <c r="J1090" s="186" t="s">
        <v>160</v>
      </c>
      <c r="K1090" s="186" t="s">
        <v>160</v>
      </c>
      <c r="L1090" s="171">
        <v>0.3717</v>
      </c>
      <c r="M1090" s="172">
        <v>197</v>
      </c>
      <c r="N1090" s="173">
        <v>126.55</v>
      </c>
      <c r="O1090" s="173">
        <v>44.82</v>
      </c>
      <c r="P1090" s="174">
        <v>1.262</v>
      </c>
      <c r="Q1090" s="175">
        <v>42.42</v>
      </c>
      <c r="R1090" s="176">
        <v>33</v>
      </c>
      <c r="S1090" s="174">
        <f t="shared" si="32"/>
        <v>1.168608</v>
      </c>
      <c r="T1090" s="177">
        <f t="shared" si="33"/>
        <v>0.0799173033215588</v>
      </c>
      <c r="U1090" s="219">
        <v>2.17</v>
      </c>
      <c r="V1090" s="219">
        <v>3.21</v>
      </c>
      <c r="W1090" s="219">
        <v>4.33</v>
      </c>
      <c r="X1090" s="219">
        <v>5.2</v>
      </c>
      <c r="Y1090" s="219">
        <v>5.92</v>
      </c>
      <c r="Z1090" s="219">
        <v>5.89</v>
      </c>
      <c r="AA1090" s="219">
        <v>4.94</v>
      </c>
      <c r="AB1090" s="219">
        <v>4.82</v>
      </c>
      <c r="AC1090" s="219">
        <v>4.3</v>
      </c>
      <c r="AD1090" s="219">
        <v>3.2</v>
      </c>
      <c r="AE1090" s="219">
        <v>2.22</v>
      </c>
      <c r="AF1090" s="219">
        <v>1.8</v>
      </c>
      <c r="AG1090" s="179">
        <v>2.69351495112133</v>
      </c>
      <c r="AH1090" s="179">
        <v>3.9844161258523</v>
      </c>
      <c r="AI1090" s="179">
        <v>5.37461739094718</v>
      </c>
      <c r="AJ1090" s="179">
        <v>6.45450587365481</v>
      </c>
      <c r="AK1090" s="179">
        <v>7.34820668693009</v>
      </c>
      <c r="AL1090" s="179">
        <v>7.31096915304362</v>
      </c>
      <c r="AM1090" s="179">
        <v>6.13178057997207</v>
      </c>
      <c r="AN1090" s="179">
        <v>5.98283044442619</v>
      </c>
      <c r="AO1090" s="179">
        <v>5.33737985706071</v>
      </c>
      <c r="AP1090" s="179">
        <v>3.97200361455681</v>
      </c>
      <c r="AQ1090" s="179">
        <v>2.75557750759878</v>
      </c>
      <c r="AR1090" s="179">
        <v>2.2342520331882</v>
      </c>
      <c r="AS1090" s="177">
        <v>0.8</v>
      </c>
      <c r="AT1090" s="180">
        <v>1.05915088412171</v>
      </c>
      <c r="AU1090" s="181">
        <v>1083</v>
      </c>
    </row>
    <row r="1091" customHeight="1" spans="1:47">
      <c r="A1091" s="184" t="s">
        <v>1238</v>
      </c>
      <c r="B1091" s="185" t="s">
        <v>1239</v>
      </c>
      <c r="C1091" s="167" t="s">
        <v>1250</v>
      </c>
      <c r="D1091" s="186">
        <v>0</v>
      </c>
      <c r="E1091" s="186">
        <v>0.65</v>
      </c>
      <c r="F1091" s="186" t="s">
        <v>1241</v>
      </c>
      <c r="G1091" s="187"/>
      <c r="H1091" s="186" t="s">
        <v>160</v>
      </c>
      <c r="I1091" s="186" t="s">
        <v>160</v>
      </c>
      <c r="J1091" s="186" t="s">
        <v>160</v>
      </c>
      <c r="K1091" s="186" t="s">
        <v>160</v>
      </c>
      <c r="L1091" s="171">
        <v>0.3717</v>
      </c>
      <c r="M1091" s="172">
        <v>174</v>
      </c>
      <c r="N1091" s="173">
        <v>125.7</v>
      </c>
      <c r="O1091" s="173">
        <v>44.53</v>
      </c>
      <c r="P1091" s="174">
        <v>1.353</v>
      </c>
      <c r="Q1091" s="175">
        <v>42.43</v>
      </c>
      <c r="R1091" s="176">
        <v>33</v>
      </c>
      <c r="S1091" s="174">
        <f t="shared" si="32"/>
        <v>1.190808</v>
      </c>
      <c r="T1091" s="177">
        <f t="shared" si="33"/>
        <v>0.136203317411371</v>
      </c>
      <c r="U1091" s="219">
        <v>2.24</v>
      </c>
      <c r="V1091" s="219">
        <v>3.28</v>
      </c>
      <c r="W1091" s="219">
        <v>4.47</v>
      </c>
      <c r="X1091" s="219">
        <v>5.33</v>
      </c>
      <c r="Y1091" s="219">
        <v>6.06</v>
      </c>
      <c r="Z1091" s="219">
        <v>5.85</v>
      </c>
      <c r="AA1091" s="219">
        <v>5.03</v>
      </c>
      <c r="AB1091" s="219">
        <v>4.87</v>
      </c>
      <c r="AC1091" s="219">
        <v>4.4</v>
      </c>
      <c r="AD1091" s="219">
        <v>3.26</v>
      </c>
      <c r="AE1091" s="219">
        <v>2.28</v>
      </c>
      <c r="AF1091" s="219">
        <v>1.84</v>
      </c>
      <c r="AG1091" s="179">
        <v>2.78205077560782</v>
      </c>
      <c r="AH1091" s="179">
        <v>4.07371720714003</v>
      </c>
      <c r="AI1091" s="179">
        <v>5.55168168168168</v>
      </c>
      <c r="AJ1091" s="179">
        <v>6.61979046160254</v>
      </c>
      <c r="AK1091" s="179">
        <v>7.52644093758188</v>
      </c>
      <c r="AL1091" s="179">
        <v>7.26562367736864</v>
      </c>
      <c r="AM1091" s="179">
        <v>6.24719437558364</v>
      </c>
      <c r="AN1091" s="179">
        <v>6.04847646304022</v>
      </c>
      <c r="AO1091" s="179">
        <v>5.46474259494394</v>
      </c>
      <c r="AP1091" s="179">
        <v>4.0488774680721</v>
      </c>
      <c r="AQ1091" s="179">
        <v>2.83173025374368</v>
      </c>
      <c r="AR1091" s="179">
        <v>2.28525599424928</v>
      </c>
      <c r="AS1091" s="177">
        <v>0.8</v>
      </c>
      <c r="AT1091" s="180">
        <v>1.0623771547342</v>
      </c>
      <c r="AU1091" s="181">
        <v>1084</v>
      </c>
    </row>
    <row r="1092" customHeight="1" spans="1:47">
      <c r="A1092" s="184" t="s">
        <v>1238</v>
      </c>
      <c r="B1092" s="185" t="s">
        <v>1251</v>
      </c>
      <c r="C1092" s="188" t="s">
        <v>1252</v>
      </c>
      <c r="D1092" s="186">
        <v>0</v>
      </c>
      <c r="E1092" s="186">
        <v>0.65</v>
      </c>
      <c r="F1092" s="186" t="s">
        <v>1241</v>
      </c>
      <c r="G1092" s="187"/>
      <c r="H1092" s="186" t="s">
        <v>160</v>
      </c>
      <c r="I1092" s="186" t="s">
        <v>160</v>
      </c>
      <c r="J1092" s="186" t="s">
        <v>160</v>
      </c>
      <c r="K1092" s="186" t="s">
        <v>160</v>
      </c>
      <c r="L1092" s="171">
        <v>0.3717</v>
      </c>
      <c r="M1092" s="172">
        <v>153</v>
      </c>
      <c r="N1092" s="173">
        <v>122.83</v>
      </c>
      <c r="O1092" s="173">
        <v>45.62</v>
      </c>
      <c r="P1092" s="174">
        <v>1.39</v>
      </c>
      <c r="Q1092" s="175">
        <v>43.62</v>
      </c>
      <c r="R1092" s="176">
        <v>34</v>
      </c>
      <c r="S1092" s="174">
        <f t="shared" si="32"/>
        <v>1.218752</v>
      </c>
      <c r="T1092" s="177">
        <f t="shared" si="33"/>
        <v>0.140510948905109</v>
      </c>
      <c r="U1092" s="219">
        <v>2.18</v>
      </c>
      <c r="V1092" s="219">
        <v>3.22</v>
      </c>
      <c r="W1092" s="219">
        <v>4.55</v>
      </c>
      <c r="X1092" s="219">
        <v>5.44</v>
      </c>
      <c r="Y1092" s="219">
        <v>6.24</v>
      </c>
      <c r="Z1092" s="219">
        <v>6</v>
      </c>
      <c r="AA1092" s="219">
        <v>5.43</v>
      </c>
      <c r="AB1092" s="219">
        <v>5.19</v>
      </c>
      <c r="AC1092" s="219">
        <v>4.46</v>
      </c>
      <c r="AD1092" s="219">
        <v>3.29</v>
      </c>
      <c r="AE1092" s="219">
        <v>2.24</v>
      </c>
      <c r="AF1092" s="219">
        <v>1.8</v>
      </c>
      <c r="AG1092" s="179">
        <v>2.75347634301318</v>
      </c>
      <c r="AH1092" s="179">
        <v>4.06706138738644</v>
      </c>
      <c r="AI1092" s="179">
        <v>5.74693456913301</v>
      </c>
      <c r="AJ1092" s="179">
        <v>6.87106023210629</v>
      </c>
      <c r="AK1092" s="179">
        <v>7.88151026623956</v>
      </c>
      <c r="AL1092" s="179">
        <v>7.57837525599958</v>
      </c>
      <c r="AM1092" s="179">
        <v>6.85842960667962</v>
      </c>
      <c r="AN1092" s="179">
        <v>6.55529459643964</v>
      </c>
      <c r="AO1092" s="179">
        <v>5.63325894029302</v>
      </c>
      <c r="AP1092" s="179">
        <v>4.1554757653731</v>
      </c>
      <c r="AQ1092" s="179">
        <v>2.82926009557318</v>
      </c>
      <c r="AR1092" s="179">
        <v>2.27351257679987</v>
      </c>
      <c r="AS1092" s="177">
        <v>0.8</v>
      </c>
      <c r="AT1092" s="180">
        <v>1.06060198067199</v>
      </c>
      <c r="AU1092" s="181">
        <v>1085</v>
      </c>
    </row>
    <row r="1093" customHeight="1" spans="1:47">
      <c r="A1093" s="184" t="s">
        <v>1238</v>
      </c>
      <c r="B1093" s="185" t="s">
        <v>1251</v>
      </c>
      <c r="C1093" s="167" t="s">
        <v>1253</v>
      </c>
      <c r="D1093" s="186">
        <v>0</v>
      </c>
      <c r="E1093" s="186">
        <v>0.65</v>
      </c>
      <c r="F1093" s="186" t="s">
        <v>1241</v>
      </c>
      <c r="G1093" s="187"/>
      <c r="H1093" s="186" t="s">
        <v>160</v>
      </c>
      <c r="I1093" s="186" t="s">
        <v>160</v>
      </c>
      <c r="J1093" s="186" t="s">
        <v>160</v>
      </c>
      <c r="K1093" s="186" t="s">
        <v>160</v>
      </c>
      <c r="L1093" s="171">
        <v>0.3717</v>
      </c>
      <c r="M1093" s="172">
        <v>153</v>
      </c>
      <c r="N1093" s="173">
        <v>122.85</v>
      </c>
      <c r="O1093" s="173">
        <v>45.62</v>
      </c>
      <c r="P1093" s="174">
        <v>1.367</v>
      </c>
      <c r="Q1093" s="175">
        <v>43.62</v>
      </c>
      <c r="R1093" s="176">
        <v>34</v>
      </c>
      <c r="S1093" s="174">
        <f t="shared" si="32"/>
        <v>1.218752</v>
      </c>
      <c r="T1093" s="177">
        <f t="shared" si="33"/>
        <v>0.121639185002363</v>
      </c>
      <c r="U1093" s="219">
        <v>2.18</v>
      </c>
      <c r="V1093" s="219">
        <v>3.22</v>
      </c>
      <c r="W1093" s="219">
        <v>4.55</v>
      </c>
      <c r="X1093" s="219">
        <v>5.44</v>
      </c>
      <c r="Y1093" s="219">
        <v>6.24</v>
      </c>
      <c r="Z1093" s="219">
        <v>6</v>
      </c>
      <c r="AA1093" s="219">
        <v>5.43</v>
      </c>
      <c r="AB1093" s="219">
        <v>5.19</v>
      </c>
      <c r="AC1093" s="219">
        <v>4.46</v>
      </c>
      <c r="AD1093" s="219">
        <v>3.29</v>
      </c>
      <c r="AE1093" s="219">
        <v>2.24</v>
      </c>
      <c r="AF1093" s="219">
        <v>1.8</v>
      </c>
      <c r="AG1093" s="179">
        <v>2.75347634301318</v>
      </c>
      <c r="AH1093" s="179">
        <v>4.06706138738644</v>
      </c>
      <c r="AI1093" s="179">
        <v>5.74693456913301</v>
      </c>
      <c r="AJ1093" s="179">
        <v>6.87106023210629</v>
      </c>
      <c r="AK1093" s="179">
        <v>7.88151026623956</v>
      </c>
      <c r="AL1093" s="179">
        <v>7.57837525599958</v>
      </c>
      <c r="AM1093" s="179">
        <v>6.85842960667962</v>
      </c>
      <c r="AN1093" s="179">
        <v>6.55529459643964</v>
      </c>
      <c r="AO1093" s="179">
        <v>5.63325894029302</v>
      </c>
      <c r="AP1093" s="179">
        <v>4.1554757653731</v>
      </c>
      <c r="AQ1093" s="179">
        <v>2.82926009557318</v>
      </c>
      <c r="AR1093" s="179">
        <v>2.27351257679987</v>
      </c>
      <c r="AS1093" s="177">
        <v>0.8</v>
      </c>
      <c r="AT1093" s="180">
        <v>1.06166926477344</v>
      </c>
      <c r="AU1093" s="181">
        <v>1086</v>
      </c>
    </row>
    <row r="1094" customHeight="1" spans="1:47">
      <c r="A1094" s="184" t="s">
        <v>1238</v>
      </c>
      <c r="B1094" s="185" t="s">
        <v>1251</v>
      </c>
      <c r="C1094" s="167" t="s">
        <v>1254</v>
      </c>
      <c r="D1094" s="186">
        <v>0</v>
      </c>
      <c r="E1094" s="186">
        <v>0.65</v>
      </c>
      <c r="F1094" s="186" t="s">
        <v>1241</v>
      </c>
      <c r="G1094" s="187"/>
      <c r="H1094" s="186" t="s">
        <v>160</v>
      </c>
      <c r="I1094" s="186" t="s">
        <v>160</v>
      </c>
      <c r="J1094" s="186" t="s">
        <v>160</v>
      </c>
      <c r="K1094" s="186" t="s">
        <v>160</v>
      </c>
      <c r="L1094" s="171">
        <v>0.3717</v>
      </c>
      <c r="M1094" s="172">
        <v>141</v>
      </c>
      <c r="N1094" s="173">
        <v>123.2</v>
      </c>
      <c r="O1094" s="173">
        <v>45.85</v>
      </c>
      <c r="P1094" s="174">
        <v>1.342</v>
      </c>
      <c r="Q1094" s="175">
        <v>43.95</v>
      </c>
      <c r="R1094" s="176">
        <v>35</v>
      </c>
      <c r="S1094" s="174">
        <f t="shared" si="32"/>
        <v>1.218752</v>
      </c>
      <c r="T1094" s="177">
        <f t="shared" si="33"/>
        <v>0.101126398151552</v>
      </c>
      <c r="U1094" s="219">
        <v>2.18</v>
      </c>
      <c r="V1094" s="219">
        <v>3.22</v>
      </c>
      <c r="W1094" s="219">
        <v>4.55</v>
      </c>
      <c r="X1094" s="219">
        <v>5.44</v>
      </c>
      <c r="Y1094" s="219">
        <v>6.24</v>
      </c>
      <c r="Z1094" s="219">
        <v>6</v>
      </c>
      <c r="AA1094" s="219">
        <v>5.43</v>
      </c>
      <c r="AB1094" s="219">
        <v>5.19</v>
      </c>
      <c r="AC1094" s="219">
        <v>4.46</v>
      </c>
      <c r="AD1094" s="219">
        <v>3.29</v>
      </c>
      <c r="AE1094" s="219">
        <v>2.24</v>
      </c>
      <c r="AF1094" s="219">
        <v>1.8</v>
      </c>
      <c r="AG1094" s="179">
        <v>2.76885929212834</v>
      </c>
      <c r="AH1094" s="179">
        <v>4.08978299112535</v>
      </c>
      <c r="AI1094" s="179">
        <v>5.7790411831119</v>
      </c>
      <c r="AJ1094" s="179">
        <v>6.90944704090742</v>
      </c>
      <c r="AK1094" s="179">
        <v>7.92554219398204</v>
      </c>
      <c r="AL1094" s="179">
        <v>7.62071364805965</v>
      </c>
      <c r="AM1094" s="179">
        <v>6.89674585149399</v>
      </c>
      <c r="AN1094" s="179">
        <v>6.5919173055716</v>
      </c>
      <c r="AO1094" s="179">
        <v>5.66473047839101</v>
      </c>
      <c r="AP1094" s="179">
        <v>4.17869131701938</v>
      </c>
      <c r="AQ1094" s="179">
        <v>2.84506642860894</v>
      </c>
      <c r="AR1094" s="179">
        <v>2.2862140944179</v>
      </c>
      <c r="AS1094" s="177">
        <v>0.8</v>
      </c>
      <c r="AT1094" s="180">
        <v>1.05998237805842</v>
      </c>
      <c r="AU1094" s="181">
        <v>1087</v>
      </c>
    </row>
    <row r="1095" customHeight="1" spans="1:47">
      <c r="A1095" s="184" t="s">
        <v>1238</v>
      </c>
      <c r="B1095" s="185" t="s">
        <v>1251</v>
      </c>
      <c r="C1095" s="167" t="s">
        <v>1255</v>
      </c>
      <c r="D1095" s="186">
        <v>0</v>
      </c>
      <c r="E1095" s="186">
        <v>0.65</v>
      </c>
      <c r="F1095" s="186" t="s">
        <v>1241</v>
      </c>
      <c r="G1095" s="187"/>
      <c r="H1095" s="186" t="s">
        <v>160</v>
      </c>
      <c r="I1095" s="186" t="s">
        <v>160</v>
      </c>
      <c r="J1095" s="186" t="s">
        <v>160</v>
      </c>
      <c r="K1095" s="186" t="s">
        <v>160</v>
      </c>
      <c r="L1095" s="171">
        <v>0.3717</v>
      </c>
      <c r="M1095" s="172">
        <v>147</v>
      </c>
      <c r="N1095" s="173">
        <v>123.08</v>
      </c>
      <c r="O1095" s="173">
        <v>44.82</v>
      </c>
      <c r="P1095" s="174">
        <v>1.389</v>
      </c>
      <c r="Q1095" s="175">
        <v>43.22</v>
      </c>
      <c r="R1095" s="176">
        <v>33</v>
      </c>
      <c r="S1095" s="174">
        <f t="shared" si="32"/>
        <v>1.232624</v>
      </c>
      <c r="T1095" s="177">
        <f t="shared" si="33"/>
        <v>0.126864315476577</v>
      </c>
      <c r="U1095" s="219">
        <v>2.31</v>
      </c>
      <c r="V1095" s="219">
        <v>3.37</v>
      </c>
      <c r="W1095" s="219">
        <v>4.59</v>
      </c>
      <c r="X1095" s="219">
        <v>5.51</v>
      </c>
      <c r="Y1095" s="219">
        <v>6.27</v>
      </c>
      <c r="Z1095" s="219">
        <v>5.96</v>
      </c>
      <c r="AA1095" s="219">
        <v>5.35</v>
      </c>
      <c r="AB1095" s="219">
        <v>5.15</v>
      </c>
      <c r="AC1095" s="219">
        <v>4.51</v>
      </c>
      <c r="AD1095" s="219">
        <v>3.33</v>
      </c>
      <c r="AE1095" s="219">
        <v>2.35</v>
      </c>
      <c r="AF1095" s="219">
        <v>1.92</v>
      </c>
      <c r="AG1095" s="179">
        <v>2.90543841430964</v>
      </c>
      <c r="AH1095" s="179">
        <v>4.23866989446904</v>
      </c>
      <c r="AI1095" s="179">
        <v>5.77314386219967</v>
      </c>
      <c r="AJ1095" s="179">
        <v>6.93028816573424</v>
      </c>
      <c r="AK1095" s="179">
        <v>7.88618998169758</v>
      </c>
      <c r="AL1095" s="179">
        <v>7.49628266202832</v>
      </c>
      <c r="AM1095" s="179">
        <v>6.72904567816301</v>
      </c>
      <c r="AN1095" s="179">
        <v>6.47749256869897</v>
      </c>
      <c r="AO1095" s="179">
        <v>5.67252261841405</v>
      </c>
      <c r="AP1095" s="179">
        <v>4.18835927257623</v>
      </c>
      <c r="AQ1095" s="179">
        <v>2.95574903620244</v>
      </c>
      <c r="AR1095" s="179">
        <v>2.41490985085476</v>
      </c>
      <c r="AS1095" s="177">
        <v>0.8</v>
      </c>
      <c r="AT1095" s="180">
        <v>1.0577005625466</v>
      </c>
      <c r="AU1095" s="181">
        <v>1088</v>
      </c>
    </row>
    <row r="1096" customHeight="1" spans="1:47">
      <c r="A1096" s="184" t="s">
        <v>1238</v>
      </c>
      <c r="B1096" s="185" t="s">
        <v>1251</v>
      </c>
      <c r="C1096" s="167" t="s">
        <v>1256</v>
      </c>
      <c r="D1096" s="186">
        <v>0</v>
      </c>
      <c r="E1096" s="186">
        <v>0.65</v>
      </c>
      <c r="F1096" s="186" t="s">
        <v>1241</v>
      </c>
      <c r="G1096" s="187"/>
      <c r="H1096" s="186" t="s">
        <v>160</v>
      </c>
      <c r="I1096" s="186" t="s">
        <v>160</v>
      </c>
      <c r="J1096" s="186" t="s">
        <v>160</v>
      </c>
      <c r="K1096" s="186" t="s">
        <v>160</v>
      </c>
      <c r="L1096" s="171">
        <v>0.3717</v>
      </c>
      <c r="M1096" s="172">
        <v>150</v>
      </c>
      <c r="N1096" s="173">
        <v>122.78</v>
      </c>
      <c r="O1096" s="173">
        <v>45.33</v>
      </c>
      <c r="P1096" s="174">
        <v>1.386</v>
      </c>
      <c r="Q1096" s="175">
        <v>43.03</v>
      </c>
      <c r="R1096" s="176">
        <v>34</v>
      </c>
      <c r="S1096" s="174">
        <f t="shared" si="32"/>
        <v>1.218752</v>
      </c>
      <c r="T1096" s="177">
        <f t="shared" si="33"/>
        <v>0.137228903008979</v>
      </c>
      <c r="U1096" s="219">
        <v>2.18</v>
      </c>
      <c r="V1096" s="219">
        <v>3.22</v>
      </c>
      <c r="W1096" s="219">
        <v>4.55</v>
      </c>
      <c r="X1096" s="219">
        <v>5.44</v>
      </c>
      <c r="Y1096" s="219">
        <v>6.24</v>
      </c>
      <c r="Z1096" s="219">
        <v>6</v>
      </c>
      <c r="AA1096" s="219">
        <v>5.43</v>
      </c>
      <c r="AB1096" s="219">
        <v>5.19</v>
      </c>
      <c r="AC1096" s="219">
        <v>4.46</v>
      </c>
      <c r="AD1096" s="219">
        <v>3.29</v>
      </c>
      <c r="AE1096" s="219">
        <v>2.24</v>
      </c>
      <c r="AF1096" s="219">
        <v>1.8</v>
      </c>
      <c r="AG1096" s="179">
        <v>2.73298482381978</v>
      </c>
      <c r="AH1096" s="179">
        <v>4.03679409756866</v>
      </c>
      <c r="AI1096" s="179">
        <v>5.70416557265137</v>
      </c>
      <c r="AJ1096" s="179">
        <v>6.81992543191724</v>
      </c>
      <c r="AK1096" s="179">
        <v>7.82285564249331</v>
      </c>
      <c r="AL1096" s="179">
        <v>7.52197657932049</v>
      </c>
      <c r="AM1096" s="179">
        <v>6.80738880428504</v>
      </c>
      <c r="AN1096" s="179">
        <v>6.50650974111222</v>
      </c>
      <c r="AO1096" s="179">
        <v>5.59133592396156</v>
      </c>
      <c r="AP1096" s="179">
        <v>4.12455049099407</v>
      </c>
      <c r="AQ1096" s="179">
        <v>2.80820458961298</v>
      </c>
      <c r="AR1096" s="179">
        <v>2.25659297379615</v>
      </c>
      <c r="AS1096" s="177">
        <v>0.8</v>
      </c>
      <c r="AT1096" s="180">
        <v>1.05756500914985</v>
      </c>
      <c r="AU1096" s="181">
        <v>1089</v>
      </c>
    </row>
    <row r="1097" customHeight="1" spans="1:47">
      <c r="A1097" s="184" t="s">
        <v>1238</v>
      </c>
      <c r="B1097" s="185" t="s">
        <v>1251</v>
      </c>
      <c r="C1097" s="167" t="s">
        <v>1257</v>
      </c>
      <c r="D1097" s="186">
        <v>0</v>
      </c>
      <c r="E1097" s="186">
        <v>0.65</v>
      </c>
      <c r="F1097" s="186" t="s">
        <v>1241</v>
      </c>
      <c r="G1097" s="187"/>
      <c r="H1097" s="186" t="s">
        <v>160</v>
      </c>
      <c r="I1097" s="186" t="s">
        <v>160</v>
      </c>
      <c r="J1097" s="186" t="s">
        <v>160</v>
      </c>
      <c r="K1097" s="186" t="s">
        <v>160</v>
      </c>
      <c r="L1097" s="171">
        <v>0.3717</v>
      </c>
      <c r="M1097" s="172">
        <v>140</v>
      </c>
      <c r="N1097" s="173">
        <v>124.28</v>
      </c>
      <c r="O1097" s="173">
        <v>45.5</v>
      </c>
      <c r="P1097" s="174">
        <v>1.286</v>
      </c>
      <c r="Q1097" s="175">
        <v>43.2</v>
      </c>
      <c r="R1097" s="176">
        <v>34</v>
      </c>
      <c r="S1097" s="174">
        <f t="shared" si="32"/>
        <v>1.188032</v>
      </c>
      <c r="T1097" s="177">
        <f t="shared" si="33"/>
        <v>0.0824624252545387</v>
      </c>
      <c r="U1097" s="219">
        <v>2.15</v>
      </c>
      <c r="V1097" s="219">
        <v>3.21</v>
      </c>
      <c r="W1097" s="219">
        <v>4.43</v>
      </c>
      <c r="X1097" s="219">
        <v>5.31</v>
      </c>
      <c r="Y1097" s="219">
        <v>6.12</v>
      </c>
      <c r="Z1097" s="219">
        <v>6</v>
      </c>
      <c r="AA1097" s="219">
        <v>5.19</v>
      </c>
      <c r="AB1097" s="219">
        <v>4.91</v>
      </c>
      <c r="AC1097" s="219">
        <v>4.32</v>
      </c>
      <c r="AD1097" s="219">
        <v>3.18</v>
      </c>
      <c r="AE1097" s="219">
        <v>2.19</v>
      </c>
      <c r="AF1097" s="219">
        <v>1.78</v>
      </c>
      <c r="AG1097" s="179">
        <v>2.69942964499273</v>
      </c>
      <c r="AH1097" s="179">
        <v>4.03031123740775</v>
      </c>
      <c r="AI1097" s="179">
        <v>5.56208061735711</v>
      </c>
      <c r="AJ1097" s="179">
        <v>6.66696344879599</v>
      </c>
      <c r="AK1097" s="179">
        <v>7.6839578731886</v>
      </c>
      <c r="AL1097" s="179">
        <v>7.53329203253784</v>
      </c>
      <c r="AM1097" s="179">
        <v>6.51629760814524</v>
      </c>
      <c r="AN1097" s="179">
        <v>6.16474397996014</v>
      </c>
      <c r="AO1097" s="179">
        <v>5.42397026342725</v>
      </c>
      <c r="AP1097" s="179">
        <v>3.99264477724506</v>
      </c>
      <c r="AQ1097" s="179">
        <v>2.74965159187631</v>
      </c>
      <c r="AR1097" s="179">
        <v>2.23487663631956</v>
      </c>
      <c r="AS1097" s="177">
        <v>0.8</v>
      </c>
      <c r="AT1097" s="180">
        <v>1.06361219679341</v>
      </c>
      <c r="AU1097" s="181">
        <v>1090</v>
      </c>
    </row>
    <row r="1098" customHeight="1" spans="1:47">
      <c r="A1098" s="184" t="s">
        <v>1238</v>
      </c>
      <c r="B1098" s="185" t="s">
        <v>1258</v>
      </c>
      <c r="C1098" s="188" t="s">
        <v>1259</v>
      </c>
      <c r="D1098" s="186">
        <v>0</v>
      </c>
      <c r="E1098" s="186">
        <v>0.65</v>
      </c>
      <c r="F1098" s="186" t="s">
        <v>1241</v>
      </c>
      <c r="G1098" s="187"/>
      <c r="H1098" s="186" t="s">
        <v>160</v>
      </c>
      <c r="I1098" s="186" t="s">
        <v>160</v>
      </c>
      <c r="J1098" s="186" t="s">
        <v>160</v>
      </c>
      <c r="K1098" s="186" t="s">
        <v>160</v>
      </c>
      <c r="L1098" s="171">
        <v>0.3717</v>
      </c>
      <c r="M1098" s="172">
        <v>134</v>
      </c>
      <c r="N1098" s="173">
        <v>124.82</v>
      </c>
      <c r="O1098" s="173">
        <v>45.13</v>
      </c>
      <c r="P1098" s="174">
        <v>1.32</v>
      </c>
      <c r="Q1098" s="175">
        <v>42.53</v>
      </c>
      <c r="R1098" s="176">
        <v>33</v>
      </c>
      <c r="S1098" s="174">
        <f t="shared" si="32"/>
        <v>1.188032</v>
      </c>
      <c r="T1098" s="177">
        <f t="shared" si="33"/>
        <v>0.111081182998438</v>
      </c>
      <c r="U1098" s="219">
        <v>2.15</v>
      </c>
      <c r="V1098" s="219">
        <v>3.21</v>
      </c>
      <c r="W1098" s="219">
        <v>4.43</v>
      </c>
      <c r="X1098" s="219">
        <v>5.31</v>
      </c>
      <c r="Y1098" s="219">
        <v>6.12</v>
      </c>
      <c r="Z1098" s="219">
        <v>6</v>
      </c>
      <c r="AA1098" s="219">
        <v>5.19</v>
      </c>
      <c r="AB1098" s="219">
        <v>4.91</v>
      </c>
      <c r="AC1098" s="219">
        <v>4.32</v>
      </c>
      <c r="AD1098" s="219">
        <v>3.18</v>
      </c>
      <c r="AE1098" s="219">
        <v>2.19</v>
      </c>
      <c r="AF1098" s="219">
        <v>1.78</v>
      </c>
      <c r="AG1098" s="179">
        <v>2.6756282659053</v>
      </c>
      <c r="AH1098" s="179">
        <v>3.99477522490977</v>
      </c>
      <c r="AI1098" s="179">
        <v>5.51303870602812</v>
      </c>
      <c r="AJ1098" s="179">
        <v>6.60817957765447</v>
      </c>
      <c r="AK1098" s="179">
        <v>7.616206970856</v>
      </c>
      <c r="AL1098" s="179">
        <v>7.46686957927059</v>
      </c>
      <c r="AM1098" s="179">
        <v>6.45884218606906</v>
      </c>
      <c r="AN1098" s="179">
        <v>6.11038827236977</v>
      </c>
      <c r="AO1098" s="179">
        <v>5.37614609707483</v>
      </c>
      <c r="AP1098" s="179">
        <v>3.95744087701341</v>
      </c>
      <c r="AQ1098" s="179">
        <v>2.72540739643377</v>
      </c>
      <c r="AR1098" s="179">
        <v>2.21517130851694</v>
      </c>
      <c r="AS1098" s="177">
        <v>0.8</v>
      </c>
      <c r="AT1098" s="180">
        <v>1.06338196246905</v>
      </c>
      <c r="AU1098" s="181">
        <v>1091</v>
      </c>
    </row>
    <row r="1099" customHeight="1" spans="1:47">
      <c r="A1099" s="184" t="s">
        <v>1238</v>
      </c>
      <c r="B1099" s="185" t="s">
        <v>1258</v>
      </c>
      <c r="C1099" s="167" t="s">
        <v>1260</v>
      </c>
      <c r="D1099" s="186">
        <v>0</v>
      </c>
      <c r="E1099" s="186">
        <v>0.65</v>
      </c>
      <c r="F1099" s="186" t="s">
        <v>1241</v>
      </c>
      <c r="G1099" s="187"/>
      <c r="H1099" s="186" t="s">
        <v>160</v>
      </c>
      <c r="I1099" s="186" t="s">
        <v>160</v>
      </c>
      <c r="J1099" s="186" t="s">
        <v>160</v>
      </c>
      <c r="K1099" s="186" t="s">
        <v>160</v>
      </c>
      <c r="L1099" s="171">
        <v>0.3717</v>
      </c>
      <c r="M1099" s="172">
        <v>139</v>
      </c>
      <c r="N1099" s="173">
        <v>124.8</v>
      </c>
      <c r="O1099" s="173">
        <v>45.17</v>
      </c>
      <c r="P1099" s="174">
        <v>1.32</v>
      </c>
      <c r="Q1099" s="175">
        <v>42.67</v>
      </c>
      <c r="R1099" s="176">
        <v>33</v>
      </c>
      <c r="S1099" s="174">
        <f t="shared" ref="S1099:S1162" si="34">(U1099*31+V1099*28+W1099*31+X1099*30+Y1099*31+Z1099*30+AA1099*31+AB1099*31+AC1099*30+AD1099*31+AE1099*30+AF1099*31)*AS1099/1000</f>
        <v>1.188032</v>
      </c>
      <c r="T1099" s="177">
        <f t="shared" ref="T1099:T1162" si="35">P1099/S1099-1</f>
        <v>0.111081182998438</v>
      </c>
      <c r="U1099" s="219">
        <v>2.15</v>
      </c>
      <c r="V1099" s="219">
        <v>3.21</v>
      </c>
      <c r="W1099" s="219">
        <v>4.43</v>
      </c>
      <c r="X1099" s="219">
        <v>5.31</v>
      </c>
      <c r="Y1099" s="219">
        <v>6.12</v>
      </c>
      <c r="Z1099" s="219">
        <v>6</v>
      </c>
      <c r="AA1099" s="219">
        <v>5.19</v>
      </c>
      <c r="AB1099" s="219">
        <v>4.91</v>
      </c>
      <c r="AC1099" s="219">
        <v>4.32</v>
      </c>
      <c r="AD1099" s="219">
        <v>3.18</v>
      </c>
      <c r="AE1099" s="219">
        <v>2.19</v>
      </c>
      <c r="AF1099" s="219">
        <v>1.78</v>
      </c>
      <c r="AG1099" s="179">
        <v>2.67803156817325</v>
      </c>
      <c r="AH1099" s="179">
        <v>3.99836341108657</v>
      </c>
      <c r="AI1099" s="179">
        <v>5.51799062651511</v>
      </c>
      <c r="AJ1099" s="179">
        <v>6.61411517534881</v>
      </c>
      <c r="AK1099" s="179">
        <v>7.62304799870711</v>
      </c>
      <c r="AL1099" s="179">
        <v>7.47357646932069</v>
      </c>
      <c r="AM1099" s="179">
        <v>6.4646436459624</v>
      </c>
      <c r="AN1099" s="179">
        <v>6.11587674406077</v>
      </c>
      <c r="AO1099" s="179">
        <v>5.3809750579109</v>
      </c>
      <c r="AP1099" s="179">
        <v>3.96099552873997</v>
      </c>
      <c r="AQ1099" s="179">
        <v>2.72785541130205</v>
      </c>
      <c r="AR1099" s="179">
        <v>2.2171610192318</v>
      </c>
      <c r="AS1099" s="177">
        <v>0.8</v>
      </c>
      <c r="AT1099" s="180">
        <v>1.05469535491655</v>
      </c>
      <c r="AU1099" s="181">
        <v>1092</v>
      </c>
    </row>
    <row r="1100" customHeight="1" spans="1:47">
      <c r="A1100" s="184" t="s">
        <v>1238</v>
      </c>
      <c r="B1100" s="185" t="s">
        <v>1258</v>
      </c>
      <c r="C1100" s="167" t="s">
        <v>1261</v>
      </c>
      <c r="D1100" s="186">
        <v>0</v>
      </c>
      <c r="E1100" s="186">
        <v>0.65</v>
      </c>
      <c r="F1100" s="186" t="s">
        <v>1241</v>
      </c>
      <c r="G1100" s="187"/>
      <c r="H1100" s="186" t="s">
        <v>160</v>
      </c>
      <c r="I1100" s="186" t="s">
        <v>160</v>
      </c>
      <c r="J1100" s="186" t="s">
        <v>160</v>
      </c>
      <c r="K1100" s="186" t="s">
        <v>160</v>
      </c>
      <c r="L1100" s="171">
        <v>0.3717</v>
      </c>
      <c r="M1100" s="172">
        <v>134</v>
      </c>
      <c r="N1100" s="173">
        <v>124.82</v>
      </c>
      <c r="O1100" s="173">
        <v>45.13</v>
      </c>
      <c r="P1100" s="174">
        <v>1.32</v>
      </c>
      <c r="Q1100" s="175">
        <v>42.53</v>
      </c>
      <c r="R1100" s="176">
        <v>33</v>
      </c>
      <c r="S1100" s="174">
        <f t="shared" si="34"/>
        <v>1.188032</v>
      </c>
      <c r="T1100" s="177">
        <f t="shared" si="35"/>
        <v>0.111081182998438</v>
      </c>
      <c r="U1100" s="219">
        <v>2.15</v>
      </c>
      <c r="V1100" s="219">
        <v>3.21</v>
      </c>
      <c r="W1100" s="219">
        <v>4.43</v>
      </c>
      <c r="X1100" s="219">
        <v>5.31</v>
      </c>
      <c r="Y1100" s="219">
        <v>6.12</v>
      </c>
      <c r="Z1100" s="219">
        <v>6</v>
      </c>
      <c r="AA1100" s="219">
        <v>5.19</v>
      </c>
      <c r="AB1100" s="219">
        <v>4.91</v>
      </c>
      <c r="AC1100" s="219">
        <v>4.32</v>
      </c>
      <c r="AD1100" s="219">
        <v>3.18</v>
      </c>
      <c r="AE1100" s="219">
        <v>2.19</v>
      </c>
      <c r="AF1100" s="219">
        <v>1.78</v>
      </c>
      <c r="AG1100" s="179">
        <v>2.6756282659053</v>
      </c>
      <c r="AH1100" s="179">
        <v>3.99477522490977</v>
      </c>
      <c r="AI1100" s="179">
        <v>5.51303870602812</v>
      </c>
      <c r="AJ1100" s="179">
        <v>6.60817957765447</v>
      </c>
      <c r="AK1100" s="179">
        <v>7.616206970856</v>
      </c>
      <c r="AL1100" s="179">
        <v>7.46686957927059</v>
      </c>
      <c r="AM1100" s="179">
        <v>6.45884218606906</v>
      </c>
      <c r="AN1100" s="179">
        <v>6.11038827236977</v>
      </c>
      <c r="AO1100" s="179">
        <v>5.37614609707483</v>
      </c>
      <c r="AP1100" s="179">
        <v>3.95744087701341</v>
      </c>
      <c r="AQ1100" s="179">
        <v>2.72540739643377</v>
      </c>
      <c r="AR1100" s="179">
        <v>2.21517130851694</v>
      </c>
      <c r="AS1100" s="177">
        <v>0.8</v>
      </c>
      <c r="AT1100" s="180">
        <v>1.05469535491655</v>
      </c>
      <c r="AU1100" s="181">
        <v>1093</v>
      </c>
    </row>
    <row r="1101" customHeight="1" spans="1:47">
      <c r="A1101" s="184" t="s">
        <v>1238</v>
      </c>
      <c r="B1101" s="185" t="s">
        <v>1258</v>
      </c>
      <c r="C1101" s="167" t="s">
        <v>1262</v>
      </c>
      <c r="D1101" s="186">
        <v>0</v>
      </c>
      <c r="E1101" s="186">
        <v>0.65</v>
      </c>
      <c r="F1101" s="186" t="s">
        <v>1241</v>
      </c>
      <c r="G1101" s="187"/>
      <c r="H1101" s="186" t="s">
        <v>160</v>
      </c>
      <c r="I1101" s="186" t="s">
        <v>160</v>
      </c>
      <c r="J1101" s="186" t="s">
        <v>160</v>
      </c>
      <c r="K1101" s="186" t="s">
        <v>160</v>
      </c>
      <c r="L1101" s="171">
        <v>0.3717</v>
      </c>
      <c r="M1101" s="172">
        <v>189</v>
      </c>
      <c r="N1101" s="173">
        <v>123.98</v>
      </c>
      <c r="O1101" s="173">
        <v>44.28</v>
      </c>
      <c r="P1101" s="174">
        <v>1.365</v>
      </c>
      <c r="Q1101" s="175">
        <v>42.28</v>
      </c>
      <c r="R1101" s="176">
        <v>33</v>
      </c>
      <c r="S1101" s="174">
        <f t="shared" si="34"/>
        <v>1.232624</v>
      </c>
      <c r="T1101" s="177">
        <f t="shared" si="35"/>
        <v>0.107393657757759</v>
      </c>
      <c r="U1101" s="219">
        <v>2.31</v>
      </c>
      <c r="V1101" s="219">
        <v>3.37</v>
      </c>
      <c r="W1101" s="219">
        <v>4.59</v>
      </c>
      <c r="X1101" s="219">
        <v>5.51</v>
      </c>
      <c r="Y1101" s="219">
        <v>6.27</v>
      </c>
      <c r="Z1101" s="219">
        <v>5.96</v>
      </c>
      <c r="AA1101" s="219">
        <v>5.35</v>
      </c>
      <c r="AB1101" s="219">
        <v>5.15</v>
      </c>
      <c r="AC1101" s="219">
        <v>4.51</v>
      </c>
      <c r="AD1101" s="219">
        <v>3.33</v>
      </c>
      <c r="AE1101" s="219">
        <v>2.35</v>
      </c>
      <c r="AF1101" s="219">
        <v>1.92</v>
      </c>
      <c r="AG1101" s="179">
        <v>2.86839217798777</v>
      </c>
      <c r="AH1101" s="179">
        <v>4.18462408650164</v>
      </c>
      <c r="AI1101" s="179">
        <v>5.69953250950817</v>
      </c>
      <c r="AJ1101" s="179">
        <v>6.84192246784096</v>
      </c>
      <c r="AK1101" s="179">
        <v>7.7856359116811</v>
      </c>
      <c r="AL1101" s="179">
        <v>7.40070016485157</v>
      </c>
      <c r="AM1101" s="179">
        <v>6.6432459533483</v>
      </c>
      <c r="AN1101" s="179">
        <v>6.39490031023248</v>
      </c>
      <c r="AO1101" s="179">
        <v>5.60019425226184</v>
      </c>
      <c r="AP1101" s="179">
        <v>4.13495495787848</v>
      </c>
      <c r="AQ1101" s="179">
        <v>2.91806130661094</v>
      </c>
      <c r="AR1101" s="179">
        <v>2.38411817391191</v>
      </c>
      <c r="AS1101" s="177">
        <v>0.8</v>
      </c>
      <c r="AT1101" s="180">
        <v>1.05654543112007</v>
      </c>
      <c r="AU1101" s="181">
        <v>1094</v>
      </c>
    </row>
    <row r="1102" customHeight="1" spans="1:47">
      <c r="A1102" s="184" t="s">
        <v>1238</v>
      </c>
      <c r="B1102" s="185" t="s">
        <v>1258</v>
      </c>
      <c r="C1102" s="167" t="s">
        <v>1263</v>
      </c>
      <c r="D1102" s="186">
        <v>0</v>
      </c>
      <c r="E1102" s="186">
        <v>0.65</v>
      </c>
      <c r="F1102" s="186" t="s">
        <v>1241</v>
      </c>
      <c r="G1102" s="187"/>
      <c r="H1102" s="186" t="s">
        <v>160</v>
      </c>
      <c r="I1102" s="186" t="s">
        <v>160</v>
      </c>
      <c r="J1102" s="186" t="s">
        <v>160</v>
      </c>
      <c r="K1102" s="186" t="s">
        <v>160</v>
      </c>
      <c r="L1102" s="171">
        <v>0.3717</v>
      </c>
      <c r="M1102" s="172">
        <v>139</v>
      </c>
      <c r="N1102" s="173">
        <v>124.02</v>
      </c>
      <c r="O1102" s="173">
        <v>45.02</v>
      </c>
      <c r="P1102" s="174">
        <v>1.336</v>
      </c>
      <c r="Q1102" s="175">
        <v>42.32</v>
      </c>
      <c r="R1102" s="176">
        <v>33</v>
      </c>
      <c r="S1102" s="174">
        <f t="shared" si="34"/>
        <v>1.188032</v>
      </c>
      <c r="T1102" s="177">
        <f t="shared" si="35"/>
        <v>0.124548833701449</v>
      </c>
      <c r="U1102" s="219">
        <v>2.15</v>
      </c>
      <c r="V1102" s="219">
        <v>3.21</v>
      </c>
      <c r="W1102" s="219">
        <v>4.43</v>
      </c>
      <c r="X1102" s="219">
        <v>5.31</v>
      </c>
      <c r="Y1102" s="219">
        <v>6.12</v>
      </c>
      <c r="Z1102" s="219">
        <v>6</v>
      </c>
      <c r="AA1102" s="219">
        <v>5.19</v>
      </c>
      <c r="AB1102" s="219">
        <v>4.91</v>
      </c>
      <c r="AC1102" s="219">
        <v>4.32</v>
      </c>
      <c r="AD1102" s="219">
        <v>3.18</v>
      </c>
      <c r="AE1102" s="219">
        <v>2.19</v>
      </c>
      <c r="AF1102" s="219">
        <v>1.78</v>
      </c>
      <c r="AG1102" s="179">
        <v>2.66772342832516</v>
      </c>
      <c r="AH1102" s="179">
        <v>3.9829731185692</v>
      </c>
      <c r="AI1102" s="179">
        <v>5.49675106394441</v>
      </c>
      <c r="AJ1102" s="179">
        <v>6.58865646716587</v>
      </c>
      <c r="AK1102" s="179">
        <v>7.59370575876744</v>
      </c>
      <c r="AL1102" s="179">
        <v>7.44480956741906</v>
      </c>
      <c r="AM1102" s="179">
        <v>6.43976027581749</v>
      </c>
      <c r="AN1102" s="179">
        <v>6.09233582933793</v>
      </c>
      <c r="AO1102" s="179">
        <v>5.36026288854172</v>
      </c>
      <c r="AP1102" s="179">
        <v>3.9457490707321</v>
      </c>
      <c r="AQ1102" s="179">
        <v>2.71735549210796</v>
      </c>
      <c r="AR1102" s="179">
        <v>2.20862683833432</v>
      </c>
      <c r="AS1102" s="177">
        <v>0.8</v>
      </c>
      <c r="AT1102" s="180">
        <v>1.05525220807746</v>
      </c>
      <c r="AU1102" s="181">
        <v>1095</v>
      </c>
    </row>
    <row r="1103" customHeight="1" spans="1:47">
      <c r="A1103" s="184" t="s">
        <v>1238</v>
      </c>
      <c r="B1103" s="185" t="s">
        <v>1258</v>
      </c>
      <c r="C1103" s="167" t="s">
        <v>1264</v>
      </c>
      <c r="D1103" s="186">
        <v>0</v>
      </c>
      <c r="E1103" s="186">
        <v>0.65</v>
      </c>
      <c r="F1103" s="186" t="s">
        <v>1241</v>
      </c>
      <c r="G1103" s="187"/>
      <c r="H1103" s="186" t="s">
        <v>160</v>
      </c>
      <c r="I1103" s="186" t="s">
        <v>160</v>
      </c>
      <c r="J1103" s="186" t="s">
        <v>160</v>
      </c>
      <c r="K1103" s="186" t="s">
        <v>160</v>
      </c>
      <c r="L1103" s="171">
        <v>0.3717</v>
      </c>
      <c r="M1103" s="172">
        <v>138</v>
      </c>
      <c r="N1103" s="173">
        <v>126.02</v>
      </c>
      <c r="O1103" s="173">
        <v>44.98</v>
      </c>
      <c r="P1103" s="174">
        <v>1.278</v>
      </c>
      <c r="Q1103" s="175">
        <v>42.78</v>
      </c>
      <c r="R1103" s="176">
        <v>33</v>
      </c>
      <c r="S1103" s="174">
        <f t="shared" si="34"/>
        <v>1.168608</v>
      </c>
      <c r="T1103" s="177">
        <f t="shared" si="35"/>
        <v>0.093608806374764</v>
      </c>
      <c r="U1103" s="219">
        <v>2.17</v>
      </c>
      <c r="V1103" s="219">
        <v>3.21</v>
      </c>
      <c r="W1103" s="219">
        <v>4.33</v>
      </c>
      <c r="X1103" s="219">
        <v>5.2</v>
      </c>
      <c r="Y1103" s="219">
        <v>5.92</v>
      </c>
      <c r="Z1103" s="219">
        <v>5.89</v>
      </c>
      <c r="AA1103" s="219">
        <v>4.94</v>
      </c>
      <c r="AB1103" s="219">
        <v>4.82</v>
      </c>
      <c r="AC1103" s="219">
        <v>4.3</v>
      </c>
      <c r="AD1103" s="219">
        <v>3.2</v>
      </c>
      <c r="AE1103" s="219">
        <v>2.22</v>
      </c>
      <c r="AF1103" s="219">
        <v>1.8</v>
      </c>
      <c r="AG1103" s="179">
        <v>2.70437416139544</v>
      </c>
      <c r="AH1103" s="179">
        <v>4.00047975026698</v>
      </c>
      <c r="AI1103" s="179">
        <v>5.39628576905173</v>
      </c>
      <c r="AJ1103" s="179">
        <v>6.48052794435773</v>
      </c>
      <c r="AK1103" s="179">
        <v>7.3778318135765</v>
      </c>
      <c r="AL1103" s="179">
        <v>7.34044415235905</v>
      </c>
      <c r="AM1103" s="179">
        <v>6.15650154713985</v>
      </c>
      <c r="AN1103" s="179">
        <v>6.00695090227005</v>
      </c>
      <c r="AO1103" s="179">
        <v>5.35889810783428</v>
      </c>
      <c r="AP1103" s="179">
        <v>3.98801719652784</v>
      </c>
      <c r="AQ1103" s="179">
        <v>2.76668693009119</v>
      </c>
      <c r="AR1103" s="179">
        <v>2.24325967304691</v>
      </c>
      <c r="AS1103" s="177">
        <v>0.8</v>
      </c>
      <c r="AT1103" s="180">
        <v>1.05571625237823</v>
      </c>
      <c r="AU1103" s="181">
        <v>1096</v>
      </c>
    </row>
    <row r="1104" customHeight="1" spans="1:47">
      <c r="A1104" s="184" t="s">
        <v>1238</v>
      </c>
      <c r="B1104" s="185" t="s">
        <v>1265</v>
      </c>
      <c r="C1104" s="188" t="s">
        <v>1266</v>
      </c>
      <c r="D1104" s="186">
        <v>0</v>
      </c>
      <c r="E1104" s="186">
        <v>0.65</v>
      </c>
      <c r="F1104" s="186" t="s">
        <v>1241</v>
      </c>
      <c r="G1104" s="187"/>
      <c r="H1104" s="186" t="s">
        <v>160</v>
      </c>
      <c r="I1104" s="186" t="s">
        <v>160</v>
      </c>
      <c r="J1104" s="186" t="s">
        <v>160</v>
      </c>
      <c r="K1104" s="186" t="s">
        <v>160</v>
      </c>
      <c r="L1104" s="171">
        <v>0.3717</v>
      </c>
      <c r="M1104" s="172">
        <v>202</v>
      </c>
      <c r="N1104" s="173">
        <v>126.55</v>
      </c>
      <c r="O1104" s="173">
        <v>43.83</v>
      </c>
      <c r="P1104" s="174">
        <v>1.327</v>
      </c>
      <c r="Q1104" s="175">
        <v>41.63</v>
      </c>
      <c r="R1104" s="176">
        <v>32</v>
      </c>
      <c r="S1104" s="174">
        <f t="shared" si="34"/>
        <v>1.16016</v>
      </c>
      <c r="T1104" s="177">
        <f t="shared" si="35"/>
        <v>0.143807750655082</v>
      </c>
      <c r="U1104" s="219">
        <v>2.27</v>
      </c>
      <c r="V1104" s="219">
        <v>3.29</v>
      </c>
      <c r="W1104" s="219">
        <v>4.28</v>
      </c>
      <c r="X1104" s="219">
        <v>5.13</v>
      </c>
      <c r="Y1104" s="219">
        <v>5.77</v>
      </c>
      <c r="Z1104" s="219">
        <v>5.69</v>
      </c>
      <c r="AA1104" s="219">
        <v>4.85</v>
      </c>
      <c r="AB1104" s="219">
        <v>4.68</v>
      </c>
      <c r="AC1104" s="219">
        <v>4.31</v>
      </c>
      <c r="AD1104" s="219">
        <v>3.24</v>
      </c>
      <c r="AE1104" s="219">
        <v>2.26</v>
      </c>
      <c r="AF1104" s="219">
        <v>1.89</v>
      </c>
      <c r="AG1104" s="179">
        <v>2.78802082471383</v>
      </c>
      <c r="AH1104" s="179">
        <v>4.04078789132533</v>
      </c>
      <c r="AI1104" s="179">
        <v>5.25670886774238</v>
      </c>
      <c r="AJ1104" s="179">
        <v>6.30068142325197</v>
      </c>
      <c r="AK1104" s="179">
        <v>7.08673134740036</v>
      </c>
      <c r="AL1104" s="179">
        <v>6.98847510688181</v>
      </c>
      <c r="AM1104" s="179">
        <v>5.95678458143704</v>
      </c>
      <c r="AN1104" s="179">
        <v>5.74799007033513</v>
      </c>
      <c r="AO1104" s="179">
        <v>5.29355495793684</v>
      </c>
      <c r="AP1104" s="179">
        <v>3.97937774100124</v>
      </c>
      <c r="AQ1104" s="179">
        <v>2.77573879464901</v>
      </c>
      <c r="AR1104" s="179">
        <v>2.32130368225072</v>
      </c>
      <c r="AS1104" s="177">
        <v>0.8</v>
      </c>
      <c r="AT1104" s="180">
        <v>1.05502791999876</v>
      </c>
      <c r="AU1104" s="181">
        <v>1097</v>
      </c>
    </row>
    <row r="1105" customHeight="1" spans="1:47">
      <c r="A1105" s="184" t="s">
        <v>1238</v>
      </c>
      <c r="B1105" s="185" t="s">
        <v>1265</v>
      </c>
      <c r="C1105" s="167" t="s">
        <v>1267</v>
      </c>
      <c r="D1105" s="186">
        <v>0</v>
      </c>
      <c r="E1105" s="186">
        <v>0.65</v>
      </c>
      <c r="F1105" s="186" t="s">
        <v>1241</v>
      </c>
      <c r="G1105" s="187"/>
      <c r="H1105" s="186" t="s">
        <v>160</v>
      </c>
      <c r="I1105" s="186" t="s">
        <v>160</v>
      </c>
      <c r="J1105" s="186" t="s">
        <v>160</v>
      </c>
      <c r="K1105" s="186" t="s">
        <v>160</v>
      </c>
      <c r="L1105" s="171">
        <v>0.3717</v>
      </c>
      <c r="M1105" s="172">
        <v>189</v>
      </c>
      <c r="N1105" s="173">
        <v>126.57</v>
      </c>
      <c r="O1105" s="173">
        <v>43.88</v>
      </c>
      <c r="P1105" s="174">
        <v>1.33</v>
      </c>
      <c r="Q1105" s="175">
        <v>41.78</v>
      </c>
      <c r="R1105" s="176">
        <v>32</v>
      </c>
      <c r="S1105" s="174">
        <f t="shared" si="34"/>
        <v>1.16016</v>
      </c>
      <c r="T1105" s="177">
        <f t="shared" si="35"/>
        <v>0.146393600882637</v>
      </c>
      <c r="U1105" s="219">
        <v>2.27</v>
      </c>
      <c r="V1105" s="219">
        <v>3.29</v>
      </c>
      <c r="W1105" s="219">
        <v>4.28</v>
      </c>
      <c r="X1105" s="219">
        <v>5.13</v>
      </c>
      <c r="Y1105" s="219">
        <v>5.77</v>
      </c>
      <c r="Z1105" s="219">
        <v>5.69</v>
      </c>
      <c r="AA1105" s="219">
        <v>4.85</v>
      </c>
      <c r="AB1105" s="219">
        <v>4.68</v>
      </c>
      <c r="AC1105" s="219">
        <v>4.31</v>
      </c>
      <c r="AD1105" s="219">
        <v>3.24</v>
      </c>
      <c r="AE1105" s="219">
        <v>2.26</v>
      </c>
      <c r="AF1105" s="219">
        <v>1.89</v>
      </c>
      <c r="AG1105" s="179">
        <v>2.79163667080403</v>
      </c>
      <c r="AH1105" s="179">
        <v>4.04602847883051</v>
      </c>
      <c r="AI1105" s="179">
        <v>5.26352641015032</v>
      </c>
      <c r="AJ1105" s="179">
        <v>6.30885291683906</v>
      </c>
      <c r="AK1105" s="179">
        <v>7.09592228658116</v>
      </c>
      <c r="AL1105" s="179">
        <v>6.9975386153634</v>
      </c>
      <c r="AM1105" s="179">
        <v>5.96451006757689</v>
      </c>
      <c r="AN1105" s="179">
        <v>5.75544476623914</v>
      </c>
      <c r="AO1105" s="179">
        <v>5.30042028685698</v>
      </c>
      <c r="AP1105" s="179">
        <v>3.9845386843194</v>
      </c>
      <c r="AQ1105" s="179">
        <v>2.77933871190181</v>
      </c>
      <c r="AR1105" s="179">
        <v>2.32431423251965</v>
      </c>
      <c r="AS1105" s="177">
        <v>0.8</v>
      </c>
      <c r="AT1105" s="180">
        <v>1.05683562580743</v>
      </c>
      <c r="AU1105" s="181">
        <v>1098</v>
      </c>
    </row>
    <row r="1106" customHeight="1" spans="1:47">
      <c r="A1106" s="184" t="s">
        <v>1238</v>
      </c>
      <c r="B1106" s="185" t="s">
        <v>1265</v>
      </c>
      <c r="C1106" s="167" t="s">
        <v>1268</v>
      </c>
      <c r="D1106" s="186">
        <v>0</v>
      </c>
      <c r="E1106" s="186">
        <v>0.65</v>
      </c>
      <c r="F1106" s="186" t="s">
        <v>1241</v>
      </c>
      <c r="G1106" s="187"/>
      <c r="H1106" s="186" t="s">
        <v>160</v>
      </c>
      <c r="I1106" s="186" t="s">
        <v>160</v>
      </c>
      <c r="J1106" s="186" t="s">
        <v>160</v>
      </c>
      <c r="K1106" s="186" t="s">
        <v>160</v>
      </c>
      <c r="L1106" s="171">
        <v>0.3717</v>
      </c>
      <c r="M1106" s="172">
        <v>190</v>
      </c>
      <c r="N1106" s="173">
        <v>126.57</v>
      </c>
      <c r="O1106" s="173">
        <v>43.92</v>
      </c>
      <c r="P1106" s="174">
        <v>1.33</v>
      </c>
      <c r="Q1106" s="175">
        <v>41.82</v>
      </c>
      <c r="R1106" s="176">
        <v>32</v>
      </c>
      <c r="S1106" s="174">
        <f t="shared" si="34"/>
        <v>1.16016</v>
      </c>
      <c r="T1106" s="177">
        <f t="shared" si="35"/>
        <v>0.146393600882637</v>
      </c>
      <c r="U1106" s="219">
        <v>2.27</v>
      </c>
      <c r="V1106" s="219">
        <v>3.29</v>
      </c>
      <c r="W1106" s="219">
        <v>4.28</v>
      </c>
      <c r="X1106" s="219">
        <v>5.13</v>
      </c>
      <c r="Y1106" s="219">
        <v>5.77</v>
      </c>
      <c r="Z1106" s="219">
        <v>5.69</v>
      </c>
      <c r="AA1106" s="219">
        <v>4.85</v>
      </c>
      <c r="AB1106" s="219">
        <v>4.68</v>
      </c>
      <c r="AC1106" s="219">
        <v>4.31</v>
      </c>
      <c r="AD1106" s="219">
        <v>3.24</v>
      </c>
      <c r="AE1106" s="219">
        <v>2.26</v>
      </c>
      <c r="AF1106" s="219">
        <v>1.89</v>
      </c>
      <c r="AG1106" s="179">
        <v>2.79395331678389</v>
      </c>
      <c r="AH1106" s="179">
        <v>4.04938608467798</v>
      </c>
      <c r="AI1106" s="179">
        <v>5.2678943593987</v>
      </c>
      <c r="AJ1106" s="179">
        <v>6.31408833264377</v>
      </c>
      <c r="AK1106" s="179">
        <v>7.10181085367535</v>
      </c>
      <c r="AL1106" s="179">
        <v>7.00334553854641</v>
      </c>
      <c r="AM1106" s="179">
        <v>5.96945972969246</v>
      </c>
      <c r="AN1106" s="179">
        <v>5.76022093504344</v>
      </c>
      <c r="AO1106" s="179">
        <v>5.30481885257206</v>
      </c>
      <c r="AP1106" s="179">
        <v>3.98784526272238</v>
      </c>
      <c r="AQ1106" s="179">
        <v>2.78164515239277</v>
      </c>
      <c r="AR1106" s="179">
        <v>2.32624306992139</v>
      </c>
      <c r="AS1106" s="177">
        <v>0.8</v>
      </c>
      <c r="AT1106" s="180">
        <v>1.0563492666616</v>
      </c>
      <c r="AU1106" s="181">
        <v>1099</v>
      </c>
    </row>
    <row r="1107" customHeight="1" spans="1:47">
      <c r="A1107" s="184" t="s">
        <v>1238</v>
      </c>
      <c r="B1107" s="185" t="s">
        <v>1265</v>
      </c>
      <c r="C1107" s="167" t="s">
        <v>1269</v>
      </c>
      <c r="D1107" s="186">
        <v>0</v>
      </c>
      <c r="E1107" s="186">
        <v>0.65</v>
      </c>
      <c r="F1107" s="186" t="s">
        <v>1241</v>
      </c>
      <c r="G1107" s="187"/>
      <c r="H1107" s="186" t="s">
        <v>160</v>
      </c>
      <c r="I1107" s="186" t="s">
        <v>160</v>
      </c>
      <c r="J1107" s="186" t="s">
        <v>160</v>
      </c>
      <c r="K1107" s="186" t="s">
        <v>160</v>
      </c>
      <c r="L1107" s="171">
        <v>0.3717</v>
      </c>
      <c r="M1107" s="172">
        <v>189</v>
      </c>
      <c r="N1107" s="173">
        <v>126.53</v>
      </c>
      <c r="O1107" s="173">
        <v>43.83</v>
      </c>
      <c r="P1107" s="174">
        <v>1.329</v>
      </c>
      <c r="Q1107" s="175">
        <v>41.63</v>
      </c>
      <c r="R1107" s="176">
        <v>32</v>
      </c>
      <c r="S1107" s="174">
        <f t="shared" si="34"/>
        <v>1.16016</v>
      </c>
      <c r="T1107" s="177">
        <f t="shared" si="35"/>
        <v>0.145531650806785</v>
      </c>
      <c r="U1107" s="219">
        <v>2.27</v>
      </c>
      <c r="V1107" s="219">
        <v>3.29</v>
      </c>
      <c r="W1107" s="219">
        <v>4.28</v>
      </c>
      <c r="X1107" s="219">
        <v>5.13</v>
      </c>
      <c r="Y1107" s="219">
        <v>5.77</v>
      </c>
      <c r="Z1107" s="219">
        <v>5.69</v>
      </c>
      <c r="AA1107" s="219">
        <v>4.85</v>
      </c>
      <c r="AB1107" s="219">
        <v>4.68</v>
      </c>
      <c r="AC1107" s="219">
        <v>4.31</v>
      </c>
      <c r="AD1107" s="219">
        <v>3.24</v>
      </c>
      <c r="AE1107" s="219">
        <v>2.26</v>
      </c>
      <c r="AF1107" s="219">
        <v>1.89</v>
      </c>
      <c r="AG1107" s="179">
        <v>2.78802082471383</v>
      </c>
      <c r="AH1107" s="179">
        <v>4.04078789132533</v>
      </c>
      <c r="AI1107" s="179">
        <v>5.25670886774238</v>
      </c>
      <c r="AJ1107" s="179">
        <v>6.30068142325197</v>
      </c>
      <c r="AK1107" s="179">
        <v>7.08673134740036</v>
      </c>
      <c r="AL1107" s="179">
        <v>6.98847510688181</v>
      </c>
      <c r="AM1107" s="179">
        <v>5.95678458143704</v>
      </c>
      <c r="AN1107" s="179">
        <v>5.74799007033513</v>
      </c>
      <c r="AO1107" s="179">
        <v>5.29355495793684</v>
      </c>
      <c r="AP1107" s="179">
        <v>3.97937774100124</v>
      </c>
      <c r="AQ1107" s="179">
        <v>2.77573879464901</v>
      </c>
      <c r="AR1107" s="179">
        <v>2.32130368225072</v>
      </c>
      <c r="AS1107" s="177">
        <v>0.8</v>
      </c>
      <c r="AT1107" s="180">
        <v>1.08132776570832</v>
      </c>
      <c r="AU1107" s="181">
        <v>1100</v>
      </c>
    </row>
    <row r="1108" customHeight="1" spans="1:47">
      <c r="A1108" s="184" t="s">
        <v>1238</v>
      </c>
      <c r="B1108" s="185" t="s">
        <v>1265</v>
      </c>
      <c r="C1108" s="167" t="s">
        <v>1270</v>
      </c>
      <c r="D1108" s="186">
        <v>0</v>
      </c>
      <c r="E1108" s="186">
        <v>0.65</v>
      </c>
      <c r="F1108" s="186" t="s">
        <v>1241</v>
      </c>
      <c r="G1108" s="187"/>
      <c r="H1108" s="186" t="s">
        <v>160</v>
      </c>
      <c r="I1108" s="186" t="s">
        <v>160</v>
      </c>
      <c r="J1108" s="186" t="s">
        <v>160</v>
      </c>
      <c r="K1108" s="186" t="s">
        <v>160</v>
      </c>
      <c r="L1108" s="171">
        <v>0.3717</v>
      </c>
      <c r="M1108" s="172">
        <v>195</v>
      </c>
      <c r="N1108" s="173">
        <v>126.57</v>
      </c>
      <c r="O1108" s="173">
        <v>43.82</v>
      </c>
      <c r="P1108" s="174">
        <v>1.328</v>
      </c>
      <c r="Q1108" s="175">
        <v>41.62</v>
      </c>
      <c r="R1108" s="176">
        <v>32</v>
      </c>
      <c r="S1108" s="174">
        <f t="shared" si="34"/>
        <v>1.16016</v>
      </c>
      <c r="T1108" s="177">
        <f t="shared" si="35"/>
        <v>0.144669700730934</v>
      </c>
      <c r="U1108" s="219">
        <v>2.27</v>
      </c>
      <c r="V1108" s="219">
        <v>3.29</v>
      </c>
      <c r="W1108" s="219">
        <v>4.28</v>
      </c>
      <c r="X1108" s="219">
        <v>5.13</v>
      </c>
      <c r="Y1108" s="219">
        <v>5.77</v>
      </c>
      <c r="Z1108" s="219">
        <v>5.69</v>
      </c>
      <c r="AA1108" s="219">
        <v>4.85</v>
      </c>
      <c r="AB1108" s="219">
        <v>4.68</v>
      </c>
      <c r="AC1108" s="219">
        <v>4.31</v>
      </c>
      <c r="AD1108" s="219">
        <v>3.24</v>
      </c>
      <c r="AE1108" s="219">
        <v>2.26</v>
      </c>
      <c r="AF1108" s="219">
        <v>1.89</v>
      </c>
      <c r="AG1108" s="179">
        <v>2.78618942214867</v>
      </c>
      <c r="AH1108" s="179">
        <v>4.03813356778375</v>
      </c>
      <c r="AI1108" s="179">
        <v>5.25325582678251</v>
      </c>
      <c r="AJ1108" s="179">
        <v>6.29654261481175</v>
      </c>
      <c r="AK1108" s="179">
        <v>7.0820761963867</v>
      </c>
      <c r="AL1108" s="179">
        <v>6.98388449868984</v>
      </c>
      <c r="AM1108" s="179">
        <v>5.95287167287271</v>
      </c>
      <c r="AN1108" s="179">
        <v>5.74421431526686</v>
      </c>
      <c r="AO1108" s="179">
        <v>5.29007771341884</v>
      </c>
      <c r="AP1108" s="179">
        <v>3.97676375672321</v>
      </c>
      <c r="AQ1108" s="179">
        <v>2.77391545993656</v>
      </c>
      <c r="AR1108" s="179">
        <v>2.31977885808854</v>
      </c>
      <c r="AS1108" s="177">
        <v>0.8</v>
      </c>
      <c r="AT1108" s="180">
        <v>1.08132776570832</v>
      </c>
      <c r="AU1108" s="181">
        <v>1101</v>
      </c>
    </row>
    <row r="1109" customHeight="1" spans="1:47">
      <c r="A1109" s="184" t="s">
        <v>1238</v>
      </c>
      <c r="B1109" s="185" t="s">
        <v>1265</v>
      </c>
      <c r="C1109" s="167" t="s">
        <v>1271</v>
      </c>
      <c r="D1109" s="186">
        <v>0</v>
      </c>
      <c r="E1109" s="186">
        <v>0.65</v>
      </c>
      <c r="F1109" s="186" t="s">
        <v>1241</v>
      </c>
      <c r="G1109" s="187"/>
      <c r="H1109" s="186" t="s">
        <v>160</v>
      </c>
      <c r="I1109" s="186" t="s">
        <v>160</v>
      </c>
      <c r="J1109" s="186" t="s">
        <v>160</v>
      </c>
      <c r="K1109" s="186" t="s">
        <v>160</v>
      </c>
      <c r="L1109" s="171">
        <v>0.3717</v>
      </c>
      <c r="M1109" s="172">
        <v>220</v>
      </c>
      <c r="N1109" s="173">
        <v>126.5</v>
      </c>
      <c r="O1109" s="173">
        <v>43.67</v>
      </c>
      <c r="P1109" s="174">
        <v>1.323</v>
      </c>
      <c r="Q1109" s="175">
        <v>41.37</v>
      </c>
      <c r="R1109" s="176">
        <v>32</v>
      </c>
      <c r="S1109" s="174">
        <f t="shared" si="34"/>
        <v>1.16016</v>
      </c>
      <c r="T1109" s="177">
        <f t="shared" si="35"/>
        <v>0.140359950351675</v>
      </c>
      <c r="U1109" s="219">
        <v>2.27</v>
      </c>
      <c r="V1109" s="219">
        <v>3.29</v>
      </c>
      <c r="W1109" s="219">
        <v>4.28</v>
      </c>
      <c r="X1109" s="219">
        <v>5.13</v>
      </c>
      <c r="Y1109" s="219">
        <v>5.77</v>
      </c>
      <c r="Z1109" s="219">
        <v>5.69</v>
      </c>
      <c r="AA1109" s="219">
        <v>4.85</v>
      </c>
      <c r="AB1109" s="219">
        <v>4.68</v>
      </c>
      <c r="AC1109" s="219">
        <v>4.31</v>
      </c>
      <c r="AD1109" s="219">
        <v>3.24</v>
      </c>
      <c r="AE1109" s="219">
        <v>2.26</v>
      </c>
      <c r="AF1109" s="219">
        <v>1.89</v>
      </c>
      <c r="AG1109" s="179">
        <v>2.77892642394152</v>
      </c>
      <c r="AH1109" s="179">
        <v>4.02760701972142</v>
      </c>
      <c r="AI1109" s="179">
        <v>5.23956171562543</v>
      </c>
      <c r="AJ1109" s="179">
        <v>6.28012887877534</v>
      </c>
      <c r="AK1109" s="179">
        <v>7.0636147427941</v>
      </c>
      <c r="AL1109" s="179">
        <v>6.96567900979175</v>
      </c>
      <c r="AM1109" s="179">
        <v>5.93735381326713</v>
      </c>
      <c r="AN1109" s="179">
        <v>5.72924038063715</v>
      </c>
      <c r="AO1109" s="179">
        <v>5.27628761550131</v>
      </c>
      <c r="AP1109" s="179">
        <v>3.96639718659495</v>
      </c>
      <c r="AQ1109" s="179">
        <v>2.76668445731623</v>
      </c>
      <c r="AR1109" s="179">
        <v>2.31373169218039</v>
      </c>
      <c r="AS1109" s="177">
        <v>0.8</v>
      </c>
      <c r="AT1109" s="180">
        <v>1.08164517676269</v>
      </c>
      <c r="AU1109" s="181">
        <v>1102</v>
      </c>
    </row>
    <row r="1110" customHeight="1" spans="1:47">
      <c r="A1110" s="184" t="s">
        <v>1238</v>
      </c>
      <c r="B1110" s="185" t="s">
        <v>1265</v>
      </c>
      <c r="C1110" s="167" t="s">
        <v>1272</v>
      </c>
      <c r="D1110" s="186">
        <v>0</v>
      </c>
      <c r="E1110" s="186">
        <v>0.65</v>
      </c>
      <c r="F1110" s="186" t="s">
        <v>1241</v>
      </c>
      <c r="G1110" s="187"/>
      <c r="H1110" s="186" t="s">
        <v>160</v>
      </c>
      <c r="I1110" s="186" t="s">
        <v>160</v>
      </c>
      <c r="J1110" s="186" t="s">
        <v>160</v>
      </c>
      <c r="K1110" s="186" t="s">
        <v>160</v>
      </c>
      <c r="L1110" s="171">
        <v>0.3717</v>
      </c>
      <c r="M1110" s="172">
        <v>276</v>
      </c>
      <c r="N1110" s="173">
        <v>127.33</v>
      </c>
      <c r="O1110" s="173">
        <v>43.72</v>
      </c>
      <c r="P1110" s="174">
        <v>1.308</v>
      </c>
      <c r="Q1110" s="175">
        <v>41.62</v>
      </c>
      <c r="R1110" s="176">
        <v>32</v>
      </c>
      <c r="S1110" s="174">
        <f t="shared" si="34"/>
        <v>1.14344</v>
      </c>
      <c r="T1110" s="177">
        <f t="shared" si="35"/>
        <v>0.143916602532708</v>
      </c>
      <c r="U1110" s="219">
        <v>2.28</v>
      </c>
      <c r="V1110" s="219">
        <v>3.33</v>
      </c>
      <c r="W1110" s="219">
        <v>4.29</v>
      </c>
      <c r="X1110" s="219">
        <v>4.89</v>
      </c>
      <c r="Y1110" s="219">
        <v>5.65</v>
      </c>
      <c r="Z1110" s="219">
        <v>5.74</v>
      </c>
      <c r="AA1110" s="219">
        <v>4.72</v>
      </c>
      <c r="AB1110" s="219">
        <v>4.57</v>
      </c>
      <c r="AC1110" s="219">
        <v>4.23</v>
      </c>
      <c r="AD1110" s="219">
        <v>3.14</v>
      </c>
      <c r="AE1110" s="219">
        <v>2.23</v>
      </c>
      <c r="AF1110" s="219">
        <v>1.91</v>
      </c>
      <c r="AG1110" s="179">
        <v>2.79610662562093</v>
      </c>
      <c r="AH1110" s="179">
        <v>4.08378730847268</v>
      </c>
      <c r="AI1110" s="179">
        <v>5.2610953613657</v>
      </c>
      <c r="AJ1110" s="179">
        <v>5.99691289442384</v>
      </c>
      <c r="AK1110" s="179">
        <v>6.92894843629749</v>
      </c>
      <c r="AL1110" s="179">
        <v>7.03932106625621</v>
      </c>
      <c r="AM1110" s="179">
        <v>5.78843126005737</v>
      </c>
      <c r="AN1110" s="179">
        <v>5.60447687679283</v>
      </c>
      <c r="AO1110" s="179">
        <v>5.18751360805989</v>
      </c>
      <c r="AP1110" s="179">
        <v>3.85077842300427</v>
      </c>
      <c r="AQ1110" s="179">
        <v>2.73478849786609</v>
      </c>
      <c r="AR1110" s="179">
        <v>2.34235248023508</v>
      </c>
      <c r="AS1110" s="177">
        <v>0.8</v>
      </c>
      <c r="AT1110" s="180">
        <v>1.08275258866349</v>
      </c>
      <c r="AU1110" s="181">
        <v>1103</v>
      </c>
    </row>
    <row r="1111" customHeight="1" spans="1:47">
      <c r="A1111" s="184" t="s">
        <v>1238</v>
      </c>
      <c r="B1111" s="185" t="s">
        <v>1265</v>
      </c>
      <c r="C1111" s="167" t="s">
        <v>1273</v>
      </c>
      <c r="D1111" s="186">
        <v>0</v>
      </c>
      <c r="E1111" s="186">
        <v>0.65</v>
      </c>
      <c r="F1111" s="186" t="s">
        <v>1241</v>
      </c>
      <c r="G1111" s="187"/>
      <c r="H1111" s="186" t="s">
        <v>160</v>
      </c>
      <c r="I1111" s="186" t="s">
        <v>160</v>
      </c>
      <c r="J1111" s="186" t="s">
        <v>160</v>
      </c>
      <c r="K1111" s="186" t="s">
        <v>160</v>
      </c>
      <c r="L1111" s="171">
        <v>0.3717</v>
      </c>
      <c r="M1111" s="172">
        <v>265</v>
      </c>
      <c r="N1111" s="173">
        <v>126.73</v>
      </c>
      <c r="O1111" s="173">
        <v>42.97</v>
      </c>
      <c r="P1111" s="174">
        <v>1.266</v>
      </c>
      <c r="Q1111" s="175">
        <v>41.27</v>
      </c>
      <c r="R1111" s="176">
        <v>31</v>
      </c>
      <c r="S1111" s="174">
        <f t="shared" si="34"/>
        <v>1.169008</v>
      </c>
      <c r="T1111" s="177">
        <f t="shared" si="35"/>
        <v>0.0829694920821755</v>
      </c>
      <c r="U1111" s="219">
        <v>2.37</v>
      </c>
      <c r="V1111" s="219">
        <v>3.44</v>
      </c>
      <c r="W1111" s="219">
        <v>4.4</v>
      </c>
      <c r="X1111" s="219">
        <v>5.16</v>
      </c>
      <c r="Y1111" s="219">
        <v>5.7</v>
      </c>
      <c r="Z1111" s="219">
        <v>5.47</v>
      </c>
      <c r="AA1111" s="219">
        <v>4.8</v>
      </c>
      <c r="AB1111" s="219">
        <v>4.65</v>
      </c>
      <c r="AC1111" s="219">
        <v>4.37</v>
      </c>
      <c r="AD1111" s="219">
        <v>3.33</v>
      </c>
      <c r="AE1111" s="219">
        <v>2.35</v>
      </c>
      <c r="AF1111" s="219">
        <v>1.99</v>
      </c>
      <c r="AG1111" s="179">
        <v>2.89891388253973</v>
      </c>
      <c r="AH1111" s="179">
        <v>4.20770622613361</v>
      </c>
      <c r="AI1111" s="179">
        <v>5.38194982412439</v>
      </c>
      <c r="AJ1111" s="179">
        <v>6.31155933920042</v>
      </c>
      <c r="AK1111" s="179">
        <v>6.97207136307023</v>
      </c>
      <c r="AL1111" s="179">
        <v>6.69074216771827</v>
      </c>
      <c r="AM1111" s="179">
        <v>5.87121798995387</v>
      </c>
      <c r="AN1111" s="179">
        <v>5.68774242776782</v>
      </c>
      <c r="AO1111" s="179">
        <v>5.34525471168717</v>
      </c>
      <c r="AP1111" s="179">
        <v>4.0731574805305</v>
      </c>
      <c r="AQ1111" s="179">
        <v>2.87445047424825</v>
      </c>
      <c r="AR1111" s="179">
        <v>2.43410912500171</v>
      </c>
      <c r="AS1111" s="177">
        <v>0.8</v>
      </c>
      <c r="AT1111" s="180">
        <v>1.07931044211833</v>
      </c>
      <c r="AU1111" s="181">
        <v>1104</v>
      </c>
    </row>
    <row r="1112" customHeight="1" spans="1:47">
      <c r="A1112" s="184" t="s">
        <v>1238</v>
      </c>
      <c r="B1112" s="185" t="s">
        <v>1265</v>
      </c>
      <c r="C1112" s="167" t="s">
        <v>1274</v>
      </c>
      <c r="D1112" s="186">
        <v>0</v>
      </c>
      <c r="E1112" s="186">
        <v>0.65</v>
      </c>
      <c r="F1112" s="186" t="s">
        <v>1241</v>
      </c>
      <c r="G1112" s="187"/>
      <c r="H1112" s="186" t="s">
        <v>160</v>
      </c>
      <c r="I1112" s="186" t="s">
        <v>160</v>
      </c>
      <c r="J1112" s="186" t="s">
        <v>160</v>
      </c>
      <c r="K1112" s="186" t="s">
        <v>160</v>
      </c>
      <c r="L1112" s="171">
        <v>0.3717</v>
      </c>
      <c r="M1112" s="172">
        <v>234</v>
      </c>
      <c r="N1112" s="173">
        <v>126.95</v>
      </c>
      <c r="O1112" s="173">
        <v>44.42</v>
      </c>
      <c r="P1112" s="174">
        <v>1.299</v>
      </c>
      <c r="Q1112" s="175">
        <v>41.72</v>
      </c>
      <c r="R1112" s="176">
        <v>33</v>
      </c>
      <c r="S1112" s="174">
        <f t="shared" si="34"/>
        <v>1.168608</v>
      </c>
      <c r="T1112" s="177">
        <f t="shared" si="35"/>
        <v>0.111578904132096</v>
      </c>
      <c r="U1112" s="219">
        <v>2.17</v>
      </c>
      <c r="V1112" s="219">
        <v>3.21</v>
      </c>
      <c r="W1112" s="219">
        <v>4.33</v>
      </c>
      <c r="X1112" s="219">
        <v>5.2</v>
      </c>
      <c r="Y1112" s="219">
        <v>5.92</v>
      </c>
      <c r="Z1112" s="219">
        <v>5.89</v>
      </c>
      <c r="AA1112" s="219">
        <v>4.94</v>
      </c>
      <c r="AB1112" s="219">
        <v>4.82</v>
      </c>
      <c r="AC1112" s="219">
        <v>4.3</v>
      </c>
      <c r="AD1112" s="219">
        <v>3.2</v>
      </c>
      <c r="AE1112" s="219">
        <v>2.22</v>
      </c>
      <c r="AF1112" s="219">
        <v>1.8</v>
      </c>
      <c r="AG1112" s="179">
        <v>2.66937511980065</v>
      </c>
      <c r="AH1112" s="179">
        <v>3.94870697445166</v>
      </c>
      <c r="AI1112" s="179">
        <v>5.32644897176812</v>
      </c>
      <c r="AJ1112" s="179">
        <v>6.39665927325502</v>
      </c>
      <c r="AK1112" s="179">
        <v>7.28235055724418</v>
      </c>
      <c r="AL1112" s="179">
        <v>7.24544675374463</v>
      </c>
      <c r="AM1112" s="179">
        <v>6.07682630959227</v>
      </c>
      <c r="AN1112" s="179">
        <v>5.92921109559408</v>
      </c>
      <c r="AO1112" s="179">
        <v>5.28954516826857</v>
      </c>
      <c r="AP1112" s="179">
        <v>3.93640570661847</v>
      </c>
      <c r="AQ1112" s="179">
        <v>2.73088145896657</v>
      </c>
      <c r="AR1112" s="179">
        <v>2.21422820997289</v>
      </c>
      <c r="AS1112" s="177">
        <v>0.8</v>
      </c>
      <c r="AT1112" s="180">
        <v>1.08081910205691</v>
      </c>
      <c r="AU1112" s="181">
        <v>1105</v>
      </c>
    </row>
    <row r="1113" customHeight="1" spans="1:47">
      <c r="A1113" s="184" t="s">
        <v>1238</v>
      </c>
      <c r="B1113" s="185" t="s">
        <v>1265</v>
      </c>
      <c r="C1113" s="167" t="s">
        <v>1275</v>
      </c>
      <c r="D1113" s="186">
        <v>0</v>
      </c>
      <c r="E1113" s="186">
        <v>0.65</v>
      </c>
      <c r="F1113" s="186" t="s">
        <v>1241</v>
      </c>
      <c r="G1113" s="187"/>
      <c r="H1113" s="186" t="s">
        <v>160</v>
      </c>
      <c r="I1113" s="186" t="s">
        <v>160</v>
      </c>
      <c r="J1113" s="186" t="s">
        <v>160</v>
      </c>
      <c r="K1113" s="186" t="s">
        <v>160</v>
      </c>
      <c r="L1113" s="171">
        <v>0.3717</v>
      </c>
      <c r="M1113" s="172">
        <v>321</v>
      </c>
      <c r="N1113" s="173">
        <v>126.05</v>
      </c>
      <c r="O1113" s="173">
        <v>42.95</v>
      </c>
      <c r="P1113" s="174">
        <v>1.286</v>
      </c>
      <c r="Q1113" s="175">
        <v>41.25</v>
      </c>
      <c r="R1113" s="176">
        <v>31</v>
      </c>
      <c r="S1113" s="174">
        <f t="shared" si="34"/>
        <v>1.169008</v>
      </c>
      <c r="T1113" s="177">
        <f t="shared" si="35"/>
        <v>0.100078014863885</v>
      </c>
      <c r="U1113" s="219">
        <v>2.37</v>
      </c>
      <c r="V1113" s="219">
        <v>3.44</v>
      </c>
      <c r="W1113" s="219">
        <v>4.4</v>
      </c>
      <c r="X1113" s="219">
        <v>5.16</v>
      </c>
      <c r="Y1113" s="219">
        <v>5.7</v>
      </c>
      <c r="Z1113" s="219">
        <v>5.47</v>
      </c>
      <c r="AA1113" s="219">
        <v>4.8</v>
      </c>
      <c r="AB1113" s="219">
        <v>4.65</v>
      </c>
      <c r="AC1113" s="219">
        <v>4.37</v>
      </c>
      <c r="AD1113" s="219">
        <v>3.33</v>
      </c>
      <c r="AE1113" s="219">
        <v>2.35</v>
      </c>
      <c r="AF1113" s="219">
        <v>1.99</v>
      </c>
      <c r="AG1113" s="179">
        <v>2.8979569686435</v>
      </c>
      <c r="AH1113" s="179">
        <v>4.2063172878201</v>
      </c>
      <c r="AI1113" s="179">
        <v>5.38017327511873</v>
      </c>
      <c r="AJ1113" s="179">
        <v>6.30947593173015</v>
      </c>
      <c r="AK1113" s="179">
        <v>6.96976992458563</v>
      </c>
      <c r="AL1113" s="179">
        <v>6.68853359429533</v>
      </c>
      <c r="AM1113" s="179">
        <v>5.86927993649316</v>
      </c>
      <c r="AN1113" s="179">
        <v>5.68586493847775</v>
      </c>
      <c r="AO1113" s="179">
        <v>5.34349027551565</v>
      </c>
      <c r="AP1113" s="179">
        <v>4.07181295594213</v>
      </c>
      <c r="AQ1113" s="179">
        <v>2.87350163557478</v>
      </c>
      <c r="AR1113" s="179">
        <v>2.43330564033779</v>
      </c>
      <c r="AS1113" s="177">
        <v>0.8</v>
      </c>
      <c r="AT1113" s="180">
        <v>1.08483154767771</v>
      </c>
      <c r="AU1113" s="181">
        <v>1106</v>
      </c>
    </row>
    <row r="1114" customHeight="1" spans="1:47">
      <c r="A1114" s="184" t="s">
        <v>1238</v>
      </c>
      <c r="B1114" s="185" t="s">
        <v>1276</v>
      </c>
      <c r="C1114" s="188" t="s">
        <v>1277</v>
      </c>
      <c r="D1114" s="186">
        <v>0</v>
      </c>
      <c r="E1114" s="186">
        <v>0.65</v>
      </c>
      <c r="F1114" s="186" t="s">
        <v>1241</v>
      </c>
      <c r="G1114" s="187"/>
      <c r="H1114" s="186" t="s">
        <v>160</v>
      </c>
      <c r="I1114" s="186" t="s">
        <v>160</v>
      </c>
      <c r="J1114" s="186" t="s">
        <v>160</v>
      </c>
      <c r="K1114" s="186" t="s">
        <v>160</v>
      </c>
      <c r="L1114" s="171">
        <v>0.3717</v>
      </c>
      <c r="M1114" s="172">
        <v>168</v>
      </c>
      <c r="N1114" s="173">
        <v>124.35</v>
      </c>
      <c r="O1114" s="173">
        <v>43.17</v>
      </c>
      <c r="P1114" s="174">
        <v>1.32</v>
      </c>
      <c r="Q1114" s="175">
        <v>41.17</v>
      </c>
      <c r="R1114" s="176">
        <v>31</v>
      </c>
      <c r="S1114" s="174">
        <f t="shared" si="34"/>
        <v>1.206992</v>
      </c>
      <c r="T1114" s="177">
        <f t="shared" si="35"/>
        <v>0.0936277953789255</v>
      </c>
      <c r="U1114" s="219">
        <v>2.34</v>
      </c>
      <c r="V1114" s="219">
        <v>3.4</v>
      </c>
      <c r="W1114" s="219">
        <v>4.57</v>
      </c>
      <c r="X1114" s="219">
        <v>5.46</v>
      </c>
      <c r="Y1114" s="219">
        <v>5.98</v>
      </c>
      <c r="Z1114" s="219">
        <v>5.69</v>
      </c>
      <c r="AA1114" s="219">
        <v>5</v>
      </c>
      <c r="AB1114" s="219">
        <v>4.91</v>
      </c>
      <c r="AC1114" s="219">
        <v>4.5</v>
      </c>
      <c r="AD1114" s="219">
        <v>3.38</v>
      </c>
      <c r="AE1114" s="219">
        <v>2.39</v>
      </c>
      <c r="AF1114" s="219">
        <v>1.96</v>
      </c>
      <c r="AG1114" s="179">
        <v>2.86172846216048</v>
      </c>
      <c r="AH1114" s="179">
        <v>4.15806699630155</v>
      </c>
      <c r="AI1114" s="179">
        <v>5.58893122738179</v>
      </c>
      <c r="AJ1114" s="179">
        <v>6.67736641170778</v>
      </c>
      <c r="AK1114" s="179">
        <v>7.31330606996567</v>
      </c>
      <c r="AL1114" s="179">
        <v>6.95864741439877</v>
      </c>
      <c r="AM1114" s="179">
        <v>6.11480440632581</v>
      </c>
      <c r="AN1114" s="179">
        <v>6.00473792701194</v>
      </c>
      <c r="AO1114" s="179">
        <v>5.50332396569323</v>
      </c>
      <c r="AP1114" s="179">
        <v>4.13360777867625</v>
      </c>
      <c r="AQ1114" s="179">
        <v>2.92287650622374</v>
      </c>
      <c r="AR1114" s="179">
        <v>2.39700332727972</v>
      </c>
      <c r="AS1114" s="177">
        <v>0.8</v>
      </c>
      <c r="AT1114" s="180">
        <v>1.08626189064838</v>
      </c>
      <c r="AU1114" s="181">
        <v>1107</v>
      </c>
    </row>
    <row r="1115" customHeight="1" spans="1:47">
      <c r="A1115" s="184" t="s">
        <v>1238</v>
      </c>
      <c r="B1115" s="185" t="s">
        <v>1276</v>
      </c>
      <c r="C1115" s="167" t="s">
        <v>1278</v>
      </c>
      <c r="D1115" s="186">
        <v>0</v>
      </c>
      <c r="E1115" s="186">
        <v>0.65</v>
      </c>
      <c r="F1115" s="186" t="s">
        <v>1241</v>
      </c>
      <c r="G1115" s="187"/>
      <c r="H1115" s="186" t="s">
        <v>160</v>
      </c>
      <c r="I1115" s="186" t="s">
        <v>160</v>
      </c>
      <c r="J1115" s="186" t="s">
        <v>160</v>
      </c>
      <c r="K1115" s="186" t="s">
        <v>160</v>
      </c>
      <c r="L1115" s="171">
        <v>0.3717</v>
      </c>
      <c r="M1115" s="172">
        <v>180</v>
      </c>
      <c r="N1115" s="173">
        <v>124.35</v>
      </c>
      <c r="O1115" s="173">
        <v>43.15</v>
      </c>
      <c r="P1115" s="174">
        <v>1.326</v>
      </c>
      <c r="Q1115" s="175">
        <v>41.05</v>
      </c>
      <c r="R1115" s="176">
        <v>31</v>
      </c>
      <c r="S1115" s="174">
        <f t="shared" si="34"/>
        <v>1.206992</v>
      </c>
      <c r="T1115" s="177">
        <f t="shared" si="35"/>
        <v>0.0985988308124661</v>
      </c>
      <c r="U1115" s="219">
        <v>2.34</v>
      </c>
      <c r="V1115" s="219">
        <v>3.4</v>
      </c>
      <c r="W1115" s="219">
        <v>4.57</v>
      </c>
      <c r="X1115" s="219">
        <v>5.46</v>
      </c>
      <c r="Y1115" s="219">
        <v>5.98</v>
      </c>
      <c r="Z1115" s="219">
        <v>5.69</v>
      </c>
      <c r="AA1115" s="219">
        <v>5</v>
      </c>
      <c r="AB1115" s="219">
        <v>4.91</v>
      </c>
      <c r="AC1115" s="219">
        <v>4.5</v>
      </c>
      <c r="AD1115" s="219">
        <v>3.38</v>
      </c>
      <c r="AE1115" s="219">
        <v>2.39</v>
      </c>
      <c r="AF1115" s="219">
        <v>1.96</v>
      </c>
      <c r="AG1115" s="179">
        <v>2.86002240279969</v>
      </c>
      <c r="AH1115" s="179">
        <v>4.15558810663202</v>
      </c>
      <c r="AI1115" s="179">
        <v>5.58559930803187</v>
      </c>
      <c r="AJ1115" s="179">
        <v>6.6733856065326</v>
      </c>
      <c r="AK1115" s="179">
        <v>7.30894614048809</v>
      </c>
      <c r="AL1115" s="179">
        <v>6.9544989196283</v>
      </c>
      <c r="AM1115" s="179">
        <v>6.11115898034121</v>
      </c>
      <c r="AN1115" s="179">
        <v>6.00115811869507</v>
      </c>
      <c r="AO1115" s="179">
        <v>5.50004308230709</v>
      </c>
      <c r="AP1115" s="179">
        <v>4.13114347071066</v>
      </c>
      <c r="AQ1115" s="179">
        <v>2.9211339926031</v>
      </c>
      <c r="AR1115" s="179">
        <v>2.39557432029375</v>
      </c>
      <c r="AS1115" s="177">
        <v>0.8</v>
      </c>
      <c r="AT1115" s="180">
        <v>1.08351518393895</v>
      </c>
      <c r="AU1115" s="181">
        <v>1108</v>
      </c>
    </row>
    <row r="1116" customHeight="1" spans="1:47">
      <c r="A1116" s="184" t="s">
        <v>1238</v>
      </c>
      <c r="B1116" s="185" t="s">
        <v>1276</v>
      </c>
      <c r="C1116" s="167" t="s">
        <v>1279</v>
      </c>
      <c r="D1116" s="186">
        <v>0</v>
      </c>
      <c r="E1116" s="186">
        <v>0.65</v>
      </c>
      <c r="F1116" s="186" t="s">
        <v>1241</v>
      </c>
      <c r="G1116" s="187"/>
      <c r="H1116" s="186" t="s">
        <v>160</v>
      </c>
      <c r="I1116" s="186" t="s">
        <v>160</v>
      </c>
      <c r="J1116" s="186" t="s">
        <v>160</v>
      </c>
      <c r="K1116" s="186" t="s">
        <v>160</v>
      </c>
      <c r="L1116" s="171">
        <v>0.3717</v>
      </c>
      <c r="M1116" s="172">
        <v>185</v>
      </c>
      <c r="N1116" s="173">
        <v>124.38</v>
      </c>
      <c r="O1116" s="173">
        <v>43.17</v>
      </c>
      <c r="P1116" s="174">
        <v>1.325</v>
      </c>
      <c r="Q1116" s="175">
        <v>41.17</v>
      </c>
      <c r="R1116" s="176">
        <v>31</v>
      </c>
      <c r="S1116" s="174">
        <f t="shared" si="34"/>
        <v>1.206992</v>
      </c>
      <c r="T1116" s="177">
        <f t="shared" si="35"/>
        <v>0.0977703249068758</v>
      </c>
      <c r="U1116" s="219">
        <v>2.34</v>
      </c>
      <c r="V1116" s="219">
        <v>3.4</v>
      </c>
      <c r="W1116" s="219">
        <v>4.57</v>
      </c>
      <c r="X1116" s="219">
        <v>5.46</v>
      </c>
      <c r="Y1116" s="219">
        <v>5.98</v>
      </c>
      <c r="Z1116" s="219">
        <v>5.69</v>
      </c>
      <c r="AA1116" s="219">
        <v>5</v>
      </c>
      <c r="AB1116" s="219">
        <v>4.91</v>
      </c>
      <c r="AC1116" s="219">
        <v>4.5</v>
      </c>
      <c r="AD1116" s="219">
        <v>3.38</v>
      </c>
      <c r="AE1116" s="219">
        <v>2.39</v>
      </c>
      <c r="AF1116" s="219">
        <v>1.96</v>
      </c>
      <c r="AG1116" s="179">
        <v>2.86172846216048</v>
      </c>
      <c r="AH1116" s="179">
        <v>4.15806699630155</v>
      </c>
      <c r="AI1116" s="179">
        <v>5.58893122738179</v>
      </c>
      <c r="AJ1116" s="179">
        <v>6.67736641170778</v>
      </c>
      <c r="AK1116" s="179">
        <v>7.31330606996567</v>
      </c>
      <c r="AL1116" s="179">
        <v>6.95864741439877</v>
      </c>
      <c r="AM1116" s="179">
        <v>6.11480440632581</v>
      </c>
      <c r="AN1116" s="179">
        <v>6.00473792701194</v>
      </c>
      <c r="AO1116" s="179">
        <v>5.50332396569323</v>
      </c>
      <c r="AP1116" s="179">
        <v>4.13360777867625</v>
      </c>
      <c r="AQ1116" s="179">
        <v>2.92287650622374</v>
      </c>
      <c r="AR1116" s="179">
        <v>2.39700332727972</v>
      </c>
      <c r="AS1116" s="177">
        <v>0.8</v>
      </c>
      <c r="AT1116" s="180">
        <v>1.07964169726815</v>
      </c>
      <c r="AU1116" s="181">
        <v>1109</v>
      </c>
    </row>
    <row r="1117" customHeight="1" spans="1:47">
      <c r="A1117" s="184" t="s">
        <v>1238</v>
      </c>
      <c r="B1117" s="185" t="s">
        <v>1276</v>
      </c>
      <c r="C1117" s="167" t="s">
        <v>1280</v>
      </c>
      <c r="D1117" s="186">
        <v>0</v>
      </c>
      <c r="E1117" s="186">
        <v>0.65</v>
      </c>
      <c r="F1117" s="186" t="s">
        <v>1241</v>
      </c>
      <c r="G1117" s="187"/>
      <c r="H1117" s="186" t="s">
        <v>160</v>
      </c>
      <c r="I1117" s="186" t="s">
        <v>160</v>
      </c>
      <c r="J1117" s="186" t="s">
        <v>160</v>
      </c>
      <c r="K1117" s="186" t="s">
        <v>160</v>
      </c>
      <c r="L1117" s="171">
        <v>0.3717</v>
      </c>
      <c r="M1117" s="172">
        <v>170</v>
      </c>
      <c r="N1117" s="173">
        <v>124.33</v>
      </c>
      <c r="O1117" s="173">
        <v>43.32</v>
      </c>
      <c r="P1117" s="174">
        <v>1.335</v>
      </c>
      <c r="Q1117" s="175">
        <v>41.42</v>
      </c>
      <c r="R1117" s="176">
        <v>31</v>
      </c>
      <c r="S1117" s="174">
        <f t="shared" si="34"/>
        <v>1.206992</v>
      </c>
      <c r="T1117" s="177">
        <f t="shared" si="35"/>
        <v>0.106055383962777</v>
      </c>
      <c r="U1117" s="219">
        <v>2.34</v>
      </c>
      <c r="V1117" s="219">
        <v>3.4</v>
      </c>
      <c r="W1117" s="219">
        <v>4.57</v>
      </c>
      <c r="X1117" s="219">
        <v>5.46</v>
      </c>
      <c r="Y1117" s="219">
        <v>5.98</v>
      </c>
      <c r="Z1117" s="219">
        <v>5.69</v>
      </c>
      <c r="AA1117" s="219">
        <v>5</v>
      </c>
      <c r="AB1117" s="219">
        <v>4.91</v>
      </c>
      <c r="AC1117" s="219">
        <v>4.5</v>
      </c>
      <c r="AD1117" s="219">
        <v>3.38</v>
      </c>
      <c r="AE1117" s="219">
        <v>2.39</v>
      </c>
      <c r="AF1117" s="219">
        <v>1.96</v>
      </c>
      <c r="AG1117" s="179">
        <v>2.87041385526996</v>
      </c>
      <c r="AH1117" s="179">
        <v>4.1706867982555</v>
      </c>
      <c r="AI1117" s="179">
        <v>5.60589372589048</v>
      </c>
      <c r="AJ1117" s="179">
        <v>6.69763232896324</v>
      </c>
      <c r="AK1117" s="179">
        <v>7.33550207457879</v>
      </c>
      <c r="AL1117" s="179">
        <v>6.97976702413935</v>
      </c>
      <c r="AM1117" s="179">
        <v>6.13336293861103</v>
      </c>
      <c r="AN1117" s="179">
        <v>6.02296240571603</v>
      </c>
      <c r="AO1117" s="179">
        <v>5.52002664474992</v>
      </c>
      <c r="AP1117" s="179">
        <v>4.14615334650105</v>
      </c>
      <c r="AQ1117" s="179">
        <v>2.93174748465607</v>
      </c>
      <c r="AR1117" s="179">
        <v>2.40427827193552</v>
      </c>
      <c r="AS1117" s="177">
        <v>0.8</v>
      </c>
      <c r="AT1117" s="180">
        <v>1.07930207382565</v>
      </c>
      <c r="AU1117" s="181">
        <v>1110</v>
      </c>
    </row>
    <row r="1118" customHeight="1" spans="1:47">
      <c r="A1118" s="184" t="s">
        <v>1238</v>
      </c>
      <c r="B1118" s="185" t="s">
        <v>1276</v>
      </c>
      <c r="C1118" s="167" t="s">
        <v>1281</v>
      </c>
      <c r="D1118" s="186">
        <v>0</v>
      </c>
      <c r="E1118" s="186">
        <v>0.65</v>
      </c>
      <c r="F1118" s="186" t="s">
        <v>1241</v>
      </c>
      <c r="G1118" s="187"/>
      <c r="H1118" s="186" t="s">
        <v>160</v>
      </c>
      <c r="I1118" s="186" t="s">
        <v>160</v>
      </c>
      <c r="J1118" s="186" t="s">
        <v>160</v>
      </c>
      <c r="K1118" s="186" t="s">
        <v>160</v>
      </c>
      <c r="L1118" s="171">
        <v>0.3717</v>
      </c>
      <c r="M1118" s="172">
        <v>243</v>
      </c>
      <c r="N1118" s="173">
        <v>125.3</v>
      </c>
      <c r="O1118" s="173">
        <v>43.35</v>
      </c>
      <c r="P1118" s="174">
        <v>1.324</v>
      </c>
      <c r="Q1118" s="175">
        <v>41.15</v>
      </c>
      <c r="R1118" s="176">
        <v>31</v>
      </c>
      <c r="S1118" s="174">
        <f t="shared" si="34"/>
        <v>1.184576</v>
      </c>
      <c r="T1118" s="177">
        <f t="shared" si="35"/>
        <v>0.117699497541736</v>
      </c>
      <c r="U1118" s="219">
        <v>2.29</v>
      </c>
      <c r="V1118" s="219">
        <v>3.33</v>
      </c>
      <c r="W1118" s="219">
        <v>4.46</v>
      </c>
      <c r="X1118" s="219">
        <v>5.37</v>
      </c>
      <c r="Y1118" s="219">
        <v>5.89</v>
      </c>
      <c r="Z1118" s="219">
        <v>5.64</v>
      </c>
      <c r="AA1118" s="219">
        <v>4.93</v>
      </c>
      <c r="AB1118" s="219">
        <v>4.77</v>
      </c>
      <c r="AC1118" s="219">
        <v>4.41</v>
      </c>
      <c r="AD1118" s="219">
        <v>3.33</v>
      </c>
      <c r="AE1118" s="219">
        <v>2.33</v>
      </c>
      <c r="AF1118" s="219">
        <v>1.91</v>
      </c>
      <c r="AG1118" s="179">
        <v>2.79701928791399</v>
      </c>
      <c r="AH1118" s="179">
        <v>4.06728132259982</v>
      </c>
      <c r="AI1118" s="179">
        <v>5.44746987951807</v>
      </c>
      <c r="AJ1118" s="179">
        <v>6.55894915986817</v>
      </c>
      <c r="AK1118" s="179">
        <v>7.19408017721109</v>
      </c>
      <c r="AL1118" s="179">
        <v>6.88872872656545</v>
      </c>
      <c r="AM1118" s="179">
        <v>6.02153060673186</v>
      </c>
      <c r="AN1118" s="179">
        <v>5.82610567831866</v>
      </c>
      <c r="AO1118" s="179">
        <v>5.38639958938895</v>
      </c>
      <c r="AP1118" s="179">
        <v>4.06728132259982</v>
      </c>
      <c r="AQ1118" s="179">
        <v>2.84587552001729</v>
      </c>
      <c r="AR1118" s="179">
        <v>2.33288508293263</v>
      </c>
      <c r="AS1118" s="177">
        <v>0.8</v>
      </c>
      <c r="AT1118" s="180">
        <v>1.07988933936165</v>
      </c>
      <c r="AU1118" s="181">
        <v>1111</v>
      </c>
    </row>
    <row r="1119" customHeight="1" spans="1:47">
      <c r="A1119" s="184" t="s">
        <v>1238</v>
      </c>
      <c r="B1119" s="185" t="s">
        <v>1276</v>
      </c>
      <c r="C1119" s="167" t="s">
        <v>1282</v>
      </c>
      <c r="D1119" s="186">
        <v>0</v>
      </c>
      <c r="E1119" s="186">
        <v>0.65</v>
      </c>
      <c r="F1119" s="186" t="s">
        <v>1241</v>
      </c>
      <c r="G1119" s="187"/>
      <c r="H1119" s="186" t="s">
        <v>160</v>
      </c>
      <c r="I1119" s="186" t="s">
        <v>160</v>
      </c>
      <c r="J1119" s="186" t="s">
        <v>160</v>
      </c>
      <c r="K1119" s="186" t="s">
        <v>160</v>
      </c>
      <c r="L1119" s="171">
        <v>0.3717</v>
      </c>
      <c r="M1119" s="172">
        <v>212</v>
      </c>
      <c r="N1119" s="173">
        <v>124.82</v>
      </c>
      <c r="O1119" s="173">
        <v>43.5</v>
      </c>
      <c r="P1119" s="174">
        <v>1.335</v>
      </c>
      <c r="Q1119" s="175">
        <v>41.7</v>
      </c>
      <c r="R1119" s="176">
        <v>32</v>
      </c>
      <c r="S1119" s="174">
        <f t="shared" si="34"/>
        <v>1.206992</v>
      </c>
      <c r="T1119" s="177">
        <f t="shared" si="35"/>
        <v>0.106055383962777</v>
      </c>
      <c r="U1119" s="219">
        <v>2.34</v>
      </c>
      <c r="V1119" s="219">
        <v>3.4</v>
      </c>
      <c r="W1119" s="219">
        <v>4.57</v>
      </c>
      <c r="X1119" s="219">
        <v>5.46</v>
      </c>
      <c r="Y1119" s="219">
        <v>5.98</v>
      </c>
      <c r="Z1119" s="219">
        <v>5.69</v>
      </c>
      <c r="AA1119" s="219">
        <v>5</v>
      </c>
      <c r="AB1119" s="219">
        <v>4.91</v>
      </c>
      <c r="AC1119" s="219">
        <v>4.5</v>
      </c>
      <c r="AD1119" s="219">
        <v>3.38</v>
      </c>
      <c r="AE1119" s="219">
        <v>2.39</v>
      </c>
      <c r="AF1119" s="219">
        <v>1.96</v>
      </c>
      <c r="AG1119" s="179">
        <v>2.88198403966223</v>
      </c>
      <c r="AH1119" s="179">
        <v>4.18749817728701</v>
      </c>
      <c r="AI1119" s="179">
        <v>5.62849019711813</v>
      </c>
      <c r="AJ1119" s="179">
        <v>6.72462942587855</v>
      </c>
      <c r="AK1119" s="179">
        <v>7.36507032358127</v>
      </c>
      <c r="AL1119" s="179">
        <v>7.00790136140091</v>
      </c>
      <c r="AM1119" s="179">
        <v>6.15808555483384</v>
      </c>
      <c r="AN1119" s="179">
        <v>6.04724001484683</v>
      </c>
      <c r="AO1119" s="179">
        <v>5.54227699935045</v>
      </c>
      <c r="AP1119" s="179">
        <v>4.16286583506767</v>
      </c>
      <c r="AQ1119" s="179">
        <v>2.94356489521057</v>
      </c>
      <c r="AR1119" s="179">
        <v>2.41396953749486</v>
      </c>
      <c r="AS1119" s="177">
        <v>0.8</v>
      </c>
      <c r="AT1119" s="180">
        <v>1.07996716973389</v>
      </c>
      <c r="AU1119" s="181">
        <v>1112</v>
      </c>
    </row>
    <row r="1120" customHeight="1" spans="1:47">
      <c r="A1120" s="184" t="s">
        <v>1238</v>
      </c>
      <c r="B1120" s="185" t="s">
        <v>1276</v>
      </c>
      <c r="C1120" s="167" t="s">
        <v>1283</v>
      </c>
      <c r="D1120" s="186">
        <v>0</v>
      </c>
      <c r="E1120" s="186">
        <v>0.65</v>
      </c>
      <c r="F1120" s="186" t="s">
        <v>1241</v>
      </c>
      <c r="G1120" s="187"/>
      <c r="H1120" s="186" t="s">
        <v>160</v>
      </c>
      <c r="I1120" s="186" t="s">
        <v>160</v>
      </c>
      <c r="J1120" s="186" t="s">
        <v>160</v>
      </c>
      <c r="K1120" s="186" t="s">
        <v>160</v>
      </c>
      <c r="L1120" s="171">
        <v>0.3717</v>
      </c>
      <c r="M1120" s="172">
        <v>121</v>
      </c>
      <c r="N1120" s="173">
        <v>123.5</v>
      </c>
      <c r="O1120" s="173">
        <v>43.52</v>
      </c>
      <c r="P1120" s="174">
        <v>1.352</v>
      </c>
      <c r="Q1120" s="175">
        <v>41.92</v>
      </c>
      <c r="R1120" s="176">
        <v>31</v>
      </c>
      <c r="S1120" s="174">
        <f t="shared" si="34"/>
        <v>1.238016</v>
      </c>
      <c r="T1120" s="177">
        <f t="shared" si="35"/>
        <v>0.0920698924731183</v>
      </c>
      <c r="U1120" s="219">
        <v>2.39</v>
      </c>
      <c r="V1120" s="219">
        <v>3.46</v>
      </c>
      <c r="W1120" s="219">
        <v>4.67</v>
      </c>
      <c r="X1120" s="219">
        <v>5.56</v>
      </c>
      <c r="Y1120" s="219">
        <v>6.13</v>
      </c>
      <c r="Z1120" s="219">
        <v>5.84</v>
      </c>
      <c r="AA1120" s="219">
        <v>5.2</v>
      </c>
      <c r="AB1120" s="219">
        <v>5.1</v>
      </c>
      <c r="AC1120" s="219">
        <v>4.6</v>
      </c>
      <c r="AD1120" s="219">
        <v>3.44</v>
      </c>
      <c r="AE1120" s="219">
        <v>2.45</v>
      </c>
      <c r="AF1120" s="219">
        <v>2.01</v>
      </c>
      <c r="AG1120" s="179">
        <v>2.9567971980976</v>
      </c>
      <c r="AH1120" s="179">
        <v>4.28055159222498</v>
      </c>
      <c r="AI1120" s="179">
        <v>5.77750749586435</v>
      </c>
      <c r="AJ1120" s="179">
        <v>6.87857423490488</v>
      </c>
      <c r="AK1120" s="179">
        <v>7.58375180934657</v>
      </c>
      <c r="AL1120" s="179">
        <v>7.22497725392887</v>
      </c>
      <c r="AM1120" s="179">
        <v>6.43319892473118</v>
      </c>
      <c r="AN1120" s="179">
        <v>6.30948356079404</v>
      </c>
      <c r="AO1120" s="179">
        <v>5.69090674110835</v>
      </c>
      <c r="AP1120" s="179">
        <v>4.25580851943755</v>
      </c>
      <c r="AQ1120" s="179">
        <v>3.03102641645988</v>
      </c>
      <c r="AR1120" s="179">
        <v>2.48667881513648</v>
      </c>
      <c r="AS1120" s="177">
        <v>0.8</v>
      </c>
      <c r="AT1120" s="180">
        <v>1.08627123973043</v>
      </c>
      <c r="AU1120" s="181">
        <v>1113</v>
      </c>
    </row>
    <row r="1121" customHeight="1" spans="1:47">
      <c r="A1121" s="184" t="s">
        <v>1238</v>
      </c>
      <c r="B1121" s="185" t="s">
        <v>1284</v>
      </c>
      <c r="C1121" s="188" t="s">
        <v>1285</v>
      </c>
      <c r="D1121" s="186">
        <v>0</v>
      </c>
      <c r="E1121" s="186">
        <v>0.65</v>
      </c>
      <c r="F1121" s="186" t="s">
        <v>1241</v>
      </c>
      <c r="G1121" s="187"/>
      <c r="H1121" s="186" t="s">
        <v>160</v>
      </c>
      <c r="I1121" s="186" t="s">
        <v>160</v>
      </c>
      <c r="J1121" s="186" t="s">
        <v>160</v>
      </c>
      <c r="K1121" s="186" t="s">
        <v>160</v>
      </c>
      <c r="L1121" s="171">
        <v>0.3717</v>
      </c>
      <c r="M1121" s="172">
        <v>261</v>
      </c>
      <c r="N1121" s="173">
        <v>125.13</v>
      </c>
      <c r="O1121" s="173">
        <v>42.88</v>
      </c>
      <c r="P1121" s="174">
        <v>1.309</v>
      </c>
      <c r="Q1121" s="175">
        <v>41.28</v>
      </c>
      <c r="R1121" s="176">
        <v>31</v>
      </c>
      <c r="S1121" s="174">
        <f t="shared" si="34"/>
        <v>1.173928</v>
      </c>
      <c r="T1121" s="177">
        <f t="shared" si="35"/>
        <v>0.115059867385393</v>
      </c>
      <c r="U1121" s="219">
        <v>2.39</v>
      </c>
      <c r="V1121" s="219">
        <v>3.41</v>
      </c>
      <c r="W1121" s="219">
        <v>4.43</v>
      </c>
      <c r="X1121" s="219">
        <v>5.34</v>
      </c>
      <c r="Y1121" s="219">
        <v>5.74</v>
      </c>
      <c r="Z1121" s="219">
        <v>5.37</v>
      </c>
      <c r="AA1121" s="219">
        <v>4.79</v>
      </c>
      <c r="AB1121" s="219">
        <v>4.6</v>
      </c>
      <c r="AC1121" s="219">
        <v>4.4</v>
      </c>
      <c r="AD1121" s="219">
        <v>3.37</v>
      </c>
      <c r="AE1121" s="219">
        <v>2.38</v>
      </c>
      <c r="AF1121" s="219">
        <v>2.01</v>
      </c>
      <c r="AG1121" s="179">
        <v>2.9249042189981</v>
      </c>
      <c r="AH1121" s="179">
        <v>4.17318970158306</v>
      </c>
      <c r="AI1121" s="179">
        <v>5.42147518416802</v>
      </c>
      <c r="AJ1121" s="179">
        <v>6.53514164412127</v>
      </c>
      <c r="AK1121" s="179">
        <v>7.02466536278204</v>
      </c>
      <c r="AL1121" s="179">
        <v>6.57185592302083</v>
      </c>
      <c r="AM1121" s="179">
        <v>5.86204653096272</v>
      </c>
      <c r="AN1121" s="179">
        <v>5.62952276459885</v>
      </c>
      <c r="AO1121" s="179">
        <v>5.38476090526847</v>
      </c>
      <c r="AP1121" s="179">
        <v>4.12423732971698</v>
      </c>
      <c r="AQ1121" s="179">
        <v>2.91266612603158</v>
      </c>
      <c r="AR1121" s="179">
        <v>2.45985668627037</v>
      </c>
      <c r="AS1121" s="177">
        <v>0.8</v>
      </c>
      <c r="AT1121" s="180">
        <v>1.08738534304813</v>
      </c>
      <c r="AU1121" s="181">
        <v>1114</v>
      </c>
    </row>
    <row r="1122" customHeight="1" spans="1:47">
      <c r="A1122" s="184" t="s">
        <v>1238</v>
      </c>
      <c r="B1122" s="185" t="s">
        <v>1284</v>
      </c>
      <c r="C1122" s="167" t="s">
        <v>1286</v>
      </c>
      <c r="D1122" s="186">
        <v>0</v>
      </c>
      <c r="E1122" s="186">
        <v>0.65</v>
      </c>
      <c r="F1122" s="186" t="s">
        <v>1241</v>
      </c>
      <c r="G1122" s="187"/>
      <c r="H1122" s="186" t="s">
        <v>160</v>
      </c>
      <c r="I1122" s="186" t="s">
        <v>160</v>
      </c>
      <c r="J1122" s="186" t="s">
        <v>160</v>
      </c>
      <c r="K1122" s="186" t="s">
        <v>160</v>
      </c>
      <c r="L1122" s="171">
        <v>0.3717</v>
      </c>
      <c r="M1122" s="172">
        <v>265</v>
      </c>
      <c r="N1122" s="173">
        <v>125.12</v>
      </c>
      <c r="O1122" s="173">
        <v>42.9</v>
      </c>
      <c r="P1122" s="174">
        <v>1.309</v>
      </c>
      <c r="Q1122" s="175">
        <v>41.4</v>
      </c>
      <c r="R1122" s="176">
        <v>31</v>
      </c>
      <c r="S1122" s="174">
        <f t="shared" si="34"/>
        <v>1.173928</v>
      </c>
      <c r="T1122" s="177">
        <f t="shared" si="35"/>
        <v>0.115059867385393</v>
      </c>
      <c r="U1122" s="219">
        <v>2.39</v>
      </c>
      <c r="V1122" s="219">
        <v>3.41</v>
      </c>
      <c r="W1122" s="219">
        <v>4.43</v>
      </c>
      <c r="X1122" s="219">
        <v>5.34</v>
      </c>
      <c r="Y1122" s="219">
        <v>5.74</v>
      </c>
      <c r="Z1122" s="219">
        <v>5.37</v>
      </c>
      <c r="AA1122" s="219">
        <v>4.79</v>
      </c>
      <c r="AB1122" s="219">
        <v>4.6</v>
      </c>
      <c r="AC1122" s="219">
        <v>4.4</v>
      </c>
      <c r="AD1122" s="219">
        <v>3.37</v>
      </c>
      <c r="AE1122" s="219">
        <v>2.38</v>
      </c>
      <c r="AF1122" s="219">
        <v>2.01</v>
      </c>
      <c r="AG1122" s="179">
        <v>2.92622348218971</v>
      </c>
      <c r="AH1122" s="179">
        <v>4.17507199760122</v>
      </c>
      <c r="AI1122" s="179">
        <v>5.42392051301272</v>
      </c>
      <c r="AJ1122" s="179">
        <v>6.53808928656613</v>
      </c>
      <c r="AK1122" s="179">
        <v>7.02783380241378</v>
      </c>
      <c r="AL1122" s="179">
        <v>6.5748201252547</v>
      </c>
      <c r="AM1122" s="179">
        <v>5.86469057727561</v>
      </c>
      <c r="AN1122" s="179">
        <v>5.63206193224797</v>
      </c>
      <c r="AO1122" s="179">
        <v>5.38718967432415</v>
      </c>
      <c r="AP1122" s="179">
        <v>4.12609754601645</v>
      </c>
      <c r="AQ1122" s="179">
        <v>2.91397986929352</v>
      </c>
      <c r="AR1122" s="179">
        <v>2.46096619213444</v>
      </c>
      <c r="AS1122" s="177">
        <v>0.8</v>
      </c>
      <c r="AT1122" s="180">
        <v>1.07688225679778</v>
      </c>
      <c r="AU1122" s="181">
        <v>1115</v>
      </c>
    </row>
    <row r="1123" customHeight="1" spans="1:47">
      <c r="A1123" s="184" t="s">
        <v>1238</v>
      </c>
      <c r="B1123" s="185" t="s">
        <v>1284</v>
      </c>
      <c r="C1123" s="167" t="s">
        <v>846</v>
      </c>
      <c r="D1123" s="186">
        <v>0</v>
      </c>
      <c r="E1123" s="186">
        <v>0.65</v>
      </c>
      <c r="F1123" s="186" t="s">
        <v>1241</v>
      </c>
      <c r="G1123" s="187"/>
      <c r="H1123" s="186" t="s">
        <v>160</v>
      </c>
      <c r="I1123" s="186" t="s">
        <v>160</v>
      </c>
      <c r="J1123" s="186" t="s">
        <v>160</v>
      </c>
      <c r="K1123" s="186" t="s">
        <v>160</v>
      </c>
      <c r="L1123" s="171">
        <v>0.3717</v>
      </c>
      <c r="M1123" s="172">
        <v>276</v>
      </c>
      <c r="N1123" s="173">
        <v>125.15</v>
      </c>
      <c r="O1123" s="173">
        <v>42.92</v>
      </c>
      <c r="P1123" s="174">
        <v>1.314</v>
      </c>
      <c r="Q1123" s="175">
        <v>41.42</v>
      </c>
      <c r="R1123" s="176">
        <v>31</v>
      </c>
      <c r="S1123" s="174">
        <f t="shared" si="34"/>
        <v>1.173928</v>
      </c>
      <c r="T1123" s="177">
        <f t="shared" si="35"/>
        <v>0.119319072379226</v>
      </c>
      <c r="U1123" s="219">
        <v>2.39</v>
      </c>
      <c r="V1123" s="219">
        <v>3.41</v>
      </c>
      <c r="W1123" s="219">
        <v>4.43</v>
      </c>
      <c r="X1123" s="219">
        <v>5.34</v>
      </c>
      <c r="Y1123" s="219">
        <v>5.74</v>
      </c>
      <c r="Z1123" s="219">
        <v>5.37</v>
      </c>
      <c r="AA1123" s="219">
        <v>4.79</v>
      </c>
      <c r="AB1123" s="219">
        <v>4.6</v>
      </c>
      <c r="AC1123" s="219">
        <v>4.4</v>
      </c>
      <c r="AD1123" s="219">
        <v>3.37</v>
      </c>
      <c r="AE1123" s="219">
        <v>2.38</v>
      </c>
      <c r="AF1123" s="219">
        <v>2.01</v>
      </c>
      <c r="AG1123" s="179">
        <v>2.92707041658432</v>
      </c>
      <c r="AH1123" s="179">
        <v>4.17628038516843</v>
      </c>
      <c r="AI1123" s="179">
        <v>5.42549035375253</v>
      </c>
      <c r="AJ1123" s="179">
        <v>6.53998160023443</v>
      </c>
      <c r="AK1123" s="179">
        <v>7.02986786242427</v>
      </c>
      <c r="AL1123" s="179">
        <v>6.57672306989866</v>
      </c>
      <c r="AM1123" s="179">
        <v>5.86638798972339</v>
      </c>
      <c r="AN1123" s="179">
        <v>5.63369201518321</v>
      </c>
      <c r="AO1123" s="179">
        <v>5.38874888408829</v>
      </c>
      <c r="AP1123" s="179">
        <v>4.12729175894944</v>
      </c>
      <c r="AQ1123" s="179">
        <v>2.91482326002958</v>
      </c>
      <c r="AR1123" s="179">
        <v>2.46167846750397</v>
      </c>
      <c r="AS1123" s="177">
        <v>0.8</v>
      </c>
      <c r="AT1123" s="180">
        <v>1.08015812167209</v>
      </c>
      <c r="AU1123" s="181">
        <v>1116</v>
      </c>
    </row>
    <row r="1124" customHeight="1" spans="1:47">
      <c r="A1124" s="184" t="s">
        <v>1238</v>
      </c>
      <c r="B1124" s="185" t="s">
        <v>1284</v>
      </c>
      <c r="C1124" s="167" t="s">
        <v>1287</v>
      </c>
      <c r="D1124" s="186">
        <v>0</v>
      </c>
      <c r="E1124" s="186">
        <v>0.65</v>
      </c>
      <c r="F1124" s="186" t="s">
        <v>1241</v>
      </c>
      <c r="G1124" s="187"/>
      <c r="H1124" s="186" t="s">
        <v>160</v>
      </c>
      <c r="I1124" s="186" t="s">
        <v>160</v>
      </c>
      <c r="J1124" s="186" t="s">
        <v>160</v>
      </c>
      <c r="K1124" s="186" t="s">
        <v>160</v>
      </c>
      <c r="L1124" s="171">
        <v>0.3717</v>
      </c>
      <c r="M1124" s="172">
        <v>342</v>
      </c>
      <c r="N1124" s="173">
        <v>125.53</v>
      </c>
      <c r="O1124" s="173">
        <v>42.68</v>
      </c>
      <c r="P1124" s="174">
        <v>1.282</v>
      </c>
      <c r="Q1124" s="175">
        <v>40.98</v>
      </c>
      <c r="R1124" s="176">
        <v>30</v>
      </c>
      <c r="S1124" s="174">
        <f t="shared" si="34"/>
        <v>1.173928</v>
      </c>
      <c r="T1124" s="177">
        <f t="shared" si="35"/>
        <v>0.0920601604186968</v>
      </c>
      <c r="U1124" s="219">
        <v>2.39</v>
      </c>
      <c r="V1124" s="219">
        <v>3.41</v>
      </c>
      <c r="W1124" s="219">
        <v>4.43</v>
      </c>
      <c r="X1124" s="219">
        <v>5.34</v>
      </c>
      <c r="Y1124" s="219">
        <v>5.74</v>
      </c>
      <c r="Z1124" s="219">
        <v>5.37</v>
      </c>
      <c r="AA1124" s="219">
        <v>4.79</v>
      </c>
      <c r="AB1124" s="219">
        <v>4.6</v>
      </c>
      <c r="AC1124" s="219">
        <v>4.4</v>
      </c>
      <c r="AD1124" s="219">
        <v>3.37</v>
      </c>
      <c r="AE1124" s="219">
        <v>2.38</v>
      </c>
      <c r="AF1124" s="219">
        <v>2.01</v>
      </c>
      <c r="AG1124" s="179">
        <v>2.91273768067548</v>
      </c>
      <c r="AH1124" s="179">
        <v>4.15583074941564</v>
      </c>
      <c r="AI1124" s="179">
        <v>5.3989238181558</v>
      </c>
      <c r="AJ1124" s="179">
        <v>6.5079578304632</v>
      </c>
      <c r="AK1124" s="179">
        <v>6.99544530840051</v>
      </c>
      <c r="AL1124" s="179">
        <v>6.5445193913085</v>
      </c>
      <c r="AM1124" s="179">
        <v>5.83766254829938</v>
      </c>
      <c r="AN1124" s="179">
        <v>5.60610599627916</v>
      </c>
      <c r="AO1124" s="179">
        <v>5.3623622573105</v>
      </c>
      <c r="AP1124" s="179">
        <v>4.1070820016219</v>
      </c>
      <c r="AQ1124" s="179">
        <v>2.90055049372704</v>
      </c>
      <c r="AR1124" s="179">
        <v>2.44962457663502</v>
      </c>
      <c r="AS1124" s="177">
        <v>0.8</v>
      </c>
      <c r="AT1124" s="180">
        <v>1.07964169726815</v>
      </c>
      <c r="AU1124" s="181">
        <v>1117</v>
      </c>
    </row>
    <row r="1125" customHeight="1" spans="1:47">
      <c r="A1125" s="184" t="s">
        <v>1238</v>
      </c>
      <c r="B1125" s="185" t="s">
        <v>1284</v>
      </c>
      <c r="C1125" s="167" t="s">
        <v>1288</v>
      </c>
      <c r="D1125" s="186">
        <v>0</v>
      </c>
      <c r="E1125" s="186">
        <v>0.65</v>
      </c>
      <c r="F1125" s="186" t="s">
        <v>1241</v>
      </c>
      <c r="G1125" s="187"/>
      <c r="H1125" s="186" t="s">
        <v>160</v>
      </c>
      <c r="I1125" s="186" t="s">
        <v>160</v>
      </c>
      <c r="J1125" s="186" t="s">
        <v>160</v>
      </c>
      <c r="K1125" s="186" t="s">
        <v>160</v>
      </c>
      <c r="L1125" s="171">
        <v>0.3717</v>
      </c>
      <c r="M1125" s="172">
        <v>253</v>
      </c>
      <c r="N1125" s="173">
        <v>125</v>
      </c>
      <c r="O1125" s="173">
        <v>42.92</v>
      </c>
      <c r="P1125" s="174">
        <v>1.315</v>
      </c>
      <c r="Q1125" s="175">
        <v>41.42</v>
      </c>
      <c r="R1125" s="176">
        <v>31</v>
      </c>
      <c r="S1125" s="174">
        <f t="shared" si="34"/>
        <v>1.173928</v>
      </c>
      <c r="T1125" s="177">
        <f t="shared" si="35"/>
        <v>0.120170913377992</v>
      </c>
      <c r="U1125" s="219">
        <v>2.39</v>
      </c>
      <c r="V1125" s="219">
        <v>3.41</v>
      </c>
      <c r="W1125" s="219">
        <v>4.43</v>
      </c>
      <c r="X1125" s="219">
        <v>5.34</v>
      </c>
      <c r="Y1125" s="219">
        <v>5.74</v>
      </c>
      <c r="Z1125" s="219">
        <v>5.37</v>
      </c>
      <c r="AA1125" s="219">
        <v>4.79</v>
      </c>
      <c r="AB1125" s="219">
        <v>4.6</v>
      </c>
      <c r="AC1125" s="219">
        <v>4.4</v>
      </c>
      <c r="AD1125" s="219">
        <v>3.37</v>
      </c>
      <c r="AE1125" s="219">
        <v>2.38</v>
      </c>
      <c r="AF1125" s="219">
        <v>2.01</v>
      </c>
      <c r="AG1125" s="179">
        <v>2.92707041658432</v>
      </c>
      <c r="AH1125" s="179">
        <v>4.17628038516843</v>
      </c>
      <c r="AI1125" s="179">
        <v>5.42549035375253</v>
      </c>
      <c r="AJ1125" s="179">
        <v>6.53998160023443</v>
      </c>
      <c r="AK1125" s="179">
        <v>7.02986786242427</v>
      </c>
      <c r="AL1125" s="179">
        <v>6.57672306989866</v>
      </c>
      <c r="AM1125" s="179">
        <v>5.86638798972339</v>
      </c>
      <c r="AN1125" s="179">
        <v>5.63369201518321</v>
      </c>
      <c r="AO1125" s="179">
        <v>5.38874888408829</v>
      </c>
      <c r="AP1125" s="179">
        <v>4.12729175894944</v>
      </c>
      <c r="AQ1125" s="179">
        <v>2.91482326002958</v>
      </c>
      <c r="AR1125" s="179">
        <v>2.46167846750397</v>
      </c>
      <c r="AS1125" s="177">
        <v>0.8</v>
      </c>
      <c r="AT1125" s="180">
        <v>1.09685259530563</v>
      </c>
      <c r="AU1125" s="181">
        <v>1118</v>
      </c>
    </row>
    <row r="1126" customHeight="1" spans="1:47">
      <c r="A1126" s="184" t="s">
        <v>1238</v>
      </c>
      <c r="B1126" s="185" t="s">
        <v>1289</v>
      </c>
      <c r="C1126" s="188" t="s">
        <v>1290</v>
      </c>
      <c r="D1126" s="186">
        <v>0</v>
      </c>
      <c r="E1126" s="186">
        <v>0.65</v>
      </c>
      <c r="F1126" s="186" t="s">
        <v>1241</v>
      </c>
      <c r="G1126" s="187"/>
      <c r="H1126" s="186" t="s">
        <v>160</v>
      </c>
      <c r="I1126" s="186" t="s">
        <v>160</v>
      </c>
      <c r="J1126" s="186" t="s">
        <v>160</v>
      </c>
      <c r="K1126" s="186" t="s">
        <v>160</v>
      </c>
      <c r="L1126" s="171">
        <v>0.3717</v>
      </c>
      <c r="M1126" s="172">
        <v>375</v>
      </c>
      <c r="N1126" s="173">
        <v>125.93</v>
      </c>
      <c r="O1126" s="173">
        <v>41.73</v>
      </c>
      <c r="P1126" s="174">
        <v>1.242</v>
      </c>
      <c r="Q1126" s="175">
        <v>40.73</v>
      </c>
      <c r="R1126" s="176">
        <v>29</v>
      </c>
      <c r="S1126" s="174">
        <f t="shared" si="34"/>
        <v>1.162008</v>
      </c>
      <c r="T1126" s="177">
        <f t="shared" si="35"/>
        <v>0.0688394572154405</v>
      </c>
      <c r="U1126" s="219">
        <v>2.56</v>
      </c>
      <c r="V1126" s="219">
        <v>3.54</v>
      </c>
      <c r="W1126" s="219">
        <v>4.51</v>
      </c>
      <c r="X1126" s="219">
        <v>5.26</v>
      </c>
      <c r="Y1126" s="219">
        <v>5.69</v>
      </c>
      <c r="Z1126" s="219">
        <v>5.1</v>
      </c>
      <c r="AA1126" s="219">
        <v>4.49</v>
      </c>
      <c r="AB1126" s="219">
        <v>4.31</v>
      </c>
      <c r="AC1126" s="219">
        <v>4.32</v>
      </c>
      <c r="AD1126" s="219">
        <v>3.41</v>
      </c>
      <c r="AE1126" s="219">
        <v>2.44</v>
      </c>
      <c r="AF1126" s="219">
        <v>2.12</v>
      </c>
      <c r="AG1126" s="179">
        <v>3.10988950162133</v>
      </c>
      <c r="AH1126" s="179">
        <v>4.30039407646075</v>
      </c>
      <c r="AI1126" s="179">
        <v>5.47875064543445</v>
      </c>
      <c r="AJ1126" s="179">
        <v>6.38985108536258</v>
      </c>
      <c r="AK1126" s="179">
        <v>6.91221533758804</v>
      </c>
      <c r="AL1126" s="179">
        <v>6.19548299151124</v>
      </c>
      <c r="AM1126" s="179">
        <v>5.45445463370304</v>
      </c>
      <c r="AN1126" s="179">
        <v>5.23579052812029</v>
      </c>
      <c r="AO1126" s="179">
        <v>5.247938533986</v>
      </c>
      <c r="AP1126" s="179">
        <v>4.14247000020654</v>
      </c>
      <c r="AQ1126" s="179">
        <v>2.96411343123283</v>
      </c>
      <c r="AR1126" s="179">
        <v>2.57537724353016</v>
      </c>
      <c r="AS1126" s="177">
        <v>0.8</v>
      </c>
      <c r="AT1126" s="180">
        <v>1.09685259530563</v>
      </c>
      <c r="AU1126" s="181">
        <v>1119</v>
      </c>
    </row>
    <row r="1127" customHeight="1" spans="1:47">
      <c r="A1127" s="184" t="s">
        <v>1238</v>
      </c>
      <c r="B1127" s="185" t="s">
        <v>1289</v>
      </c>
      <c r="C1127" s="167" t="s">
        <v>1291</v>
      </c>
      <c r="D1127" s="186">
        <v>0</v>
      </c>
      <c r="E1127" s="186">
        <v>0.65</v>
      </c>
      <c r="F1127" s="186" t="s">
        <v>1241</v>
      </c>
      <c r="G1127" s="187"/>
      <c r="H1127" s="186" t="s">
        <v>160</v>
      </c>
      <c r="I1127" s="186" t="s">
        <v>160</v>
      </c>
      <c r="J1127" s="186" t="s">
        <v>160</v>
      </c>
      <c r="K1127" s="186" t="s">
        <v>160</v>
      </c>
      <c r="L1127" s="171">
        <v>0.3717</v>
      </c>
      <c r="M1127" s="172">
        <v>391</v>
      </c>
      <c r="N1127" s="173">
        <v>125.95</v>
      </c>
      <c r="O1127" s="173">
        <v>41.73</v>
      </c>
      <c r="P1127" s="174">
        <v>1.236</v>
      </c>
      <c r="Q1127" s="175">
        <v>40.73</v>
      </c>
      <c r="R1127" s="176">
        <v>29</v>
      </c>
      <c r="S1127" s="174">
        <f t="shared" si="34"/>
        <v>1.162008</v>
      </c>
      <c r="T1127" s="177">
        <f t="shared" si="35"/>
        <v>0.0636759815767185</v>
      </c>
      <c r="U1127" s="219">
        <v>2.56</v>
      </c>
      <c r="V1127" s="219">
        <v>3.54</v>
      </c>
      <c r="W1127" s="219">
        <v>4.51</v>
      </c>
      <c r="X1127" s="219">
        <v>5.26</v>
      </c>
      <c r="Y1127" s="219">
        <v>5.69</v>
      </c>
      <c r="Z1127" s="219">
        <v>5.1</v>
      </c>
      <c r="AA1127" s="219">
        <v>4.49</v>
      </c>
      <c r="AB1127" s="219">
        <v>4.31</v>
      </c>
      <c r="AC1127" s="219">
        <v>4.32</v>
      </c>
      <c r="AD1127" s="219">
        <v>3.41</v>
      </c>
      <c r="AE1127" s="219">
        <v>2.44</v>
      </c>
      <c r="AF1127" s="219">
        <v>2.12</v>
      </c>
      <c r="AG1127" s="179">
        <v>3.10988950162133</v>
      </c>
      <c r="AH1127" s="179">
        <v>4.30039407646075</v>
      </c>
      <c r="AI1127" s="179">
        <v>5.47875064543445</v>
      </c>
      <c r="AJ1127" s="179">
        <v>6.38985108536258</v>
      </c>
      <c r="AK1127" s="179">
        <v>6.91221533758804</v>
      </c>
      <c r="AL1127" s="179">
        <v>6.19548299151124</v>
      </c>
      <c r="AM1127" s="179">
        <v>5.45445463370304</v>
      </c>
      <c r="AN1127" s="179">
        <v>5.23579052812029</v>
      </c>
      <c r="AO1127" s="179">
        <v>5.247938533986</v>
      </c>
      <c r="AP1127" s="179">
        <v>4.14247000020654</v>
      </c>
      <c r="AQ1127" s="179">
        <v>2.96411343123283</v>
      </c>
      <c r="AR1127" s="179">
        <v>2.57537724353016</v>
      </c>
      <c r="AS1127" s="177">
        <v>0.8</v>
      </c>
      <c r="AT1127" s="180">
        <v>1.10640718642095</v>
      </c>
      <c r="AU1127" s="181">
        <v>1120</v>
      </c>
    </row>
    <row r="1128" customHeight="1" spans="1:47">
      <c r="A1128" s="184" t="s">
        <v>1238</v>
      </c>
      <c r="B1128" s="185" t="s">
        <v>1289</v>
      </c>
      <c r="C1128" s="167" t="s">
        <v>1292</v>
      </c>
      <c r="D1128" s="186">
        <v>0</v>
      </c>
      <c r="E1128" s="186">
        <v>0.65</v>
      </c>
      <c r="F1128" s="186" t="s">
        <v>1241</v>
      </c>
      <c r="G1128" s="187"/>
      <c r="H1128" s="186" t="s">
        <v>160</v>
      </c>
      <c r="I1128" s="186" t="s">
        <v>160</v>
      </c>
      <c r="J1128" s="186" t="s">
        <v>160</v>
      </c>
      <c r="K1128" s="186" t="s">
        <v>160</v>
      </c>
      <c r="L1128" s="171">
        <v>0.3717</v>
      </c>
      <c r="M1128" s="172">
        <v>437</v>
      </c>
      <c r="N1128" s="173">
        <v>126.03</v>
      </c>
      <c r="O1128" s="173">
        <v>41.77</v>
      </c>
      <c r="P1128" s="174">
        <v>1.244</v>
      </c>
      <c r="Q1128" s="175">
        <v>40.67</v>
      </c>
      <c r="R1128" s="176">
        <v>29</v>
      </c>
      <c r="S1128" s="174">
        <f t="shared" si="34"/>
        <v>1.148368</v>
      </c>
      <c r="T1128" s="177">
        <f t="shared" si="35"/>
        <v>0.0832764410014908</v>
      </c>
      <c r="U1128" s="219">
        <v>2.52</v>
      </c>
      <c r="V1128" s="219">
        <v>3.53</v>
      </c>
      <c r="W1128" s="219">
        <v>4.43</v>
      </c>
      <c r="X1128" s="219">
        <v>5.12</v>
      </c>
      <c r="Y1128" s="219">
        <v>5.56</v>
      </c>
      <c r="Z1128" s="219">
        <v>5.08</v>
      </c>
      <c r="AA1128" s="219">
        <v>4.47</v>
      </c>
      <c r="AB1128" s="219">
        <v>4.38</v>
      </c>
      <c r="AC1128" s="219">
        <v>4.26</v>
      </c>
      <c r="AD1128" s="219">
        <v>3.36</v>
      </c>
      <c r="AE1128" s="219">
        <v>2.38</v>
      </c>
      <c r="AF1128" s="219">
        <v>2.1</v>
      </c>
      <c r="AG1128" s="179">
        <v>3.05422679837822</v>
      </c>
      <c r="AH1128" s="179">
        <v>4.27834150725203</v>
      </c>
      <c r="AI1128" s="179">
        <v>5.36913679238711</v>
      </c>
      <c r="AJ1128" s="179">
        <v>6.20541317765734</v>
      </c>
      <c r="AK1128" s="179">
        <v>6.73869087261226</v>
      </c>
      <c r="AL1128" s="179">
        <v>6.15693338720689</v>
      </c>
      <c r="AM1128" s="179">
        <v>5.41761658283756</v>
      </c>
      <c r="AN1128" s="179">
        <v>5.30853705432405</v>
      </c>
      <c r="AO1128" s="179">
        <v>5.16309768297271</v>
      </c>
      <c r="AP1128" s="179">
        <v>4.07230239783763</v>
      </c>
      <c r="AQ1128" s="179">
        <v>2.88454753180165</v>
      </c>
      <c r="AR1128" s="179">
        <v>2.54518899864852</v>
      </c>
      <c r="AS1128" s="177">
        <v>0.8</v>
      </c>
      <c r="AT1128" s="180">
        <v>1.10333126066652</v>
      </c>
      <c r="AU1128" s="181">
        <v>1121</v>
      </c>
    </row>
    <row r="1129" customHeight="1" spans="1:47">
      <c r="A1129" s="184" t="s">
        <v>1238</v>
      </c>
      <c r="B1129" s="185" t="s">
        <v>1289</v>
      </c>
      <c r="C1129" s="167" t="s">
        <v>1293</v>
      </c>
      <c r="D1129" s="186">
        <v>0</v>
      </c>
      <c r="E1129" s="186">
        <v>0.65</v>
      </c>
      <c r="F1129" s="186" t="s">
        <v>1241</v>
      </c>
      <c r="G1129" s="187"/>
      <c r="H1129" s="186" t="s">
        <v>160</v>
      </c>
      <c r="I1129" s="186" t="s">
        <v>160</v>
      </c>
      <c r="J1129" s="186" t="s">
        <v>160</v>
      </c>
      <c r="K1129" s="186" t="s">
        <v>160</v>
      </c>
      <c r="L1129" s="171">
        <v>0.3717</v>
      </c>
      <c r="M1129" s="172">
        <v>373</v>
      </c>
      <c r="N1129" s="173">
        <v>125.75</v>
      </c>
      <c r="O1129" s="173">
        <v>41.68</v>
      </c>
      <c r="P1129" s="174">
        <v>1.255</v>
      </c>
      <c r="Q1129" s="175">
        <v>40.68</v>
      </c>
      <c r="R1129" s="176">
        <v>29</v>
      </c>
      <c r="S1129" s="174">
        <f t="shared" si="34"/>
        <v>1.162008</v>
      </c>
      <c r="T1129" s="177">
        <f t="shared" si="35"/>
        <v>0.0800269877660047</v>
      </c>
      <c r="U1129" s="219">
        <v>2.56</v>
      </c>
      <c r="V1129" s="219">
        <v>3.54</v>
      </c>
      <c r="W1129" s="219">
        <v>4.51</v>
      </c>
      <c r="X1129" s="219">
        <v>5.26</v>
      </c>
      <c r="Y1129" s="219">
        <v>5.69</v>
      </c>
      <c r="Z1129" s="219">
        <v>5.1</v>
      </c>
      <c r="AA1129" s="219">
        <v>4.49</v>
      </c>
      <c r="AB1129" s="219">
        <v>4.31</v>
      </c>
      <c r="AC1129" s="219">
        <v>4.32</v>
      </c>
      <c r="AD1129" s="219">
        <v>3.41</v>
      </c>
      <c r="AE1129" s="219">
        <v>2.44</v>
      </c>
      <c r="AF1129" s="219">
        <v>2.12</v>
      </c>
      <c r="AG1129" s="179">
        <v>3.10641744290917</v>
      </c>
      <c r="AH1129" s="179">
        <v>4.29559287027284</v>
      </c>
      <c r="AI1129" s="179">
        <v>5.47263385450014</v>
      </c>
      <c r="AJ1129" s="179">
        <v>6.38271708972744</v>
      </c>
      <c r="AK1129" s="179">
        <v>6.90449814459109</v>
      </c>
      <c r="AL1129" s="179">
        <v>6.18856599954561</v>
      </c>
      <c r="AM1129" s="179">
        <v>5.44836496822741</v>
      </c>
      <c r="AN1129" s="179">
        <v>5.22994499177286</v>
      </c>
      <c r="AO1129" s="179">
        <v>5.24207943490923</v>
      </c>
      <c r="AP1129" s="179">
        <v>4.13784510950011</v>
      </c>
      <c r="AQ1129" s="179">
        <v>2.9608041252728</v>
      </c>
      <c r="AR1129" s="179">
        <v>2.57250194490916</v>
      </c>
      <c r="AS1129" s="177">
        <v>0.8</v>
      </c>
      <c r="AT1129" s="180">
        <v>1.09779019385811</v>
      </c>
      <c r="AU1129" s="181">
        <v>1122</v>
      </c>
    </row>
    <row r="1130" customHeight="1" spans="1:47">
      <c r="A1130" s="184" t="s">
        <v>1238</v>
      </c>
      <c r="B1130" s="185" t="s">
        <v>1289</v>
      </c>
      <c r="C1130" s="167" t="s">
        <v>1294</v>
      </c>
      <c r="D1130" s="186">
        <v>0</v>
      </c>
      <c r="E1130" s="186">
        <v>0.65</v>
      </c>
      <c r="F1130" s="186" t="s">
        <v>1241</v>
      </c>
      <c r="G1130" s="187"/>
      <c r="H1130" s="186" t="s">
        <v>160</v>
      </c>
      <c r="I1130" s="186" t="s">
        <v>160</v>
      </c>
      <c r="J1130" s="186" t="s">
        <v>160</v>
      </c>
      <c r="K1130" s="186" t="s">
        <v>160</v>
      </c>
      <c r="L1130" s="171">
        <v>0.3717</v>
      </c>
      <c r="M1130" s="172">
        <v>300</v>
      </c>
      <c r="N1130" s="173">
        <v>126.03</v>
      </c>
      <c r="O1130" s="173">
        <v>42.68</v>
      </c>
      <c r="P1130" s="174">
        <v>1.276</v>
      </c>
      <c r="Q1130" s="175">
        <v>40.78</v>
      </c>
      <c r="R1130" s="176">
        <v>30</v>
      </c>
      <c r="S1130" s="174">
        <f t="shared" si="34"/>
        <v>1.169008</v>
      </c>
      <c r="T1130" s="177">
        <f t="shared" si="35"/>
        <v>0.09152375347303</v>
      </c>
      <c r="U1130" s="219">
        <v>2.37</v>
      </c>
      <c r="V1130" s="219">
        <v>3.44</v>
      </c>
      <c r="W1130" s="219">
        <v>4.4</v>
      </c>
      <c r="X1130" s="219">
        <v>5.16</v>
      </c>
      <c r="Y1130" s="219">
        <v>5.7</v>
      </c>
      <c r="Z1130" s="219">
        <v>5.47</v>
      </c>
      <c r="AA1130" s="219">
        <v>4.8</v>
      </c>
      <c r="AB1130" s="219">
        <v>4.65</v>
      </c>
      <c r="AC1130" s="219">
        <v>4.37</v>
      </c>
      <c r="AD1130" s="219">
        <v>3.33</v>
      </c>
      <c r="AE1130" s="219">
        <v>2.35</v>
      </c>
      <c r="AF1130" s="219">
        <v>1.99</v>
      </c>
      <c r="AG1130" s="179">
        <v>2.88097580170538</v>
      </c>
      <c r="AH1130" s="179">
        <v>4.18166951808713</v>
      </c>
      <c r="AI1130" s="179">
        <v>5.34864705801842</v>
      </c>
      <c r="AJ1130" s="179">
        <v>6.27250427713069</v>
      </c>
      <c r="AK1130" s="179">
        <v>6.92892914334205</v>
      </c>
      <c r="AL1130" s="179">
        <v>6.64934077440017</v>
      </c>
      <c r="AM1130" s="179">
        <v>5.83488769965646</v>
      </c>
      <c r="AN1130" s="179">
        <v>5.6525474590422</v>
      </c>
      <c r="AO1130" s="179">
        <v>5.31217900989557</v>
      </c>
      <c r="AP1130" s="179">
        <v>4.04795334163667</v>
      </c>
      <c r="AQ1130" s="179">
        <v>2.85666376962348</v>
      </c>
      <c r="AR1130" s="179">
        <v>2.41904719214924</v>
      </c>
      <c r="AS1130" s="177">
        <v>0.8</v>
      </c>
      <c r="AT1130" s="180">
        <v>1.09687480929488</v>
      </c>
      <c r="AU1130" s="181">
        <v>1123</v>
      </c>
    </row>
    <row r="1131" customHeight="1" spans="1:47">
      <c r="A1131" s="184" t="s">
        <v>1238</v>
      </c>
      <c r="B1131" s="185" t="s">
        <v>1289</v>
      </c>
      <c r="C1131" s="167" t="s">
        <v>1295</v>
      </c>
      <c r="D1131" s="186">
        <v>0</v>
      </c>
      <c r="E1131" s="186">
        <v>0.65</v>
      </c>
      <c r="F1131" s="186" t="s">
        <v>1241</v>
      </c>
      <c r="G1131" s="187"/>
      <c r="H1131" s="186" t="s">
        <v>160</v>
      </c>
      <c r="I1131" s="186" t="s">
        <v>160</v>
      </c>
      <c r="J1131" s="186" t="s">
        <v>160</v>
      </c>
      <c r="K1131" s="186" t="s">
        <v>160</v>
      </c>
      <c r="L1131" s="171">
        <v>0.3717</v>
      </c>
      <c r="M1131" s="172">
        <v>354</v>
      </c>
      <c r="N1131" s="173">
        <v>125.73</v>
      </c>
      <c r="O1131" s="173">
        <v>42.28</v>
      </c>
      <c r="P1131" s="174">
        <v>1.239</v>
      </c>
      <c r="Q1131" s="175">
        <v>40.28</v>
      </c>
      <c r="R1131" s="176">
        <v>30</v>
      </c>
      <c r="S1131" s="174">
        <f t="shared" si="34"/>
        <v>1.173928</v>
      </c>
      <c r="T1131" s="177">
        <f t="shared" si="35"/>
        <v>0.055430997471736</v>
      </c>
      <c r="U1131" s="219">
        <v>2.39</v>
      </c>
      <c r="V1131" s="219">
        <v>3.41</v>
      </c>
      <c r="W1131" s="219">
        <v>4.43</v>
      </c>
      <c r="X1131" s="219">
        <v>5.34</v>
      </c>
      <c r="Y1131" s="219">
        <v>5.74</v>
      </c>
      <c r="Z1131" s="219">
        <v>5.37</v>
      </c>
      <c r="AA1131" s="219">
        <v>4.79</v>
      </c>
      <c r="AB1131" s="219">
        <v>4.6</v>
      </c>
      <c r="AC1131" s="219">
        <v>4.4</v>
      </c>
      <c r="AD1131" s="219">
        <v>3.37</v>
      </c>
      <c r="AE1131" s="219">
        <v>2.38</v>
      </c>
      <c r="AF1131" s="219">
        <v>2.01</v>
      </c>
      <c r="AG1131" s="179">
        <v>2.88934926162422</v>
      </c>
      <c r="AH1131" s="179">
        <v>4.12246066198268</v>
      </c>
      <c r="AI1131" s="179">
        <v>5.35557206234113</v>
      </c>
      <c r="AJ1131" s="179">
        <v>6.45570086070015</v>
      </c>
      <c r="AK1131" s="179">
        <v>6.93927395887993</v>
      </c>
      <c r="AL1131" s="179">
        <v>6.49196884306363</v>
      </c>
      <c r="AM1131" s="179">
        <v>5.79078785070294</v>
      </c>
      <c r="AN1131" s="179">
        <v>5.56109062906754</v>
      </c>
      <c r="AO1131" s="179">
        <v>5.31930407997765</v>
      </c>
      <c r="AP1131" s="179">
        <v>4.0741033521647</v>
      </c>
      <c r="AQ1131" s="179">
        <v>2.87725993416973</v>
      </c>
      <c r="AR1131" s="179">
        <v>2.42995481835342</v>
      </c>
      <c r="AS1131" s="177">
        <v>0.8</v>
      </c>
      <c r="AT1131" s="180">
        <v>1.0687277086324</v>
      </c>
      <c r="AU1131" s="181">
        <v>1124</v>
      </c>
    </row>
    <row r="1132" customHeight="1" spans="1:47">
      <c r="A1132" s="184" t="s">
        <v>1238</v>
      </c>
      <c r="B1132" s="185" t="s">
        <v>1289</v>
      </c>
      <c r="C1132" s="167" t="s">
        <v>1296</v>
      </c>
      <c r="D1132" s="186">
        <v>0</v>
      </c>
      <c r="E1132" s="186">
        <v>0.65</v>
      </c>
      <c r="F1132" s="186" t="s">
        <v>1241</v>
      </c>
      <c r="G1132" s="187"/>
      <c r="H1132" s="186" t="s">
        <v>160</v>
      </c>
      <c r="I1132" s="186" t="s">
        <v>160</v>
      </c>
      <c r="J1132" s="186" t="s">
        <v>160</v>
      </c>
      <c r="K1132" s="186" t="s">
        <v>160</v>
      </c>
      <c r="L1132" s="171">
        <v>0.3717</v>
      </c>
      <c r="M1132" s="172">
        <v>327</v>
      </c>
      <c r="N1132" s="173">
        <v>125.68</v>
      </c>
      <c r="O1132" s="173">
        <v>42.53</v>
      </c>
      <c r="P1132" s="174">
        <v>1.259</v>
      </c>
      <c r="Q1132" s="175">
        <v>40.73</v>
      </c>
      <c r="R1132" s="176">
        <v>30</v>
      </c>
      <c r="S1132" s="174">
        <f t="shared" si="34"/>
        <v>1.173928</v>
      </c>
      <c r="T1132" s="177">
        <f t="shared" si="35"/>
        <v>0.0724678174470665</v>
      </c>
      <c r="U1132" s="219">
        <v>2.39</v>
      </c>
      <c r="V1132" s="219">
        <v>3.41</v>
      </c>
      <c r="W1132" s="219">
        <v>4.43</v>
      </c>
      <c r="X1132" s="219">
        <v>5.34</v>
      </c>
      <c r="Y1132" s="219">
        <v>5.74</v>
      </c>
      <c r="Z1132" s="219">
        <v>5.37</v>
      </c>
      <c r="AA1132" s="219">
        <v>4.79</v>
      </c>
      <c r="AB1132" s="219">
        <v>4.6</v>
      </c>
      <c r="AC1132" s="219">
        <v>4.4</v>
      </c>
      <c r="AD1132" s="219">
        <v>3.37</v>
      </c>
      <c r="AE1132" s="219">
        <v>2.38</v>
      </c>
      <c r="AF1132" s="219">
        <v>2.01</v>
      </c>
      <c r="AG1132" s="179">
        <v>2.90369828473296</v>
      </c>
      <c r="AH1132" s="179">
        <v>4.14293353595791</v>
      </c>
      <c r="AI1132" s="179">
        <v>5.38216878718286</v>
      </c>
      <c r="AJ1132" s="179">
        <v>6.48776102111884</v>
      </c>
      <c r="AK1132" s="179">
        <v>6.97373562944235</v>
      </c>
      <c r="AL1132" s="179">
        <v>6.5242091167431</v>
      </c>
      <c r="AM1132" s="179">
        <v>5.81954593467402</v>
      </c>
      <c r="AN1132" s="179">
        <v>5.58870799572035</v>
      </c>
      <c r="AO1132" s="179">
        <v>5.3457206915586</v>
      </c>
      <c r="AP1132" s="179">
        <v>4.09433607512556</v>
      </c>
      <c r="AQ1132" s="179">
        <v>2.89154891952488</v>
      </c>
      <c r="AR1132" s="179">
        <v>2.44202240682563</v>
      </c>
      <c r="AS1132" s="177">
        <v>0.8</v>
      </c>
      <c r="AT1132" s="180">
        <v>1.0687277086324</v>
      </c>
      <c r="AU1132" s="181">
        <v>1125</v>
      </c>
    </row>
    <row r="1133" customHeight="1" spans="1:47">
      <c r="A1133" s="184" t="s">
        <v>1238</v>
      </c>
      <c r="B1133" s="185" t="s">
        <v>1289</v>
      </c>
      <c r="C1133" s="167" t="s">
        <v>1297</v>
      </c>
      <c r="D1133" s="186">
        <v>0</v>
      </c>
      <c r="E1133" s="186">
        <v>0.65</v>
      </c>
      <c r="F1133" s="186" t="s">
        <v>1241</v>
      </c>
      <c r="G1133" s="187"/>
      <c r="H1133" s="186" t="s">
        <v>160</v>
      </c>
      <c r="I1133" s="186" t="s">
        <v>160</v>
      </c>
      <c r="J1133" s="186" t="s">
        <v>160</v>
      </c>
      <c r="K1133" s="186" t="s">
        <v>160</v>
      </c>
      <c r="L1133" s="171">
        <v>0.3717</v>
      </c>
      <c r="M1133" s="172">
        <v>180</v>
      </c>
      <c r="N1133" s="173">
        <v>126.18</v>
      </c>
      <c r="O1133" s="173">
        <v>41.12</v>
      </c>
      <c r="P1133" s="174">
        <v>1.24</v>
      </c>
      <c r="Q1133" s="175">
        <v>39.42</v>
      </c>
      <c r="R1133" s="176">
        <v>28</v>
      </c>
      <c r="S1133" s="174">
        <f t="shared" si="34"/>
        <v>1.148368</v>
      </c>
      <c r="T1133" s="177">
        <f t="shared" si="35"/>
        <v>0.0797932370111323</v>
      </c>
      <c r="U1133" s="219">
        <v>2.52</v>
      </c>
      <c r="V1133" s="219">
        <v>3.53</v>
      </c>
      <c r="W1133" s="219">
        <v>4.43</v>
      </c>
      <c r="X1133" s="219">
        <v>5.12</v>
      </c>
      <c r="Y1133" s="219">
        <v>5.56</v>
      </c>
      <c r="Z1133" s="219">
        <v>5.08</v>
      </c>
      <c r="AA1133" s="219">
        <v>4.47</v>
      </c>
      <c r="AB1133" s="219">
        <v>4.38</v>
      </c>
      <c r="AC1133" s="219">
        <v>4.26</v>
      </c>
      <c r="AD1133" s="219">
        <v>3.36</v>
      </c>
      <c r="AE1133" s="219">
        <v>2.38</v>
      </c>
      <c r="AF1133" s="219">
        <v>2.1</v>
      </c>
      <c r="AG1133" s="179">
        <v>3.01005754252992</v>
      </c>
      <c r="AH1133" s="179">
        <v>4.21646949409945</v>
      </c>
      <c r="AI1133" s="179">
        <v>5.29149004500299</v>
      </c>
      <c r="AJ1133" s="179">
        <v>6.11567246736238</v>
      </c>
      <c r="AK1133" s="179">
        <v>6.64123807002633</v>
      </c>
      <c r="AL1133" s="179">
        <v>6.06789377621111</v>
      </c>
      <c r="AM1133" s="179">
        <v>5.33926873615426</v>
      </c>
      <c r="AN1133" s="179">
        <v>5.23176668106391</v>
      </c>
      <c r="AO1133" s="179">
        <v>5.0884306076101</v>
      </c>
      <c r="AP1133" s="179">
        <v>4.01341005670656</v>
      </c>
      <c r="AQ1133" s="179">
        <v>2.84283212350048</v>
      </c>
      <c r="AR1133" s="179">
        <v>2.5083812854416</v>
      </c>
      <c r="AS1133" s="177">
        <v>0.8</v>
      </c>
      <c r="AT1133" s="180">
        <v>1.06587145373015</v>
      </c>
      <c r="AU1133" s="181">
        <v>1126</v>
      </c>
    </row>
    <row r="1134" customHeight="1" spans="1:47">
      <c r="A1134" s="184" t="s">
        <v>1238</v>
      </c>
      <c r="B1134" s="185" t="s">
        <v>1298</v>
      </c>
      <c r="C1134" s="188" t="s">
        <v>1299</v>
      </c>
      <c r="D1134" s="186">
        <v>0</v>
      </c>
      <c r="E1134" s="186">
        <v>0.65</v>
      </c>
      <c r="F1134" s="186" t="s">
        <v>1241</v>
      </c>
      <c r="G1134" s="187"/>
      <c r="H1134" s="186" t="s">
        <v>160</v>
      </c>
      <c r="I1134" s="186" t="s">
        <v>160</v>
      </c>
      <c r="J1134" s="186" t="s">
        <v>160</v>
      </c>
      <c r="K1134" s="186" t="s">
        <v>160</v>
      </c>
      <c r="L1134" s="171">
        <v>0.3717</v>
      </c>
      <c r="M1134" s="172">
        <v>472</v>
      </c>
      <c r="N1134" s="173">
        <v>126.42</v>
      </c>
      <c r="O1134" s="173">
        <v>41.93</v>
      </c>
      <c r="P1134" s="174">
        <v>1.241</v>
      </c>
      <c r="Q1134" s="175">
        <v>40.93</v>
      </c>
      <c r="R1134" s="176">
        <v>29</v>
      </c>
      <c r="S1134" s="174">
        <f t="shared" si="34"/>
        <v>1.148368</v>
      </c>
      <c r="T1134" s="177">
        <f t="shared" si="35"/>
        <v>0.080664038008722</v>
      </c>
      <c r="U1134" s="219">
        <v>2.52</v>
      </c>
      <c r="V1134" s="219">
        <v>3.53</v>
      </c>
      <c r="W1134" s="219">
        <v>4.43</v>
      </c>
      <c r="X1134" s="219">
        <v>5.12</v>
      </c>
      <c r="Y1134" s="219">
        <v>5.56</v>
      </c>
      <c r="Z1134" s="219">
        <v>5.08</v>
      </c>
      <c r="AA1134" s="219">
        <v>4.47</v>
      </c>
      <c r="AB1134" s="219">
        <v>4.38</v>
      </c>
      <c r="AC1134" s="219">
        <v>4.26</v>
      </c>
      <c r="AD1134" s="219">
        <v>3.36</v>
      </c>
      <c r="AE1134" s="219">
        <v>2.38</v>
      </c>
      <c r="AF1134" s="219">
        <v>2.1</v>
      </c>
      <c r="AG1134" s="179">
        <v>3.06361890961782</v>
      </c>
      <c r="AH1134" s="179">
        <v>4.29149791704401</v>
      </c>
      <c r="AI1134" s="179">
        <v>5.38564752762181</v>
      </c>
      <c r="AJ1134" s="179">
        <v>6.22449556239812</v>
      </c>
      <c r="AK1134" s="179">
        <v>6.7594131497917</v>
      </c>
      <c r="AL1134" s="179">
        <v>6.17586669081688</v>
      </c>
      <c r="AM1134" s="179">
        <v>5.43427639920304</v>
      </c>
      <c r="AN1134" s="179">
        <v>5.32486143814526</v>
      </c>
      <c r="AO1134" s="179">
        <v>5.17897482340156</v>
      </c>
      <c r="AP1134" s="179">
        <v>4.08482521282376</v>
      </c>
      <c r="AQ1134" s="179">
        <v>2.8934178590835</v>
      </c>
      <c r="AR1134" s="179">
        <v>2.55301575801485</v>
      </c>
      <c r="AS1134" s="177">
        <v>0.8</v>
      </c>
      <c r="AT1134" s="180">
        <v>1.07130228956327</v>
      </c>
      <c r="AU1134" s="181">
        <v>1127</v>
      </c>
    </row>
    <row r="1135" customHeight="1" spans="1:47">
      <c r="A1135" s="184" t="s">
        <v>1238</v>
      </c>
      <c r="B1135" s="185" t="s">
        <v>1298</v>
      </c>
      <c r="C1135" s="167" t="s">
        <v>1300</v>
      </c>
      <c r="D1135" s="186">
        <v>0</v>
      </c>
      <c r="E1135" s="186">
        <v>0.65</v>
      </c>
      <c r="F1135" s="186" t="s">
        <v>1241</v>
      </c>
      <c r="G1135" s="187"/>
      <c r="H1135" s="186" t="s">
        <v>160</v>
      </c>
      <c r="I1135" s="186" t="s">
        <v>160</v>
      </c>
      <c r="J1135" s="186" t="s">
        <v>160</v>
      </c>
      <c r="K1135" s="186" t="s">
        <v>160</v>
      </c>
      <c r="L1135" s="171">
        <v>0.3717</v>
      </c>
      <c r="M1135" s="172">
        <v>506</v>
      </c>
      <c r="N1135" s="173">
        <v>126.4</v>
      </c>
      <c r="O1135" s="173">
        <v>41.93</v>
      </c>
      <c r="P1135" s="174">
        <v>1.235</v>
      </c>
      <c r="Q1135" s="175">
        <v>40.93</v>
      </c>
      <c r="R1135" s="176">
        <v>29</v>
      </c>
      <c r="S1135" s="174">
        <f t="shared" si="34"/>
        <v>1.148368</v>
      </c>
      <c r="T1135" s="177">
        <f t="shared" si="35"/>
        <v>0.0754392320231843</v>
      </c>
      <c r="U1135" s="219">
        <v>2.52</v>
      </c>
      <c r="V1135" s="219">
        <v>3.53</v>
      </c>
      <c r="W1135" s="219">
        <v>4.43</v>
      </c>
      <c r="X1135" s="219">
        <v>5.12</v>
      </c>
      <c r="Y1135" s="219">
        <v>5.56</v>
      </c>
      <c r="Z1135" s="219">
        <v>5.08</v>
      </c>
      <c r="AA1135" s="219">
        <v>4.47</v>
      </c>
      <c r="AB1135" s="219">
        <v>4.38</v>
      </c>
      <c r="AC1135" s="219">
        <v>4.26</v>
      </c>
      <c r="AD1135" s="219">
        <v>3.36</v>
      </c>
      <c r="AE1135" s="219">
        <v>2.38</v>
      </c>
      <c r="AF1135" s="219">
        <v>2.1</v>
      </c>
      <c r="AG1135" s="179">
        <v>3.06361890961782</v>
      </c>
      <c r="AH1135" s="179">
        <v>4.29149791704401</v>
      </c>
      <c r="AI1135" s="179">
        <v>5.38564752762181</v>
      </c>
      <c r="AJ1135" s="179">
        <v>6.22449556239812</v>
      </c>
      <c r="AK1135" s="179">
        <v>6.7594131497917</v>
      </c>
      <c r="AL1135" s="179">
        <v>6.17586669081688</v>
      </c>
      <c r="AM1135" s="179">
        <v>5.43427639920304</v>
      </c>
      <c r="AN1135" s="179">
        <v>5.32486143814526</v>
      </c>
      <c r="AO1135" s="179">
        <v>5.17897482340156</v>
      </c>
      <c r="AP1135" s="179">
        <v>4.08482521282376</v>
      </c>
      <c r="AQ1135" s="179">
        <v>2.8934178590835</v>
      </c>
      <c r="AR1135" s="179">
        <v>2.55301575801485</v>
      </c>
      <c r="AS1135" s="177">
        <v>0.8</v>
      </c>
      <c r="AT1135" s="180">
        <v>1.07130228956327</v>
      </c>
      <c r="AU1135" s="181">
        <v>1128</v>
      </c>
    </row>
    <row r="1136" customHeight="1" spans="1:47">
      <c r="A1136" s="184" t="s">
        <v>1238</v>
      </c>
      <c r="B1136" s="185" t="s">
        <v>1298</v>
      </c>
      <c r="C1136" s="167" t="s">
        <v>1301</v>
      </c>
      <c r="D1136" s="186">
        <v>0</v>
      </c>
      <c r="E1136" s="186">
        <v>0.65</v>
      </c>
      <c r="F1136" s="186" t="s">
        <v>1241</v>
      </c>
      <c r="G1136" s="187"/>
      <c r="H1136" s="186" t="s">
        <v>160</v>
      </c>
      <c r="I1136" s="186" t="s">
        <v>160</v>
      </c>
      <c r="J1136" s="186" t="s">
        <v>160</v>
      </c>
      <c r="K1136" s="186" t="s">
        <v>160</v>
      </c>
      <c r="L1136" s="171">
        <v>0.3717</v>
      </c>
      <c r="M1136" s="172">
        <v>689</v>
      </c>
      <c r="N1136" s="173">
        <v>127.28</v>
      </c>
      <c r="O1136" s="173">
        <v>42.33</v>
      </c>
      <c r="P1136" s="174">
        <v>1.207</v>
      </c>
      <c r="Q1136" s="175">
        <v>40.43</v>
      </c>
      <c r="R1136" s="176">
        <v>30</v>
      </c>
      <c r="S1136" s="174">
        <f t="shared" si="34"/>
        <v>1.157528</v>
      </c>
      <c r="T1136" s="177">
        <f t="shared" si="35"/>
        <v>0.0427393549011341</v>
      </c>
      <c r="U1136" s="219">
        <v>2.42</v>
      </c>
      <c r="V1136" s="219">
        <v>3.47</v>
      </c>
      <c r="W1136" s="219">
        <v>4.42</v>
      </c>
      <c r="X1136" s="219">
        <v>4.96</v>
      </c>
      <c r="Y1136" s="219">
        <v>5.61</v>
      </c>
      <c r="Z1136" s="219">
        <v>5.51</v>
      </c>
      <c r="AA1136" s="219">
        <v>4.7</v>
      </c>
      <c r="AB1136" s="219">
        <v>4.63</v>
      </c>
      <c r="AC1136" s="219">
        <v>4.25</v>
      </c>
      <c r="AD1136" s="219">
        <v>3.25</v>
      </c>
      <c r="AE1136" s="219">
        <v>2.32</v>
      </c>
      <c r="AF1136" s="219">
        <v>2.02</v>
      </c>
      <c r="AG1136" s="179">
        <v>2.92682668583395</v>
      </c>
      <c r="AH1136" s="179">
        <v>4.19673082638174</v>
      </c>
      <c r="AI1136" s="179">
        <v>5.34569171544879</v>
      </c>
      <c r="AJ1136" s="179">
        <v>5.99878527344479</v>
      </c>
      <c r="AK1136" s="179">
        <v>6.78491640806961</v>
      </c>
      <c r="AL1136" s="179">
        <v>6.66397315658887</v>
      </c>
      <c r="AM1136" s="179">
        <v>5.68433281959486</v>
      </c>
      <c r="AN1136" s="179">
        <v>5.59967254355834</v>
      </c>
      <c r="AO1136" s="179">
        <v>5.14008818793152</v>
      </c>
      <c r="AP1136" s="179">
        <v>3.93065567312411</v>
      </c>
      <c r="AQ1136" s="179">
        <v>2.80588343435321</v>
      </c>
      <c r="AR1136" s="179">
        <v>2.44305367991098</v>
      </c>
      <c r="AS1136" s="177">
        <v>0.8</v>
      </c>
      <c r="AT1136" s="180">
        <v>1.07002744711954</v>
      </c>
      <c r="AU1136" s="181">
        <v>1129</v>
      </c>
    </row>
    <row r="1137" customHeight="1" spans="1:47">
      <c r="A1137" s="184" t="s">
        <v>1238</v>
      </c>
      <c r="B1137" s="185" t="s">
        <v>1298</v>
      </c>
      <c r="C1137" s="167" t="s">
        <v>1302</v>
      </c>
      <c r="D1137" s="186">
        <v>0</v>
      </c>
      <c r="E1137" s="186">
        <v>0.65</v>
      </c>
      <c r="F1137" s="186" t="s">
        <v>1241</v>
      </c>
      <c r="G1137" s="187"/>
      <c r="H1137" s="186" t="s">
        <v>160</v>
      </c>
      <c r="I1137" s="186" t="s">
        <v>160</v>
      </c>
      <c r="J1137" s="186" t="s">
        <v>160</v>
      </c>
      <c r="K1137" s="186" t="s">
        <v>160</v>
      </c>
      <c r="L1137" s="171">
        <v>0.3717</v>
      </c>
      <c r="M1137" s="172">
        <v>540</v>
      </c>
      <c r="N1137" s="173">
        <v>126.8</v>
      </c>
      <c r="O1137" s="173">
        <v>42.4</v>
      </c>
      <c r="P1137" s="174">
        <v>1.252</v>
      </c>
      <c r="Q1137" s="175">
        <v>40.3</v>
      </c>
      <c r="R1137" s="176">
        <v>30</v>
      </c>
      <c r="S1137" s="174">
        <f t="shared" si="34"/>
        <v>1.169008</v>
      </c>
      <c r="T1137" s="177">
        <f t="shared" si="35"/>
        <v>0.0709935261349794</v>
      </c>
      <c r="U1137" s="219">
        <v>2.37</v>
      </c>
      <c r="V1137" s="219">
        <v>3.44</v>
      </c>
      <c r="W1137" s="219">
        <v>4.4</v>
      </c>
      <c r="X1137" s="219">
        <v>5.16</v>
      </c>
      <c r="Y1137" s="219">
        <v>5.7</v>
      </c>
      <c r="Z1137" s="219">
        <v>5.47</v>
      </c>
      <c r="AA1137" s="219">
        <v>4.8</v>
      </c>
      <c r="AB1137" s="219">
        <v>4.65</v>
      </c>
      <c r="AC1137" s="219">
        <v>4.37</v>
      </c>
      <c r="AD1137" s="219">
        <v>3.33</v>
      </c>
      <c r="AE1137" s="219">
        <v>2.35</v>
      </c>
      <c r="AF1137" s="219">
        <v>1.99</v>
      </c>
      <c r="AG1137" s="179">
        <v>2.86525970737583</v>
      </c>
      <c r="AH1137" s="179">
        <v>4.15885797188727</v>
      </c>
      <c r="AI1137" s="179">
        <v>5.31946949892558</v>
      </c>
      <c r="AJ1137" s="179">
        <v>6.23828695783091</v>
      </c>
      <c r="AK1137" s="179">
        <v>6.89113094178996</v>
      </c>
      <c r="AL1137" s="179">
        <v>6.61306776343703</v>
      </c>
      <c r="AM1137" s="179">
        <v>5.80305763519155</v>
      </c>
      <c r="AN1137" s="179">
        <v>5.62171208409181</v>
      </c>
      <c r="AO1137" s="179">
        <v>5.28320038870564</v>
      </c>
      <c r="AP1137" s="179">
        <v>4.02587123441414</v>
      </c>
      <c r="AQ1137" s="179">
        <v>2.84108030056253</v>
      </c>
      <c r="AR1137" s="179">
        <v>2.40585097792316</v>
      </c>
      <c r="AS1137" s="177">
        <v>0.8</v>
      </c>
      <c r="AT1137" s="180">
        <v>1.07002744711954</v>
      </c>
      <c r="AU1137" s="181">
        <v>1130</v>
      </c>
    </row>
    <row r="1138" customHeight="1" spans="1:47">
      <c r="A1138" s="184" t="s">
        <v>1238</v>
      </c>
      <c r="B1138" s="185" t="s">
        <v>1298</v>
      </c>
      <c r="C1138" s="167" t="s">
        <v>1303</v>
      </c>
      <c r="D1138" s="186">
        <v>0</v>
      </c>
      <c r="E1138" s="186">
        <v>0.65</v>
      </c>
      <c r="F1138" s="186" t="s">
        <v>1241</v>
      </c>
      <c r="G1138" s="187"/>
      <c r="H1138" s="186" t="s">
        <v>160</v>
      </c>
      <c r="I1138" s="186" t="s">
        <v>160</v>
      </c>
      <c r="J1138" s="186" t="s">
        <v>160</v>
      </c>
      <c r="K1138" s="186" t="s">
        <v>160</v>
      </c>
      <c r="L1138" s="171">
        <v>0.3717</v>
      </c>
      <c r="M1138" s="172">
        <v>728</v>
      </c>
      <c r="N1138" s="173">
        <v>128.2</v>
      </c>
      <c r="O1138" s="173">
        <v>41.42</v>
      </c>
      <c r="P1138" s="174">
        <v>1.273</v>
      </c>
      <c r="Q1138" s="175">
        <v>40.02</v>
      </c>
      <c r="R1138" s="176">
        <v>29</v>
      </c>
      <c r="S1138" s="174">
        <f t="shared" si="34"/>
        <v>1.174184</v>
      </c>
      <c r="T1138" s="177">
        <f t="shared" si="35"/>
        <v>0.084157167871475</v>
      </c>
      <c r="U1138" s="219">
        <v>2.54</v>
      </c>
      <c r="V1138" s="219">
        <v>3.55</v>
      </c>
      <c r="W1138" s="219">
        <v>4.54</v>
      </c>
      <c r="X1138" s="219">
        <v>5.08</v>
      </c>
      <c r="Y1138" s="219">
        <v>5.51</v>
      </c>
      <c r="Z1138" s="219">
        <v>5.28</v>
      </c>
      <c r="AA1138" s="219">
        <v>4.77</v>
      </c>
      <c r="AB1138" s="219">
        <v>4.66</v>
      </c>
      <c r="AC1138" s="219">
        <v>4.26</v>
      </c>
      <c r="AD1138" s="219">
        <v>3.44</v>
      </c>
      <c r="AE1138" s="219">
        <v>2.44</v>
      </c>
      <c r="AF1138" s="219">
        <v>2.17</v>
      </c>
      <c r="AG1138" s="179">
        <v>3.05740388218542</v>
      </c>
      <c r="AH1138" s="179">
        <v>4.27314322116466</v>
      </c>
      <c r="AI1138" s="179">
        <v>5.46480851382748</v>
      </c>
      <c r="AJ1138" s="179">
        <v>6.11480776437083</v>
      </c>
      <c r="AK1138" s="179">
        <v>6.63239976017387</v>
      </c>
      <c r="AL1138" s="179">
        <v>6.35554822753504</v>
      </c>
      <c r="AM1138" s="179">
        <v>5.74166004646631</v>
      </c>
      <c r="AN1138" s="179">
        <v>5.609252791726</v>
      </c>
      <c r="AO1138" s="179">
        <v>5.12777186539759</v>
      </c>
      <c r="AP1138" s="179">
        <v>4.14073596642434</v>
      </c>
      <c r="AQ1138" s="179">
        <v>2.93703365060331</v>
      </c>
      <c r="AR1138" s="179">
        <v>2.61203402533163</v>
      </c>
      <c r="AS1138" s="177">
        <v>0.8</v>
      </c>
      <c r="AT1138" s="180">
        <v>1.07002744711954</v>
      </c>
      <c r="AU1138" s="181">
        <v>1131</v>
      </c>
    </row>
    <row r="1139" customHeight="1" spans="1:47">
      <c r="A1139" s="184" t="s">
        <v>1238</v>
      </c>
      <c r="B1139" s="185" t="s">
        <v>1298</v>
      </c>
      <c r="C1139" s="167" t="s">
        <v>1304</v>
      </c>
      <c r="D1139" s="186">
        <v>0</v>
      </c>
      <c r="E1139" s="186">
        <v>0.65</v>
      </c>
      <c r="F1139" s="186" t="s">
        <v>1241</v>
      </c>
      <c r="G1139" s="187"/>
      <c r="H1139" s="186" t="s">
        <v>160</v>
      </c>
      <c r="I1139" s="186" t="s">
        <v>160</v>
      </c>
      <c r="J1139" s="186" t="s">
        <v>160</v>
      </c>
      <c r="K1139" s="186" t="s">
        <v>160</v>
      </c>
      <c r="L1139" s="171">
        <v>0.3717</v>
      </c>
      <c r="M1139" s="172">
        <v>472</v>
      </c>
      <c r="N1139" s="173">
        <v>126.42</v>
      </c>
      <c r="O1139" s="173">
        <v>41.93</v>
      </c>
      <c r="P1139" s="174">
        <v>1.241</v>
      </c>
      <c r="Q1139" s="175">
        <v>40.93</v>
      </c>
      <c r="R1139" s="176">
        <v>29</v>
      </c>
      <c r="S1139" s="174">
        <f t="shared" si="34"/>
        <v>1.148368</v>
      </c>
      <c r="T1139" s="177">
        <f t="shared" si="35"/>
        <v>0.080664038008722</v>
      </c>
      <c r="U1139" s="219">
        <v>2.52</v>
      </c>
      <c r="V1139" s="219">
        <v>3.53</v>
      </c>
      <c r="W1139" s="219">
        <v>4.43</v>
      </c>
      <c r="X1139" s="219">
        <v>5.12</v>
      </c>
      <c r="Y1139" s="219">
        <v>5.56</v>
      </c>
      <c r="Z1139" s="219">
        <v>5.08</v>
      </c>
      <c r="AA1139" s="219">
        <v>4.47</v>
      </c>
      <c r="AB1139" s="219">
        <v>4.38</v>
      </c>
      <c r="AC1139" s="219">
        <v>4.26</v>
      </c>
      <c r="AD1139" s="219">
        <v>3.36</v>
      </c>
      <c r="AE1139" s="219">
        <v>2.38</v>
      </c>
      <c r="AF1139" s="219">
        <v>2.1</v>
      </c>
      <c r="AG1139" s="179">
        <v>3.06361890961782</v>
      </c>
      <c r="AH1139" s="179">
        <v>4.29149791704401</v>
      </c>
      <c r="AI1139" s="179">
        <v>5.38564752762181</v>
      </c>
      <c r="AJ1139" s="179">
        <v>6.22449556239812</v>
      </c>
      <c r="AK1139" s="179">
        <v>6.7594131497917</v>
      </c>
      <c r="AL1139" s="179">
        <v>6.17586669081688</v>
      </c>
      <c r="AM1139" s="179">
        <v>5.43427639920304</v>
      </c>
      <c r="AN1139" s="179">
        <v>5.32486143814526</v>
      </c>
      <c r="AO1139" s="179">
        <v>5.17897482340156</v>
      </c>
      <c r="AP1139" s="179">
        <v>4.08482521282376</v>
      </c>
      <c r="AQ1139" s="179">
        <v>2.8934178590835</v>
      </c>
      <c r="AR1139" s="179">
        <v>2.55301575801485</v>
      </c>
      <c r="AS1139" s="177">
        <v>0.8</v>
      </c>
      <c r="AT1139" s="180">
        <v>1.07963761438851</v>
      </c>
      <c r="AU1139" s="181">
        <v>1132</v>
      </c>
    </row>
    <row r="1140" customHeight="1" spans="1:47">
      <c r="A1140" s="184" t="s">
        <v>1238</v>
      </c>
      <c r="B1140" s="185" t="s">
        <v>1298</v>
      </c>
      <c r="C1140" s="167" t="s">
        <v>1305</v>
      </c>
      <c r="D1140" s="186">
        <v>0</v>
      </c>
      <c r="E1140" s="186">
        <v>0.65</v>
      </c>
      <c r="F1140" s="186" t="s">
        <v>1241</v>
      </c>
      <c r="G1140" s="187"/>
      <c r="H1140" s="186" t="s">
        <v>160</v>
      </c>
      <c r="I1140" s="186" t="s">
        <v>160</v>
      </c>
      <c r="J1140" s="186" t="s">
        <v>160</v>
      </c>
      <c r="K1140" s="186" t="s">
        <v>160</v>
      </c>
      <c r="L1140" s="171">
        <v>0.3717</v>
      </c>
      <c r="M1140" s="172">
        <v>342</v>
      </c>
      <c r="N1140" s="173">
        <v>126.9</v>
      </c>
      <c r="O1140" s="173">
        <v>41.8</v>
      </c>
      <c r="P1140" s="174">
        <v>1.233</v>
      </c>
      <c r="Q1140" s="175">
        <v>40.7</v>
      </c>
      <c r="R1140" s="176">
        <v>29</v>
      </c>
      <c r="S1140" s="174">
        <f t="shared" si="34"/>
        <v>1.148368</v>
      </c>
      <c r="T1140" s="177">
        <f t="shared" si="35"/>
        <v>0.073697630028005</v>
      </c>
      <c r="U1140" s="219">
        <v>2.52</v>
      </c>
      <c r="V1140" s="219">
        <v>3.53</v>
      </c>
      <c r="W1140" s="219">
        <v>4.43</v>
      </c>
      <c r="X1140" s="219">
        <v>5.12</v>
      </c>
      <c r="Y1140" s="219">
        <v>5.56</v>
      </c>
      <c r="Z1140" s="219">
        <v>5.08</v>
      </c>
      <c r="AA1140" s="219">
        <v>4.47</v>
      </c>
      <c r="AB1140" s="219">
        <v>4.38</v>
      </c>
      <c r="AC1140" s="219">
        <v>4.26</v>
      </c>
      <c r="AD1140" s="219">
        <v>3.36</v>
      </c>
      <c r="AE1140" s="219">
        <v>2.38</v>
      </c>
      <c r="AF1140" s="219">
        <v>2.1</v>
      </c>
      <c r="AG1140" s="179">
        <v>3.05605255458181</v>
      </c>
      <c r="AH1140" s="179">
        <v>4.28089901494991</v>
      </c>
      <c r="AI1140" s="179">
        <v>5.37234635587198</v>
      </c>
      <c r="AJ1140" s="179">
        <v>6.20912265057891</v>
      </c>
      <c r="AK1140" s="179">
        <v>6.74271912836303</v>
      </c>
      <c r="AL1140" s="179">
        <v>6.16061387987126</v>
      </c>
      <c r="AM1140" s="179">
        <v>5.42085512657963</v>
      </c>
      <c r="AN1140" s="179">
        <v>5.31171039248743</v>
      </c>
      <c r="AO1140" s="179">
        <v>5.16618408036448</v>
      </c>
      <c r="AP1140" s="179">
        <v>4.07473673944241</v>
      </c>
      <c r="AQ1140" s="179">
        <v>2.88627185710504</v>
      </c>
      <c r="AR1140" s="179">
        <v>2.54671046215151</v>
      </c>
      <c r="AS1140" s="177">
        <v>0.8</v>
      </c>
      <c r="AT1140" s="180">
        <v>1.07713355232153</v>
      </c>
      <c r="AU1140" s="181">
        <v>1133</v>
      </c>
    </row>
    <row r="1141" customHeight="1" spans="1:47">
      <c r="A1141" s="184" t="s">
        <v>1238</v>
      </c>
      <c r="B1141" s="185" t="s">
        <v>1306</v>
      </c>
      <c r="C1141" s="167" t="s">
        <v>1307</v>
      </c>
      <c r="D1141" s="186">
        <v>0</v>
      </c>
      <c r="E1141" s="186">
        <v>0.65</v>
      </c>
      <c r="F1141" s="186" t="s">
        <v>1241</v>
      </c>
      <c r="G1141" s="187"/>
      <c r="H1141" s="186" t="s">
        <v>160</v>
      </c>
      <c r="I1141" s="186" t="s">
        <v>160</v>
      </c>
      <c r="J1141" s="186" t="s">
        <v>160</v>
      </c>
      <c r="K1141" s="186" t="s">
        <v>160</v>
      </c>
      <c r="L1141" s="171">
        <v>0.3717</v>
      </c>
      <c r="M1141" s="172">
        <v>175</v>
      </c>
      <c r="N1141" s="173">
        <v>129.5</v>
      </c>
      <c r="O1141" s="173">
        <v>42.88</v>
      </c>
      <c r="P1141" s="174">
        <v>1.221</v>
      </c>
      <c r="Q1141" s="175">
        <v>42.18</v>
      </c>
      <c r="R1141" s="176">
        <v>31</v>
      </c>
      <c r="S1141" s="174">
        <f t="shared" si="34"/>
        <v>1.137928</v>
      </c>
      <c r="T1141" s="177">
        <f t="shared" si="35"/>
        <v>0.0730028613409637</v>
      </c>
      <c r="U1141" s="219">
        <v>2.44</v>
      </c>
      <c r="V1141" s="219">
        <v>3.45</v>
      </c>
      <c r="W1141" s="219">
        <v>4.46</v>
      </c>
      <c r="X1141" s="219">
        <v>5.05</v>
      </c>
      <c r="Y1141" s="219">
        <v>5.25</v>
      </c>
      <c r="Z1141" s="219">
        <v>5.18</v>
      </c>
      <c r="AA1141" s="219">
        <v>4.62</v>
      </c>
      <c r="AB1141" s="219">
        <v>4.37</v>
      </c>
      <c r="AC1141" s="219">
        <v>4.19</v>
      </c>
      <c r="AD1141" s="219">
        <v>3.33</v>
      </c>
      <c r="AE1141" s="219">
        <v>2.38</v>
      </c>
      <c r="AF1141" s="219">
        <v>2.04</v>
      </c>
      <c r="AG1141" s="179">
        <v>3.01083316343389</v>
      </c>
      <c r="AH1141" s="179">
        <v>4.25712066141267</v>
      </c>
      <c r="AI1141" s="179">
        <v>5.50340815939145</v>
      </c>
      <c r="AJ1141" s="179">
        <v>6.23143748989391</v>
      </c>
      <c r="AK1141" s="179">
        <v>6.47822709345407</v>
      </c>
      <c r="AL1141" s="179">
        <v>6.39185073220801</v>
      </c>
      <c r="AM1141" s="179">
        <v>5.70083984223958</v>
      </c>
      <c r="AN1141" s="179">
        <v>5.39235283778939</v>
      </c>
      <c r="AO1141" s="179">
        <v>5.17024219458525</v>
      </c>
      <c r="AP1141" s="179">
        <v>4.10904689927658</v>
      </c>
      <c r="AQ1141" s="179">
        <v>2.93679628236584</v>
      </c>
      <c r="AR1141" s="179">
        <v>2.51725395631358</v>
      </c>
      <c r="AS1141" s="177">
        <v>0.8</v>
      </c>
      <c r="AT1141" s="180">
        <v>1.06745427966228</v>
      </c>
      <c r="AU1141" s="181">
        <v>1134</v>
      </c>
    </row>
    <row r="1142" customHeight="1" spans="1:47">
      <c r="A1142" s="184" t="s">
        <v>1238</v>
      </c>
      <c r="B1142" s="185" t="s">
        <v>1306</v>
      </c>
      <c r="C1142" s="167" t="s">
        <v>1308</v>
      </c>
      <c r="D1142" s="186">
        <v>0</v>
      </c>
      <c r="E1142" s="186">
        <v>0.65</v>
      </c>
      <c r="F1142" s="186" t="s">
        <v>1241</v>
      </c>
      <c r="G1142" s="187"/>
      <c r="H1142" s="186" t="s">
        <v>160</v>
      </c>
      <c r="I1142" s="186" t="s">
        <v>160</v>
      </c>
      <c r="J1142" s="186" t="s">
        <v>160</v>
      </c>
      <c r="K1142" s="186" t="s">
        <v>160</v>
      </c>
      <c r="L1142" s="171">
        <v>0.3717</v>
      </c>
      <c r="M1142" s="172">
        <v>97</v>
      </c>
      <c r="N1142" s="173">
        <v>129.83</v>
      </c>
      <c r="O1142" s="173">
        <v>42.97</v>
      </c>
      <c r="P1142" s="174">
        <v>1.218</v>
      </c>
      <c r="Q1142" s="175">
        <v>42.27</v>
      </c>
      <c r="R1142" s="176">
        <v>31</v>
      </c>
      <c r="S1142" s="174">
        <f t="shared" si="34"/>
        <v>1.137928</v>
      </c>
      <c r="T1142" s="177">
        <f t="shared" si="35"/>
        <v>0.070366490674278</v>
      </c>
      <c r="U1142" s="219">
        <v>2.44</v>
      </c>
      <c r="V1142" s="219">
        <v>3.45</v>
      </c>
      <c r="W1142" s="219">
        <v>4.46</v>
      </c>
      <c r="X1142" s="219">
        <v>5.05</v>
      </c>
      <c r="Y1142" s="219">
        <v>5.25</v>
      </c>
      <c r="Z1142" s="219">
        <v>5.18</v>
      </c>
      <c r="AA1142" s="219">
        <v>4.62</v>
      </c>
      <c r="AB1142" s="219">
        <v>4.37</v>
      </c>
      <c r="AC1142" s="219">
        <v>4.19</v>
      </c>
      <c r="AD1142" s="219">
        <v>3.33</v>
      </c>
      <c r="AE1142" s="219">
        <v>2.38</v>
      </c>
      <c r="AF1142" s="219">
        <v>2.04</v>
      </c>
      <c r="AG1142" s="179">
        <v>3.0162709767226</v>
      </c>
      <c r="AH1142" s="179">
        <v>4.26480937282499</v>
      </c>
      <c r="AI1142" s="179">
        <v>5.51334776892738</v>
      </c>
      <c r="AJ1142" s="179">
        <v>6.24269198051195</v>
      </c>
      <c r="AK1142" s="179">
        <v>6.48992730647282</v>
      </c>
      <c r="AL1142" s="179">
        <v>6.40339494238651</v>
      </c>
      <c r="AM1142" s="179">
        <v>5.71113602969608</v>
      </c>
      <c r="AN1142" s="179">
        <v>5.40209187224499</v>
      </c>
      <c r="AO1142" s="179">
        <v>5.17958007888021</v>
      </c>
      <c r="AP1142" s="179">
        <v>4.11646817724847</v>
      </c>
      <c r="AQ1142" s="179">
        <v>2.94210037893434</v>
      </c>
      <c r="AR1142" s="179">
        <v>2.52180032480087</v>
      </c>
      <c r="AS1142" s="177">
        <v>0.8</v>
      </c>
      <c r="AT1142" s="180">
        <v>1.06826017007584</v>
      </c>
      <c r="AU1142" s="181">
        <v>1135</v>
      </c>
    </row>
    <row r="1143" customHeight="1" spans="1:47">
      <c r="A1143" s="184" t="s">
        <v>1238</v>
      </c>
      <c r="B1143" s="185" t="s">
        <v>1306</v>
      </c>
      <c r="C1143" s="167" t="s">
        <v>1309</v>
      </c>
      <c r="D1143" s="186">
        <v>0</v>
      </c>
      <c r="E1143" s="186">
        <v>0.65</v>
      </c>
      <c r="F1143" s="186" t="s">
        <v>1241</v>
      </c>
      <c r="G1143" s="187"/>
      <c r="H1143" s="186" t="s">
        <v>160</v>
      </c>
      <c r="I1143" s="186" t="s">
        <v>160</v>
      </c>
      <c r="J1143" s="186" t="s">
        <v>160</v>
      </c>
      <c r="K1143" s="186" t="s">
        <v>160</v>
      </c>
      <c r="L1143" s="171">
        <v>0.3717</v>
      </c>
      <c r="M1143" s="172">
        <v>505</v>
      </c>
      <c r="N1143" s="173">
        <v>128.23</v>
      </c>
      <c r="O1143" s="173">
        <v>43.37</v>
      </c>
      <c r="P1143" s="174">
        <v>1.258</v>
      </c>
      <c r="Q1143" s="175">
        <v>41.47</v>
      </c>
      <c r="R1143" s="176">
        <v>31</v>
      </c>
      <c r="S1143" s="174">
        <f t="shared" si="34"/>
        <v>1.130192</v>
      </c>
      <c r="T1143" s="177">
        <f t="shared" si="35"/>
        <v>0.113085210300551</v>
      </c>
      <c r="U1143" s="219">
        <v>2.29</v>
      </c>
      <c r="V1143" s="219">
        <v>3.36</v>
      </c>
      <c r="W1143" s="219">
        <v>4.36</v>
      </c>
      <c r="X1143" s="219">
        <v>4.93</v>
      </c>
      <c r="Y1143" s="219">
        <v>5.45</v>
      </c>
      <c r="Z1143" s="219">
        <v>5.48</v>
      </c>
      <c r="AA1143" s="219">
        <v>4.65</v>
      </c>
      <c r="AB1143" s="219">
        <v>4.43</v>
      </c>
      <c r="AC1143" s="219">
        <v>4.17</v>
      </c>
      <c r="AD1143" s="219">
        <v>3.16</v>
      </c>
      <c r="AE1143" s="219">
        <v>2.24</v>
      </c>
      <c r="AF1143" s="219">
        <v>1.92</v>
      </c>
      <c r="AG1143" s="179">
        <v>2.80271076064952</v>
      </c>
      <c r="AH1143" s="179">
        <v>4.1122743038351</v>
      </c>
      <c r="AI1143" s="179">
        <v>5.33616546569079</v>
      </c>
      <c r="AJ1143" s="179">
        <v>6.03378342794853</v>
      </c>
      <c r="AK1143" s="179">
        <v>6.67020683211348</v>
      </c>
      <c r="AL1143" s="179">
        <v>6.70692356696915</v>
      </c>
      <c r="AM1143" s="179">
        <v>5.69109390262893</v>
      </c>
      <c r="AN1143" s="179">
        <v>5.42183784702068</v>
      </c>
      <c r="AO1143" s="179">
        <v>5.1036261449382</v>
      </c>
      <c r="AP1143" s="179">
        <v>3.86749607146396</v>
      </c>
      <c r="AQ1143" s="179">
        <v>2.74151620255673</v>
      </c>
      <c r="AR1143" s="179">
        <v>2.34987103076291</v>
      </c>
      <c r="AS1143" s="177">
        <v>0.8</v>
      </c>
      <c r="AT1143" s="180">
        <v>1.06667114174051</v>
      </c>
      <c r="AU1143" s="181">
        <v>1136</v>
      </c>
    </row>
    <row r="1144" customHeight="1" spans="1:47">
      <c r="A1144" s="184" t="s">
        <v>1238</v>
      </c>
      <c r="B1144" s="185" t="s">
        <v>1306</v>
      </c>
      <c r="C1144" s="167" t="s">
        <v>1310</v>
      </c>
      <c r="D1144" s="186">
        <v>0</v>
      </c>
      <c r="E1144" s="186">
        <v>0.65</v>
      </c>
      <c r="F1144" s="186" t="s">
        <v>1241</v>
      </c>
      <c r="G1144" s="187"/>
      <c r="H1144" s="186" t="s">
        <v>160</v>
      </c>
      <c r="I1144" s="186" t="s">
        <v>160</v>
      </c>
      <c r="J1144" s="186" t="s">
        <v>160</v>
      </c>
      <c r="K1144" s="186" t="s">
        <v>160</v>
      </c>
      <c r="L1144" s="171">
        <v>0.3717</v>
      </c>
      <c r="M1144" s="172">
        <v>41</v>
      </c>
      <c r="N1144" s="173">
        <v>130.37</v>
      </c>
      <c r="O1144" s="173">
        <v>42.87</v>
      </c>
      <c r="P1144" s="174">
        <v>1.234</v>
      </c>
      <c r="Q1144" s="175">
        <v>42.47</v>
      </c>
      <c r="R1144" s="176">
        <v>31</v>
      </c>
      <c r="S1144" s="174">
        <f t="shared" si="34"/>
        <v>1.114904</v>
      </c>
      <c r="T1144" s="177">
        <f t="shared" si="35"/>
        <v>0.106821753263062</v>
      </c>
      <c r="U1144" s="219">
        <v>2.39</v>
      </c>
      <c r="V1144" s="219">
        <v>3.4</v>
      </c>
      <c r="W1144" s="219">
        <v>4.49</v>
      </c>
      <c r="X1144" s="219">
        <v>5.05</v>
      </c>
      <c r="Y1144" s="219">
        <v>5.17</v>
      </c>
      <c r="Z1144" s="219">
        <v>4.96</v>
      </c>
      <c r="AA1144" s="219">
        <v>4.25</v>
      </c>
      <c r="AB1144" s="219">
        <v>4.14</v>
      </c>
      <c r="AC1144" s="219">
        <v>4.17</v>
      </c>
      <c r="AD1144" s="219">
        <v>3.37</v>
      </c>
      <c r="AE1144" s="219">
        <v>2.41</v>
      </c>
      <c r="AF1144" s="219">
        <v>2.02</v>
      </c>
      <c r="AG1144" s="179">
        <v>2.95744128642466</v>
      </c>
      <c r="AH1144" s="179">
        <v>4.20723865014387</v>
      </c>
      <c r="AI1144" s="179">
        <v>5.5560298644547</v>
      </c>
      <c r="AJ1144" s="179">
        <v>6.24898681859604</v>
      </c>
      <c r="AK1144" s="179">
        <v>6.39747759448347</v>
      </c>
      <c r="AL1144" s="179">
        <v>6.13761873668047</v>
      </c>
      <c r="AM1144" s="179">
        <v>5.25904831267984</v>
      </c>
      <c r="AN1144" s="179">
        <v>5.12293176811636</v>
      </c>
      <c r="AO1144" s="179">
        <v>5.16005446208822</v>
      </c>
      <c r="AP1144" s="179">
        <v>4.17011595617201</v>
      </c>
      <c r="AQ1144" s="179">
        <v>2.98218974907257</v>
      </c>
      <c r="AR1144" s="179">
        <v>2.49959472743842</v>
      </c>
      <c r="AS1144" s="177">
        <v>0.8</v>
      </c>
      <c r="AT1144" s="180">
        <v>1.09517723128238</v>
      </c>
      <c r="AU1144" s="181">
        <v>1137</v>
      </c>
    </row>
    <row r="1145" customHeight="1" spans="1:47">
      <c r="A1145" s="184" t="s">
        <v>1238</v>
      </c>
      <c r="B1145" s="185" t="s">
        <v>1306</v>
      </c>
      <c r="C1145" s="167" t="s">
        <v>1311</v>
      </c>
      <c r="D1145" s="186">
        <v>0</v>
      </c>
      <c r="E1145" s="186">
        <v>0.65</v>
      </c>
      <c r="F1145" s="186" t="s">
        <v>1241</v>
      </c>
      <c r="G1145" s="187"/>
      <c r="H1145" s="186" t="s">
        <v>160</v>
      </c>
      <c r="I1145" s="186" t="s">
        <v>160</v>
      </c>
      <c r="J1145" s="186" t="s">
        <v>160</v>
      </c>
      <c r="K1145" s="186" t="s">
        <v>160</v>
      </c>
      <c r="L1145" s="171">
        <v>0.3717</v>
      </c>
      <c r="M1145" s="172">
        <v>267</v>
      </c>
      <c r="N1145" s="173">
        <v>129.42</v>
      </c>
      <c r="O1145" s="173">
        <v>42.77</v>
      </c>
      <c r="P1145" s="174">
        <v>1.218</v>
      </c>
      <c r="Q1145" s="175">
        <v>41.97</v>
      </c>
      <c r="R1145" s="176">
        <v>30</v>
      </c>
      <c r="S1145" s="174">
        <f t="shared" si="34"/>
        <v>1.137928</v>
      </c>
      <c r="T1145" s="177">
        <f t="shared" si="35"/>
        <v>0.070366490674278</v>
      </c>
      <c r="U1145" s="219">
        <v>2.44</v>
      </c>
      <c r="V1145" s="219">
        <v>3.45</v>
      </c>
      <c r="W1145" s="219">
        <v>4.46</v>
      </c>
      <c r="X1145" s="219">
        <v>5.05</v>
      </c>
      <c r="Y1145" s="219">
        <v>5.25</v>
      </c>
      <c r="Z1145" s="219">
        <v>5.18</v>
      </c>
      <c r="AA1145" s="219">
        <v>4.62</v>
      </c>
      <c r="AB1145" s="219">
        <v>4.37</v>
      </c>
      <c r="AC1145" s="219">
        <v>4.19</v>
      </c>
      <c r="AD1145" s="219">
        <v>3.33</v>
      </c>
      <c r="AE1145" s="219">
        <v>2.38</v>
      </c>
      <c r="AF1145" s="219">
        <v>2.04</v>
      </c>
      <c r="AG1145" s="179">
        <v>3.00325110200294</v>
      </c>
      <c r="AH1145" s="179">
        <v>4.24640012373366</v>
      </c>
      <c r="AI1145" s="179">
        <v>5.48954914546439</v>
      </c>
      <c r="AJ1145" s="179">
        <v>6.21574510865362</v>
      </c>
      <c r="AK1145" s="179">
        <v>6.46191323176862</v>
      </c>
      <c r="AL1145" s="179">
        <v>6.37575438867837</v>
      </c>
      <c r="AM1145" s="179">
        <v>5.68648364395638</v>
      </c>
      <c r="AN1145" s="179">
        <v>5.37877349006264</v>
      </c>
      <c r="AO1145" s="179">
        <v>5.15722217925914</v>
      </c>
      <c r="AP1145" s="179">
        <v>4.09869924986467</v>
      </c>
      <c r="AQ1145" s="179">
        <v>2.92940066506844</v>
      </c>
      <c r="AR1145" s="179">
        <v>2.51091485577295</v>
      </c>
      <c r="AS1145" s="177">
        <v>0.8</v>
      </c>
      <c r="AT1145" s="180">
        <v>1.09559416565281</v>
      </c>
      <c r="AU1145" s="181">
        <v>1138</v>
      </c>
    </row>
    <row r="1146" customHeight="1" spans="1:47">
      <c r="A1146" s="184" t="s">
        <v>1238</v>
      </c>
      <c r="B1146" s="185" t="s">
        <v>1306</v>
      </c>
      <c r="C1146" s="167" t="s">
        <v>1312</v>
      </c>
      <c r="D1146" s="186">
        <v>0</v>
      </c>
      <c r="E1146" s="186">
        <v>0.65</v>
      </c>
      <c r="F1146" s="186" t="s">
        <v>1241</v>
      </c>
      <c r="G1146" s="187"/>
      <c r="H1146" s="186" t="s">
        <v>160</v>
      </c>
      <c r="I1146" s="186" t="s">
        <v>160</v>
      </c>
      <c r="J1146" s="186" t="s">
        <v>160</v>
      </c>
      <c r="K1146" s="186" t="s">
        <v>160</v>
      </c>
      <c r="L1146" s="171">
        <v>0.3717</v>
      </c>
      <c r="M1146" s="172">
        <v>452</v>
      </c>
      <c r="N1146" s="173">
        <v>129</v>
      </c>
      <c r="O1146" s="173">
        <v>42.53</v>
      </c>
      <c r="P1146" s="174">
        <v>1.218</v>
      </c>
      <c r="Q1146" s="175">
        <v>41.53</v>
      </c>
      <c r="R1146" s="176">
        <v>30</v>
      </c>
      <c r="S1146" s="174">
        <f t="shared" si="34"/>
        <v>1.137928</v>
      </c>
      <c r="T1146" s="177">
        <f t="shared" si="35"/>
        <v>0.070366490674278</v>
      </c>
      <c r="U1146" s="219">
        <v>2.44</v>
      </c>
      <c r="V1146" s="219">
        <v>3.45</v>
      </c>
      <c r="W1146" s="219">
        <v>4.46</v>
      </c>
      <c r="X1146" s="219">
        <v>5.05</v>
      </c>
      <c r="Y1146" s="219">
        <v>5.25</v>
      </c>
      <c r="Z1146" s="219">
        <v>5.18</v>
      </c>
      <c r="AA1146" s="219">
        <v>4.62</v>
      </c>
      <c r="AB1146" s="219">
        <v>4.37</v>
      </c>
      <c r="AC1146" s="219">
        <v>4.19</v>
      </c>
      <c r="AD1146" s="219">
        <v>3.33</v>
      </c>
      <c r="AE1146" s="219">
        <v>2.38</v>
      </c>
      <c r="AF1146" s="219">
        <v>2.04</v>
      </c>
      <c r="AG1146" s="179">
        <v>2.987709591468</v>
      </c>
      <c r="AH1146" s="179">
        <v>4.22442544695271</v>
      </c>
      <c r="AI1146" s="179">
        <v>5.46114130243741</v>
      </c>
      <c r="AJ1146" s="179">
        <v>6.18357927742353</v>
      </c>
      <c r="AK1146" s="179">
        <v>6.42847350623238</v>
      </c>
      <c r="AL1146" s="179">
        <v>6.34276052614928</v>
      </c>
      <c r="AM1146" s="179">
        <v>5.65705668548449</v>
      </c>
      <c r="AN1146" s="179">
        <v>5.35093889947343</v>
      </c>
      <c r="AO1146" s="179">
        <v>5.13053409354546</v>
      </c>
      <c r="AP1146" s="179">
        <v>4.0774889096674</v>
      </c>
      <c r="AQ1146" s="179">
        <v>2.91424132282535</v>
      </c>
      <c r="AR1146" s="179">
        <v>2.4979211338503</v>
      </c>
      <c r="AS1146" s="177">
        <v>0.8</v>
      </c>
      <c r="AT1146" s="180">
        <v>1.0954511911935</v>
      </c>
      <c r="AU1146" s="181">
        <v>1139</v>
      </c>
    </row>
    <row r="1147" customHeight="1" spans="1:47">
      <c r="A1147" s="184" t="s">
        <v>1238</v>
      </c>
      <c r="B1147" s="185" t="s">
        <v>1306</v>
      </c>
      <c r="C1147" s="167" t="s">
        <v>1313</v>
      </c>
      <c r="D1147" s="186">
        <v>0</v>
      </c>
      <c r="E1147" s="186">
        <v>0.65</v>
      </c>
      <c r="F1147" s="186" t="s">
        <v>1241</v>
      </c>
      <c r="G1147" s="187"/>
      <c r="H1147" s="186" t="s">
        <v>160</v>
      </c>
      <c r="I1147" s="186" t="s">
        <v>160</v>
      </c>
      <c r="J1147" s="186" t="s">
        <v>160</v>
      </c>
      <c r="K1147" s="186" t="s">
        <v>160</v>
      </c>
      <c r="L1147" s="171">
        <v>0.3717</v>
      </c>
      <c r="M1147" s="172">
        <v>237</v>
      </c>
      <c r="N1147" s="173">
        <v>129.75</v>
      </c>
      <c r="O1147" s="173">
        <v>43.32</v>
      </c>
      <c r="P1147" s="174">
        <v>1.24</v>
      </c>
      <c r="Q1147" s="175">
        <v>41.92</v>
      </c>
      <c r="R1147" s="176">
        <v>31</v>
      </c>
      <c r="S1147" s="174">
        <f t="shared" si="34"/>
        <v>1.131344</v>
      </c>
      <c r="T1147" s="177">
        <f t="shared" si="35"/>
        <v>0.0960415222956059</v>
      </c>
      <c r="U1147" s="219">
        <v>2.33</v>
      </c>
      <c r="V1147" s="219">
        <v>3.39</v>
      </c>
      <c r="W1147" s="219">
        <v>4.38</v>
      </c>
      <c r="X1147" s="219">
        <v>5.02</v>
      </c>
      <c r="Y1147" s="219">
        <v>5.33</v>
      </c>
      <c r="Z1147" s="219">
        <v>5.35</v>
      </c>
      <c r="AA1147" s="219">
        <v>4.65</v>
      </c>
      <c r="AB1147" s="219">
        <v>4.4</v>
      </c>
      <c r="AC1147" s="219">
        <v>4.16</v>
      </c>
      <c r="AD1147" s="219">
        <v>3.21</v>
      </c>
      <c r="AE1147" s="219">
        <v>2.31</v>
      </c>
      <c r="AF1147" s="219">
        <v>1.96</v>
      </c>
      <c r="AG1147" s="179">
        <v>2.86728167559999</v>
      </c>
      <c r="AH1147" s="179">
        <v>4.17171024904892</v>
      </c>
      <c r="AI1147" s="179">
        <v>5.38999731293046</v>
      </c>
      <c r="AJ1147" s="179">
        <v>6.17757682897509</v>
      </c>
      <c r="AK1147" s="179">
        <v>6.55906065705922</v>
      </c>
      <c r="AL1147" s="179">
        <v>6.58367251693561</v>
      </c>
      <c r="AM1147" s="179">
        <v>5.72225742126179</v>
      </c>
      <c r="AN1147" s="179">
        <v>5.41460917280686</v>
      </c>
      <c r="AO1147" s="179">
        <v>5.11926685429012</v>
      </c>
      <c r="AP1147" s="179">
        <v>3.95020351016137</v>
      </c>
      <c r="AQ1147" s="179">
        <v>2.8426698157236</v>
      </c>
      <c r="AR1147" s="179">
        <v>2.41196226788669</v>
      </c>
      <c r="AS1147" s="177">
        <v>0.8</v>
      </c>
      <c r="AT1147" s="180">
        <v>1.09241820065128</v>
      </c>
      <c r="AU1147" s="181">
        <v>1140</v>
      </c>
    </row>
    <row r="1148" customHeight="1" spans="1:47">
      <c r="A1148" s="184" t="s">
        <v>1238</v>
      </c>
      <c r="B1148" s="185" t="s">
        <v>1306</v>
      </c>
      <c r="C1148" s="167" t="s">
        <v>1314</v>
      </c>
      <c r="D1148" s="186">
        <v>0</v>
      </c>
      <c r="E1148" s="186">
        <v>0.65</v>
      </c>
      <c r="F1148" s="186" t="s">
        <v>1241</v>
      </c>
      <c r="G1148" s="187"/>
      <c r="H1148" s="186" t="s">
        <v>160</v>
      </c>
      <c r="I1148" s="186" t="s">
        <v>160</v>
      </c>
      <c r="J1148" s="186" t="s">
        <v>160</v>
      </c>
      <c r="K1148" s="186" t="s">
        <v>160</v>
      </c>
      <c r="L1148" s="171">
        <v>0.3717</v>
      </c>
      <c r="M1148" s="172">
        <v>356</v>
      </c>
      <c r="N1148" s="173">
        <v>128.9</v>
      </c>
      <c r="O1148" s="173">
        <v>43.12</v>
      </c>
      <c r="P1148" s="174">
        <v>1.234</v>
      </c>
      <c r="Q1148" s="175">
        <v>41.02</v>
      </c>
      <c r="R1148" s="176">
        <v>31</v>
      </c>
      <c r="S1148" s="174">
        <f t="shared" si="34"/>
        <v>1.130192</v>
      </c>
      <c r="T1148" s="177">
        <f t="shared" si="35"/>
        <v>0.091849880374308</v>
      </c>
      <c r="U1148" s="219">
        <v>2.29</v>
      </c>
      <c r="V1148" s="219">
        <v>3.36</v>
      </c>
      <c r="W1148" s="219">
        <v>4.36</v>
      </c>
      <c r="X1148" s="219">
        <v>4.93</v>
      </c>
      <c r="Y1148" s="219">
        <v>5.45</v>
      </c>
      <c r="Z1148" s="219">
        <v>5.48</v>
      </c>
      <c r="AA1148" s="219">
        <v>4.65</v>
      </c>
      <c r="AB1148" s="219">
        <v>4.43</v>
      </c>
      <c r="AC1148" s="219">
        <v>4.17</v>
      </c>
      <c r="AD1148" s="219">
        <v>3.16</v>
      </c>
      <c r="AE1148" s="219">
        <v>2.24</v>
      </c>
      <c r="AF1148" s="219">
        <v>1.92</v>
      </c>
      <c r="AG1148" s="179">
        <v>2.78828418534196</v>
      </c>
      <c r="AH1148" s="179">
        <v>4.09110692696462</v>
      </c>
      <c r="AI1148" s="179">
        <v>5.30869827427552</v>
      </c>
      <c r="AJ1148" s="179">
        <v>6.00272534224273</v>
      </c>
      <c r="AK1148" s="179">
        <v>6.6358728428444</v>
      </c>
      <c r="AL1148" s="179">
        <v>6.67240058326373</v>
      </c>
      <c r="AM1148" s="179">
        <v>5.66179976499568</v>
      </c>
      <c r="AN1148" s="179">
        <v>5.39392966858728</v>
      </c>
      <c r="AO1148" s="179">
        <v>5.07735591828645</v>
      </c>
      <c r="AP1148" s="179">
        <v>3.84758865750244</v>
      </c>
      <c r="AQ1148" s="179">
        <v>2.72740461797641</v>
      </c>
      <c r="AR1148" s="179">
        <v>2.33777538683693</v>
      </c>
      <c r="AS1148" s="177">
        <v>0.8</v>
      </c>
      <c r="AT1148" s="180">
        <v>1.0912131285162</v>
      </c>
      <c r="AU1148" s="181">
        <v>1141</v>
      </c>
    </row>
    <row r="1149" customHeight="1" spans="1:47">
      <c r="A1149" s="184" t="s">
        <v>1315</v>
      </c>
      <c r="B1149" s="185" t="s">
        <v>1316</v>
      </c>
      <c r="C1149" s="188" t="s">
        <v>1317</v>
      </c>
      <c r="D1149" s="186">
        <v>0</v>
      </c>
      <c r="E1149" s="186">
        <v>0.75</v>
      </c>
      <c r="F1149" s="186" t="s">
        <v>160</v>
      </c>
      <c r="G1149" s="186" t="s">
        <v>160</v>
      </c>
      <c r="H1149" s="186" t="s">
        <v>160</v>
      </c>
      <c r="I1149" s="186" t="s">
        <v>160</v>
      </c>
      <c r="J1149" s="186" t="s">
        <v>160</v>
      </c>
      <c r="K1149" s="196" t="s">
        <v>160</v>
      </c>
      <c r="L1149" s="171">
        <v>0.378</v>
      </c>
      <c r="M1149" s="172">
        <v>13</v>
      </c>
      <c r="N1149" s="173">
        <v>118.78</v>
      </c>
      <c r="O1149" s="173">
        <v>32.07</v>
      </c>
      <c r="P1149" s="174">
        <v>1.035</v>
      </c>
      <c r="Q1149" s="175">
        <v>27.87</v>
      </c>
      <c r="R1149" s="176">
        <v>21</v>
      </c>
      <c r="S1149" s="174">
        <f t="shared" si="34"/>
        <v>1.134176</v>
      </c>
      <c r="T1149" s="177">
        <f t="shared" si="35"/>
        <v>-0.0874432186891628</v>
      </c>
      <c r="U1149" s="219">
        <v>2.82</v>
      </c>
      <c r="V1149" s="219">
        <v>3.32</v>
      </c>
      <c r="W1149" s="219">
        <v>3.67</v>
      </c>
      <c r="X1149" s="219">
        <v>4.45</v>
      </c>
      <c r="Y1149" s="219">
        <v>4.98</v>
      </c>
      <c r="Z1149" s="219">
        <v>4.84</v>
      </c>
      <c r="AA1149" s="219">
        <v>4.88</v>
      </c>
      <c r="AB1149" s="219">
        <v>4.59</v>
      </c>
      <c r="AC1149" s="219">
        <v>4.02</v>
      </c>
      <c r="AD1149" s="219">
        <v>3.34</v>
      </c>
      <c r="AE1149" s="219">
        <v>2.99</v>
      </c>
      <c r="AF1149" s="219">
        <v>2.68</v>
      </c>
      <c r="AG1149" s="179">
        <v>3.043018931806</v>
      </c>
      <c r="AH1149" s="179">
        <v>3.58256129560139</v>
      </c>
      <c r="AI1149" s="179">
        <v>3.96024095025816</v>
      </c>
      <c r="AJ1149" s="179">
        <v>4.80192703777897</v>
      </c>
      <c r="AK1149" s="179">
        <v>5.37384194340208</v>
      </c>
      <c r="AL1149" s="179">
        <v>5.22277008153937</v>
      </c>
      <c r="AM1149" s="179">
        <v>5.265933470643</v>
      </c>
      <c r="AN1149" s="179">
        <v>4.95299889964168</v>
      </c>
      <c r="AO1149" s="179">
        <v>4.33792060491493</v>
      </c>
      <c r="AP1149" s="179">
        <v>3.6041429901532</v>
      </c>
      <c r="AQ1149" s="179">
        <v>3.22646333549643</v>
      </c>
      <c r="AR1149" s="179">
        <v>2.89194706994329</v>
      </c>
      <c r="AS1149" s="177">
        <v>0.8</v>
      </c>
      <c r="AT1149" s="180">
        <v>1.06042246357299</v>
      </c>
      <c r="AU1149" s="181">
        <v>1142</v>
      </c>
    </row>
    <row r="1150" customHeight="1" spans="1:47">
      <c r="A1150" s="184" t="s">
        <v>1315</v>
      </c>
      <c r="B1150" s="185" t="s">
        <v>1316</v>
      </c>
      <c r="C1150" s="167" t="s">
        <v>1318</v>
      </c>
      <c r="D1150" s="186">
        <v>0</v>
      </c>
      <c r="E1150" s="186">
        <v>0.75</v>
      </c>
      <c r="F1150" s="186" t="s">
        <v>160</v>
      </c>
      <c r="G1150" s="186" t="s">
        <v>160</v>
      </c>
      <c r="H1150" s="186" t="s">
        <v>160</v>
      </c>
      <c r="I1150" s="186" t="s">
        <v>160</v>
      </c>
      <c r="J1150" s="186" t="s">
        <v>160</v>
      </c>
      <c r="K1150" s="196" t="s">
        <v>160</v>
      </c>
      <c r="L1150" s="171">
        <v>0.378</v>
      </c>
      <c r="M1150" s="172">
        <v>12</v>
      </c>
      <c r="N1150" s="173">
        <v>118.8</v>
      </c>
      <c r="O1150" s="173">
        <v>32.05</v>
      </c>
      <c r="P1150" s="174">
        <v>1.035</v>
      </c>
      <c r="Q1150" s="175">
        <v>27.85</v>
      </c>
      <c r="R1150" s="176">
        <v>21</v>
      </c>
      <c r="S1150" s="174">
        <f t="shared" si="34"/>
        <v>1.134176</v>
      </c>
      <c r="T1150" s="177">
        <f t="shared" si="35"/>
        <v>-0.0874432186891628</v>
      </c>
      <c r="U1150" s="219">
        <v>2.82</v>
      </c>
      <c r="V1150" s="219">
        <v>3.32</v>
      </c>
      <c r="W1150" s="219">
        <v>3.67</v>
      </c>
      <c r="X1150" s="219">
        <v>4.45</v>
      </c>
      <c r="Y1150" s="219">
        <v>4.98</v>
      </c>
      <c r="Z1150" s="219">
        <v>4.84</v>
      </c>
      <c r="AA1150" s="219">
        <v>4.88</v>
      </c>
      <c r="AB1150" s="219">
        <v>4.59</v>
      </c>
      <c r="AC1150" s="219">
        <v>4.02</v>
      </c>
      <c r="AD1150" s="219">
        <v>3.34</v>
      </c>
      <c r="AE1150" s="219">
        <v>2.99</v>
      </c>
      <c r="AF1150" s="219">
        <v>2.68</v>
      </c>
      <c r="AG1150" s="179">
        <v>3.04214372372542</v>
      </c>
      <c r="AH1150" s="179">
        <v>3.58153090878312</v>
      </c>
      <c r="AI1150" s="179">
        <v>3.95910193832351</v>
      </c>
      <c r="AJ1150" s="179">
        <v>4.80054594701352</v>
      </c>
      <c r="AK1150" s="179">
        <v>5.37229636317468</v>
      </c>
      <c r="AL1150" s="179">
        <v>5.22126795135852</v>
      </c>
      <c r="AM1150" s="179">
        <v>5.26441892616314</v>
      </c>
      <c r="AN1150" s="179">
        <v>4.95157435882967</v>
      </c>
      <c r="AO1150" s="179">
        <v>4.33667296786389</v>
      </c>
      <c r="AP1150" s="179">
        <v>3.60310639618542</v>
      </c>
      <c r="AQ1150" s="179">
        <v>3.22553536664504</v>
      </c>
      <c r="AR1150" s="179">
        <v>2.89111531190926</v>
      </c>
      <c r="AS1150" s="177">
        <v>0.8</v>
      </c>
      <c r="AT1150" s="180">
        <v>1.06000359034198</v>
      </c>
      <c r="AU1150" s="181">
        <v>1143</v>
      </c>
    </row>
    <row r="1151" customHeight="1" spans="1:47">
      <c r="A1151" s="184" t="s">
        <v>1315</v>
      </c>
      <c r="B1151" s="185" t="s">
        <v>1316</v>
      </c>
      <c r="C1151" s="167" t="s">
        <v>1319</v>
      </c>
      <c r="D1151" s="186">
        <v>0</v>
      </c>
      <c r="E1151" s="186">
        <v>0.75</v>
      </c>
      <c r="F1151" s="186" t="s">
        <v>160</v>
      </c>
      <c r="G1151" s="186" t="s">
        <v>160</v>
      </c>
      <c r="H1151" s="186" t="s">
        <v>160</v>
      </c>
      <c r="I1151" s="186" t="s">
        <v>160</v>
      </c>
      <c r="J1151" s="186" t="s">
        <v>160</v>
      </c>
      <c r="K1151" s="196" t="s">
        <v>160</v>
      </c>
      <c r="L1151" s="171">
        <v>0.378</v>
      </c>
      <c r="M1151" s="172">
        <v>12</v>
      </c>
      <c r="N1151" s="173">
        <v>118.78</v>
      </c>
      <c r="O1151" s="173">
        <v>32.03</v>
      </c>
      <c r="P1151" s="174">
        <v>1.035</v>
      </c>
      <c r="Q1151" s="175">
        <v>27.83</v>
      </c>
      <c r="R1151" s="176">
        <v>20</v>
      </c>
      <c r="S1151" s="174">
        <f t="shared" si="34"/>
        <v>1.134176</v>
      </c>
      <c r="T1151" s="177">
        <f t="shared" si="35"/>
        <v>-0.0874432186891628</v>
      </c>
      <c r="U1151" s="219">
        <v>2.82</v>
      </c>
      <c r="V1151" s="219">
        <v>3.32</v>
      </c>
      <c r="W1151" s="219">
        <v>3.67</v>
      </c>
      <c r="X1151" s="219">
        <v>4.45</v>
      </c>
      <c r="Y1151" s="219">
        <v>4.98</v>
      </c>
      <c r="Z1151" s="219">
        <v>4.84</v>
      </c>
      <c r="AA1151" s="219">
        <v>4.88</v>
      </c>
      <c r="AB1151" s="219">
        <v>4.59</v>
      </c>
      <c r="AC1151" s="219">
        <v>4.02</v>
      </c>
      <c r="AD1151" s="219">
        <v>3.34</v>
      </c>
      <c r="AE1151" s="219">
        <v>2.99</v>
      </c>
      <c r="AF1151" s="219">
        <v>2.68</v>
      </c>
      <c r="AG1151" s="179">
        <v>3.04122873345936</v>
      </c>
      <c r="AH1151" s="179">
        <v>3.58045368620038</v>
      </c>
      <c r="AI1151" s="179">
        <v>3.95791115311909</v>
      </c>
      <c r="AJ1151" s="179">
        <v>4.79910207939509</v>
      </c>
      <c r="AK1151" s="179">
        <v>5.37068052930057</v>
      </c>
      <c r="AL1151" s="179">
        <v>5.21969754253308</v>
      </c>
      <c r="AM1151" s="179">
        <v>5.26283553875236</v>
      </c>
      <c r="AN1151" s="179">
        <v>4.95008506616257</v>
      </c>
      <c r="AO1151" s="179">
        <v>4.33536862003781</v>
      </c>
      <c r="AP1151" s="179">
        <v>3.60202268431002</v>
      </c>
      <c r="AQ1151" s="179">
        <v>3.2245652173913</v>
      </c>
      <c r="AR1151" s="179">
        <v>2.89024574669187</v>
      </c>
      <c r="AS1151" s="177">
        <v>0.8</v>
      </c>
      <c r="AT1151" s="180">
        <v>1.05556054214164</v>
      </c>
      <c r="AU1151" s="181">
        <v>1144</v>
      </c>
    </row>
    <row r="1152" customHeight="1" spans="1:47">
      <c r="A1152" s="184" t="s">
        <v>1315</v>
      </c>
      <c r="B1152" s="185" t="s">
        <v>1316</v>
      </c>
      <c r="C1152" s="167" t="s">
        <v>1320</v>
      </c>
      <c r="D1152" s="186">
        <v>0</v>
      </c>
      <c r="E1152" s="186">
        <v>0.75</v>
      </c>
      <c r="F1152" s="186" t="s">
        <v>160</v>
      </c>
      <c r="G1152" s="186" t="s">
        <v>160</v>
      </c>
      <c r="H1152" s="186" t="s">
        <v>160</v>
      </c>
      <c r="I1152" s="186" t="s">
        <v>160</v>
      </c>
      <c r="J1152" s="186" t="s">
        <v>160</v>
      </c>
      <c r="K1152" s="196" t="s">
        <v>160</v>
      </c>
      <c r="L1152" s="171">
        <v>0.378</v>
      </c>
      <c r="M1152" s="172">
        <v>14</v>
      </c>
      <c r="N1152" s="173">
        <v>118.8</v>
      </c>
      <c r="O1152" s="173">
        <v>32.02</v>
      </c>
      <c r="P1152" s="174">
        <v>1.01</v>
      </c>
      <c r="Q1152" s="175">
        <v>27.82</v>
      </c>
      <c r="R1152" s="176">
        <v>21</v>
      </c>
      <c r="S1152" s="174">
        <f t="shared" si="34"/>
        <v>1.134176</v>
      </c>
      <c r="T1152" s="177">
        <f t="shared" si="35"/>
        <v>-0.109485653020342</v>
      </c>
      <c r="U1152" s="219">
        <v>2.82</v>
      </c>
      <c r="V1152" s="219">
        <v>3.32</v>
      </c>
      <c r="W1152" s="219">
        <v>3.67</v>
      </c>
      <c r="X1152" s="219">
        <v>4.45</v>
      </c>
      <c r="Y1152" s="219">
        <v>4.98</v>
      </c>
      <c r="Z1152" s="219">
        <v>4.84</v>
      </c>
      <c r="AA1152" s="219">
        <v>4.88</v>
      </c>
      <c r="AB1152" s="219">
        <v>4.59</v>
      </c>
      <c r="AC1152" s="219">
        <v>4.02</v>
      </c>
      <c r="AD1152" s="219">
        <v>3.34</v>
      </c>
      <c r="AE1152" s="219">
        <v>2.99</v>
      </c>
      <c r="AF1152" s="219">
        <v>2.68</v>
      </c>
      <c r="AG1152" s="179">
        <v>3.0406121095844</v>
      </c>
      <c r="AH1152" s="179">
        <v>3.57972773185114</v>
      </c>
      <c r="AI1152" s="179">
        <v>3.95710866743786</v>
      </c>
      <c r="AJ1152" s="179">
        <v>4.79812903817397</v>
      </c>
      <c r="AK1152" s="179">
        <v>5.36959159777671</v>
      </c>
      <c r="AL1152" s="179">
        <v>5.21863922354203</v>
      </c>
      <c r="AM1152" s="179">
        <v>5.26176847332337</v>
      </c>
      <c r="AN1152" s="179">
        <v>4.94908141240866</v>
      </c>
      <c r="AO1152" s="179">
        <v>4.33448960302457</v>
      </c>
      <c r="AP1152" s="179">
        <v>3.60129235674181</v>
      </c>
      <c r="AQ1152" s="179">
        <v>3.22391142115509</v>
      </c>
      <c r="AR1152" s="179">
        <v>2.88965973534972</v>
      </c>
      <c r="AS1152" s="177">
        <v>0.8</v>
      </c>
      <c r="AT1152" s="180">
        <v>1.05648056727403</v>
      </c>
      <c r="AU1152" s="181">
        <v>1145</v>
      </c>
    </row>
    <row r="1153" customHeight="1" spans="1:47">
      <c r="A1153" s="184" t="s">
        <v>1315</v>
      </c>
      <c r="B1153" s="185" t="s">
        <v>1316</v>
      </c>
      <c r="C1153" s="167" t="s">
        <v>1321</v>
      </c>
      <c r="D1153" s="186">
        <v>0</v>
      </c>
      <c r="E1153" s="186">
        <v>0.75</v>
      </c>
      <c r="F1153" s="186" t="s">
        <v>160</v>
      </c>
      <c r="G1153" s="186" t="s">
        <v>160</v>
      </c>
      <c r="H1153" s="186" t="s">
        <v>160</v>
      </c>
      <c r="I1153" s="186" t="s">
        <v>160</v>
      </c>
      <c r="J1153" s="186" t="s">
        <v>160</v>
      </c>
      <c r="K1153" s="196" t="s">
        <v>160</v>
      </c>
      <c r="L1153" s="171">
        <v>0.378</v>
      </c>
      <c r="M1153" s="172">
        <v>7</v>
      </c>
      <c r="N1153" s="173">
        <v>118.75</v>
      </c>
      <c r="O1153" s="173">
        <v>32.03</v>
      </c>
      <c r="P1153" s="174">
        <v>1.036</v>
      </c>
      <c r="Q1153" s="175">
        <v>27.83</v>
      </c>
      <c r="R1153" s="176">
        <v>21</v>
      </c>
      <c r="S1153" s="174">
        <f t="shared" si="34"/>
        <v>1.134176</v>
      </c>
      <c r="T1153" s="177">
        <f t="shared" si="35"/>
        <v>-0.0865615213159155</v>
      </c>
      <c r="U1153" s="219">
        <v>2.82</v>
      </c>
      <c r="V1153" s="219">
        <v>3.32</v>
      </c>
      <c r="W1153" s="219">
        <v>3.67</v>
      </c>
      <c r="X1153" s="219">
        <v>4.45</v>
      </c>
      <c r="Y1153" s="219">
        <v>4.98</v>
      </c>
      <c r="Z1153" s="219">
        <v>4.84</v>
      </c>
      <c r="AA1153" s="219">
        <v>4.88</v>
      </c>
      <c r="AB1153" s="219">
        <v>4.59</v>
      </c>
      <c r="AC1153" s="219">
        <v>4.02</v>
      </c>
      <c r="AD1153" s="219">
        <v>3.34</v>
      </c>
      <c r="AE1153" s="219">
        <v>2.99</v>
      </c>
      <c r="AF1153" s="219">
        <v>2.68</v>
      </c>
      <c r="AG1153" s="179">
        <v>3.04122873345936</v>
      </c>
      <c r="AH1153" s="179">
        <v>3.58045368620038</v>
      </c>
      <c r="AI1153" s="179">
        <v>3.95791115311909</v>
      </c>
      <c r="AJ1153" s="179">
        <v>4.79910207939509</v>
      </c>
      <c r="AK1153" s="179">
        <v>5.37068052930057</v>
      </c>
      <c r="AL1153" s="179">
        <v>5.21969754253308</v>
      </c>
      <c r="AM1153" s="179">
        <v>5.26283553875236</v>
      </c>
      <c r="AN1153" s="179">
        <v>4.95008506616257</v>
      </c>
      <c r="AO1153" s="179">
        <v>4.33536862003781</v>
      </c>
      <c r="AP1153" s="179">
        <v>3.60202268431002</v>
      </c>
      <c r="AQ1153" s="179">
        <v>3.2245652173913</v>
      </c>
      <c r="AR1153" s="179">
        <v>2.89024574669187</v>
      </c>
      <c r="AS1153" s="177">
        <v>0.8</v>
      </c>
      <c r="AT1153" s="180">
        <v>1.06000359034198</v>
      </c>
      <c r="AU1153" s="181">
        <v>1146</v>
      </c>
    </row>
    <row r="1154" customHeight="1" spans="1:47">
      <c r="A1154" s="184" t="s">
        <v>1315</v>
      </c>
      <c r="B1154" s="185" t="s">
        <v>1316</v>
      </c>
      <c r="C1154" s="167" t="s">
        <v>1322</v>
      </c>
      <c r="D1154" s="186">
        <v>0</v>
      </c>
      <c r="E1154" s="186">
        <v>0.75</v>
      </c>
      <c r="F1154" s="186" t="s">
        <v>160</v>
      </c>
      <c r="G1154" s="186" t="s">
        <v>160</v>
      </c>
      <c r="H1154" s="186" t="s">
        <v>160</v>
      </c>
      <c r="I1154" s="186" t="s">
        <v>160</v>
      </c>
      <c r="J1154" s="186" t="s">
        <v>160</v>
      </c>
      <c r="K1154" s="196" t="s">
        <v>160</v>
      </c>
      <c r="L1154" s="171">
        <v>0.378</v>
      </c>
      <c r="M1154" s="172">
        <v>18</v>
      </c>
      <c r="N1154" s="173">
        <v>118.77</v>
      </c>
      <c r="O1154" s="173">
        <v>32.07</v>
      </c>
      <c r="P1154" s="174">
        <v>1.035</v>
      </c>
      <c r="Q1154" s="175">
        <v>27.87</v>
      </c>
      <c r="R1154" s="176">
        <v>21</v>
      </c>
      <c r="S1154" s="174">
        <f t="shared" si="34"/>
        <v>1.134176</v>
      </c>
      <c r="T1154" s="177">
        <f t="shared" si="35"/>
        <v>-0.0874432186891628</v>
      </c>
      <c r="U1154" s="219">
        <v>2.82</v>
      </c>
      <c r="V1154" s="219">
        <v>3.32</v>
      </c>
      <c r="W1154" s="219">
        <v>3.67</v>
      </c>
      <c r="X1154" s="219">
        <v>4.45</v>
      </c>
      <c r="Y1154" s="219">
        <v>4.98</v>
      </c>
      <c r="Z1154" s="219">
        <v>4.84</v>
      </c>
      <c r="AA1154" s="219">
        <v>4.88</v>
      </c>
      <c r="AB1154" s="219">
        <v>4.59</v>
      </c>
      <c r="AC1154" s="219">
        <v>4.02</v>
      </c>
      <c r="AD1154" s="219">
        <v>3.34</v>
      </c>
      <c r="AE1154" s="219">
        <v>2.99</v>
      </c>
      <c r="AF1154" s="219">
        <v>2.68</v>
      </c>
      <c r="AG1154" s="179">
        <v>3.043018931806</v>
      </c>
      <c r="AH1154" s="179">
        <v>3.58256129560139</v>
      </c>
      <c r="AI1154" s="179">
        <v>3.96024095025816</v>
      </c>
      <c r="AJ1154" s="179">
        <v>4.80192703777897</v>
      </c>
      <c r="AK1154" s="179">
        <v>5.37384194340208</v>
      </c>
      <c r="AL1154" s="179">
        <v>5.22277008153937</v>
      </c>
      <c r="AM1154" s="179">
        <v>5.265933470643</v>
      </c>
      <c r="AN1154" s="179">
        <v>4.95299889964168</v>
      </c>
      <c r="AO1154" s="179">
        <v>4.33792060491493</v>
      </c>
      <c r="AP1154" s="179">
        <v>3.6041429901532</v>
      </c>
      <c r="AQ1154" s="179">
        <v>3.22646333549643</v>
      </c>
      <c r="AR1154" s="179">
        <v>2.89194706994329</v>
      </c>
      <c r="AS1154" s="177">
        <v>0.8</v>
      </c>
      <c r="AT1154" s="180">
        <v>1.06197185233465</v>
      </c>
      <c r="AU1154" s="181">
        <v>1147</v>
      </c>
    </row>
    <row r="1155" customHeight="1" spans="1:47">
      <c r="A1155" s="184" t="s">
        <v>1315</v>
      </c>
      <c r="B1155" s="185" t="s">
        <v>1316</v>
      </c>
      <c r="C1155" s="167" t="s">
        <v>1323</v>
      </c>
      <c r="D1155" s="186">
        <v>0</v>
      </c>
      <c r="E1155" s="186">
        <v>0.75</v>
      </c>
      <c r="F1155" s="186" t="s">
        <v>160</v>
      </c>
      <c r="G1155" s="186" t="s">
        <v>160</v>
      </c>
      <c r="H1155" s="186" t="s">
        <v>160</v>
      </c>
      <c r="I1155" s="186" t="s">
        <v>160</v>
      </c>
      <c r="J1155" s="186" t="s">
        <v>160</v>
      </c>
      <c r="K1155" s="196" t="s">
        <v>160</v>
      </c>
      <c r="L1155" s="171">
        <v>0.378</v>
      </c>
      <c r="M1155" s="172">
        <v>11</v>
      </c>
      <c r="N1155" s="173">
        <v>118.73</v>
      </c>
      <c r="O1155" s="173">
        <v>32.08</v>
      </c>
      <c r="P1155" s="174">
        <v>1.035</v>
      </c>
      <c r="Q1155" s="175">
        <v>27.88</v>
      </c>
      <c r="R1155" s="176">
        <v>20</v>
      </c>
      <c r="S1155" s="174">
        <f t="shared" si="34"/>
        <v>1.134176</v>
      </c>
      <c r="T1155" s="177">
        <f t="shared" si="35"/>
        <v>-0.0874432186891628</v>
      </c>
      <c r="U1155" s="219">
        <v>2.82</v>
      </c>
      <c r="V1155" s="219">
        <v>3.32</v>
      </c>
      <c r="W1155" s="219">
        <v>3.67</v>
      </c>
      <c r="X1155" s="219">
        <v>4.45</v>
      </c>
      <c r="Y1155" s="219">
        <v>4.98</v>
      </c>
      <c r="Z1155" s="219">
        <v>4.84</v>
      </c>
      <c r="AA1155" s="219">
        <v>4.88</v>
      </c>
      <c r="AB1155" s="219">
        <v>4.59</v>
      </c>
      <c r="AC1155" s="219">
        <v>4.02</v>
      </c>
      <c r="AD1155" s="219">
        <v>3.34</v>
      </c>
      <c r="AE1155" s="219">
        <v>2.99</v>
      </c>
      <c r="AF1155" s="219">
        <v>2.68</v>
      </c>
      <c r="AG1155" s="179">
        <v>3.04323773382614</v>
      </c>
      <c r="AH1155" s="179">
        <v>3.58281889230596</v>
      </c>
      <c r="AI1155" s="179">
        <v>3.96052570324183</v>
      </c>
      <c r="AJ1155" s="179">
        <v>4.80227231047033</v>
      </c>
      <c r="AK1155" s="179">
        <v>5.37422833845894</v>
      </c>
      <c r="AL1155" s="179">
        <v>5.22314561408459</v>
      </c>
      <c r="AM1155" s="179">
        <v>5.26631210676297</v>
      </c>
      <c r="AN1155" s="179">
        <v>4.95335503484468</v>
      </c>
      <c r="AO1155" s="179">
        <v>4.33823251417769</v>
      </c>
      <c r="AP1155" s="179">
        <v>3.60440213864515</v>
      </c>
      <c r="AQ1155" s="179">
        <v>3.22669532770928</v>
      </c>
      <c r="AR1155" s="179">
        <v>2.8921550094518</v>
      </c>
      <c r="AS1155" s="177">
        <v>0.8</v>
      </c>
      <c r="AT1155" s="180">
        <v>1.06197185233465</v>
      </c>
      <c r="AU1155" s="181">
        <v>1148</v>
      </c>
    </row>
    <row r="1156" customHeight="1" spans="1:47">
      <c r="A1156" s="184" t="s">
        <v>1315</v>
      </c>
      <c r="B1156" s="185" t="s">
        <v>1316</v>
      </c>
      <c r="C1156" s="167" t="s">
        <v>1324</v>
      </c>
      <c r="D1156" s="186">
        <v>0</v>
      </c>
      <c r="E1156" s="186">
        <v>0.75</v>
      </c>
      <c r="F1156" s="186" t="s">
        <v>160</v>
      </c>
      <c r="G1156" s="186" t="s">
        <v>160</v>
      </c>
      <c r="H1156" s="186" t="s">
        <v>160</v>
      </c>
      <c r="I1156" s="186" t="s">
        <v>160</v>
      </c>
      <c r="J1156" s="186" t="s">
        <v>160</v>
      </c>
      <c r="K1156" s="196" t="s">
        <v>160</v>
      </c>
      <c r="L1156" s="171">
        <v>0.378</v>
      </c>
      <c r="M1156" s="172">
        <v>8</v>
      </c>
      <c r="N1156" s="173">
        <v>118.62</v>
      </c>
      <c r="O1156" s="173">
        <v>32.05</v>
      </c>
      <c r="P1156" s="174">
        <v>1.036</v>
      </c>
      <c r="Q1156" s="175">
        <v>27.85</v>
      </c>
      <c r="R1156" s="176">
        <v>21</v>
      </c>
      <c r="S1156" s="174">
        <f t="shared" si="34"/>
        <v>1.134176</v>
      </c>
      <c r="T1156" s="177">
        <f t="shared" si="35"/>
        <v>-0.0865615213159155</v>
      </c>
      <c r="U1156" s="219">
        <v>2.82</v>
      </c>
      <c r="V1156" s="219">
        <v>3.32</v>
      </c>
      <c r="W1156" s="219">
        <v>3.67</v>
      </c>
      <c r="X1156" s="219">
        <v>4.45</v>
      </c>
      <c r="Y1156" s="219">
        <v>4.98</v>
      </c>
      <c r="Z1156" s="219">
        <v>4.84</v>
      </c>
      <c r="AA1156" s="219">
        <v>4.88</v>
      </c>
      <c r="AB1156" s="219">
        <v>4.59</v>
      </c>
      <c r="AC1156" s="219">
        <v>4.02</v>
      </c>
      <c r="AD1156" s="219">
        <v>3.34</v>
      </c>
      <c r="AE1156" s="219">
        <v>2.99</v>
      </c>
      <c r="AF1156" s="219">
        <v>2.68</v>
      </c>
      <c r="AG1156" s="179">
        <v>3.04214372372542</v>
      </c>
      <c r="AH1156" s="179">
        <v>3.58153090878312</v>
      </c>
      <c r="AI1156" s="179">
        <v>3.95910193832351</v>
      </c>
      <c r="AJ1156" s="179">
        <v>4.80054594701352</v>
      </c>
      <c r="AK1156" s="179">
        <v>5.37229636317468</v>
      </c>
      <c r="AL1156" s="179">
        <v>5.22126795135852</v>
      </c>
      <c r="AM1156" s="179">
        <v>5.26441892616314</v>
      </c>
      <c r="AN1156" s="179">
        <v>4.95157435882967</v>
      </c>
      <c r="AO1156" s="179">
        <v>4.33667296786389</v>
      </c>
      <c r="AP1156" s="179">
        <v>3.60310639618542</v>
      </c>
      <c r="AQ1156" s="179">
        <v>3.22553536664504</v>
      </c>
      <c r="AR1156" s="179">
        <v>2.89111531190926</v>
      </c>
      <c r="AS1156" s="177">
        <v>0.8</v>
      </c>
      <c r="AT1156" s="180">
        <v>1.06657616586329</v>
      </c>
      <c r="AU1156" s="181">
        <v>1149</v>
      </c>
    </row>
    <row r="1157" customHeight="1" spans="1:47">
      <c r="A1157" s="184" t="s">
        <v>1315</v>
      </c>
      <c r="B1157" s="185" t="s">
        <v>1316</v>
      </c>
      <c r="C1157" s="167" t="s">
        <v>1325</v>
      </c>
      <c r="D1157" s="186">
        <v>0</v>
      </c>
      <c r="E1157" s="186">
        <v>0.75</v>
      </c>
      <c r="F1157" s="186" t="s">
        <v>160</v>
      </c>
      <c r="G1157" s="186" t="s">
        <v>160</v>
      </c>
      <c r="H1157" s="186" t="s">
        <v>160</v>
      </c>
      <c r="I1157" s="186" t="s">
        <v>160</v>
      </c>
      <c r="J1157" s="186" t="s">
        <v>160</v>
      </c>
      <c r="K1157" s="196" t="s">
        <v>160</v>
      </c>
      <c r="L1157" s="171">
        <v>0.378</v>
      </c>
      <c r="M1157" s="172">
        <v>18</v>
      </c>
      <c r="N1157" s="173">
        <v>118.88</v>
      </c>
      <c r="O1157" s="173">
        <v>32.12</v>
      </c>
      <c r="P1157" s="174">
        <v>1.035</v>
      </c>
      <c r="Q1157" s="175">
        <v>27.92</v>
      </c>
      <c r="R1157" s="176">
        <v>21</v>
      </c>
      <c r="S1157" s="174">
        <f t="shared" si="34"/>
        <v>1.134176</v>
      </c>
      <c r="T1157" s="177">
        <f t="shared" si="35"/>
        <v>-0.0874432186891628</v>
      </c>
      <c r="U1157" s="219">
        <v>2.82</v>
      </c>
      <c r="V1157" s="219">
        <v>3.32</v>
      </c>
      <c r="W1157" s="219">
        <v>3.67</v>
      </c>
      <c r="X1157" s="219">
        <v>4.45</v>
      </c>
      <c r="Y1157" s="219">
        <v>4.98</v>
      </c>
      <c r="Z1157" s="219">
        <v>4.84</v>
      </c>
      <c r="AA1157" s="219">
        <v>4.88</v>
      </c>
      <c r="AB1157" s="219">
        <v>4.59</v>
      </c>
      <c r="AC1157" s="219">
        <v>4.02</v>
      </c>
      <c r="AD1157" s="219">
        <v>3.34</v>
      </c>
      <c r="AE1157" s="219">
        <v>2.99</v>
      </c>
      <c r="AF1157" s="219">
        <v>2.68</v>
      </c>
      <c r="AG1157" s="179">
        <v>3.04407315972124</v>
      </c>
      <c r="AH1157" s="179">
        <v>3.58380244335976</v>
      </c>
      <c r="AI1157" s="179">
        <v>3.96161294190672</v>
      </c>
      <c r="AJ1157" s="179">
        <v>4.80359062438281</v>
      </c>
      <c r="AK1157" s="179">
        <v>5.37570366503964</v>
      </c>
      <c r="AL1157" s="179">
        <v>5.22457946562086</v>
      </c>
      <c r="AM1157" s="179">
        <v>5.26775780831194</v>
      </c>
      <c r="AN1157" s="179">
        <v>4.9547148238016</v>
      </c>
      <c r="AO1157" s="179">
        <v>4.33942344045369</v>
      </c>
      <c r="AP1157" s="179">
        <v>3.6053916147053</v>
      </c>
      <c r="AQ1157" s="179">
        <v>3.22758111615834</v>
      </c>
      <c r="AR1157" s="179">
        <v>2.89294896030246</v>
      </c>
      <c r="AS1157" s="177">
        <v>0.8</v>
      </c>
      <c r="AT1157" s="180">
        <v>1.06212233088712</v>
      </c>
      <c r="AU1157" s="181">
        <v>1150</v>
      </c>
    </row>
    <row r="1158" customHeight="1" spans="1:47">
      <c r="A1158" s="184" t="s">
        <v>1315</v>
      </c>
      <c r="B1158" s="185" t="s">
        <v>1316</v>
      </c>
      <c r="C1158" s="167" t="s">
        <v>1326</v>
      </c>
      <c r="D1158" s="186">
        <v>0</v>
      </c>
      <c r="E1158" s="186">
        <v>0.75</v>
      </c>
      <c r="F1158" s="186" t="s">
        <v>160</v>
      </c>
      <c r="G1158" s="186" t="s">
        <v>160</v>
      </c>
      <c r="H1158" s="186" t="s">
        <v>160</v>
      </c>
      <c r="I1158" s="186" t="s">
        <v>160</v>
      </c>
      <c r="J1158" s="186" t="s">
        <v>160</v>
      </c>
      <c r="K1158" s="196" t="s">
        <v>160</v>
      </c>
      <c r="L1158" s="171">
        <v>0.378</v>
      </c>
      <c r="M1158" s="172">
        <v>35</v>
      </c>
      <c r="N1158" s="173">
        <v>118.77</v>
      </c>
      <c r="O1158" s="173">
        <v>32</v>
      </c>
      <c r="P1158" s="174">
        <v>1.032</v>
      </c>
      <c r="Q1158" s="175">
        <v>27.8</v>
      </c>
      <c r="R1158" s="176">
        <v>20</v>
      </c>
      <c r="S1158" s="174">
        <f t="shared" si="34"/>
        <v>1.134176</v>
      </c>
      <c r="T1158" s="177">
        <f t="shared" si="35"/>
        <v>-0.0900883108089043</v>
      </c>
      <c r="U1158" s="219">
        <v>2.82</v>
      </c>
      <c r="V1158" s="219">
        <v>3.32</v>
      </c>
      <c r="W1158" s="219">
        <v>3.67</v>
      </c>
      <c r="X1158" s="219">
        <v>4.45</v>
      </c>
      <c r="Y1158" s="219">
        <v>4.98</v>
      </c>
      <c r="Z1158" s="219">
        <v>4.84</v>
      </c>
      <c r="AA1158" s="219">
        <v>4.88</v>
      </c>
      <c r="AB1158" s="219">
        <v>4.59</v>
      </c>
      <c r="AC1158" s="219">
        <v>4.02</v>
      </c>
      <c r="AD1158" s="219">
        <v>3.34</v>
      </c>
      <c r="AE1158" s="219">
        <v>2.99</v>
      </c>
      <c r="AF1158" s="219">
        <v>2.68</v>
      </c>
      <c r="AG1158" s="179">
        <v>3.04021428772959</v>
      </c>
      <c r="AH1158" s="179">
        <v>3.57925937420647</v>
      </c>
      <c r="AI1158" s="179">
        <v>3.95659093474029</v>
      </c>
      <c r="AJ1158" s="179">
        <v>4.79750126964422</v>
      </c>
      <c r="AK1158" s="179">
        <v>5.36888906130971</v>
      </c>
      <c r="AL1158" s="179">
        <v>5.21795643709618</v>
      </c>
      <c r="AM1158" s="179">
        <v>5.26108004401433</v>
      </c>
      <c r="AN1158" s="179">
        <v>4.94843389385774</v>
      </c>
      <c r="AO1158" s="179">
        <v>4.3339224952741</v>
      </c>
      <c r="AP1158" s="179">
        <v>3.60082117766555</v>
      </c>
      <c r="AQ1158" s="179">
        <v>3.22348961713173</v>
      </c>
      <c r="AR1158" s="179">
        <v>2.88928166351607</v>
      </c>
      <c r="AS1158" s="177">
        <v>0.8</v>
      </c>
      <c r="AT1158" s="180">
        <v>1.05984220937195</v>
      </c>
      <c r="AU1158" s="181">
        <v>1151</v>
      </c>
    </row>
    <row r="1159" customHeight="1" spans="1:47">
      <c r="A1159" s="184" t="s">
        <v>1315</v>
      </c>
      <c r="B1159" s="185" t="s">
        <v>1316</v>
      </c>
      <c r="C1159" s="167" t="s">
        <v>1327</v>
      </c>
      <c r="D1159" s="186">
        <v>0</v>
      </c>
      <c r="E1159" s="186">
        <v>0.75</v>
      </c>
      <c r="F1159" s="186" t="s">
        <v>160</v>
      </c>
      <c r="G1159" s="186" t="s">
        <v>160</v>
      </c>
      <c r="H1159" s="186" t="s">
        <v>160</v>
      </c>
      <c r="I1159" s="186" t="s">
        <v>160</v>
      </c>
      <c r="J1159" s="186" t="s">
        <v>160</v>
      </c>
      <c r="K1159" s="196" t="s">
        <v>160</v>
      </c>
      <c r="L1159" s="171">
        <v>0.378</v>
      </c>
      <c r="M1159" s="172">
        <v>12</v>
      </c>
      <c r="N1159" s="173">
        <v>118.85</v>
      </c>
      <c r="O1159" s="173">
        <v>31.95</v>
      </c>
      <c r="P1159" s="174">
        <v>1.031</v>
      </c>
      <c r="Q1159" s="175">
        <v>27.25</v>
      </c>
      <c r="R1159" s="176">
        <v>20</v>
      </c>
      <c r="S1159" s="174">
        <f t="shared" si="34"/>
        <v>1.095056</v>
      </c>
      <c r="T1159" s="177">
        <f t="shared" si="35"/>
        <v>-0.0584956385792141</v>
      </c>
      <c r="U1159" s="219">
        <v>2.71</v>
      </c>
      <c r="V1159" s="219">
        <v>3.07</v>
      </c>
      <c r="W1159" s="219">
        <v>3.44</v>
      </c>
      <c r="X1159" s="219">
        <v>3.96</v>
      </c>
      <c r="Y1159" s="219">
        <v>4.64</v>
      </c>
      <c r="Z1159" s="219">
        <v>4.58</v>
      </c>
      <c r="AA1159" s="219">
        <v>5.06</v>
      </c>
      <c r="AB1159" s="219">
        <v>4.67</v>
      </c>
      <c r="AC1159" s="219">
        <v>3.97</v>
      </c>
      <c r="AD1159" s="219">
        <v>3.31</v>
      </c>
      <c r="AE1159" s="219">
        <v>2.91</v>
      </c>
      <c r="AF1159" s="219">
        <v>2.63</v>
      </c>
      <c r="AG1159" s="179">
        <v>2.90926761736386</v>
      </c>
      <c r="AH1159" s="179">
        <v>3.29573859236423</v>
      </c>
      <c r="AI1159" s="179">
        <v>3.69294487222571</v>
      </c>
      <c r="AJ1159" s="179">
        <v>4.25118072500402</v>
      </c>
      <c r="AK1159" s="179">
        <v>4.98118145556026</v>
      </c>
      <c r="AL1159" s="179">
        <v>4.91676962639354</v>
      </c>
      <c r="AM1159" s="179">
        <v>5.43206425972736</v>
      </c>
      <c r="AN1159" s="179">
        <v>5.01338737014363</v>
      </c>
      <c r="AO1159" s="179">
        <v>4.26191602986514</v>
      </c>
      <c r="AP1159" s="179">
        <v>3.55338590903114</v>
      </c>
      <c r="AQ1159" s="179">
        <v>3.12397371458629</v>
      </c>
      <c r="AR1159" s="179">
        <v>2.82338517847489</v>
      </c>
      <c r="AS1159" s="177">
        <v>0.8</v>
      </c>
      <c r="AT1159" s="180">
        <v>1.05453704896663</v>
      </c>
      <c r="AU1159" s="181">
        <v>1152</v>
      </c>
    </row>
    <row r="1160" customHeight="1" spans="1:47">
      <c r="A1160" s="184" t="s">
        <v>1315</v>
      </c>
      <c r="B1160" s="185" t="s">
        <v>1316</v>
      </c>
      <c r="C1160" s="167" t="s">
        <v>1328</v>
      </c>
      <c r="D1160" s="186">
        <v>0</v>
      </c>
      <c r="E1160" s="186">
        <v>0.75</v>
      </c>
      <c r="F1160" s="186" t="s">
        <v>160</v>
      </c>
      <c r="G1160" s="186" t="s">
        <v>160</v>
      </c>
      <c r="H1160" s="186" t="s">
        <v>160</v>
      </c>
      <c r="I1160" s="186" t="s">
        <v>160</v>
      </c>
      <c r="J1160" s="186" t="s">
        <v>160</v>
      </c>
      <c r="K1160" s="196" t="s">
        <v>160</v>
      </c>
      <c r="L1160" s="171">
        <v>0.378</v>
      </c>
      <c r="M1160" s="172">
        <v>5</v>
      </c>
      <c r="N1160" s="173">
        <v>118.83</v>
      </c>
      <c r="O1160" s="173">
        <v>32.35</v>
      </c>
      <c r="P1160" s="174">
        <v>1.036</v>
      </c>
      <c r="Q1160" s="175">
        <v>28.25</v>
      </c>
      <c r="R1160" s="176">
        <v>21</v>
      </c>
      <c r="S1160" s="174">
        <f t="shared" si="34"/>
        <v>1.134176</v>
      </c>
      <c r="T1160" s="177">
        <f t="shared" si="35"/>
        <v>-0.0865615213159155</v>
      </c>
      <c r="U1160" s="219">
        <v>2.82</v>
      </c>
      <c r="V1160" s="219">
        <v>3.32</v>
      </c>
      <c r="W1160" s="219">
        <v>3.67</v>
      </c>
      <c r="X1160" s="219">
        <v>4.45</v>
      </c>
      <c r="Y1160" s="219">
        <v>4.98</v>
      </c>
      <c r="Z1160" s="219">
        <v>4.84</v>
      </c>
      <c r="AA1160" s="219">
        <v>4.88</v>
      </c>
      <c r="AB1160" s="219">
        <v>4.59</v>
      </c>
      <c r="AC1160" s="219">
        <v>4.02</v>
      </c>
      <c r="AD1160" s="219">
        <v>3.34</v>
      </c>
      <c r="AE1160" s="219">
        <v>2.99</v>
      </c>
      <c r="AF1160" s="219">
        <v>2.68</v>
      </c>
      <c r="AG1160" s="179">
        <v>3.05105493327314</v>
      </c>
      <c r="AH1160" s="179">
        <v>3.5920221200237</v>
      </c>
      <c r="AI1160" s="179">
        <v>3.97069915074909</v>
      </c>
      <c r="AJ1160" s="179">
        <v>4.81460796207996</v>
      </c>
      <c r="AK1160" s="179">
        <v>5.38803318003555</v>
      </c>
      <c r="AL1160" s="179">
        <v>5.2365623677454</v>
      </c>
      <c r="AM1160" s="179">
        <v>5.27983974268544</v>
      </c>
      <c r="AN1160" s="179">
        <v>4.96607877437012</v>
      </c>
      <c r="AO1160" s="179">
        <v>4.34937618147448</v>
      </c>
      <c r="AP1160" s="179">
        <v>3.61366080749372</v>
      </c>
      <c r="AQ1160" s="179">
        <v>3.23498377676833</v>
      </c>
      <c r="AR1160" s="179">
        <v>2.89958412098299</v>
      </c>
      <c r="AS1160" s="177">
        <v>0.8</v>
      </c>
      <c r="AT1160" s="180">
        <v>1.05639385510849</v>
      </c>
      <c r="AU1160" s="181">
        <v>1153</v>
      </c>
    </row>
    <row r="1161" customHeight="1" spans="1:47">
      <c r="A1161" s="184" t="s">
        <v>1315</v>
      </c>
      <c r="B1161" s="185" t="s">
        <v>1316</v>
      </c>
      <c r="C1161" s="167" t="s">
        <v>1329</v>
      </c>
      <c r="D1161" s="186">
        <v>0</v>
      </c>
      <c r="E1161" s="186">
        <v>0.75</v>
      </c>
      <c r="F1161" s="186" t="s">
        <v>160</v>
      </c>
      <c r="G1161" s="186" t="s">
        <v>160</v>
      </c>
      <c r="H1161" s="186" t="s">
        <v>160</v>
      </c>
      <c r="I1161" s="186" t="s">
        <v>160</v>
      </c>
      <c r="J1161" s="186" t="s">
        <v>160</v>
      </c>
      <c r="K1161" s="196" t="s">
        <v>160</v>
      </c>
      <c r="L1161" s="171">
        <v>0.378</v>
      </c>
      <c r="M1161" s="172">
        <v>15</v>
      </c>
      <c r="N1161" s="173">
        <v>119.02</v>
      </c>
      <c r="O1161" s="173">
        <v>31.65</v>
      </c>
      <c r="P1161" s="174">
        <v>1.029</v>
      </c>
      <c r="Q1161" s="175">
        <v>26.85</v>
      </c>
      <c r="R1161" s="176">
        <v>20</v>
      </c>
      <c r="S1161" s="174">
        <f t="shared" si="34"/>
        <v>1.102016</v>
      </c>
      <c r="T1161" s="177">
        <f t="shared" si="35"/>
        <v>-0.0662567512631399</v>
      </c>
      <c r="U1161" s="219">
        <v>2.74</v>
      </c>
      <c r="V1161" s="219">
        <v>3.12</v>
      </c>
      <c r="W1161" s="219">
        <v>3.32</v>
      </c>
      <c r="X1161" s="219">
        <v>4.15</v>
      </c>
      <c r="Y1161" s="219">
        <v>4.72</v>
      </c>
      <c r="Z1161" s="219">
        <v>4.6</v>
      </c>
      <c r="AA1161" s="219">
        <v>5.02</v>
      </c>
      <c r="AB1161" s="219">
        <v>4.67</v>
      </c>
      <c r="AC1161" s="219">
        <v>3.96</v>
      </c>
      <c r="AD1161" s="219">
        <v>3.4</v>
      </c>
      <c r="AE1161" s="219">
        <v>2.85</v>
      </c>
      <c r="AF1161" s="219">
        <v>2.69</v>
      </c>
      <c r="AG1161" s="179">
        <v>2.93584499680585</v>
      </c>
      <c r="AH1161" s="179">
        <v>3.34300598176433</v>
      </c>
      <c r="AI1161" s="179">
        <v>3.55730123700563</v>
      </c>
      <c r="AJ1161" s="179">
        <v>4.44662654625704</v>
      </c>
      <c r="AK1161" s="179">
        <v>5.05736802369475</v>
      </c>
      <c r="AL1161" s="179">
        <v>4.92879087054997</v>
      </c>
      <c r="AM1161" s="179">
        <v>5.37881090655671</v>
      </c>
      <c r="AN1161" s="179">
        <v>5.00379420988443</v>
      </c>
      <c r="AO1161" s="179">
        <v>4.2430460537778</v>
      </c>
      <c r="AP1161" s="179">
        <v>3.64301933910215</v>
      </c>
      <c r="AQ1161" s="179">
        <v>3.05370738718857</v>
      </c>
      <c r="AR1161" s="179">
        <v>2.88227118299553</v>
      </c>
      <c r="AS1161" s="177">
        <v>0.8</v>
      </c>
      <c r="AT1161" s="180">
        <v>1.05914495971868</v>
      </c>
      <c r="AU1161" s="181">
        <v>1154</v>
      </c>
    </row>
    <row r="1162" customHeight="1" spans="1:47">
      <c r="A1162" s="184" t="s">
        <v>1315</v>
      </c>
      <c r="B1162" s="185" t="s">
        <v>1316</v>
      </c>
      <c r="C1162" s="167" t="s">
        <v>1330</v>
      </c>
      <c r="D1162" s="186">
        <v>0</v>
      </c>
      <c r="E1162" s="186">
        <v>0.75</v>
      </c>
      <c r="F1162" s="186" t="s">
        <v>160</v>
      </c>
      <c r="G1162" s="186" t="s">
        <v>160</v>
      </c>
      <c r="H1162" s="186" t="s">
        <v>160</v>
      </c>
      <c r="I1162" s="186" t="s">
        <v>160</v>
      </c>
      <c r="J1162" s="186" t="s">
        <v>160</v>
      </c>
      <c r="K1162" s="196" t="s">
        <v>160</v>
      </c>
      <c r="L1162" s="171">
        <v>0.378</v>
      </c>
      <c r="M1162" s="172">
        <v>13</v>
      </c>
      <c r="N1162" s="173">
        <v>118.88</v>
      </c>
      <c r="O1162" s="173">
        <v>31.33</v>
      </c>
      <c r="P1162" s="174">
        <v>1.025</v>
      </c>
      <c r="Q1162" s="175">
        <v>26.33</v>
      </c>
      <c r="R1162" s="176">
        <v>20</v>
      </c>
      <c r="S1162" s="174">
        <f t="shared" si="34"/>
        <v>1.095056</v>
      </c>
      <c r="T1162" s="177">
        <f t="shared" si="35"/>
        <v>-0.0639748104206542</v>
      </c>
      <c r="U1162" s="219">
        <v>2.71</v>
      </c>
      <c r="V1162" s="219">
        <v>3.07</v>
      </c>
      <c r="W1162" s="219">
        <v>3.44</v>
      </c>
      <c r="X1162" s="219">
        <v>3.96</v>
      </c>
      <c r="Y1162" s="219">
        <v>4.64</v>
      </c>
      <c r="Z1162" s="219">
        <v>4.58</v>
      </c>
      <c r="AA1162" s="219">
        <v>5.06</v>
      </c>
      <c r="AB1162" s="219">
        <v>4.67</v>
      </c>
      <c r="AC1162" s="219">
        <v>3.97</v>
      </c>
      <c r="AD1162" s="219">
        <v>3.31</v>
      </c>
      <c r="AE1162" s="219">
        <v>2.91</v>
      </c>
      <c r="AF1162" s="219">
        <v>2.63</v>
      </c>
      <c r="AG1162" s="179">
        <v>2.89348855218363</v>
      </c>
      <c r="AH1162" s="179">
        <v>3.27786341520434</v>
      </c>
      <c r="AI1162" s="179">
        <v>3.67291535775339</v>
      </c>
      <c r="AJ1162" s="179">
        <v>4.22812349322774</v>
      </c>
      <c r="AK1162" s="179">
        <v>4.95416490115574</v>
      </c>
      <c r="AL1162" s="179">
        <v>4.89010242398562</v>
      </c>
      <c r="AM1162" s="179">
        <v>5.40260224134656</v>
      </c>
      <c r="AN1162" s="179">
        <v>4.9861961397408</v>
      </c>
      <c r="AO1162" s="179">
        <v>4.2388005727561</v>
      </c>
      <c r="AP1162" s="179">
        <v>3.53411332388481</v>
      </c>
      <c r="AQ1162" s="179">
        <v>3.10703014275069</v>
      </c>
      <c r="AR1162" s="179">
        <v>2.80807191595681</v>
      </c>
      <c r="AS1162" s="177">
        <v>0.8</v>
      </c>
      <c r="AT1162" s="180">
        <v>1.0264909868858</v>
      </c>
      <c r="AU1162" s="181">
        <v>1155</v>
      </c>
    </row>
    <row r="1163" customHeight="1" spans="1:47">
      <c r="A1163" s="184" t="s">
        <v>1315</v>
      </c>
      <c r="B1163" s="185" t="s">
        <v>1331</v>
      </c>
      <c r="C1163" s="188" t="s">
        <v>1332</v>
      </c>
      <c r="D1163" s="186">
        <v>0</v>
      </c>
      <c r="E1163" s="186">
        <v>0.75</v>
      </c>
      <c r="F1163" s="186" t="s">
        <v>160</v>
      </c>
      <c r="G1163" s="186" t="s">
        <v>160</v>
      </c>
      <c r="H1163" s="186" t="s">
        <v>160</v>
      </c>
      <c r="I1163" s="186" t="s">
        <v>160</v>
      </c>
      <c r="J1163" s="186" t="s">
        <v>160</v>
      </c>
      <c r="K1163" s="196" t="s">
        <v>160</v>
      </c>
      <c r="L1163" s="171">
        <v>0.378</v>
      </c>
      <c r="M1163" s="172">
        <v>36</v>
      </c>
      <c r="N1163" s="173">
        <v>117.18</v>
      </c>
      <c r="O1163" s="173">
        <v>34.27</v>
      </c>
      <c r="P1163" s="174">
        <v>1.117</v>
      </c>
      <c r="Q1163" s="175">
        <v>30.97</v>
      </c>
      <c r="R1163" s="176">
        <v>22</v>
      </c>
      <c r="S1163" s="174">
        <f t="shared" ref="S1163:S1226" si="36">(U1163*31+V1163*28+W1163*31+X1163*30+Y1163*31+Z1163*30+AA1163*31+AB1163*31+AC1163*30+AD1163*31+AE1163*30+AF1163*31)*AS1163/1000</f>
        <v>1.2022</v>
      </c>
      <c r="T1163" s="177">
        <f t="shared" ref="T1163:T1226" si="37">P1163/S1163-1</f>
        <v>-0.0708700715355185</v>
      </c>
      <c r="U1163" s="219">
        <v>2.93</v>
      </c>
      <c r="V1163" s="219">
        <v>3.57</v>
      </c>
      <c r="W1163" s="219">
        <v>4.22</v>
      </c>
      <c r="X1163" s="219">
        <v>5.07</v>
      </c>
      <c r="Y1163" s="219">
        <v>5.45</v>
      </c>
      <c r="Z1163" s="219">
        <v>5.44</v>
      </c>
      <c r="AA1163" s="219">
        <v>4.91</v>
      </c>
      <c r="AB1163" s="219">
        <v>4.63</v>
      </c>
      <c r="AC1163" s="219">
        <v>4.19</v>
      </c>
      <c r="AD1163" s="219">
        <v>3.42</v>
      </c>
      <c r="AE1163" s="219">
        <v>2.93</v>
      </c>
      <c r="AF1163" s="219">
        <v>2.63</v>
      </c>
      <c r="AG1163" s="179">
        <v>3.23800339377807</v>
      </c>
      <c r="AH1163" s="179">
        <v>3.94528058559308</v>
      </c>
      <c r="AI1163" s="179">
        <v>4.66360898353019</v>
      </c>
      <c r="AJ1163" s="179">
        <v>5.6029615039095</v>
      </c>
      <c r="AK1163" s="179">
        <v>6.02290733654966</v>
      </c>
      <c r="AL1163" s="179">
        <v>6.01185613042755</v>
      </c>
      <c r="AM1163" s="179">
        <v>5.42614220595575</v>
      </c>
      <c r="AN1163" s="179">
        <v>5.11670843453668</v>
      </c>
      <c r="AO1163" s="179">
        <v>4.63045536516387</v>
      </c>
      <c r="AP1163" s="179">
        <v>3.77951249376144</v>
      </c>
      <c r="AQ1163" s="179">
        <v>3.23800339377807</v>
      </c>
      <c r="AR1163" s="179">
        <v>2.90646721011479</v>
      </c>
      <c r="AS1163" s="177">
        <v>0.8</v>
      </c>
      <c r="AT1163" s="180">
        <v>1.0264909868858</v>
      </c>
      <c r="AU1163" s="181">
        <v>1156</v>
      </c>
    </row>
    <row r="1164" customHeight="1" spans="1:47">
      <c r="A1164" s="184" t="s">
        <v>1315</v>
      </c>
      <c r="B1164" s="185" t="s">
        <v>1331</v>
      </c>
      <c r="C1164" s="167" t="s">
        <v>1333</v>
      </c>
      <c r="D1164" s="186">
        <v>0</v>
      </c>
      <c r="E1164" s="186">
        <v>0.75</v>
      </c>
      <c r="F1164" s="186" t="s">
        <v>160</v>
      </c>
      <c r="G1164" s="186" t="s">
        <v>160</v>
      </c>
      <c r="H1164" s="186" t="s">
        <v>160</v>
      </c>
      <c r="I1164" s="186" t="s">
        <v>160</v>
      </c>
      <c r="J1164" s="186" t="s">
        <v>160</v>
      </c>
      <c r="K1164" s="196" t="s">
        <v>160</v>
      </c>
      <c r="L1164" s="171">
        <v>0.378</v>
      </c>
      <c r="M1164" s="172">
        <v>34</v>
      </c>
      <c r="N1164" s="173">
        <v>117.18</v>
      </c>
      <c r="O1164" s="173">
        <v>34.28</v>
      </c>
      <c r="P1164" s="174">
        <v>1.116</v>
      </c>
      <c r="Q1164" s="175">
        <v>30.98</v>
      </c>
      <c r="R1164" s="176">
        <v>22</v>
      </c>
      <c r="S1164" s="174">
        <f t="shared" si="36"/>
        <v>1.2022</v>
      </c>
      <c r="T1164" s="177">
        <f t="shared" si="37"/>
        <v>-0.0717018798868743</v>
      </c>
      <c r="U1164" s="219">
        <v>2.93</v>
      </c>
      <c r="V1164" s="219">
        <v>3.57</v>
      </c>
      <c r="W1164" s="219">
        <v>4.22</v>
      </c>
      <c r="X1164" s="219">
        <v>5.07</v>
      </c>
      <c r="Y1164" s="219">
        <v>5.45</v>
      </c>
      <c r="Z1164" s="219">
        <v>5.44</v>
      </c>
      <c r="AA1164" s="219">
        <v>4.91</v>
      </c>
      <c r="AB1164" s="219">
        <v>4.63</v>
      </c>
      <c r="AC1164" s="219">
        <v>4.19</v>
      </c>
      <c r="AD1164" s="219">
        <v>3.42</v>
      </c>
      <c r="AE1164" s="219">
        <v>2.93</v>
      </c>
      <c r="AF1164" s="219">
        <v>2.63</v>
      </c>
      <c r="AG1164" s="179">
        <v>3.23827636000665</v>
      </c>
      <c r="AH1164" s="179">
        <v>3.94561317584428</v>
      </c>
      <c r="AI1164" s="179">
        <v>4.66400212942938</v>
      </c>
      <c r="AJ1164" s="179">
        <v>5.60343383796373</v>
      </c>
      <c r="AK1164" s="179">
        <v>6.02341507236733</v>
      </c>
      <c r="AL1164" s="179">
        <v>6.01236293461986</v>
      </c>
      <c r="AM1164" s="179">
        <v>5.42659963400432</v>
      </c>
      <c r="AN1164" s="179">
        <v>5.11713977707536</v>
      </c>
      <c r="AO1164" s="179">
        <v>4.63084571618699</v>
      </c>
      <c r="AP1164" s="179">
        <v>3.77983110963234</v>
      </c>
      <c r="AQ1164" s="179">
        <v>3.23827636000665</v>
      </c>
      <c r="AR1164" s="179">
        <v>2.90671222758276</v>
      </c>
      <c r="AS1164" s="177">
        <v>0.8</v>
      </c>
      <c r="AT1164" s="180">
        <v>1.02645237028684</v>
      </c>
      <c r="AU1164" s="181">
        <v>1157</v>
      </c>
    </row>
    <row r="1165" customHeight="1" spans="1:47">
      <c r="A1165" s="184" t="s">
        <v>1315</v>
      </c>
      <c r="B1165" s="185" t="s">
        <v>1331</v>
      </c>
      <c r="C1165" s="167" t="s">
        <v>1334</v>
      </c>
      <c r="D1165" s="186">
        <v>0</v>
      </c>
      <c r="E1165" s="186">
        <v>0.75</v>
      </c>
      <c r="F1165" s="186" t="s">
        <v>160</v>
      </c>
      <c r="G1165" s="186" t="s">
        <v>160</v>
      </c>
      <c r="H1165" s="186" t="s">
        <v>160</v>
      </c>
      <c r="I1165" s="186" t="s">
        <v>160</v>
      </c>
      <c r="J1165" s="186" t="s">
        <v>160</v>
      </c>
      <c r="K1165" s="196" t="s">
        <v>160</v>
      </c>
      <c r="L1165" s="171">
        <v>0.378</v>
      </c>
      <c r="M1165" s="172">
        <v>32</v>
      </c>
      <c r="N1165" s="173">
        <v>117.22</v>
      </c>
      <c r="O1165" s="173">
        <v>34.25</v>
      </c>
      <c r="P1165" s="174">
        <v>1.114</v>
      </c>
      <c r="Q1165" s="175">
        <v>30.95</v>
      </c>
      <c r="R1165" s="176">
        <v>22</v>
      </c>
      <c r="S1165" s="174">
        <f t="shared" si="36"/>
        <v>1.2022</v>
      </c>
      <c r="T1165" s="177">
        <f t="shared" si="37"/>
        <v>-0.073365496589586</v>
      </c>
      <c r="U1165" s="219">
        <v>2.93</v>
      </c>
      <c r="V1165" s="219">
        <v>3.57</v>
      </c>
      <c r="W1165" s="219">
        <v>4.22</v>
      </c>
      <c r="X1165" s="219">
        <v>5.07</v>
      </c>
      <c r="Y1165" s="219">
        <v>5.45</v>
      </c>
      <c r="Z1165" s="219">
        <v>5.44</v>
      </c>
      <c r="AA1165" s="219">
        <v>4.91</v>
      </c>
      <c r="AB1165" s="219">
        <v>4.63</v>
      </c>
      <c r="AC1165" s="219">
        <v>4.19</v>
      </c>
      <c r="AD1165" s="219">
        <v>3.42</v>
      </c>
      <c r="AE1165" s="219">
        <v>2.93</v>
      </c>
      <c r="AF1165" s="219">
        <v>2.63</v>
      </c>
      <c r="AG1165" s="179">
        <v>3.23661906504741</v>
      </c>
      <c r="AH1165" s="179">
        <v>3.94359387789053</v>
      </c>
      <c r="AI1165" s="179">
        <v>4.66161517218433</v>
      </c>
      <c r="AJ1165" s="179">
        <v>5.6005660954916</v>
      </c>
      <c r="AK1165" s="179">
        <v>6.0203323906172</v>
      </c>
      <c r="AL1165" s="179">
        <v>6.00928590916653</v>
      </c>
      <c r="AM1165" s="179">
        <v>5.42382239228082</v>
      </c>
      <c r="AN1165" s="179">
        <v>5.11452091166195</v>
      </c>
      <c r="AO1165" s="179">
        <v>4.62847572783231</v>
      </c>
      <c r="AP1165" s="179">
        <v>3.77789665613043</v>
      </c>
      <c r="AQ1165" s="179">
        <v>3.23661906504741</v>
      </c>
      <c r="AR1165" s="179">
        <v>2.9052246215272</v>
      </c>
      <c r="AS1165" s="177">
        <v>0.8</v>
      </c>
      <c r="AT1165" s="180">
        <v>1.02626701061184</v>
      </c>
      <c r="AU1165" s="181">
        <v>1158</v>
      </c>
    </row>
    <row r="1166" customHeight="1" spans="1:47">
      <c r="A1166" s="184" t="s">
        <v>1315</v>
      </c>
      <c r="B1166" s="185" t="s">
        <v>1331</v>
      </c>
      <c r="C1166" s="167" t="s">
        <v>1335</v>
      </c>
      <c r="D1166" s="186">
        <v>0</v>
      </c>
      <c r="E1166" s="186">
        <v>0.75</v>
      </c>
      <c r="F1166" s="186" t="s">
        <v>160</v>
      </c>
      <c r="G1166" s="186" t="s">
        <v>160</v>
      </c>
      <c r="H1166" s="186" t="s">
        <v>160</v>
      </c>
      <c r="I1166" s="186" t="s">
        <v>160</v>
      </c>
      <c r="J1166" s="186" t="s">
        <v>160</v>
      </c>
      <c r="K1166" s="196" t="s">
        <v>160</v>
      </c>
      <c r="L1166" s="171">
        <v>0.378</v>
      </c>
      <c r="M1166" s="172">
        <v>40</v>
      </c>
      <c r="N1166" s="173">
        <v>117.13</v>
      </c>
      <c r="O1166" s="173">
        <v>34.3</v>
      </c>
      <c r="P1166" s="174">
        <v>1.11</v>
      </c>
      <c r="Q1166" s="175">
        <v>31</v>
      </c>
      <c r="R1166" s="176">
        <v>22</v>
      </c>
      <c r="S1166" s="174">
        <f t="shared" si="36"/>
        <v>1.2022</v>
      </c>
      <c r="T1166" s="177">
        <f t="shared" si="37"/>
        <v>-0.0766927299950093</v>
      </c>
      <c r="U1166" s="219">
        <v>2.93</v>
      </c>
      <c r="V1166" s="219">
        <v>3.57</v>
      </c>
      <c r="W1166" s="219">
        <v>4.22</v>
      </c>
      <c r="X1166" s="219">
        <v>5.07</v>
      </c>
      <c r="Y1166" s="219">
        <v>5.45</v>
      </c>
      <c r="Z1166" s="219">
        <v>5.44</v>
      </c>
      <c r="AA1166" s="219">
        <v>4.91</v>
      </c>
      <c r="AB1166" s="219">
        <v>4.63</v>
      </c>
      <c r="AC1166" s="219">
        <v>4.19</v>
      </c>
      <c r="AD1166" s="219">
        <v>3.42</v>
      </c>
      <c r="AE1166" s="219">
        <v>2.93</v>
      </c>
      <c r="AF1166" s="219">
        <v>2.63</v>
      </c>
      <c r="AG1166" s="179">
        <v>3.23888078522708</v>
      </c>
      <c r="AH1166" s="179">
        <v>3.94634962568624</v>
      </c>
      <c r="AI1166" s="179">
        <v>4.66487266677757</v>
      </c>
      <c r="AJ1166" s="179">
        <v>5.60447972051239</v>
      </c>
      <c r="AK1166" s="179">
        <v>6.02453934453502</v>
      </c>
      <c r="AL1166" s="179">
        <v>6.01348514390285</v>
      </c>
      <c r="AM1166" s="179">
        <v>5.4276125103976</v>
      </c>
      <c r="AN1166" s="179">
        <v>5.11809489269672</v>
      </c>
      <c r="AO1166" s="179">
        <v>4.63171006488105</v>
      </c>
      <c r="AP1166" s="179">
        <v>3.78053661620363</v>
      </c>
      <c r="AQ1166" s="179">
        <v>3.23888078522708</v>
      </c>
      <c r="AR1166" s="179">
        <v>2.90725476626185</v>
      </c>
      <c r="AS1166" s="177">
        <v>0.8</v>
      </c>
      <c r="AT1166" s="180">
        <v>1.02599669441913</v>
      </c>
      <c r="AU1166" s="181">
        <v>1159</v>
      </c>
    </row>
    <row r="1167" customHeight="1" spans="1:47">
      <c r="A1167" s="184" t="s">
        <v>1315</v>
      </c>
      <c r="B1167" s="185" t="s">
        <v>1331</v>
      </c>
      <c r="C1167" s="167" t="s">
        <v>1336</v>
      </c>
      <c r="D1167" s="186">
        <v>0</v>
      </c>
      <c r="E1167" s="186">
        <v>0.75</v>
      </c>
      <c r="F1167" s="186" t="s">
        <v>160</v>
      </c>
      <c r="G1167" s="186" t="s">
        <v>160</v>
      </c>
      <c r="H1167" s="186" t="s">
        <v>160</v>
      </c>
      <c r="I1167" s="186" t="s">
        <v>160</v>
      </c>
      <c r="J1167" s="186" t="s">
        <v>160</v>
      </c>
      <c r="K1167" s="196" t="s">
        <v>160</v>
      </c>
      <c r="L1167" s="171">
        <v>0.378</v>
      </c>
      <c r="M1167" s="172">
        <v>36</v>
      </c>
      <c r="N1167" s="173">
        <v>117.45</v>
      </c>
      <c r="O1167" s="173">
        <v>34.45</v>
      </c>
      <c r="P1167" s="174">
        <v>1.12</v>
      </c>
      <c r="Q1167" s="175">
        <v>31.25</v>
      </c>
      <c r="R1167" s="176">
        <v>22</v>
      </c>
      <c r="S1167" s="174">
        <f t="shared" si="36"/>
        <v>1.2022</v>
      </c>
      <c r="T1167" s="177">
        <f t="shared" si="37"/>
        <v>-0.0683746464814509</v>
      </c>
      <c r="U1167" s="219">
        <v>2.93</v>
      </c>
      <c r="V1167" s="219">
        <v>3.57</v>
      </c>
      <c r="W1167" s="219">
        <v>4.22</v>
      </c>
      <c r="X1167" s="219">
        <v>5.07</v>
      </c>
      <c r="Y1167" s="219">
        <v>5.45</v>
      </c>
      <c r="Z1167" s="219">
        <v>5.44</v>
      </c>
      <c r="AA1167" s="219">
        <v>4.91</v>
      </c>
      <c r="AB1167" s="219">
        <v>4.63</v>
      </c>
      <c r="AC1167" s="219">
        <v>4.19</v>
      </c>
      <c r="AD1167" s="219">
        <v>3.42</v>
      </c>
      <c r="AE1167" s="219">
        <v>2.93</v>
      </c>
      <c r="AF1167" s="219">
        <v>2.63</v>
      </c>
      <c r="AG1167" s="179">
        <v>3.24461307602728</v>
      </c>
      <c r="AH1167" s="179">
        <v>3.95333402096157</v>
      </c>
      <c r="AI1167" s="179">
        <v>4.67312873066045</v>
      </c>
      <c r="AJ1167" s="179">
        <v>5.61439873565131</v>
      </c>
      <c r="AK1167" s="179">
        <v>6.03520179670604</v>
      </c>
      <c r="AL1167" s="179">
        <v>6.02412803194144</v>
      </c>
      <c r="AM1167" s="179">
        <v>5.43721849941773</v>
      </c>
      <c r="AN1167" s="179">
        <v>5.12715308600898</v>
      </c>
      <c r="AO1167" s="179">
        <v>4.63990743636666</v>
      </c>
      <c r="AP1167" s="179">
        <v>3.7872275494926</v>
      </c>
      <c r="AQ1167" s="179">
        <v>3.24461307602728</v>
      </c>
      <c r="AR1167" s="179">
        <v>2.91240013308934</v>
      </c>
      <c r="AS1167" s="177">
        <v>0.8</v>
      </c>
      <c r="AT1167" s="180">
        <v>1.0264909868858</v>
      </c>
      <c r="AU1167" s="181">
        <v>1160</v>
      </c>
    </row>
    <row r="1168" customHeight="1" spans="1:47">
      <c r="A1168" s="184" t="s">
        <v>1315</v>
      </c>
      <c r="B1168" s="185" t="s">
        <v>1331</v>
      </c>
      <c r="C1168" s="167" t="s">
        <v>1337</v>
      </c>
      <c r="D1168" s="186">
        <v>0</v>
      </c>
      <c r="E1168" s="186">
        <v>0.75</v>
      </c>
      <c r="F1168" s="186" t="s">
        <v>160</v>
      </c>
      <c r="G1168" s="186" t="s">
        <v>160</v>
      </c>
      <c r="H1168" s="186" t="s">
        <v>160</v>
      </c>
      <c r="I1168" s="186" t="s">
        <v>160</v>
      </c>
      <c r="J1168" s="186" t="s">
        <v>160</v>
      </c>
      <c r="K1168" s="196" t="s">
        <v>160</v>
      </c>
      <c r="L1168" s="171">
        <v>0.378</v>
      </c>
      <c r="M1168" s="172">
        <v>32</v>
      </c>
      <c r="N1168" s="173">
        <v>117.18</v>
      </c>
      <c r="O1168" s="173">
        <v>34.25</v>
      </c>
      <c r="P1168" s="174">
        <v>1.118</v>
      </c>
      <c r="Q1168" s="175">
        <v>30.95</v>
      </c>
      <c r="R1168" s="176">
        <v>22</v>
      </c>
      <c r="S1168" s="174">
        <f t="shared" si="36"/>
        <v>1.2022</v>
      </c>
      <c r="T1168" s="177">
        <f t="shared" si="37"/>
        <v>-0.0700382631841626</v>
      </c>
      <c r="U1168" s="219">
        <v>2.93</v>
      </c>
      <c r="V1168" s="219">
        <v>3.57</v>
      </c>
      <c r="W1168" s="219">
        <v>4.22</v>
      </c>
      <c r="X1168" s="219">
        <v>5.07</v>
      </c>
      <c r="Y1168" s="219">
        <v>5.45</v>
      </c>
      <c r="Z1168" s="219">
        <v>5.44</v>
      </c>
      <c r="AA1168" s="219">
        <v>4.91</v>
      </c>
      <c r="AB1168" s="219">
        <v>4.63</v>
      </c>
      <c r="AC1168" s="219">
        <v>4.19</v>
      </c>
      <c r="AD1168" s="219">
        <v>3.42</v>
      </c>
      <c r="AE1168" s="219">
        <v>2.93</v>
      </c>
      <c r="AF1168" s="219">
        <v>2.63</v>
      </c>
      <c r="AG1168" s="179">
        <v>3.23661906504741</v>
      </c>
      <c r="AH1168" s="179">
        <v>3.94359387789053</v>
      </c>
      <c r="AI1168" s="179">
        <v>4.66161517218433</v>
      </c>
      <c r="AJ1168" s="179">
        <v>5.6005660954916</v>
      </c>
      <c r="AK1168" s="179">
        <v>6.0203323906172</v>
      </c>
      <c r="AL1168" s="179">
        <v>6.00928590916653</v>
      </c>
      <c r="AM1168" s="179">
        <v>5.42382239228082</v>
      </c>
      <c r="AN1168" s="179">
        <v>5.11452091166195</v>
      </c>
      <c r="AO1168" s="179">
        <v>4.62847572783231</v>
      </c>
      <c r="AP1168" s="179">
        <v>3.77789665613043</v>
      </c>
      <c r="AQ1168" s="179">
        <v>3.23661906504741</v>
      </c>
      <c r="AR1168" s="179">
        <v>2.9052246215272</v>
      </c>
      <c r="AS1168" s="177">
        <v>0.8</v>
      </c>
      <c r="AT1168" s="180">
        <v>1.02692349279414</v>
      </c>
      <c r="AU1168" s="181">
        <v>1161</v>
      </c>
    </row>
    <row r="1169" customHeight="1" spans="1:47">
      <c r="A1169" s="184" t="s">
        <v>1315</v>
      </c>
      <c r="B1169" s="185" t="s">
        <v>1331</v>
      </c>
      <c r="C1169" s="167" t="s">
        <v>1338</v>
      </c>
      <c r="D1169" s="186">
        <v>0</v>
      </c>
      <c r="E1169" s="186">
        <v>0.75</v>
      </c>
      <c r="F1169" s="186" t="s">
        <v>160</v>
      </c>
      <c r="G1169" s="186" t="s">
        <v>160</v>
      </c>
      <c r="H1169" s="186" t="s">
        <v>160</v>
      </c>
      <c r="I1169" s="186" t="s">
        <v>160</v>
      </c>
      <c r="J1169" s="186" t="s">
        <v>160</v>
      </c>
      <c r="K1169" s="196" t="s">
        <v>160</v>
      </c>
      <c r="L1169" s="171">
        <v>0.378</v>
      </c>
      <c r="M1169" s="172">
        <v>41</v>
      </c>
      <c r="N1169" s="173">
        <v>116.6</v>
      </c>
      <c r="O1169" s="173">
        <v>34.7</v>
      </c>
      <c r="P1169" s="174">
        <v>1.079</v>
      </c>
      <c r="Q1169" s="175">
        <v>31.5</v>
      </c>
      <c r="R1169" s="176">
        <v>22</v>
      </c>
      <c r="S1169" s="174">
        <f t="shared" si="36"/>
        <v>1.209392</v>
      </c>
      <c r="T1169" s="177">
        <f t="shared" si="37"/>
        <v>-0.107816158863297</v>
      </c>
      <c r="U1169" s="219">
        <v>2.91</v>
      </c>
      <c r="V1169" s="219">
        <v>3.59</v>
      </c>
      <c r="W1169" s="219">
        <v>4.24</v>
      </c>
      <c r="X1169" s="219">
        <v>5.16</v>
      </c>
      <c r="Y1169" s="219">
        <v>5.48</v>
      </c>
      <c r="Z1169" s="219">
        <v>5.53</v>
      </c>
      <c r="AA1169" s="219">
        <v>4.87</v>
      </c>
      <c r="AB1169" s="219">
        <v>4.67</v>
      </c>
      <c r="AC1169" s="219">
        <v>4.23</v>
      </c>
      <c r="AD1169" s="219">
        <v>3.45</v>
      </c>
      <c r="AE1169" s="219">
        <v>2.96</v>
      </c>
      <c r="AF1169" s="219">
        <v>2.6</v>
      </c>
      <c r="AG1169" s="179">
        <v>3.22977006628124</v>
      </c>
      <c r="AH1169" s="179">
        <v>3.98449296836758</v>
      </c>
      <c r="AI1169" s="179">
        <v>4.70591927183246</v>
      </c>
      <c r="AJ1169" s="179">
        <v>5.72701496289044</v>
      </c>
      <c r="AK1169" s="179">
        <v>6.08217868151931</v>
      </c>
      <c r="AL1169" s="179">
        <v>6.13767301255507</v>
      </c>
      <c r="AM1169" s="179">
        <v>5.40514784288303</v>
      </c>
      <c r="AN1169" s="179">
        <v>5.18317051873999</v>
      </c>
      <c r="AO1169" s="179">
        <v>4.69482040562531</v>
      </c>
      <c r="AP1169" s="179">
        <v>3.82910884146745</v>
      </c>
      <c r="AQ1169" s="179">
        <v>3.285264397317</v>
      </c>
      <c r="AR1169" s="179">
        <v>2.88570521385953</v>
      </c>
      <c r="AS1169" s="177">
        <v>0.8</v>
      </c>
      <c r="AT1169" s="180">
        <v>1.02710885246915</v>
      </c>
      <c r="AU1169" s="181">
        <v>1162</v>
      </c>
    </row>
    <row r="1170" customHeight="1" spans="1:47">
      <c r="A1170" s="184" t="s">
        <v>1315</v>
      </c>
      <c r="B1170" s="185" t="s">
        <v>1331</v>
      </c>
      <c r="C1170" s="167" t="s">
        <v>1339</v>
      </c>
      <c r="D1170" s="186">
        <v>0</v>
      </c>
      <c r="E1170" s="186">
        <v>0.75</v>
      </c>
      <c r="F1170" s="186" t="s">
        <v>160</v>
      </c>
      <c r="G1170" s="186" t="s">
        <v>160</v>
      </c>
      <c r="H1170" s="186" t="s">
        <v>160</v>
      </c>
      <c r="I1170" s="186" t="s">
        <v>160</v>
      </c>
      <c r="J1170" s="186" t="s">
        <v>160</v>
      </c>
      <c r="K1170" s="196" t="s">
        <v>160</v>
      </c>
      <c r="L1170" s="171">
        <v>0.378</v>
      </c>
      <c r="M1170" s="172">
        <v>34</v>
      </c>
      <c r="N1170" s="173">
        <v>116.93</v>
      </c>
      <c r="O1170" s="173">
        <v>34.73</v>
      </c>
      <c r="P1170" s="174">
        <v>1.088</v>
      </c>
      <c r="Q1170" s="175">
        <v>31.53</v>
      </c>
      <c r="R1170" s="176">
        <v>22</v>
      </c>
      <c r="S1170" s="174">
        <f t="shared" si="36"/>
        <v>1.209392</v>
      </c>
      <c r="T1170" s="177">
        <f t="shared" si="37"/>
        <v>-0.100374403005808</v>
      </c>
      <c r="U1170" s="219">
        <v>2.91</v>
      </c>
      <c r="V1170" s="219">
        <v>3.59</v>
      </c>
      <c r="W1170" s="219">
        <v>4.24</v>
      </c>
      <c r="X1170" s="219">
        <v>5.16</v>
      </c>
      <c r="Y1170" s="219">
        <v>5.48</v>
      </c>
      <c r="Z1170" s="219">
        <v>5.53</v>
      </c>
      <c r="AA1170" s="219">
        <v>4.87</v>
      </c>
      <c r="AB1170" s="219">
        <v>4.67</v>
      </c>
      <c r="AC1170" s="219">
        <v>4.23</v>
      </c>
      <c r="AD1170" s="219">
        <v>3.45</v>
      </c>
      <c r="AE1170" s="219">
        <v>2.96</v>
      </c>
      <c r="AF1170" s="219">
        <v>2.6</v>
      </c>
      <c r="AG1170" s="179">
        <v>3.23061703732123</v>
      </c>
      <c r="AH1170" s="179">
        <v>3.98553785703891</v>
      </c>
      <c r="AI1170" s="179">
        <v>4.70715334647492</v>
      </c>
      <c r="AJ1170" s="179">
        <v>5.7285168084459</v>
      </c>
      <c r="AK1170" s="179">
        <v>6.08377366478363</v>
      </c>
      <c r="AL1170" s="179">
        <v>6.1392825485864</v>
      </c>
      <c r="AM1170" s="179">
        <v>5.40656528238983</v>
      </c>
      <c r="AN1170" s="179">
        <v>5.18452974717875</v>
      </c>
      <c r="AO1170" s="179">
        <v>4.69605156971437</v>
      </c>
      <c r="AP1170" s="179">
        <v>3.83011298239115</v>
      </c>
      <c r="AQ1170" s="179">
        <v>3.286125921124</v>
      </c>
      <c r="AR1170" s="179">
        <v>2.88646195774406</v>
      </c>
      <c r="AS1170" s="177">
        <v>0.8</v>
      </c>
      <c r="AT1170" s="180">
        <v>1.02855311327021</v>
      </c>
      <c r="AU1170" s="181">
        <v>1163</v>
      </c>
    </row>
    <row r="1171" customHeight="1" spans="1:47">
      <c r="A1171" s="184" t="s">
        <v>1315</v>
      </c>
      <c r="B1171" s="185" t="s">
        <v>1331</v>
      </c>
      <c r="C1171" s="167" t="s">
        <v>1340</v>
      </c>
      <c r="D1171" s="186">
        <v>0</v>
      </c>
      <c r="E1171" s="186">
        <v>0.75</v>
      </c>
      <c r="F1171" s="186" t="s">
        <v>160</v>
      </c>
      <c r="G1171" s="186" t="s">
        <v>160</v>
      </c>
      <c r="H1171" s="186" t="s">
        <v>160</v>
      </c>
      <c r="I1171" s="186" t="s">
        <v>160</v>
      </c>
      <c r="J1171" s="186" t="s">
        <v>160</v>
      </c>
      <c r="K1171" s="196" t="s">
        <v>160</v>
      </c>
      <c r="L1171" s="171">
        <v>0.378</v>
      </c>
      <c r="M1171" s="172">
        <v>31</v>
      </c>
      <c r="N1171" s="173">
        <v>117.17</v>
      </c>
      <c r="O1171" s="173">
        <v>34.18</v>
      </c>
      <c r="P1171" s="174">
        <v>1.119</v>
      </c>
      <c r="Q1171" s="175">
        <v>30.78</v>
      </c>
      <c r="R1171" s="176">
        <v>22</v>
      </c>
      <c r="S1171" s="174">
        <f t="shared" si="36"/>
        <v>1.2022</v>
      </c>
      <c r="T1171" s="177">
        <f t="shared" si="37"/>
        <v>-0.0692064548328069</v>
      </c>
      <c r="U1171" s="219">
        <v>2.93</v>
      </c>
      <c r="V1171" s="219">
        <v>3.57</v>
      </c>
      <c r="W1171" s="219">
        <v>4.22</v>
      </c>
      <c r="X1171" s="219">
        <v>5.07</v>
      </c>
      <c r="Y1171" s="219">
        <v>5.45</v>
      </c>
      <c r="Z1171" s="219">
        <v>5.44</v>
      </c>
      <c r="AA1171" s="219">
        <v>4.91</v>
      </c>
      <c r="AB1171" s="219">
        <v>4.63</v>
      </c>
      <c r="AC1171" s="219">
        <v>4.19</v>
      </c>
      <c r="AD1171" s="219">
        <v>3.42</v>
      </c>
      <c r="AE1171" s="219">
        <v>2.93</v>
      </c>
      <c r="AF1171" s="219">
        <v>2.63</v>
      </c>
      <c r="AG1171" s="179">
        <v>3.23414287140243</v>
      </c>
      <c r="AH1171" s="179">
        <v>3.94057680918316</v>
      </c>
      <c r="AI1171" s="179">
        <v>4.65804877724172</v>
      </c>
      <c r="AJ1171" s="179">
        <v>5.59628135085676</v>
      </c>
      <c r="AK1171" s="179">
        <v>6.01572650141407</v>
      </c>
      <c r="AL1171" s="179">
        <v>6.00468847113625</v>
      </c>
      <c r="AM1171" s="179">
        <v>5.41967286641158</v>
      </c>
      <c r="AN1171" s="179">
        <v>5.11060801863251</v>
      </c>
      <c r="AO1171" s="179">
        <v>4.62493468640825</v>
      </c>
      <c r="AP1171" s="179">
        <v>3.7750063550158</v>
      </c>
      <c r="AQ1171" s="179">
        <v>3.23414287140243</v>
      </c>
      <c r="AR1171" s="179">
        <v>2.90300196306771</v>
      </c>
      <c r="AS1171" s="177">
        <v>0.8</v>
      </c>
      <c r="AT1171" s="180">
        <v>1.03865438215009</v>
      </c>
      <c r="AU1171" s="181">
        <v>1164</v>
      </c>
    </row>
    <row r="1172" customHeight="1" spans="1:47">
      <c r="A1172" s="184" t="s">
        <v>1315</v>
      </c>
      <c r="B1172" s="185" t="s">
        <v>1331</v>
      </c>
      <c r="C1172" s="167" t="s">
        <v>1341</v>
      </c>
      <c r="D1172" s="186">
        <v>0</v>
      </c>
      <c r="E1172" s="186">
        <v>0.75</v>
      </c>
      <c r="F1172" s="186" t="s">
        <v>160</v>
      </c>
      <c r="G1172" s="186" t="s">
        <v>160</v>
      </c>
      <c r="H1172" s="186" t="s">
        <v>160</v>
      </c>
      <c r="I1172" s="186" t="s">
        <v>160</v>
      </c>
      <c r="J1172" s="186" t="s">
        <v>160</v>
      </c>
      <c r="K1172" s="196" t="s">
        <v>160</v>
      </c>
      <c r="L1172" s="171">
        <v>0.378</v>
      </c>
      <c r="M1172" s="172">
        <v>23</v>
      </c>
      <c r="N1172" s="173">
        <v>117.95</v>
      </c>
      <c r="O1172" s="173">
        <v>33.9</v>
      </c>
      <c r="P1172" s="174">
        <v>1.122</v>
      </c>
      <c r="Q1172" s="175">
        <v>30.7</v>
      </c>
      <c r="R1172" s="176">
        <v>22</v>
      </c>
      <c r="S1172" s="174">
        <f t="shared" si="36"/>
        <v>1.179832</v>
      </c>
      <c r="T1172" s="177">
        <f t="shared" si="37"/>
        <v>-0.0490171482041512</v>
      </c>
      <c r="U1172" s="219">
        <v>2.91</v>
      </c>
      <c r="V1172" s="219">
        <v>3.5</v>
      </c>
      <c r="W1172" s="219">
        <v>3.87</v>
      </c>
      <c r="X1172" s="219">
        <v>4.95</v>
      </c>
      <c r="Y1172" s="219">
        <v>5.32</v>
      </c>
      <c r="Z1172" s="219">
        <v>5.2</v>
      </c>
      <c r="AA1172" s="219">
        <v>4.86</v>
      </c>
      <c r="AB1172" s="219">
        <v>4.6</v>
      </c>
      <c r="AC1172" s="219">
        <v>4.14</v>
      </c>
      <c r="AD1172" s="219">
        <v>3.45</v>
      </c>
      <c r="AE1172" s="219">
        <v>2.99</v>
      </c>
      <c r="AF1172" s="219">
        <v>2.68</v>
      </c>
      <c r="AG1172" s="179">
        <v>3.20717797110097</v>
      </c>
      <c r="AH1172" s="179">
        <v>3.85743054943416</v>
      </c>
      <c r="AI1172" s="179">
        <v>4.26521606466005</v>
      </c>
      <c r="AJ1172" s="179">
        <v>5.45550891991402</v>
      </c>
      <c r="AK1172" s="179">
        <v>5.86329443513992</v>
      </c>
      <c r="AL1172" s="179">
        <v>5.73103967344503</v>
      </c>
      <c r="AM1172" s="179">
        <v>5.35631784864286</v>
      </c>
      <c r="AN1172" s="179">
        <v>5.06976586497061</v>
      </c>
      <c r="AO1172" s="179">
        <v>4.56278927847355</v>
      </c>
      <c r="AP1172" s="179">
        <v>3.80232439872795</v>
      </c>
      <c r="AQ1172" s="179">
        <v>3.29534781223089</v>
      </c>
      <c r="AR1172" s="179">
        <v>2.95368967785244</v>
      </c>
      <c r="AS1172" s="177">
        <v>0.8</v>
      </c>
      <c r="AT1172" s="180">
        <v>1.03435341613503</v>
      </c>
      <c r="AU1172" s="181">
        <v>1165</v>
      </c>
    </row>
    <row r="1173" customHeight="1" spans="1:47">
      <c r="A1173" s="184" t="s">
        <v>1315</v>
      </c>
      <c r="B1173" s="185" t="s">
        <v>1331</v>
      </c>
      <c r="C1173" s="167" t="s">
        <v>1342</v>
      </c>
      <c r="D1173" s="186">
        <v>0</v>
      </c>
      <c r="E1173" s="186">
        <v>0.75</v>
      </c>
      <c r="F1173" s="186" t="s">
        <v>160</v>
      </c>
      <c r="G1173" s="186" t="s">
        <v>160</v>
      </c>
      <c r="H1173" s="186" t="s">
        <v>160</v>
      </c>
      <c r="I1173" s="186" t="s">
        <v>160</v>
      </c>
      <c r="J1173" s="186" t="s">
        <v>160</v>
      </c>
      <c r="K1173" s="196" t="s">
        <v>160</v>
      </c>
      <c r="L1173" s="171">
        <v>0.378</v>
      </c>
      <c r="M1173" s="172">
        <v>32</v>
      </c>
      <c r="N1173" s="173">
        <v>118.35</v>
      </c>
      <c r="O1173" s="173">
        <v>34.38</v>
      </c>
      <c r="P1173" s="174">
        <v>1.141</v>
      </c>
      <c r="Q1173" s="175">
        <v>31.68</v>
      </c>
      <c r="R1173" s="176">
        <v>22</v>
      </c>
      <c r="S1173" s="174">
        <f t="shared" si="36"/>
        <v>1.217896</v>
      </c>
      <c r="T1173" s="177">
        <f t="shared" si="37"/>
        <v>-0.0631383960535219</v>
      </c>
      <c r="U1173" s="219">
        <v>2.96</v>
      </c>
      <c r="V1173" s="219">
        <v>3.69</v>
      </c>
      <c r="W1173" s="219">
        <v>4.3</v>
      </c>
      <c r="X1173" s="219">
        <v>5.2</v>
      </c>
      <c r="Y1173" s="219">
        <v>5.58</v>
      </c>
      <c r="Z1173" s="219">
        <v>5.36</v>
      </c>
      <c r="AA1173" s="219">
        <v>4.87</v>
      </c>
      <c r="AB1173" s="219">
        <v>4.64</v>
      </c>
      <c r="AC1173" s="219">
        <v>4.24</v>
      </c>
      <c r="AD1173" s="219">
        <v>3.49</v>
      </c>
      <c r="AE1173" s="219">
        <v>3</v>
      </c>
      <c r="AF1173" s="219">
        <v>2.71</v>
      </c>
      <c r="AG1173" s="179">
        <v>3.28923454876278</v>
      </c>
      <c r="AH1173" s="179">
        <v>4.10043090707252</v>
      </c>
      <c r="AI1173" s="179">
        <v>4.7782799188108</v>
      </c>
      <c r="AJ1173" s="179">
        <v>5.77838501809678</v>
      </c>
      <c r="AK1173" s="179">
        <v>6.20065161557309</v>
      </c>
      <c r="AL1173" s="179">
        <v>5.95618148019207</v>
      </c>
      <c r="AM1173" s="179">
        <v>5.41167981502526</v>
      </c>
      <c r="AN1173" s="179">
        <v>5.15609740076328</v>
      </c>
      <c r="AO1173" s="179">
        <v>4.71160624552507</v>
      </c>
      <c r="AP1173" s="179">
        <v>3.87818532945342</v>
      </c>
      <c r="AQ1173" s="179">
        <v>3.33368366428661</v>
      </c>
      <c r="AR1173" s="179">
        <v>3.0114275767389</v>
      </c>
      <c r="AS1173" s="177">
        <v>0.8</v>
      </c>
      <c r="AT1173" s="180">
        <v>1.02403187178985</v>
      </c>
      <c r="AU1173" s="181">
        <v>1166</v>
      </c>
    </row>
    <row r="1174" customHeight="1" spans="1:47">
      <c r="A1174" s="184" t="s">
        <v>1315</v>
      </c>
      <c r="B1174" s="185" t="s">
        <v>1331</v>
      </c>
      <c r="C1174" s="167" t="s">
        <v>1343</v>
      </c>
      <c r="D1174" s="186">
        <v>0</v>
      </c>
      <c r="E1174" s="186">
        <v>0.75</v>
      </c>
      <c r="F1174" s="186" t="s">
        <v>160</v>
      </c>
      <c r="G1174" s="186" t="s">
        <v>160</v>
      </c>
      <c r="H1174" s="186" t="s">
        <v>160</v>
      </c>
      <c r="I1174" s="186" t="s">
        <v>160</v>
      </c>
      <c r="J1174" s="186" t="s">
        <v>160</v>
      </c>
      <c r="K1174" s="196" t="s">
        <v>160</v>
      </c>
      <c r="L1174" s="171">
        <v>0.378</v>
      </c>
      <c r="M1174" s="172">
        <v>22</v>
      </c>
      <c r="N1174" s="173">
        <v>117.95</v>
      </c>
      <c r="O1174" s="173">
        <v>34.32</v>
      </c>
      <c r="P1174" s="174">
        <v>1.129</v>
      </c>
      <c r="Q1174" s="175">
        <v>31.02</v>
      </c>
      <c r="R1174" s="176">
        <v>22</v>
      </c>
      <c r="S1174" s="174">
        <f t="shared" si="36"/>
        <v>1.2022</v>
      </c>
      <c r="T1174" s="177">
        <f t="shared" si="37"/>
        <v>-0.0608883713192483</v>
      </c>
      <c r="U1174" s="219">
        <v>2.93</v>
      </c>
      <c r="V1174" s="219">
        <v>3.57</v>
      </c>
      <c r="W1174" s="219">
        <v>4.22</v>
      </c>
      <c r="X1174" s="219">
        <v>5.07</v>
      </c>
      <c r="Y1174" s="219">
        <v>5.45</v>
      </c>
      <c r="Z1174" s="219">
        <v>5.44</v>
      </c>
      <c r="AA1174" s="219">
        <v>4.91</v>
      </c>
      <c r="AB1174" s="219">
        <v>4.63</v>
      </c>
      <c r="AC1174" s="219">
        <v>4.19</v>
      </c>
      <c r="AD1174" s="219">
        <v>3.42</v>
      </c>
      <c r="AE1174" s="219">
        <v>2.93</v>
      </c>
      <c r="AF1174" s="219">
        <v>2.63</v>
      </c>
      <c r="AG1174" s="179">
        <v>3.23975817667609</v>
      </c>
      <c r="AH1174" s="179">
        <v>3.9474186657794</v>
      </c>
      <c r="AI1174" s="179">
        <v>4.66613635002495</v>
      </c>
      <c r="AJ1174" s="179">
        <v>5.60599793711529</v>
      </c>
      <c r="AK1174" s="179">
        <v>6.02617135252038</v>
      </c>
      <c r="AL1174" s="179">
        <v>6.01511415737814</v>
      </c>
      <c r="AM1174" s="179">
        <v>5.42908281483946</v>
      </c>
      <c r="AN1174" s="179">
        <v>5.11948135085676</v>
      </c>
      <c r="AO1174" s="179">
        <v>4.63296476459824</v>
      </c>
      <c r="AP1174" s="179">
        <v>3.78156073864582</v>
      </c>
      <c r="AQ1174" s="179">
        <v>3.23975817667609</v>
      </c>
      <c r="AR1174" s="179">
        <v>2.90804232240892</v>
      </c>
      <c r="AS1174" s="177">
        <v>0.8</v>
      </c>
      <c r="AT1174" s="180">
        <v>1.02502598243738</v>
      </c>
      <c r="AU1174" s="181">
        <v>1167</v>
      </c>
    </row>
    <row r="1175" customHeight="1" spans="1:47">
      <c r="A1175" s="184" t="s">
        <v>1315</v>
      </c>
      <c r="B1175" s="185" t="s">
        <v>1344</v>
      </c>
      <c r="C1175" s="188" t="s">
        <v>1345</v>
      </c>
      <c r="D1175" s="186">
        <v>0</v>
      </c>
      <c r="E1175" s="186">
        <v>0.75</v>
      </c>
      <c r="F1175" s="186" t="s">
        <v>160</v>
      </c>
      <c r="G1175" s="186" t="s">
        <v>160</v>
      </c>
      <c r="H1175" s="186" t="s">
        <v>160</v>
      </c>
      <c r="I1175" s="186" t="s">
        <v>160</v>
      </c>
      <c r="J1175" s="186" t="s">
        <v>160</v>
      </c>
      <c r="K1175" s="196" t="s">
        <v>160</v>
      </c>
      <c r="L1175" s="171">
        <v>0.378</v>
      </c>
      <c r="M1175" s="172">
        <v>4</v>
      </c>
      <c r="N1175" s="173">
        <v>119.22</v>
      </c>
      <c r="O1175" s="173">
        <v>34.6</v>
      </c>
      <c r="P1175" s="174">
        <v>1.141</v>
      </c>
      <c r="Q1175" s="175">
        <v>31.9</v>
      </c>
      <c r="R1175" s="176">
        <v>22</v>
      </c>
      <c r="S1175" s="174">
        <f t="shared" si="36"/>
        <v>1.195544</v>
      </c>
      <c r="T1175" s="177">
        <f t="shared" si="37"/>
        <v>-0.0456227457960562</v>
      </c>
      <c r="U1175" s="219">
        <v>2.93</v>
      </c>
      <c r="V1175" s="219">
        <v>3.63</v>
      </c>
      <c r="W1175" s="219">
        <v>4.2</v>
      </c>
      <c r="X1175" s="219">
        <v>5.04</v>
      </c>
      <c r="Y1175" s="219">
        <v>5.48</v>
      </c>
      <c r="Z1175" s="219">
        <v>5.21</v>
      </c>
      <c r="AA1175" s="219">
        <v>4.77</v>
      </c>
      <c r="AB1175" s="219">
        <v>4.59</v>
      </c>
      <c r="AC1175" s="219">
        <v>4.2</v>
      </c>
      <c r="AD1175" s="219">
        <v>3.45</v>
      </c>
      <c r="AE1175" s="219">
        <v>2.95</v>
      </c>
      <c r="AF1175" s="219">
        <v>2.67</v>
      </c>
      <c r="AG1175" s="179">
        <v>3.26120648006263</v>
      </c>
      <c r="AH1175" s="179">
        <v>4.04033430806394</v>
      </c>
      <c r="AI1175" s="179">
        <v>4.67476696800787</v>
      </c>
      <c r="AJ1175" s="179">
        <v>5.60972036160944</v>
      </c>
      <c r="AK1175" s="179">
        <v>6.09945785349598</v>
      </c>
      <c r="AL1175" s="179">
        <v>5.79893711983833</v>
      </c>
      <c r="AM1175" s="179">
        <v>5.30919962795179</v>
      </c>
      <c r="AN1175" s="179">
        <v>5.10885247218003</v>
      </c>
      <c r="AO1175" s="179">
        <v>4.67476696800787</v>
      </c>
      <c r="AP1175" s="179">
        <v>3.83998715229218</v>
      </c>
      <c r="AQ1175" s="179">
        <v>3.28346727514838</v>
      </c>
      <c r="AR1175" s="179">
        <v>2.97181614394786</v>
      </c>
      <c r="AS1175" s="177">
        <v>0.8</v>
      </c>
      <c r="AT1175" s="180">
        <v>1.0261933093341</v>
      </c>
      <c r="AU1175" s="181">
        <v>1168</v>
      </c>
    </row>
    <row r="1176" customHeight="1" spans="1:47">
      <c r="A1176" s="184" t="s">
        <v>1315</v>
      </c>
      <c r="B1176" s="185" t="s">
        <v>1344</v>
      </c>
      <c r="C1176" s="167" t="s">
        <v>1346</v>
      </c>
      <c r="D1176" s="186">
        <v>0</v>
      </c>
      <c r="E1176" s="186">
        <v>0.75</v>
      </c>
      <c r="F1176" s="186" t="s">
        <v>160</v>
      </c>
      <c r="G1176" s="186" t="s">
        <v>160</v>
      </c>
      <c r="H1176" s="186" t="s">
        <v>160</v>
      </c>
      <c r="I1176" s="186" t="s">
        <v>160</v>
      </c>
      <c r="J1176" s="186" t="s">
        <v>160</v>
      </c>
      <c r="K1176" s="196" t="s">
        <v>160</v>
      </c>
      <c r="L1176" s="171">
        <v>0.378</v>
      </c>
      <c r="M1176" s="172">
        <v>4</v>
      </c>
      <c r="N1176" s="173">
        <v>119.37</v>
      </c>
      <c r="O1176" s="173">
        <v>34.75</v>
      </c>
      <c r="P1176" s="174">
        <v>1.152</v>
      </c>
      <c r="Q1176" s="175">
        <v>32.15</v>
      </c>
      <c r="R1176" s="176">
        <v>22</v>
      </c>
      <c r="S1176" s="174">
        <f t="shared" si="36"/>
        <v>1.195544</v>
      </c>
      <c r="T1176" s="177">
        <f t="shared" si="37"/>
        <v>-0.0364219133716536</v>
      </c>
      <c r="U1176" s="219">
        <v>2.93</v>
      </c>
      <c r="V1176" s="219">
        <v>3.63</v>
      </c>
      <c r="W1176" s="219">
        <v>4.2</v>
      </c>
      <c r="X1176" s="219">
        <v>5.04</v>
      </c>
      <c r="Y1176" s="219">
        <v>5.48</v>
      </c>
      <c r="Z1176" s="219">
        <v>5.21</v>
      </c>
      <c r="AA1176" s="219">
        <v>4.77</v>
      </c>
      <c r="AB1176" s="219">
        <v>4.59</v>
      </c>
      <c r="AC1176" s="219">
        <v>4.2</v>
      </c>
      <c r="AD1176" s="219">
        <v>3.45</v>
      </c>
      <c r="AE1176" s="219">
        <v>2.95</v>
      </c>
      <c r="AF1176" s="219">
        <v>2.67</v>
      </c>
      <c r="AG1176" s="179">
        <v>3.26671580468808</v>
      </c>
      <c r="AH1176" s="179">
        <v>4.04715985358966</v>
      </c>
      <c r="AI1176" s="179">
        <v>4.68266429340953</v>
      </c>
      <c r="AJ1176" s="179">
        <v>5.61919715209143</v>
      </c>
      <c r="AK1176" s="179">
        <v>6.10976198282957</v>
      </c>
      <c r="AL1176" s="179">
        <v>5.80873356396753</v>
      </c>
      <c r="AM1176" s="179">
        <v>5.31816873322939</v>
      </c>
      <c r="AN1176" s="179">
        <v>5.1174831206547</v>
      </c>
      <c r="AO1176" s="179">
        <v>4.68266429340953</v>
      </c>
      <c r="AP1176" s="179">
        <v>3.84647424101497</v>
      </c>
      <c r="AQ1176" s="179">
        <v>3.28901420608526</v>
      </c>
      <c r="AR1176" s="179">
        <v>2.97683658652463</v>
      </c>
      <c r="AS1176" s="177">
        <v>0.8</v>
      </c>
      <c r="AT1176" s="180">
        <v>1.03488530392757</v>
      </c>
      <c r="AU1176" s="181">
        <v>1169</v>
      </c>
    </row>
    <row r="1177" customHeight="1" spans="1:47">
      <c r="A1177" s="184" t="s">
        <v>1315</v>
      </c>
      <c r="B1177" s="185" t="s">
        <v>1344</v>
      </c>
      <c r="C1177" s="167" t="s">
        <v>1347</v>
      </c>
      <c r="D1177" s="186">
        <v>0</v>
      </c>
      <c r="E1177" s="186">
        <v>0.75</v>
      </c>
      <c r="F1177" s="186" t="s">
        <v>160</v>
      </c>
      <c r="G1177" s="186" t="s">
        <v>160</v>
      </c>
      <c r="H1177" s="186" t="s">
        <v>160</v>
      </c>
      <c r="I1177" s="186" t="s">
        <v>160</v>
      </c>
      <c r="J1177" s="186" t="s">
        <v>160</v>
      </c>
      <c r="K1177" s="196" t="s">
        <v>160</v>
      </c>
      <c r="L1177" s="171">
        <v>0.378</v>
      </c>
      <c r="M1177" s="172">
        <v>6</v>
      </c>
      <c r="N1177" s="173">
        <v>119.17</v>
      </c>
      <c r="O1177" s="173">
        <v>34.6</v>
      </c>
      <c r="P1177" s="174">
        <v>1.131</v>
      </c>
      <c r="Q1177" s="175">
        <v>31.9</v>
      </c>
      <c r="R1177" s="176">
        <v>22</v>
      </c>
      <c r="S1177" s="174">
        <f t="shared" si="36"/>
        <v>1.195544</v>
      </c>
      <c r="T1177" s="177">
        <f t="shared" si="37"/>
        <v>-0.0539871389091494</v>
      </c>
      <c r="U1177" s="219">
        <v>2.93</v>
      </c>
      <c r="V1177" s="219">
        <v>3.63</v>
      </c>
      <c r="W1177" s="219">
        <v>4.2</v>
      </c>
      <c r="X1177" s="219">
        <v>5.04</v>
      </c>
      <c r="Y1177" s="219">
        <v>5.48</v>
      </c>
      <c r="Z1177" s="219">
        <v>5.21</v>
      </c>
      <c r="AA1177" s="219">
        <v>4.77</v>
      </c>
      <c r="AB1177" s="219">
        <v>4.59</v>
      </c>
      <c r="AC1177" s="219">
        <v>4.2</v>
      </c>
      <c r="AD1177" s="219">
        <v>3.45</v>
      </c>
      <c r="AE1177" s="219">
        <v>2.95</v>
      </c>
      <c r="AF1177" s="219">
        <v>2.67</v>
      </c>
      <c r="AG1177" s="179">
        <v>3.26120648006263</v>
      </c>
      <c r="AH1177" s="179">
        <v>4.04033430806394</v>
      </c>
      <c r="AI1177" s="179">
        <v>4.67476696800787</v>
      </c>
      <c r="AJ1177" s="179">
        <v>5.60972036160944</v>
      </c>
      <c r="AK1177" s="179">
        <v>6.09945785349598</v>
      </c>
      <c r="AL1177" s="179">
        <v>5.79893711983833</v>
      </c>
      <c r="AM1177" s="179">
        <v>5.30919962795179</v>
      </c>
      <c r="AN1177" s="179">
        <v>5.10885247218003</v>
      </c>
      <c r="AO1177" s="179">
        <v>4.67476696800787</v>
      </c>
      <c r="AP1177" s="179">
        <v>3.83998715229218</v>
      </c>
      <c r="AQ1177" s="179">
        <v>3.28346727514838</v>
      </c>
      <c r="AR1177" s="179">
        <v>2.97181614394786</v>
      </c>
      <c r="AS1177" s="177">
        <v>0.8</v>
      </c>
      <c r="AT1177" s="180">
        <v>1.03473555237901</v>
      </c>
      <c r="AU1177" s="181">
        <v>1170</v>
      </c>
    </row>
    <row r="1178" customHeight="1" spans="1:47">
      <c r="A1178" s="184" t="s">
        <v>1315</v>
      </c>
      <c r="B1178" s="185" t="s">
        <v>1344</v>
      </c>
      <c r="C1178" s="167" t="s">
        <v>1348</v>
      </c>
      <c r="D1178" s="186">
        <v>0</v>
      </c>
      <c r="E1178" s="186">
        <v>0.75</v>
      </c>
      <c r="F1178" s="186" t="s">
        <v>160</v>
      </c>
      <c r="G1178" s="186" t="s">
        <v>160</v>
      </c>
      <c r="H1178" s="186" t="s">
        <v>160</v>
      </c>
      <c r="I1178" s="186" t="s">
        <v>160</v>
      </c>
      <c r="J1178" s="186" t="s">
        <v>160</v>
      </c>
      <c r="K1178" s="196" t="s">
        <v>160</v>
      </c>
      <c r="L1178" s="171">
        <v>0.378</v>
      </c>
      <c r="M1178" s="172">
        <v>2</v>
      </c>
      <c r="N1178" s="173">
        <v>119.12</v>
      </c>
      <c r="O1178" s="173">
        <v>34.57</v>
      </c>
      <c r="P1178" s="174">
        <v>1.151</v>
      </c>
      <c r="Q1178" s="175">
        <v>31.87</v>
      </c>
      <c r="R1178" s="176">
        <v>22</v>
      </c>
      <c r="S1178" s="174">
        <f t="shared" si="36"/>
        <v>1.195544</v>
      </c>
      <c r="T1178" s="177">
        <f t="shared" si="37"/>
        <v>-0.0372583526829628</v>
      </c>
      <c r="U1178" s="219">
        <v>2.93</v>
      </c>
      <c r="V1178" s="219">
        <v>3.63</v>
      </c>
      <c r="W1178" s="219">
        <v>4.2</v>
      </c>
      <c r="X1178" s="219">
        <v>5.04</v>
      </c>
      <c r="Y1178" s="219">
        <v>5.48</v>
      </c>
      <c r="Z1178" s="219">
        <v>5.21</v>
      </c>
      <c r="AA1178" s="219">
        <v>4.77</v>
      </c>
      <c r="AB1178" s="219">
        <v>4.59</v>
      </c>
      <c r="AC1178" s="219">
        <v>4.2</v>
      </c>
      <c r="AD1178" s="219">
        <v>3.45</v>
      </c>
      <c r="AE1178" s="219">
        <v>2.95</v>
      </c>
      <c r="AF1178" s="219">
        <v>2.67</v>
      </c>
      <c r="AG1178" s="179">
        <v>3.26001050567775</v>
      </c>
      <c r="AH1178" s="179">
        <v>4.03885260601032</v>
      </c>
      <c r="AI1178" s="179">
        <v>4.67305260199541</v>
      </c>
      <c r="AJ1178" s="179">
        <v>5.60766312239449</v>
      </c>
      <c r="AK1178" s="179">
        <v>6.09722101403211</v>
      </c>
      <c r="AL1178" s="179">
        <v>5.79681048961812</v>
      </c>
      <c r="AM1178" s="179">
        <v>5.3072525979805</v>
      </c>
      <c r="AN1178" s="179">
        <v>5.10697891503784</v>
      </c>
      <c r="AO1178" s="179">
        <v>4.67305260199541</v>
      </c>
      <c r="AP1178" s="179">
        <v>3.83857892306766</v>
      </c>
      <c r="AQ1178" s="179">
        <v>3.28226313711582</v>
      </c>
      <c r="AR1178" s="179">
        <v>2.9707262969828</v>
      </c>
      <c r="AS1178" s="177">
        <v>0.8</v>
      </c>
      <c r="AT1178" s="180">
        <v>1.03711532392423</v>
      </c>
      <c r="AU1178" s="181">
        <v>1171</v>
      </c>
    </row>
    <row r="1179" customHeight="1" spans="1:47">
      <c r="A1179" s="184" t="s">
        <v>1315</v>
      </c>
      <c r="B1179" s="185" t="s">
        <v>1344</v>
      </c>
      <c r="C1179" s="167" t="s">
        <v>1349</v>
      </c>
      <c r="D1179" s="186">
        <v>0</v>
      </c>
      <c r="E1179" s="186">
        <v>0.75</v>
      </c>
      <c r="F1179" s="186" t="s">
        <v>160</v>
      </c>
      <c r="G1179" s="186" t="s">
        <v>160</v>
      </c>
      <c r="H1179" s="186" t="s">
        <v>160</v>
      </c>
      <c r="I1179" s="186" t="s">
        <v>160</v>
      </c>
      <c r="J1179" s="186" t="s">
        <v>160</v>
      </c>
      <c r="K1179" s="196" t="s">
        <v>160</v>
      </c>
      <c r="L1179" s="171">
        <v>0.378</v>
      </c>
      <c r="M1179" s="172">
        <v>1</v>
      </c>
      <c r="N1179" s="173">
        <v>119.12</v>
      </c>
      <c r="O1179" s="173">
        <v>34.83</v>
      </c>
      <c r="P1179" s="174">
        <v>1.16</v>
      </c>
      <c r="Q1179" s="175">
        <v>32.23</v>
      </c>
      <c r="R1179" s="176">
        <v>22</v>
      </c>
      <c r="S1179" s="174">
        <f t="shared" si="36"/>
        <v>1.195544</v>
      </c>
      <c r="T1179" s="177">
        <f t="shared" si="37"/>
        <v>-0.029730398881179</v>
      </c>
      <c r="U1179" s="219">
        <v>2.93</v>
      </c>
      <c r="V1179" s="219">
        <v>3.63</v>
      </c>
      <c r="W1179" s="219">
        <v>4.2</v>
      </c>
      <c r="X1179" s="219">
        <v>5.04</v>
      </c>
      <c r="Y1179" s="219">
        <v>5.48</v>
      </c>
      <c r="Z1179" s="219">
        <v>5.21</v>
      </c>
      <c r="AA1179" s="219">
        <v>4.77</v>
      </c>
      <c r="AB1179" s="219">
        <v>4.59</v>
      </c>
      <c r="AC1179" s="219">
        <v>4.2</v>
      </c>
      <c r="AD1179" s="219">
        <v>3.45</v>
      </c>
      <c r="AE1179" s="219">
        <v>2.95</v>
      </c>
      <c r="AF1179" s="219">
        <v>2.67</v>
      </c>
      <c r="AG1179" s="179">
        <v>3.2695390884819</v>
      </c>
      <c r="AH1179" s="179">
        <v>4.05065764204412</v>
      </c>
      <c r="AI1179" s="179">
        <v>4.68671132137337</v>
      </c>
      <c r="AJ1179" s="179">
        <v>5.62405358564804</v>
      </c>
      <c r="AK1179" s="179">
        <v>6.1150423907443</v>
      </c>
      <c r="AL1179" s="179">
        <v>5.81375380579887</v>
      </c>
      <c r="AM1179" s="179">
        <v>5.32276500070261</v>
      </c>
      <c r="AN1179" s="179">
        <v>5.12190594407232</v>
      </c>
      <c r="AO1179" s="179">
        <v>4.68671132137337</v>
      </c>
      <c r="AP1179" s="179">
        <v>3.84979858541384</v>
      </c>
      <c r="AQ1179" s="179">
        <v>3.29185676144082</v>
      </c>
      <c r="AR1179" s="179">
        <v>2.97940934001592</v>
      </c>
      <c r="AS1179" s="177">
        <v>0.8</v>
      </c>
      <c r="AT1179" s="180">
        <v>1.035164386359</v>
      </c>
      <c r="AU1179" s="181">
        <v>1172</v>
      </c>
    </row>
    <row r="1180" customHeight="1" spans="1:47">
      <c r="A1180" s="184" t="s">
        <v>1315</v>
      </c>
      <c r="B1180" s="185" t="s">
        <v>1344</v>
      </c>
      <c r="C1180" s="167" t="s">
        <v>1350</v>
      </c>
      <c r="D1180" s="186">
        <v>0</v>
      </c>
      <c r="E1180" s="186">
        <v>0.75</v>
      </c>
      <c r="F1180" s="186" t="s">
        <v>160</v>
      </c>
      <c r="G1180" s="186" t="s">
        <v>160</v>
      </c>
      <c r="H1180" s="186" t="s">
        <v>160</v>
      </c>
      <c r="I1180" s="186" t="s">
        <v>160</v>
      </c>
      <c r="J1180" s="186" t="s">
        <v>160</v>
      </c>
      <c r="K1180" s="196" t="s">
        <v>160</v>
      </c>
      <c r="L1180" s="171">
        <v>0.378</v>
      </c>
      <c r="M1180" s="172">
        <v>18</v>
      </c>
      <c r="N1180" s="173">
        <v>118.77</v>
      </c>
      <c r="O1180" s="173">
        <v>34.53</v>
      </c>
      <c r="P1180" s="174">
        <v>1.145</v>
      </c>
      <c r="Q1180" s="175">
        <v>31.83</v>
      </c>
      <c r="R1180" s="176">
        <v>22</v>
      </c>
      <c r="S1180" s="174">
        <f t="shared" si="36"/>
        <v>1.217896</v>
      </c>
      <c r="T1180" s="177">
        <f t="shared" si="37"/>
        <v>-0.0598540433665929</v>
      </c>
      <c r="U1180" s="219">
        <v>2.96</v>
      </c>
      <c r="V1180" s="219">
        <v>3.69</v>
      </c>
      <c r="W1180" s="219">
        <v>4.3</v>
      </c>
      <c r="X1180" s="219">
        <v>5.2</v>
      </c>
      <c r="Y1180" s="219">
        <v>5.58</v>
      </c>
      <c r="Z1180" s="219">
        <v>5.36</v>
      </c>
      <c r="AA1180" s="219">
        <v>4.87</v>
      </c>
      <c r="AB1180" s="219">
        <v>4.64</v>
      </c>
      <c r="AC1180" s="219">
        <v>4.24</v>
      </c>
      <c r="AD1180" s="219">
        <v>3.49</v>
      </c>
      <c r="AE1180" s="219">
        <v>3</v>
      </c>
      <c r="AF1180" s="219">
        <v>2.71</v>
      </c>
      <c r="AG1180" s="179">
        <v>3.29510644587058</v>
      </c>
      <c r="AH1180" s="179">
        <v>4.10775094096704</v>
      </c>
      <c r="AI1180" s="179">
        <v>4.78681003960929</v>
      </c>
      <c r="AJ1180" s="179">
        <v>5.78870051301589</v>
      </c>
      <c r="AK1180" s="179">
        <v>6.2117209351209</v>
      </c>
      <c r="AL1180" s="179">
        <v>5.96681437495484</v>
      </c>
      <c r="AM1180" s="179">
        <v>5.4213406727668</v>
      </c>
      <c r="AN1180" s="179">
        <v>5.16530199622956</v>
      </c>
      <c r="AO1180" s="179">
        <v>4.72001734138219</v>
      </c>
      <c r="AP1180" s="179">
        <v>3.88510861354336</v>
      </c>
      <c r="AQ1180" s="179">
        <v>3.33963491135532</v>
      </c>
      <c r="AR1180" s="179">
        <v>3.01680353659097</v>
      </c>
      <c r="AS1180" s="177">
        <v>0.8</v>
      </c>
      <c r="AT1180" s="180">
        <v>1.03538220679327</v>
      </c>
      <c r="AU1180" s="181">
        <v>1173</v>
      </c>
    </row>
    <row r="1181" customHeight="1" spans="1:47">
      <c r="A1181" s="184" t="s">
        <v>1315</v>
      </c>
      <c r="B1181" s="185" t="s">
        <v>1344</v>
      </c>
      <c r="C1181" s="167" t="s">
        <v>1351</v>
      </c>
      <c r="D1181" s="186">
        <v>0</v>
      </c>
      <c r="E1181" s="186">
        <v>0.75</v>
      </c>
      <c r="F1181" s="186" t="s">
        <v>160</v>
      </c>
      <c r="G1181" s="186" t="s">
        <v>160</v>
      </c>
      <c r="H1181" s="186" t="s">
        <v>160</v>
      </c>
      <c r="I1181" s="186" t="s">
        <v>160</v>
      </c>
      <c r="J1181" s="186" t="s">
        <v>160</v>
      </c>
      <c r="K1181" s="196" t="s">
        <v>160</v>
      </c>
      <c r="L1181" s="171">
        <v>0.378</v>
      </c>
      <c r="M1181" s="172">
        <v>2</v>
      </c>
      <c r="N1181" s="173">
        <v>119.25</v>
      </c>
      <c r="O1181" s="173">
        <v>34.3</v>
      </c>
      <c r="P1181" s="174">
        <v>1.129</v>
      </c>
      <c r="Q1181" s="175">
        <v>31.4</v>
      </c>
      <c r="R1181" s="176">
        <v>22</v>
      </c>
      <c r="S1181" s="174">
        <f t="shared" si="36"/>
        <v>1.195544</v>
      </c>
      <c r="T1181" s="177">
        <f t="shared" si="37"/>
        <v>-0.0556600175317681</v>
      </c>
      <c r="U1181" s="219">
        <v>2.93</v>
      </c>
      <c r="V1181" s="219">
        <v>3.63</v>
      </c>
      <c r="W1181" s="219">
        <v>4.2</v>
      </c>
      <c r="X1181" s="219">
        <v>5.04</v>
      </c>
      <c r="Y1181" s="219">
        <v>5.48</v>
      </c>
      <c r="Z1181" s="219">
        <v>5.21</v>
      </c>
      <c r="AA1181" s="219">
        <v>4.77</v>
      </c>
      <c r="AB1181" s="219">
        <v>4.59</v>
      </c>
      <c r="AC1181" s="219">
        <v>4.2</v>
      </c>
      <c r="AD1181" s="219">
        <v>3.45</v>
      </c>
      <c r="AE1181" s="219">
        <v>2.95</v>
      </c>
      <c r="AF1181" s="219">
        <v>2.67</v>
      </c>
      <c r="AG1181" s="179">
        <v>3.24865855209009</v>
      </c>
      <c r="AH1181" s="179">
        <v>4.02478858159967</v>
      </c>
      <c r="AI1181" s="179">
        <v>4.65678017705747</v>
      </c>
      <c r="AJ1181" s="179">
        <v>5.58813621246897</v>
      </c>
      <c r="AK1181" s="179">
        <v>6.07598937387499</v>
      </c>
      <c r="AL1181" s="179">
        <v>5.77662493392129</v>
      </c>
      <c r="AM1181" s="179">
        <v>5.28877177251527</v>
      </c>
      <c r="AN1181" s="179">
        <v>5.08919547921281</v>
      </c>
      <c r="AO1181" s="179">
        <v>4.65678017705747</v>
      </c>
      <c r="AP1181" s="179">
        <v>3.82521228829721</v>
      </c>
      <c r="AQ1181" s="179">
        <v>3.27083369579037</v>
      </c>
      <c r="AR1181" s="179">
        <v>2.96038168398654</v>
      </c>
      <c r="AS1181" s="177">
        <v>0.8</v>
      </c>
      <c r="AT1181" s="180">
        <v>1.03638962630182</v>
      </c>
      <c r="AU1181" s="181">
        <v>1174</v>
      </c>
    </row>
    <row r="1182" customHeight="1" spans="1:47">
      <c r="A1182" s="184" t="s">
        <v>1315</v>
      </c>
      <c r="B1182" s="185" t="s">
        <v>1344</v>
      </c>
      <c r="C1182" s="167" t="s">
        <v>1352</v>
      </c>
      <c r="D1182" s="186">
        <v>0</v>
      </c>
      <c r="E1182" s="186">
        <v>0.75</v>
      </c>
      <c r="F1182" s="186" t="s">
        <v>160</v>
      </c>
      <c r="G1182" s="186" t="s">
        <v>160</v>
      </c>
      <c r="H1182" s="186" t="s">
        <v>160</v>
      </c>
      <c r="I1182" s="186" t="s">
        <v>160</v>
      </c>
      <c r="J1182" s="186" t="s">
        <v>160</v>
      </c>
      <c r="K1182" s="196" t="s">
        <v>160</v>
      </c>
      <c r="L1182" s="171">
        <v>0.378</v>
      </c>
      <c r="M1182" s="172">
        <v>2</v>
      </c>
      <c r="N1182" s="173">
        <v>119.35</v>
      </c>
      <c r="O1182" s="173">
        <v>34.08</v>
      </c>
      <c r="P1182" s="174">
        <v>1.125</v>
      </c>
      <c r="Q1182" s="175">
        <v>31.08</v>
      </c>
      <c r="R1182" s="176">
        <v>22</v>
      </c>
      <c r="S1182" s="174">
        <f t="shared" si="36"/>
        <v>1.195544</v>
      </c>
      <c r="T1182" s="177">
        <f t="shared" si="37"/>
        <v>-0.0590057747770054</v>
      </c>
      <c r="U1182" s="219">
        <v>2.93</v>
      </c>
      <c r="V1182" s="219">
        <v>3.63</v>
      </c>
      <c r="W1182" s="219">
        <v>4.2</v>
      </c>
      <c r="X1182" s="219">
        <v>5.04</v>
      </c>
      <c r="Y1182" s="219">
        <v>5.48</v>
      </c>
      <c r="Z1182" s="219">
        <v>5.21</v>
      </c>
      <c r="AA1182" s="219">
        <v>4.77</v>
      </c>
      <c r="AB1182" s="219">
        <v>4.59</v>
      </c>
      <c r="AC1182" s="219">
        <v>4.2</v>
      </c>
      <c r="AD1182" s="219">
        <v>3.45</v>
      </c>
      <c r="AE1182" s="219">
        <v>2.95</v>
      </c>
      <c r="AF1182" s="219">
        <v>2.67</v>
      </c>
      <c r="AG1182" s="179">
        <v>3.24009067002135</v>
      </c>
      <c r="AH1182" s="179">
        <v>4.01417376524829</v>
      </c>
      <c r="AI1182" s="179">
        <v>4.64449857136166</v>
      </c>
      <c r="AJ1182" s="179">
        <v>5.57339828563399</v>
      </c>
      <c r="AK1182" s="179">
        <v>6.05996480263378</v>
      </c>
      <c r="AL1182" s="179">
        <v>5.76138989447482</v>
      </c>
      <c r="AM1182" s="179">
        <v>5.27482337747502</v>
      </c>
      <c r="AN1182" s="179">
        <v>5.07577343870238</v>
      </c>
      <c r="AO1182" s="179">
        <v>4.64449857136166</v>
      </c>
      <c r="AP1182" s="179">
        <v>3.81512382647565</v>
      </c>
      <c r="AQ1182" s="179">
        <v>3.26220732988497</v>
      </c>
      <c r="AR1182" s="179">
        <v>2.9525740917942</v>
      </c>
      <c r="AS1182" s="177">
        <v>0.8</v>
      </c>
      <c r="AT1182" s="180">
        <v>1.03570893744469</v>
      </c>
      <c r="AU1182" s="181">
        <v>1175</v>
      </c>
    </row>
    <row r="1183" customHeight="1" spans="1:47">
      <c r="A1183" s="184" t="s">
        <v>1315</v>
      </c>
      <c r="B1183" s="185" t="s">
        <v>1353</v>
      </c>
      <c r="C1183" s="188" t="s">
        <v>1354</v>
      </c>
      <c r="D1183" s="186">
        <v>0</v>
      </c>
      <c r="E1183" s="186">
        <v>0.75</v>
      </c>
      <c r="F1183" s="186" t="s">
        <v>160</v>
      </c>
      <c r="G1183" s="186" t="s">
        <v>160</v>
      </c>
      <c r="H1183" s="186" t="s">
        <v>1355</v>
      </c>
      <c r="I1183" s="186" t="s">
        <v>160</v>
      </c>
      <c r="J1183" s="186" t="s">
        <v>160</v>
      </c>
      <c r="K1183" s="196" t="s">
        <v>160</v>
      </c>
      <c r="L1183" s="171">
        <v>0.378</v>
      </c>
      <c r="M1183" s="172">
        <v>1</v>
      </c>
      <c r="N1183" s="173">
        <v>120.15</v>
      </c>
      <c r="O1183" s="173">
        <v>33.35</v>
      </c>
      <c r="P1183" s="174">
        <v>1.121</v>
      </c>
      <c r="Q1183" s="175">
        <v>30.05</v>
      </c>
      <c r="R1183" s="176">
        <v>21</v>
      </c>
      <c r="S1183" s="174">
        <f t="shared" si="36"/>
        <v>1.174688</v>
      </c>
      <c r="T1183" s="177">
        <f t="shared" si="37"/>
        <v>-0.0457040507777385</v>
      </c>
      <c r="U1183" s="219">
        <v>2.89</v>
      </c>
      <c r="V1183" s="219">
        <v>3.59</v>
      </c>
      <c r="W1183" s="219">
        <v>3.96</v>
      </c>
      <c r="X1183" s="219">
        <v>4.88</v>
      </c>
      <c r="Y1183" s="219">
        <v>5.36</v>
      </c>
      <c r="Z1183" s="219">
        <v>4.99</v>
      </c>
      <c r="AA1183" s="219">
        <v>4.76</v>
      </c>
      <c r="AB1183" s="219">
        <v>4.67</v>
      </c>
      <c r="AC1183" s="219">
        <v>4.09</v>
      </c>
      <c r="AD1183" s="219">
        <v>3.41</v>
      </c>
      <c r="AE1183" s="219">
        <v>2.97</v>
      </c>
      <c r="AF1183" s="219">
        <v>2.69</v>
      </c>
      <c r="AG1183" s="179">
        <v>3.17015105287532</v>
      </c>
      <c r="AH1183" s="179">
        <v>3.9380077092811</v>
      </c>
      <c r="AI1183" s="179">
        <v>4.34387479909559</v>
      </c>
      <c r="AJ1183" s="179">
        <v>5.35305783322891</v>
      </c>
      <c r="AK1183" s="179">
        <v>5.87958811190716</v>
      </c>
      <c r="AL1183" s="179">
        <v>5.47372102209267</v>
      </c>
      <c r="AM1183" s="179">
        <v>5.22142526355934</v>
      </c>
      <c r="AN1183" s="179">
        <v>5.12270083630717</v>
      </c>
      <c r="AO1183" s="179">
        <v>4.48647674957095</v>
      </c>
      <c r="AP1183" s="179">
        <v>3.74055885477676</v>
      </c>
      <c r="AQ1183" s="179">
        <v>3.25790609932169</v>
      </c>
      <c r="AR1183" s="179">
        <v>2.95076343675938</v>
      </c>
      <c r="AS1183" s="177">
        <v>0.8</v>
      </c>
      <c r="AT1183" s="180">
        <v>1.02361765902005</v>
      </c>
      <c r="AU1183" s="181">
        <v>1176</v>
      </c>
    </row>
    <row r="1184" customHeight="1" spans="1:47">
      <c r="A1184" s="184" t="s">
        <v>1315</v>
      </c>
      <c r="B1184" s="185" t="s">
        <v>1353</v>
      </c>
      <c r="C1184" s="167" t="s">
        <v>1356</v>
      </c>
      <c r="D1184" s="186">
        <v>0</v>
      </c>
      <c r="E1184" s="186">
        <v>0.75</v>
      </c>
      <c r="F1184" s="186" t="s">
        <v>160</v>
      </c>
      <c r="G1184" s="186" t="s">
        <v>160</v>
      </c>
      <c r="H1184" s="186" t="s">
        <v>1355</v>
      </c>
      <c r="I1184" s="186" t="s">
        <v>160</v>
      </c>
      <c r="J1184" s="186" t="s">
        <v>160</v>
      </c>
      <c r="K1184" s="196" t="s">
        <v>160</v>
      </c>
      <c r="L1184" s="171">
        <v>0.378</v>
      </c>
      <c r="M1184" s="172">
        <v>4</v>
      </c>
      <c r="N1184" s="173">
        <v>120.13</v>
      </c>
      <c r="O1184" s="173">
        <v>33.4</v>
      </c>
      <c r="P1184" s="174">
        <v>1.114</v>
      </c>
      <c r="Q1184" s="175">
        <v>30.2</v>
      </c>
      <c r="R1184" s="176">
        <v>21</v>
      </c>
      <c r="S1184" s="174">
        <f t="shared" si="36"/>
        <v>1.174688</v>
      </c>
      <c r="T1184" s="177">
        <f t="shared" si="37"/>
        <v>-0.0516630798986625</v>
      </c>
      <c r="U1184" s="219">
        <v>2.89</v>
      </c>
      <c r="V1184" s="219">
        <v>3.59</v>
      </c>
      <c r="W1184" s="219">
        <v>3.96</v>
      </c>
      <c r="X1184" s="219">
        <v>4.88</v>
      </c>
      <c r="Y1184" s="219">
        <v>5.36</v>
      </c>
      <c r="Z1184" s="219">
        <v>4.99</v>
      </c>
      <c r="AA1184" s="219">
        <v>4.76</v>
      </c>
      <c r="AB1184" s="219">
        <v>4.67</v>
      </c>
      <c r="AC1184" s="219">
        <v>4.09</v>
      </c>
      <c r="AD1184" s="219">
        <v>3.41</v>
      </c>
      <c r="AE1184" s="219">
        <v>2.97</v>
      </c>
      <c r="AF1184" s="219">
        <v>2.69</v>
      </c>
      <c r="AG1184" s="179">
        <v>3.1719617804898</v>
      </c>
      <c r="AH1184" s="179">
        <v>3.94025702143888</v>
      </c>
      <c r="AI1184" s="179">
        <v>4.34635593451197</v>
      </c>
      <c r="AJ1184" s="179">
        <v>5.35611539404506</v>
      </c>
      <c r="AK1184" s="179">
        <v>5.88294641641014</v>
      </c>
      <c r="AL1184" s="179">
        <v>5.47684750333706</v>
      </c>
      <c r="AM1184" s="179">
        <v>5.22440763845378</v>
      </c>
      <c r="AN1184" s="179">
        <v>5.12562682176033</v>
      </c>
      <c r="AO1184" s="179">
        <v>4.48903933640252</v>
      </c>
      <c r="AP1184" s="179">
        <v>3.74269538805198</v>
      </c>
      <c r="AQ1184" s="179">
        <v>3.25976695088398</v>
      </c>
      <c r="AR1184" s="179">
        <v>2.95244885450434</v>
      </c>
      <c r="AS1184" s="177">
        <v>0.8</v>
      </c>
      <c r="AT1184" s="180">
        <v>1.02361765902005</v>
      </c>
      <c r="AU1184" s="181">
        <v>1177</v>
      </c>
    </row>
    <row r="1185" customHeight="1" spans="1:47">
      <c r="A1185" s="184" t="s">
        <v>1315</v>
      </c>
      <c r="B1185" s="185" t="s">
        <v>1353</v>
      </c>
      <c r="C1185" s="167" t="s">
        <v>1357</v>
      </c>
      <c r="D1185" s="186">
        <v>0</v>
      </c>
      <c r="E1185" s="186">
        <v>0.75</v>
      </c>
      <c r="F1185" s="186" t="s">
        <v>160</v>
      </c>
      <c r="G1185" s="186" t="s">
        <v>160</v>
      </c>
      <c r="H1185" s="186" t="s">
        <v>1355</v>
      </c>
      <c r="I1185" s="186" t="s">
        <v>160</v>
      </c>
      <c r="J1185" s="186" t="s">
        <v>160</v>
      </c>
      <c r="K1185" s="196" t="s">
        <v>160</v>
      </c>
      <c r="L1185" s="171">
        <v>0.378</v>
      </c>
      <c r="M1185" s="172">
        <v>4</v>
      </c>
      <c r="N1185" s="173">
        <v>120.15</v>
      </c>
      <c r="O1185" s="173">
        <v>33.33</v>
      </c>
      <c r="P1185" s="174">
        <v>1.114</v>
      </c>
      <c r="Q1185" s="175">
        <v>30.03</v>
      </c>
      <c r="R1185" s="176">
        <v>21</v>
      </c>
      <c r="S1185" s="174">
        <f t="shared" si="36"/>
        <v>1.174688</v>
      </c>
      <c r="T1185" s="177">
        <f t="shared" si="37"/>
        <v>-0.0516630798986625</v>
      </c>
      <c r="U1185" s="219">
        <v>2.89</v>
      </c>
      <c r="V1185" s="219">
        <v>3.59</v>
      </c>
      <c r="W1185" s="219">
        <v>3.96</v>
      </c>
      <c r="X1185" s="219">
        <v>4.88</v>
      </c>
      <c r="Y1185" s="219">
        <v>5.36</v>
      </c>
      <c r="Z1185" s="219">
        <v>4.99</v>
      </c>
      <c r="AA1185" s="219">
        <v>4.76</v>
      </c>
      <c r="AB1185" s="219">
        <v>4.67</v>
      </c>
      <c r="AC1185" s="219">
        <v>4.09</v>
      </c>
      <c r="AD1185" s="219">
        <v>3.41</v>
      </c>
      <c r="AE1185" s="219">
        <v>2.97</v>
      </c>
      <c r="AF1185" s="219">
        <v>2.69</v>
      </c>
      <c r="AG1185" s="179">
        <v>3.16963932550601</v>
      </c>
      <c r="AH1185" s="179">
        <v>3.93737203410608</v>
      </c>
      <c r="AI1185" s="179">
        <v>4.34317360865183</v>
      </c>
      <c r="AJ1185" s="179">
        <v>5.35219373995478</v>
      </c>
      <c r="AK1185" s="179">
        <v>5.87863902585197</v>
      </c>
      <c r="AL1185" s="179">
        <v>5.47283745130622</v>
      </c>
      <c r="AM1185" s="179">
        <v>5.22058241848048</v>
      </c>
      <c r="AN1185" s="179">
        <v>5.12187392737476</v>
      </c>
      <c r="AO1185" s="179">
        <v>4.48575254024898</v>
      </c>
      <c r="AP1185" s="179">
        <v>3.73995505189463</v>
      </c>
      <c r="AQ1185" s="179">
        <v>3.25738020648887</v>
      </c>
      <c r="AR1185" s="179">
        <v>2.95028712304884</v>
      </c>
      <c r="AS1185" s="177">
        <v>0.8</v>
      </c>
      <c r="AT1185" s="180">
        <v>1.02368543929147</v>
      </c>
      <c r="AU1185" s="181">
        <v>1178</v>
      </c>
    </row>
    <row r="1186" customHeight="1" spans="1:47">
      <c r="A1186" s="184" t="s">
        <v>1315</v>
      </c>
      <c r="B1186" s="185" t="s">
        <v>1353</v>
      </c>
      <c r="C1186" s="167" t="s">
        <v>1358</v>
      </c>
      <c r="D1186" s="186">
        <v>0</v>
      </c>
      <c r="E1186" s="186">
        <v>0.75</v>
      </c>
      <c r="F1186" s="186" t="s">
        <v>160</v>
      </c>
      <c r="G1186" s="186" t="s">
        <v>160</v>
      </c>
      <c r="H1186" s="186" t="s">
        <v>1355</v>
      </c>
      <c r="I1186" s="186" t="s">
        <v>160</v>
      </c>
      <c r="J1186" s="186" t="s">
        <v>160</v>
      </c>
      <c r="K1186" s="196" t="s">
        <v>160</v>
      </c>
      <c r="L1186" s="171">
        <v>0.378</v>
      </c>
      <c r="M1186" s="172">
        <v>3</v>
      </c>
      <c r="N1186" s="173">
        <v>119.57</v>
      </c>
      <c r="O1186" s="173">
        <v>34.2</v>
      </c>
      <c r="P1186" s="174">
        <v>1.119</v>
      </c>
      <c r="Q1186" s="175">
        <v>31.3</v>
      </c>
      <c r="R1186" s="176">
        <v>22</v>
      </c>
      <c r="S1186" s="174">
        <f t="shared" si="36"/>
        <v>1.195544</v>
      </c>
      <c r="T1186" s="177">
        <f t="shared" si="37"/>
        <v>-0.0640244106448614</v>
      </c>
      <c r="U1186" s="219">
        <v>2.93</v>
      </c>
      <c r="V1186" s="219">
        <v>3.63</v>
      </c>
      <c r="W1186" s="219">
        <v>4.2</v>
      </c>
      <c r="X1186" s="219">
        <v>5.04</v>
      </c>
      <c r="Y1186" s="219">
        <v>5.48</v>
      </c>
      <c r="Z1186" s="219">
        <v>5.21</v>
      </c>
      <c r="AA1186" s="219">
        <v>4.77</v>
      </c>
      <c r="AB1186" s="219">
        <v>4.59</v>
      </c>
      <c r="AC1186" s="219">
        <v>4.2</v>
      </c>
      <c r="AD1186" s="219">
        <v>3.45</v>
      </c>
      <c r="AE1186" s="219">
        <v>2.95</v>
      </c>
      <c r="AF1186" s="219">
        <v>2.67</v>
      </c>
      <c r="AG1186" s="179">
        <v>3.24503141666053</v>
      </c>
      <c r="AH1186" s="179">
        <v>4.02029489504359</v>
      </c>
      <c r="AI1186" s="179">
        <v>4.65158087029837</v>
      </c>
      <c r="AJ1186" s="179">
        <v>5.58189704435805</v>
      </c>
      <c r="AK1186" s="179">
        <v>6.06920551648455</v>
      </c>
      <c r="AL1186" s="179">
        <v>5.77017531767965</v>
      </c>
      <c r="AM1186" s="179">
        <v>5.28286684555315</v>
      </c>
      <c r="AN1186" s="179">
        <v>5.08351337968322</v>
      </c>
      <c r="AO1186" s="179">
        <v>4.65158087029837</v>
      </c>
      <c r="AP1186" s="179">
        <v>3.82094142917366</v>
      </c>
      <c r="AQ1186" s="179">
        <v>3.26718180175719</v>
      </c>
      <c r="AR1186" s="179">
        <v>2.95707641040397</v>
      </c>
      <c r="AS1186" s="177">
        <v>0.8</v>
      </c>
      <c r="AT1186" s="180">
        <v>1.02361765902005</v>
      </c>
      <c r="AU1186" s="181">
        <v>1179</v>
      </c>
    </row>
    <row r="1187" customHeight="1" spans="1:47">
      <c r="A1187" s="184" t="s">
        <v>1315</v>
      </c>
      <c r="B1187" s="185" t="s">
        <v>1353</v>
      </c>
      <c r="C1187" s="167" t="s">
        <v>1359</v>
      </c>
      <c r="D1187" s="186">
        <v>0</v>
      </c>
      <c r="E1187" s="186">
        <v>0.75</v>
      </c>
      <c r="F1187" s="186" t="s">
        <v>160</v>
      </c>
      <c r="G1187" s="186" t="s">
        <v>160</v>
      </c>
      <c r="H1187" s="186" t="s">
        <v>1355</v>
      </c>
      <c r="I1187" s="186" t="s">
        <v>160</v>
      </c>
      <c r="J1187" s="186" t="s">
        <v>160</v>
      </c>
      <c r="K1187" s="196" t="s">
        <v>160</v>
      </c>
      <c r="L1187" s="171">
        <v>0.378</v>
      </c>
      <c r="M1187" s="172">
        <v>2</v>
      </c>
      <c r="N1187" s="173">
        <v>119.83</v>
      </c>
      <c r="O1187" s="173">
        <v>33.98</v>
      </c>
      <c r="P1187" s="174">
        <v>1.126</v>
      </c>
      <c r="Q1187" s="175">
        <v>31.28</v>
      </c>
      <c r="R1187" s="176">
        <v>22</v>
      </c>
      <c r="S1187" s="174">
        <f t="shared" si="36"/>
        <v>1.1744</v>
      </c>
      <c r="T1187" s="177">
        <f t="shared" si="37"/>
        <v>-0.0412125340599458</v>
      </c>
      <c r="U1187" s="219">
        <v>2.91</v>
      </c>
      <c r="V1187" s="219">
        <v>3.57</v>
      </c>
      <c r="W1187" s="219">
        <v>3.93</v>
      </c>
      <c r="X1187" s="219">
        <v>4.88</v>
      </c>
      <c r="Y1187" s="219">
        <v>5.35</v>
      </c>
      <c r="Z1187" s="219">
        <v>5</v>
      </c>
      <c r="AA1187" s="219">
        <v>4.74</v>
      </c>
      <c r="AB1187" s="219">
        <v>4.57</v>
      </c>
      <c r="AC1187" s="219">
        <v>4.13</v>
      </c>
      <c r="AD1187" s="219">
        <v>3.41</v>
      </c>
      <c r="AE1187" s="219">
        <v>3.03</v>
      </c>
      <c r="AF1187" s="219">
        <v>2.73</v>
      </c>
      <c r="AG1187" s="179">
        <v>3.22048589918256</v>
      </c>
      <c r="AH1187" s="179">
        <v>3.95090538147139</v>
      </c>
      <c r="AI1187" s="179">
        <v>4.34931600817439</v>
      </c>
      <c r="AJ1187" s="179">
        <v>5.40067738419618</v>
      </c>
      <c r="AK1187" s="179">
        <v>5.92082459128065</v>
      </c>
      <c r="AL1187" s="179">
        <v>5.53348092643052</v>
      </c>
      <c r="AM1187" s="179">
        <v>5.24573991825613</v>
      </c>
      <c r="AN1187" s="179">
        <v>5.05760156675749</v>
      </c>
      <c r="AO1187" s="179">
        <v>4.57065524523161</v>
      </c>
      <c r="AP1187" s="179">
        <v>3.77383399182561</v>
      </c>
      <c r="AQ1187" s="179">
        <v>3.35328944141689</v>
      </c>
      <c r="AR1187" s="179">
        <v>3.02128058583106</v>
      </c>
      <c r="AS1187" s="177">
        <v>0.8</v>
      </c>
      <c r="AT1187" s="180">
        <v>1.02315072826136</v>
      </c>
      <c r="AU1187" s="181">
        <v>1180</v>
      </c>
    </row>
    <row r="1188" customHeight="1" spans="1:47">
      <c r="A1188" s="184" t="s">
        <v>1315</v>
      </c>
      <c r="B1188" s="185" t="s">
        <v>1353</v>
      </c>
      <c r="C1188" s="167" t="s">
        <v>1360</v>
      </c>
      <c r="D1188" s="186">
        <v>0</v>
      </c>
      <c r="E1188" s="186">
        <v>0.75</v>
      </c>
      <c r="F1188" s="186" t="s">
        <v>160</v>
      </c>
      <c r="G1188" s="186" t="s">
        <v>160</v>
      </c>
      <c r="H1188" s="186" t="s">
        <v>1355</v>
      </c>
      <c r="I1188" s="186" t="s">
        <v>160</v>
      </c>
      <c r="J1188" s="186" t="s">
        <v>160</v>
      </c>
      <c r="K1188" s="196" t="s">
        <v>160</v>
      </c>
      <c r="L1188" s="171">
        <v>0.378</v>
      </c>
      <c r="M1188" s="172">
        <v>1</v>
      </c>
      <c r="N1188" s="173">
        <v>119.8</v>
      </c>
      <c r="O1188" s="173">
        <v>33.78</v>
      </c>
      <c r="P1188" s="174">
        <v>1.115</v>
      </c>
      <c r="Q1188" s="175">
        <v>30.98</v>
      </c>
      <c r="R1188" s="176">
        <v>22</v>
      </c>
      <c r="S1188" s="174">
        <f t="shared" si="36"/>
        <v>1.1744</v>
      </c>
      <c r="T1188" s="177">
        <f t="shared" si="37"/>
        <v>-0.0505790190735698</v>
      </c>
      <c r="U1188" s="219">
        <v>2.91</v>
      </c>
      <c r="V1188" s="219">
        <v>3.57</v>
      </c>
      <c r="W1188" s="219">
        <v>3.93</v>
      </c>
      <c r="X1188" s="219">
        <v>4.88</v>
      </c>
      <c r="Y1188" s="219">
        <v>5.35</v>
      </c>
      <c r="Z1188" s="219">
        <v>5</v>
      </c>
      <c r="AA1188" s="219">
        <v>4.74</v>
      </c>
      <c r="AB1188" s="219">
        <v>4.57</v>
      </c>
      <c r="AC1188" s="219">
        <v>4.13</v>
      </c>
      <c r="AD1188" s="219">
        <v>3.41</v>
      </c>
      <c r="AE1188" s="219">
        <v>3.03</v>
      </c>
      <c r="AF1188" s="219">
        <v>2.73</v>
      </c>
      <c r="AG1188" s="179">
        <v>3.21285408719346</v>
      </c>
      <c r="AH1188" s="179">
        <v>3.94154264305177</v>
      </c>
      <c r="AI1188" s="179">
        <v>4.33900912806539</v>
      </c>
      <c r="AJ1188" s="179">
        <v>5.38787901907357</v>
      </c>
      <c r="AK1188" s="179">
        <v>5.90679359673024</v>
      </c>
      <c r="AL1188" s="179">
        <v>5.52036784741144</v>
      </c>
      <c r="AM1188" s="179">
        <v>5.23330871934605</v>
      </c>
      <c r="AN1188" s="179">
        <v>5.04561621253406</v>
      </c>
      <c r="AO1188" s="179">
        <v>4.55982384196185</v>
      </c>
      <c r="AP1188" s="179">
        <v>3.7648908719346</v>
      </c>
      <c r="AQ1188" s="179">
        <v>3.34534291553133</v>
      </c>
      <c r="AR1188" s="179">
        <v>3.01412084468665</v>
      </c>
      <c r="AS1188" s="177">
        <v>0.8</v>
      </c>
      <c r="AT1188" s="180">
        <v>1.0315891750209</v>
      </c>
      <c r="AU1188" s="181">
        <v>1181</v>
      </c>
    </row>
    <row r="1189" customHeight="1" spans="1:47">
      <c r="A1189" s="184" t="s">
        <v>1315</v>
      </c>
      <c r="B1189" s="185" t="s">
        <v>1353</v>
      </c>
      <c r="C1189" s="167" t="s">
        <v>1361</v>
      </c>
      <c r="D1189" s="186">
        <v>0</v>
      </c>
      <c r="E1189" s="186">
        <v>0.75</v>
      </c>
      <c r="F1189" s="186" t="s">
        <v>160</v>
      </c>
      <c r="G1189" s="186" t="s">
        <v>160</v>
      </c>
      <c r="H1189" s="186" t="s">
        <v>1355</v>
      </c>
      <c r="I1189" s="186" t="s">
        <v>160</v>
      </c>
      <c r="J1189" s="186" t="s">
        <v>160</v>
      </c>
      <c r="K1189" s="196" t="s">
        <v>160</v>
      </c>
      <c r="L1189" s="171">
        <v>0.378</v>
      </c>
      <c r="M1189" s="172">
        <v>2</v>
      </c>
      <c r="N1189" s="173">
        <v>120.25</v>
      </c>
      <c r="O1189" s="173">
        <v>33.78</v>
      </c>
      <c r="P1189" s="174">
        <v>1.12</v>
      </c>
      <c r="Q1189" s="175">
        <v>30.68</v>
      </c>
      <c r="R1189" s="176">
        <v>22</v>
      </c>
      <c r="S1189" s="174">
        <f t="shared" si="36"/>
        <v>1.174688</v>
      </c>
      <c r="T1189" s="177">
        <f t="shared" si="37"/>
        <v>-0.0465553406521562</v>
      </c>
      <c r="U1189" s="219">
        <v>2.89</v>
      </c>
      <c r="V1189" s="219">
        <v>3.59</v>
      </c>
      <c r="W1189" s="219">
        <v>3.96</v>
      </c>
      <c r="X1189" s="219">
        <v>4.88</v>
      </c>
      <c r="Y1189" s="219">
        <v>5.36</v>
      </c>
      <c r="Z1189" s="219">
        <v>4.99</v>
      </c>
      <c r="AA1189" s="219">
        <v>4.76</v>
      </c>
      <c r="AB1189" s="219">
        <v>4.67</v>
      </c>
      <c r="AC1189" s="219">
        <v>4.09</v>
      </c>
      <c r="AD1189" s="219">
        <v>3.41</v>
      </c>
      <c r="AE1189" s="219">
        <v>2.97</v>
      </c>
      <c r="AF1189" s="219">
        <v>2.69</v>
      </c>
      <c r="AG1189" s="179">
        <v>3.1850108284072</v>
      </c>
      <c r="AH1189" s="179">
        <v>3.95646673840203</v>
      </c>
      <c r="AI1189" s="179">
        <v>4.36423629082786</v>
      </c>
      <c r="AJ1189" s="179">
        <v>5.37814977253534</v>
      </c>
      <c r="AK1189" s="179">
        <v>5.90714811081751</v>
      </c>
      <c r="AL1189" s="179">
        <v>5.49937855839167</v>
      </c>
      <c r="AM1189" s="179">
        <v>5.2459001879648</v>
      </c>
      <c r="AN1189" s="179">
        <v>5.1467129995369</v>
      </c>
      <c r="AO1189" s="179">
        <v>4.50750667411261</v>
      </c>
      <c r="AP1189" s="179">
        <v>3.75809236154621</v>
      </c>
      <c r="AQ1189" s="179">
        <v>3.2731772181209</v>
      </c>
      <c r="AR1189" s="179">
        <v>2.96459485412297</v>
      </c>
      <c r="AS1189" s="177">
        <v>0.8</v>
      </c>
      <c r="AT1189" s="180">
        <v>1.03895738596409</v>
      </c>
      <c r="AU1189" s="181">
        <v>1182</v>
      </c>
    </row>
    <row r="1190" customHeight="1" spans="1:47">
      <c r="A1190" s="184" t="s">
        <v>1315</v>
      </c>
      <c r="B1190" s="185" t="s">
        <v>1353</v>
      </c>
      <c r="C1190" s="167" t="s">
        <v>1362</v>
      </c>
      <c r="D1190" s="186">
        <v>0</v>
      </c>
      <c r="E1190" s="186">
        <v>0.75</v>
      </c>
      <c r="F1190" s="186" t="s">
        <v>160</v>
      </c>
      <c r="G1190" s="186" t="s">
        <v>160</v>
      </c>
      <c r="H1190" s="186" t="s">
        <v>1355</v>
      </c>
      <c r="I1190" s="186" t="s">
        <v>160</v>
      </c>
      <c r="J1190" s="186" t="s">
        <v>160</v>
      </c>
      <c r="K1190" s="196" t="s">
        <v>160</v>
      </c>
      <c r="L1190" s="171">
        <v>0.378</v>
      </c>
      <c r="M1190" s="172">
        <v>4</v>
      </c>
      <c r="N1190" s="173">
        <v>119.8</v>
      </c>
      <c r="O1190" s="173">
        <v>33.47</v>
      </c>
      <c r="P1190" s="174">
        <v>1.116</v>
      </c>
      <c r="Q1190" s="175">
        <v>30.57</v>
      </c>
      <c r="R1190" s="176">
        <v>22</v>
      </c>
      <c r="S1190" s="174">
        <f t="shared" si="36"/>
        <v>1.1744</v>
      </c>
      <c r="T1190" s="177">
        <f t="shared" si="37"/>
        <v>-0.0497275204359675</v>
      </c>
      <c r="U1190" s="219">
        <v>2.91</v>
      </c>
      <c r="V1190" s="219">
        <v>3.57</v>
      </c>
      <c r="W1190" s="219">
        <v>3.93</v>
      </c>
      <c r="X1190" s="219">
        <v>4.88</v>
      </c>
      <c r="Y1190" s="219">
        <v>5.35</v>
      </c>
      <c r="Z1190" s="219">
        <v>5</v>
      </c>
      <c r="AA1190" s="219">
        <v>4.74</v>
      </c>
      <c r="AB1190" s="219">
        <v>4.57</v>
      </c>
      <c r="AC1190" s="219">
        <v>4.13</v>
      </c>
      <c r="AD1190" s="219">
        <v>3.41</v>
      </c>
      <c r="AE1190" s="219">
        <v>3.03</v>
      </c>
      <c r="AF1190" s="219">
        <v>2.73</v>
      </c>
      <c r="AG1190" s="179">
        <v>3.20214972752044</v>
      </c>
      <c r="AH1190" s="179">
        <v>3.92841049046321</v>
      </c>
      <c r="AI1190" s="179">
        <v>4.32455272479564</v>
      </c>
      <c r="AJ1190" s="179">
        <v>5.36992806539509</v>
      </c>
      <c r="AK1190" s="179">
        <v>5.88711376021798</v>
      </c>
      <c r="AL1190" s="179">
        <v>5.50197547683924</v>
      </c>
      <c r="AM1190" s="179">
        <v>5.2158727520436</v>
      </c>
      <c r="AN1190" s="179">
        <v>5.02880558583106</v>
      </c>
      <c r="AO1190" s="179">
        <v>4.54463174386921</v>
      </c>
      <c r="AP1190" s="179">
        <v>3.75234727520436</v>
      </c>
      <c r="AQ1190" s="179">
        <v>3.33419713896458</v>
      </c>
      <c r="AR1190" s="179">
        <v>3.00407861035422</v>
      </c>
      <c r="AS1190" s="177">
        <v>0.8</v>
      </c>
      <c r="AT1190" s="180">
        <v>1.03895738596409</v>
      </c>
      <c r="AU1190" s="181">
        <v>1183</v>
      </c>
    </row>
    <row r="1191" customHeight="1" spans="1:47">
      <c r="A1191" s="184" t="s">
        <v>1315</v>
      </c>
      <c r="B1191" s="185" t="s">
        <v>1353</v>
      </c>
      <c r="C1191" s="167" t="s">
        <v>1363</v>
      </c>
      <c r="D1191" s="186">
        <v>0</v>
      </c>
      <c r="E1191" s="186">
        <v>0.75</v>
      </c>
      <c r="F1191" s="186" t="s">
        <v>160</v>
      </c>
      <c r="G1191" s="186" t="s">
        <v>160</v>
      </c>
      <c r="H1191" s="186" t="s">
        <v>1355</v>
      </c>
      <c r="I1191" s="186" t="s">
        <v>160</v>
      </c>
      <c r="J1191" s="186" t="s">
        <v>160</v>
      </c>
      <c r="K1191" s="196" t="s">
        <v>160</v>
      </c>
      <c r="L1191" s="171">
        <v>0.378</v>
      </c>
      <c r="M1191" s="172">
        <v>4</v>
      </c>
      <c r="N1191" s="173">
        <v>120.3</v>
      </c>
      <c r="O1191" s="173">
        <v>32.85</v>
      </c>
      <c r="P1191" s="174">
        <v>1.099</v>
      </c>
      <c r="Q1191" s="175">
        <v>28.95</v>
      </c>
      <c r="R1191" s="176">
        <v>21</v>
      </c>
      <c r="S1191" s="174">
        <f t="shared" si="36"/>
        <v>1.149168</v>
      </c>
      <c r="T1191" s="177">
        <f t="shared" si="37"/>
        <v>-0.0436559319438061</v>
      </c>
      <c r="U1191" s="219">
        <v>2.82</v>
      </c>
      <c r="V1191" s="219">
        <v>3.36</v>
      </c>
      <c r="W1191" s="219">
        <v>3.65</v>
      </c>
      <c r="X1191" s="219">
        <v>4.56</v>
      </c>
      <c r="Y1191" s="219">
        <v>5.11</v>
      </c>
      <c r="Z1191" s="219">
        <v>4.78</v>
      </c>
      <c r="AA1191" s="219">
        <v>4.98</v>
      </c>
      <c r="AB1191" s="219">
        <v>4.77</v>
      </c>
      <c r="AC1191" s="219">
        <v>4.07</v>
      </c>
      <c r="AD1191" s="219">
        <v>3.42</v>
      </c>
      <c r="AE1191" s="219">
        <v>2.94</v>
      </c>
      <c r="AF1191" s="219">
        <v>2.73</v>
      </c>
      <c r="AG1191" s="179">
        <v>3.06592498224803</v>
      </c>
      <c r="AH1191" s="179">
        <v>3.65301700012531</v>
      </c>
      <c r="AI1191" s="179">
        <v>3.96830715787422</v>
      </c>
      <c r="AJ1191" s="179">
        <v>4.95766592874149</v>
      </c>
      <c r="AK1191" s="179">
        <v>5.55563002102391</v>
      </c>
      <c r="AL1191" s="179">
        <v>5.19685156565446</v>
      </c>
      <c r="AM1191" s="179">
        <v>5.41429305375715</v>
      </c>
      <c r="AN1191" s="179">
        <v>5.18597949124932</v>
      </c>
      <c r="AO1191" s="179">
        <v>4.42493428288988</v>
      </c>
      <c r="AP1191" s="179">
        <v>3.71824944655612</v>
      </c>
      <c r="AQ1191" s="179">
        <v>3.19638987510965</v>
      </c>
      <c r="AR1191" s="179">
        <v>2.96807631260181</v>
      </c>
      <c r="AS1191" s="177">
        <v>0.8</v>
      </c>
      <c r="AT1191" s="180">
        <v>1.03876986545403</v>
      </c>
      <c r="AU1191" s="181">
        <v>1184</v>
      </c>
    </row>
    <row r="1192" customHeight="1" spans="1:47">
      <c r="A1192" s="184" t="s">
        <v>1315</v>
      </c>
      <c r="B1192" s="185" t="s">
        <v>1353</v>
      </c>
      <c r="C1192" s="167" t="s">
        <v>1364</v>
      </c>
      <c r="D1192" s="186">
        <v>0</v>
      </c>
      <c r="E1192" s="186">
        <v>0.75</v>
      </c>
      <c r="F1192" s="186" t="s">
        <v>160</v>
      </c>
      <c r="G1192" s="186" t="s">
        <v>160</v>
      </c>
      <c r="H1192" s="186" t="s">
        <v>1355</v>
      </c>
      <c r="I1192" s="186" t="s">
        <v>160</v>
      </c>
      <c r="J1192" s="186" t="s">
        <v>160</v>
      </c>
      <c r="K1192" s="196" t="s">
        <v>160</v>
      </c>
      <c r="L1192" s="171">
        <v>0.378</v>
      </c>
      <c r="M1192" s="172">
        <v>4</v>
      </c>
      <c r="N1192" s="173">
        <v>120.47</v>
      </c>
      <c r="O1192" s="173">
        <v>33.2</v>
      </c>
      <c r="P1192" s="174">
        <v>1.104</v>
      </c>
      <c r="Q1192" s="175">
        <v>29.9</v>
      </c>
      <c r="R1192" s="176">
        <v>21</v>
      </c>
      <c r="S1192" s="174">
        <f t="shared" si="36"/>
        <v>1.174688</v>
      </c>
      <c r="T1192" s="177">
        <f t="shared" si="37"/>
        <v>-0.0601759786428397</v>
      </c>
      <c r="U1192" s="219">
        <v>2.89</v>
      </c>
      <c r="V1192" s="219">
        <v>3.59</v>
      </c>
      <c r="W1192" s="219">
        <v>3.96</v>
      </c>
      <c r="X1192" s="219">
        <v>4.88</v>
      </c>
      <c r="Y1192" s="219">
        <v>5.36</v>
      </c>
      <c r="Z1192" s="219">
        <v>4.99</v>
      </c>
      <c r="AA1192" s="219">
        <v>4.76</v>
      </c>
      <c r="AB1192" s="219">
        <v>4.67</v>
      </c>
      <c r="AC1192" s="219">
        <v>4.09</v>
      </c>
      <c r="AD1192" s="219">
        <v>3.41</v>
      </c>
      <c r="AE1192" s="219">
        <v>2.97</v>
      </c>
      <c r="AF1192" s="219">
        <v>2.69</v>
      </c>
      <c r="AG1192" s="179">
        <v>3.1645810972786</v>
      </c>
      <c r="AH1192" s="179">
        <v>3.9310886294914</v>
      </c>
      <c r="AI1192" s="179">
        <v>4.33624261080389</v>
      </c>
      <c r="AJ1192" s="179">
        <v>5.34365251028358</v>
      </c>
      <c r="AK1192" s="179">
        <v>5.86925767522951</v>
      </c>
      <c r="AL1192" s="179">
        <v>5.46410369391702</v>
      </c>
      <c r="AM1192" s="179">
        <v>5.2122512190471</v>
      </c>
      <c r="AN1192" s="179">
        <v>5.11370025061974</v>
      </c>
      <c r="AO1192" s="179">
        <v>4.47859400964341</v>
      </c>
      <c r="AP1192" s="179">
        <v>3.73398669263668</v>
      </c>
      <c r="AQ1192" s="179">
        <v>3.25218195810292</v>
      </c>
      <c r="AR1192" s="179">
        <v>2.94557894521779</v>
      </c>
      <c r="AS1192" s="177">
        <v>0.8</v>
      </c>
      <c r="AT1192" s="180">
        <v>1.03969184129514</v>
      </c>
      <c r="AU1192" s="181">
        <v>1185</v>
      </c>
    </row>
    <row r="1193" customHeight="1" spans="1:47">
      <c r="A1193" s="184" t="s">
        <v>1315</v>
      </c>
      <c r="B1193" s="185" t="s">
        <v>1365</v>
      </c>
      <c r="C1193" s="188" t="s">
        <v>1366</v>
      </c>
      <c r="D1193" s="186">
        <v>0</v>
      </c>
      <c r="E1193" s="186">
        <v>0.75</v>
      </c>
      <c r="F1193" s="186" t="s">
        <v>160</v>
      </c>
      <c r="G1193" s="186" t="s">
        <v>160</v>
      </c>
      <c r="H1193" s="186" t="s">
        <v>1367</v>
      </c>
      <c r="I1193" s="186" t="s">
        <v>160</v>
      </c>
      <c r="J1193" s="186" t="s">
        <v>160</v>
      </c>
      <c r="K1193" s="196" t="s">
        <v>160</v>
      </c>
      <c r="L1193" s="171">
        <v>0.378</v>
      </c>
      <c r="M1193" s="172">
        <v>9</v>
      </c>
      <c r="N1193" s="173">
        <v>119.92</v>
      </c>
      <c r="O1193" s="173">
        <v>32.45</v>
      </c>
      <c r="P1193" s="174">
        <v>1.069</v>
      </c>
      <c r="Q1193" s="175">
        <v>28.55</v>
      </c>
      <c r="R1193" s="176">
        <v>21</v>
      </c>
      <c r="S1193" s="174">
        <f t="shared" si="36"/>
        <v>1.133664</v>
      </c>
      <c r="T1193" s="177">
        <f t="shared" si="37"/>
        <v>-0.0570398283794846</v>
      </c>
      <c r="U1193" s="219">
        <v>2.81</v>
      </c>
      <c r="V1193" s="219">
        <v>3.35</v>
      </c>
      <c r="W1193" s="219">
        <v>3.61</v>
      </c>
      <c r="X1193" s="219">
        <v>4.5</v>
      </c>
      <c r="Y1193" s="219">
        <v>5.04</v>
      </c>
      <c r="Z1193" s="219">
        <v>4.75</v>
      </c>
      <c r="AA1193" s="219">
        <v>4.83</v>
      </c>
      <c r="AB1193" s="219">
        <v>4.61</v>
      </c>
      <c r="AC1193" s="219">
        <v>4.02</v>
      </c>
      <c r="AD1193" s="219">
        <v>3.36</v>
      </c>
      <c r="AE1193" s="219">
        <v>2.96</v>
      </c>
      <c r="AF1193" s="219">
        <v>2.72</v>
      </c>
      <c r="AG1193" s="179">
        <v>3.04460291585514</v>
      </c>
      <c r="AH1193" s="179">
        <v>3.62968675021876</v>
      </c>
      <c r="AI1193" s="179">
        <v>3.91139378157902</v>
      </c>
      <c r="AJ1193" s="179">
        <v>4.87569861969684</v>
      </c>
      <c r="AK1193" s="179">
        <v>5.46078245406046</v>
      </c>
      <c r="AL1193" s="179">
        <v>5.14657076523555</v>
      </c>
      <c r="AM1193" s="179">
        <v>5.23324985180794</v>
      </c>
      <c r="AN1193" s="179">
        <v>4.99488236373388</v>
      </c>
      <c r="AO1193" s="179">
        <v>4.35562410026251</v>
      </c>
      <c r="AP1193" s="179">
        <v>3.64052163604031</v>
      </c>
      <c r="AQ1193" s="179">
        <v>3.20712620317837</v>
      </c>
      <c r="AR1193" s="179">
        <v>2.9470889434612</v>
      </c>
      <c r="AS1193" s="177">
        <v>0.8</v>
      </c>
      <c r="AT1193" s="180">
        <v>1.04798760392333</v>
      </c>
      <c r="AU1193" s="181">
        <v>1186</v>
      </c>
    </row>
    <row r="1194" customHeight="1" spans="1:47">
      <c r="A1194" s="184" t="s">
        <v>1315</v>
      </c>
      <c r="B1194" s="185" t="s">
        <v>1365</v>
      </c>
      <c r="C1194" s="167" t="s">
        <v>1368</v>
      </c>
      <c r="D1194" s="186">
        <v>0</v>
      </c>
      <c r="E1194" s="186">
        <v>0.75</v>
      </c>
      <c r="F1194" s="186" t="s">
        <v>160</v>
      </c>
      <c r="G1194" s="186" t="s">
        <v>160</v>
      </c>
      <c r="H1194" s="186" t="s">
        <v>1369</v>
      </c>
      <c r="I1194" s="186" t="s">
        <v>160</v>
      </c>
      <c r="J1194" s="186" t="s">
        <v>160</v>
      </c>
      <c r="K1194" s="196" t="s">
        <v>160</v>
      </c>
      <c r="L1194" s="171">
        <v>0.378</v>
      </c>
      <c r="M1194" s="172">
        <v>9</v>
      </c>
      <c r="N1194" s="173">
        <v>119.92</v>
      </c>
      <c r="O1194" s="173">
        <v>32.45</v>
      </c>
      <c r="P1194" s="174">
        <v>1.069</v>
      </c>
      <c r="Q1194" s="175">
        <v>28.55</v>
      </c>
      <c r="R1194" s="176">
        <v>21</v>
      </c>
      <c r="S1194" s="174">
        <f t="shared" si="36"/>
        <v>1.133664</v>
      </c>
      <c r="T1194" s="177">
        <f t="shared" si="37"/>
        <v>-0.0570398283794846</v>
      </c>
      <c r="U1194" s="219">
        <v>2.81</v>
      </c>
      <c r="V1194" s="219">
        <v>3.35</v>
      </c>
      <c r="W1194" s="219">
        <v>3.61</v>
      </c>
      <c r="X1194" s="219">
        <v>4.5</v>
      </c>
      <c r="Y1194" s="219">
        <v>5.04</v>
      </c>
      <c r="Z1194" s="219">
        <v>4.75</v>
      </c>
      <c r="AA1194" s="219">
        <v>4.83</v>
      </c>
      <c r="AB1194" s="219">
        <v>4.61</v>
      </c>
      <c r="AC1194" s="219">
        <v>4.02</v>
      </c>
      <c r="AD1194" s="219">
        <v>3.36</v>
      </c>
      <c r="AE1194" s="219">
        <v>2.96</v>
      </c>
      <c r="AF1194" s="219">
        <v>2.72</v>
      </c>
      <c r="AG1194" s="179">
        <v>3.04460291585514</v>
      </c>
      <c r="AH1194" s="179">
        <v>3.62968675021876</v>
      </c>
      <c r="AI1194" s="179">
        <v>3.91139378157902</v>
      </c>
      <c r="AJ1194" s="179">
        <v>4.87569861969684</v>
      </c>
      <c r="AK1194" s="179">
        <v>5.46078245406046</v>
      </c>
      <c r="AL1194" s="179">
        <v>5.14657076523555</v>
      </c>
      <c r="AM1194" s="179">
        <v>5.23324985180794</v>
      </c>
      <c r="AN1194" s="179">
        <v>4.99488236373388</v>
      </c>
      <c r="AO1194" s="179">
        <v>4.35562410026251</v>
      </c>
      <c r="AP1194" s="179">
        <v>3.64052163604031</v>
      </c>
      <c r="AQ1194" s="179">
        <v>3.20712620317837</v>
      </c>
      <c r="AR1194" s="179">
        <v>2.9470889434612</v>
      </c>
      <c r="AS1194" s="177">
        <v>0.8</v>
      </c>
      <c r="AT1194" s="180">
        <v>1.0485932498014</v>
      </c>
      <c r="AU1194" s="181">
        <v>1187</v>
      </c>
    </row>
    <row r="1195" customHeight="1" spans="1:47">
      <c r="A1195" s="184" t="s">
        <v>1315</v>
      </c>
      <c r="B1195" s="185" t="s">
        <v>1365</v>
      </c>
      <c r="C1195" s="167" t="s">
        <v>1370</v>
      </c>
      <c r="D1195" s="186">
        <v>0</v>
      </c>
      <c r="E1195" s="186">
        <v>0.75</v>
      </c>
      <c r="F1195" s="186" t="s">
        <v>160</v>
      </c>
      <c r="G1195" s="186" t="s">
        <v>160</v>
      </c>
      <c r="H1195" s="186" t="s">
        <v>1371</v>
      </c>
      <c r="I1195" s="186" t="s">
        <v>160</v>
      </c>
      <c r="J1195" s="186" t="s">
        <v>160</v>
      </c>
      <c r="K1195" s="196" t="s">
        <v>160</v>
      </c>
      <c r="L1195" s="171">
        <v>0.378</v>
      </c>
      <c r="M1195" s="172">
        <v>9</v>
      </c>
      <c r="N1195" s="173">
        <v>119.92</v>
      </c>
      <c r="O1195" s="173">
        <v>32.45</v>
      </c>
      <c r="P1195" s="174">
        <v>1.069</v>
      </c>
      <c r="Q1195" s="175">
        <v>28.55</v>
      </c>
      <c r="R1195" s="176">
        <v>21</v>
      </c>
      <c r="S1195" s="174">
        <f t="shared" si="36"/>
        <v>1.133664</v>
      </c>
      <c r="T1195" s="177">
        <f t="shared" si="37"/>
        <v>-0.0570398283794846</v>
      </c>
      <c r="U1195" s="219">
        <v>2.81</v>
      </c>
      <c r="V1195" s="219">
        <v>3.35</v>
      </c>
      <c r="W1195" s="219">
        <v>3.61</v>
      </c>
      <c r="X1195" s="219">
        <v>4.5</v>
      </c>
      <c r="Y1195" s="219">
        <v>5.04</v>
      </c>
      <c r="Z1195" s="219">
        <v>4.75</v>
      </c>
      <c r="AA1195" s="219">
        <v>4.83</v>
      </c>
      <c r="AB1195" s="219">
        <v>4.61</v>
      </c>
      <c r="AC1195" s="219">
        <v>4.02</v>
      </c>
      <c r="AD1195" s="219">
        <v>3.36</v>
      </c>
      <c r="AE1195" s="219">
        <v>2.96</v>
      </c>
      <c r="AF1195" s="219">
        <v>2.72</v>
      </c>
      <c r="AG1195" s="179">
        <v>3.04460291585514</v>
      </c>
      <c r="AH1195" s="179">
        <v>3.62968675021876</v>
      </c>
      <c r="AI1195" s="179">
        <v>3.91139378157902</v>
      </c>
      <c r="AJ1195" s="179">
        <v>4.87569861969684</v>
      </c>
      <c r="AK1195" s="179">
        <v>5.46078245406046</v>
      </c>
      <c r="AL1195" s="179">
        <v>5.14657076523555</v>
      </c>
      <c r="AM1195" s="179">
        <v>5.23324985180794</v>
      </c>
      <c r="AN1195" s="179">
        <v>4.99488236373388</v>
      </c>
      <c r="AO1195" s="179">
        <v>4.35562410026251</v>
      </c>
      <c r="AP1195" s="179">
        <v>3.64052163604031</v>
      </c>
      <c r="AQ1195" s="179">
        <v>3.20712620317837</v>
      </c>
      <c r="AR1195" s="179">
        <v>2.9470889434612</v>
      </c>
      <c r="AS1195" s="177">
        <v>0.8</v>
      </c>
      <c r="AT1195" s="180">
        <v>1.04327765359754</v>
      </c>
      <c r="AU1195" s="181">
        <v>1188</v>
      </c>
    </row>
    <row r="1196" customHeight="1" spans="1:47">
      <c r="A1196" s="184" t="s">
        <v>1315</v>
      </c>
      <c r="B1196" s="185" t="s">
        <v>1365</v>
      </c>
      <c r="C1196" s="167" t="s">
        <v>1372</v>
      </c>
      <c r="D1196" s="186">
        <v>0</v>
      </c>
      <c r="E1196" s="186">
        <v>0.75</v>
      </c>
      <c r="F1196" s="186" t="s">
        <v>160</v>
      </c>
      <c r="G1196" s="186" t="s">
        <v>160</v>
      </c>
      <c r="H1196" s="186" t="s">
        <v>1373</v>
      </c>
      <c r="I1196" s="186" t="s">
        <v>160</v>
      </c>
      <c r="J1196" s="186" t="s">
        <v>160</v>
      </c>
      <c r="K1196" s="196" t="s">
        <v>160</v>
      </c>
      <c r="L1196" s="171">
        <v>0.378</v>
      </c>
      <c r="M1196" s="172">
        <v>1</v>
      </c>
      <c r="N1196" s="173">
        <v>119.85</v>
      </c>
      <c r="O1196" s="173">
        <v>32.92</v>
      </c>
      <c r="P1196" s="174">
        <v>1.094</v>
      </c>
      <c r="Q1196" s="175">
        <v>29.22</v>
      </c>
      <c r="R1196" s="176">
        <v>21</v>
      </c>
      <c r="S1196" s="174">
        <f t="shared" si="36"/>
        <v>1.133664</v>
      </c>
      <c r="T1196" s="177">
        <f t="shared" si="37"/>
        <v>-0.034987438958986</v>
      </c>
      <c r="U1196" s="219">
        <v>2.81</v>
      </c>
      <c r="V1196" s="219">
        <v>3.35</v>
      </c>
      <c r="W1196" s="219">
        <v>3.61</v>
      </c>
      <c r="X1196" s="219">
        <v>4.5</v>
      </c>
      <c r="Y1196" s="219">
        <v>5.04</v>
      </c>
      <c r="Z1196" s="219">
        <v>4.75</v>
      </c>
      <c r="AA1196" s="219">
        <v>4.83</v>
      </c>
      <c r="AB1196" s="219">
        <v>4.61</v>
      </c>
      <c r="AC1196" s="219">
        <v>4.02</v>
      </c>
      <c r="AD1196" s="219">
        <v>3.36</v>
      </c>
      <c r="AE1196" s="219">
        <v>2.96</v>
      </c>
      <c r="AF1196" s="219">
        <v>2.72</v>
      </c>
      <c r="AG1196" s="179">
        <v>3.05907845710899</v>
      </c>
      <c r="AH1196" s="179">
        <v>3.64694406808367</v>
      </c>
      <c r="AI1196" s="179">
        <v>3.92999047336777</v>
      </c>
      <c r="AJ1196" s="179">
        <v>4.89888009145567</v>
      </c>
      <c r="AK1196" s="179">
        <v>5.48674570243035</v>
      </c>
      <c r="AL1196" s="179">
        <v>5.17104009653654</v>
      </c>
      <c r="AM1196" s="179">
        <v>5.25813129816242</v>
      </c>
      <c r="AN1196" s="179">
        <v>5.01863049369125</v>
      </c>
      <c r="AO1196" s="179">
        <v>4.3763328817004</v>
      </c>
      <c r="AP1196" s="179">
        <v>3.6578304682869</v>
      </c>
      <c r="AQ1196" s="179">
        <v>3.22237446015751</v>
      </c>
      <c r="AR1196" s="179">
        <v>2.96110085527987</v>
      </c>
      <c r="AS1196" s="177">
        <v>0.8</v>
      </c>
      <c r="AT1196" s="180">
        <v>1.03842273980587</v>
      </c>
      <c r="AU1196" s="181">
        <v>1189</v>
      </c>
    </row>
    <row r="1197" customHeight="1" spans="1:47">
      <c r="A1197" s="184" t="s">
        <v>1315</v>
      </c>
      <c r="B1197" s="185" t="s">
        <v>1365</v>
      </c>
      <c r="C1197" s="167" t="s">
        <v>1374</v>
      </c>
      <c r="D1197" s="186">
        <v>0</v>
      </c>
      <c r="E1197" s="186">
        <v>0.75</v>
      </c>
      <c r="F1197" s="186" t="s">
        <v>160</v>
      </c>
      <c r="G1197" s="186" t="s">
        <v>160</v>
      </c>
      <c r="H1197" s="186" t="s">
        <v>1375</v>
      </c>
      <c r="I1197" s="186" t="s">
        <v>160</v>
      </c>
      <c r="J1197" s="186" t="s">
        <v>160</v>
      </c>
      <c r="K1197" s="196" t="s">
        <v>160</v>
      </c>
      <c r="L1197" s="171">
        <v>0.378</v>
      </c>
      <c r="M1197" s="172">
        <v>2</v>
      </c>
      <c r="N1197" s="173">
        <v>120.27</v>
      </c>
      <c r="O1197" s="173">
        <v>32.02</v>
      </c>
      <c r="P1197" s="174">
        <v>1.079</v>
      </c>
      <c r="Q1197" s="175">
        <v>27.72</v>
      </c>
      <c r="R1197" s="176">
        <v>20</v>
      </c>
      <c r="S1197" s="174">
        <f t="shared" si="36"/>
        <v>1.149168</v>
      </c>
      <c r="T1197" s="177">
        <f t="shared" si="37"/>
        <v>-0.0610598276318169</v>
      </c>
      <c r="U1197" s="219">
        <v>2.82</v>
      </c>
      <c r="V1197" s="219">
        <v>3.36</v>
      </c>
      <c r="W1197" s="219">
        <v>3.65</v>
      </c>
      <c r="X1197" s="219">
        <v>4.56</v>
      </c>
      <c r="Y1197" s="219">
        <v>5.11</v>
      </c>
      <c r="Z1197" s="219">
        <v>4.78</v>
      </c>
      <c r="AA1197" s="219">
        <v>4.98</v>
      </c>
      <c r="AB1197" s="219">
        <v>4.77</v>
      </c>
      <c r="AC1197" s="219">
        <v>4.07</v>
      </c>
      <c r="AD1197" s="219">
        <v>3.42</v>
      </c>
      <c r="AE1197" s="219">
        <v>2.94</v>
      </c>
      <c r="AF1197" s="219">
        <v>2.73</v>
      </c>
      <c r="AG1197" s="179">
        <v>3.04081617309219</v>
      </c>
      <c r="AH1197" s="179">
        <v>3.62310012113111</v>
      </c>
      <c r="AI1197" s="179">
        <v>3.93580816730017</v>
      </c>
      <c r="AJ1197" s="179">
        <v>4.91706445010651</v>
      </c>
      <c r="AK1197" s="179">
        <v>5.51013143422024</v>
      </c>
      <c r="AL1197" s="179">
        <v>5.154291243752</v>
      </c>
      <c r="AM1197" s="179">
        <v>5.3699519652479</v>
      </c>
      <c r="AN1197" s="179">
        <v>5.14350820767721</v>
      </c>
      <c r="AO1197" s="179">
        <v>4.38869568244156</v>
      </c>
      <c r="AP1197" s="179">
        <v>3.68779833757988</v>
      </c>
      <c r="AQ1197" s="179">
        <v>3.17021260598973</v>
      </c>
      <c r="AR1197" s="179">
        <v>2.94376884841903</v>
      </c>
      <c r="AS1197" s="177">
        <v>0.8</v>
      </c>
      <c r="AT1197" s="180">
        <v>1.0399340552873</v>
      </c>
      <c r="AU1197" s="181">
        <v>1190</v>
      </c>
    </row>
    <row r="1198" customHeight="1" spans="1:47">
      <c r="A1198" s="184" t="s">
        <v>1315</v>
      </c>
      <c r="B1198" s="185" t="s">
        <v>1365</v>
      </c>
      <c r="C1198" s="167" t="s">
        <v>1376</v>
      </c>
      <c r="D1198" s="186">
        <v>0</v>
      </c>
      <c r="E1198" s="186">
        <v>0.75</v>
      </c>
      <c r="F1198" s="186" t="s">
        <v>160</v>
      </c>
      <c r="G1198" s="186" t="s">
        <v>160</v>
      </c>
      <c r="H1198" s="186" t="s">
        <v>1377</v>
      </c>
      <c r="I1198" s="186" t="s">
        <v>160</v>
      </c>
      <c r="J1198" s="186" t="s">
        <v>160</v>
      </c>
      <c r="K1198" s="196" t="s">
        <v>160</v>
      </c>
      <c r="L1198" s="171">
        <v>0.378</v>
      </c>
      <c r="M1198" s="172">
        <v>3</v>
      </c>
      <c r="N1198" s="173">
        <v>120.02</v>
      </c>
      <c r="O1198" s="173">
        <v>32.17</v>
      </c>
      <c r="P1198" s="174">
        <v>1.07</v>
      </c>
      <c r="Q1198" s="175">
        <v>27.97</v>
      </c>
      <c r="R1198" s="176">
        <v>21</v>
      </c>
      <c r="S1198" s="174">
        <f t="shared" si="36"/>
        <v>1.149168</v>
      </c>
      <c r="T1198" s="177">
        <f t="shared" si="37"/>
        <v>-0.0688915806914218</v>
      </c>
      <c r="U1198" s="219">
        <v>2.82</v>
      </c>
      <c r="V1198" s="219">
        <v>3.36</v>
      </c>
      <c r="W1198" s="219">
        <v>3.65</v>
      </c>
      <c r="X1198" s="219">
        <v>4.56</v>
      </c>
      <c r="Y1198" s="219">
        <v>5.11</v>
      </c>
      <c r="Z1198" s="219">
        <v>4.78</v>
      </c>
      <c r="AA1198" s="219">
        <v>4.98</v>
      </c>
      <c r="AB1198" s="219">
        <v>4.77</v>
      </c>
      <c r="AC1198" s="219">
        <v>4.07</v>
      </c>
      <c r="AD1198" s="219">
        <v>3.42</v>
      </c>
      <c r="AE1198" s="219">
        <v>2.94</v>
      </c>
      <c r="AF1198" s="219">
        <v>2.73</v>
      </c>
      <c r="AG1198" s="179">
        <v>3.04558665051585</v>
      </c>
      <c r="AH1198" s="179">
        <v>3.62878409423165</v>
      </c>
      <c r="AI1198" s="179">
        <v>3.94198272141236</v>
      </c>
      <c r="AJ1198" s="179">
        <v>4.9247784136001</v>
      </c>
      <c r="AK1198" s="179">
        <v>5.51877580997731</v>
      </c>
      <c r="AL1198" s="179">
        <v>5.16237737215098</v>
      </c>
      <c r="AM1198" s="179">
        <v>5.37837642537906</v>
      </c>
      <c r="AN1198" s="179">
        <v>5.15157741948958</v>
      </c>
      <c r="AO1198" s="179">
        <v>4.39558073319132</v>
      </c>
      <c r="AP1198" s="179">
        <v>3.69358381020008</v>
      </c>
      <c r="AQ1198" s="179">
        <v>3.1751860824527</v>
      </c>
      <c r="AR1198" s="179">
        <v>2.94838707656322</v>
      </c>
      <c r="AS1198" s="177">
        <v>0.8</v>
      </c>
      <c r="AT1198" s="180">
        <v>1.04201240760708</v>
      </c>
      <c r="AU1198" s="181">
        <v>1191</v>
      </c>
    </row>
    <row r="1199" customHeight="1" spans="1:47">
      <c r="A1199" s="184" t="s">
        <v>1315</v>
      </c>
      <c r="B1199" s="185" t="s">
        <v>1365</v>
      </c>
      <c r="C1199" s="167" t="s">
        <v>1378</v>
      </c>
      <c r="D1199" s="186">
        <v>0</v>
      </c>
      <c r="E1199" s="186">
        <v>0.75</v>
      </c>
      <c r="F1199" s="186" t="s">
        <v>160</v>
      </c>
      <c r="G1199" s="186" t="s">
        <v>160</v>
      </c>
      <c r="H1199" s="186" t="s">
        <v>1379</v>
      </c>
      <c r="I1199" s="186" t="s">
        <v>160</v>
      </c>
      <c r="J1199" s="186" t="s">
        <v>160</v>
      </c>
      <c r="K1199" s="196" t="s">
        <v>160</v>
      </c>
      <c r="L1199" s="171">
        <v>0.378</v>
      </c>
      <c r="M1199" s="172">
        <v>8</v>
      </c>
      <c r="N1199" s="173">
        <v>120.15</v>
      </c>
      <c r="O1199" s="173">
        <v>32.52</v>
      </c>
      <c r="P1199" s="174">
        <v>1.09</v>
      </c>
      <c r="Q1199" s="175">
        <v>28.42</v>
      </c>
      <c r="R1199" s="176">
        <v>21</v>
      </c>
      <c r="S1199" s="174">
        <f t="shared" si="36"/>
        <v>1.149168</v>
      </c>
      <c r="T1199" s="177">
        <f t="shared" si="37"/>
        <v>-0.0514876850034108</v>
      </c>
      <c r="U1199" s="219">
        <v>2.82</v>
      </c>
      <c r="V1199" s="219">
        <v>3.36</v>
      </c>
      <c r="W1199" s="219">
        <v>3.65</v>
      </c>
      <c r="X1199" s="219">
        <v>4.56</v>
      </c>
      <c r="Y1199" s="219">
        <v>5.11</v>
      </c>
      <c r="Z1199" s="219">
        <v>4.78</v>
      </c>
      <c r="AA1199" s="219">
        <v>4.98</v>
      </c>
      <c r="AB1199" s="219">
        <v>4.77</v>
      </c>
      <c r="AC1199" s="219">
        <v>4.07</v>
      </c>
      <c r="AD1199" s="219">
        <v>3.42</v>
      </c>
      <c r="AE1199" s="219">
        <v>2.94</v>
      </c>
      <c r="AF1199" s="219">
        <v>2.73</v>
      </c>
      <c r="AG1199" s="179">
        <v>3.05538281608955</v>
      </c>
      <c r="AH1199" s="179">
        <v>3.64045612129819</v>
      </c>
      <c r="AI1199" s="179">
        <v>3.9546621555769</v>
      </c>
      <c r="AJ1199" s="179">
        <v>4.94061902176183</v>
      </c>
      <c r="AK1199" s="179">
        <v>5.53652701780767</v>
      </c>
      <c r="AL1199" s="179">
        <v>5.17898222018017</v>
      </c>
      <c r="AM1199" s="179">
        <v>5.39567603692411</v>
      </c>
      <c r="AN1199" s="179">
        <v>5.16814752934297</v>
      </c>
      <c r="AO1199" s="179">
        <v>4.40971917073918</v>
      </c>
      <c r="AP1199" s="179">
        <v>3.70546426632137</v>
      </c>
      <c r="AQ1199" s="179">
        <v>3.18539910613592</v>
      </c>
      <c r="AR1199" s="179">
        <v>2.95787059855478</v>
      </c>
      <c r="AS1199" s="177">
        <v>0.8</v>
      </c>
      <c r="AT1199" s="180">
        <v>1.04305939712156</v>
      </c>
      <c r="AU1199" s="181">
        <v>1192</v>
      </c>
    </row>
    <row r="1200" customHeight="1" spans="1:47">
      <c r="A1200" s="184" t="s">
        <v>1315</v>
      </c>
      <c r="B1200" s="185" t="s">
        <v>1380</v>
      </c>
      <c r="C1200" s="188" t="s">
        <v>1381</v>
      </c>
      <c r="D1200" s="186">
        <v>0</v>
      </c>
      <c r="E1200" s="186">
        <v>0.75</v>
      </c>
      <c r="F1200" s="186" t="s">
        <v>160</v>
      </c>
      <c r="G1200" s="186" t="s">
        <v>160</v>
      </c>
      <c r="H1200" s="186" t="s">
        <v>160</v>
      </c>
      <c r="I1200" s="186" t="s">
        <v>160</v>
      </c>
      <c r="J1200" s="186" t="s">
        <v>160</v>
      </c>
      <c r="K1200" s="196" t="s">
        <v>160</v>
      </c>
      <c r="L1200" s="171">
        <v>0.378</v>
      </c>
      <c r="M1200" s="172">
        <v>23</v>
      </c>
      <c r="N1200" s="173">
        <v>119.45</v>
      </c>
      <c r="O1200" s="173">
        <v>32.2</v>
      </c>
      <c r="P1200" s="174">
        <v>1.036</v>
      </c>
      <c r="Q1200" s="175">
        <v>28.2</v>
      </c>
      <c r="R1200" s="176">
        <v>20</v>
      </c>
      <c r="S1200" s="174">
        <f t="shared" si="36"/>
        <v>1.133664</v>
      </c>
      <c r="T1200" s="177">
        <f t="shared" si="37"/>
        <v>-0.0861489824145426</v>
      </c>
      <c r="U1200" s="219">
        <v>2.81</v>
      </c>
      <c r="V1200" s="219">
        <v>3.35</v>
      </c>
      <c r="W1200" s="219">
        <v>3.61</v>
      </c>
      <c r="X1200" s="219">
        <v>4.5</v>
      </c>
      <c r="Y1200" s="219">
        <v>5.04</v>
      </c>
      <c r="Z1200" s="219">
        <v>4.75</v>
      </c>
      <c r="AA1200" s="219">
        <v>4.83</v>
      </c>
      <c r="AB1200" s="219">
        <v>4.61</v>
      </c>
      <c r="AC1200" s="219">
        <v>4.02</v>
      </c>
      <c r="AD1200" s="219">
        <v>3.36</v>
      </c>
      <c r="AE1200" s="219">
        <v>2.96</v>
      </c>
      <c r="AF1200" s="219">
        <v>2.72</v>
      </c>
      <c r="AG1200" s="179">
        <v>3.03730565670252</v>
      </c>
      <c r="AH1200" s="179">
        <v>3.62098717080193</v>
      </c>
      <c r="AI1200" s="179">
        <v>3.90201901092387</v>
      </c>
      <c r="AJ1200" s="179">
        <v>4.86401261749513</v>
      </c>
      <c r="AK1200" s="179">
        <v>5.44769413159455</v>
      </c>
      <c r="AL1200" s="179">
        <v>5.13423554068931</v>
      </c>
      <c r="AM1200" s="179">
        <v>5.22070687611144</v>
      </c>
      <c r="AN1200" s="179">
        <v>4.98291070370057</v>
      </c>
      <c r="AO1200" s="179">
        <v>4.34518460496232</v>
      </c>
      <c r="AP1200" s="179">
        <v>3.6317960877297</v>
      </c>
      <c r="AQ1200" s="179">
        <v>3.19943941061902</v>
      </c>
      <c r="AR1200" s="179">
        <v>2.94002540435261</v>
      </c>
      <c r="AS1200" s="177">
        <v>0.8</v>
      </c>
      <c r="AT1200" s="180">
        <v>1.05251028418163</v>
      </c>
      <c r="AU1200" s="181">
        <v>1193</v>
      </c>
    </row>
    <row r="1201" customHeight="1" spans="1:47">
      <c r="A1201" s="184" t="s">
        <v>1315</v>
      </c>
      <c r="B1201" s="185" t="s">
        <v>1380</v>
      </c>
      <c r="C1201" s="167" t="s">
        <v>1382</v>
      </c>
      <c r="D1201" s="186">
        <v>0</v>
      </c>
      <c r="E1201" s="186">
        <v>0.75</v>
      </c>
      <c r="F1201" s="186" t="s">
        <v>160</v>
      </c>
      <c r="G1201" s="186" t="s">
        <v>160</v>
      </c>
      <c r="H1201" s="186" t="s">
        <v>160</v>
      </c>
      <c r="I1201" s="186" t="s">
        <v>160</v>
      </c>
      <c r="J1201" s="186" t="s">
        <v>160</v>
      </c>
      <c r="K1201" s="196" t="s">
        <v>160</v>
      </c>
      <c r="L1201" s="171">
        <v>0.378</v>
      </c>
      <c r="M1201" s="172">
        <v>21</v>
      </c>
      <c r="N1201" s="173">
        <v>119.47</v>
      </c>
      <c r="O1201" s="173">
        <v>32.2</v>
      </c>
      <c r="P1201" s="174">
        <v>1.036</v>
      </c>
      <c r="Q1201" s="175">
        <v>28.2</v>
      </c>
      <c r="R1201" s="176">
        <v>20</v>
      </c>
      <c r="S1201" s="174">
        <f t="shared" si="36"/>
        <v>1.133664</v>
      </c>
      <c r="T1201" s="177">
        <f t="shared" si="37"/>
        <v>-0.0861489824145426</v>
      </c>
      <c r="U1201" s="203">
        <v>2.81</v>
      </c>
      <c r="V1201" s="203">
        <v>3.35</v>
      </c>
      <c r="W1201" s="203">
        <v>3.61</v>
      </c>
      <c r="X1201" s="203">
        <v>4.5</v>
      </c>
      <c r="Y1201" s="203">
        <v>5.04</v>
      </c>
      <c r="Z1201" s="203">
        <v>4.75</v>
      </c>
      <c r="AA1201" s="203">
        <v>4.83</v>
      </c>
      <c r="AB1201" s="203">
        <v>4.61</v>
      </c>
      <c r="AC1201" s="203">
        <v>4.02</v>
      </c>
      <c r="AD1201" s="203">
        <v>3.36</v>
      </c>
      <c r="AE1201" s="203">
        <v>2.96</v>
      </c>
      <c r="AF1201" s="203">
        <v>2.72</v>
      </c>
      <c r="AG1201" s="179">
        <v>3.03730565670252</v>
      </c>
      <c r="AH1201" s="179">
        <v>3.62098717080193</v>
      </c>
      <c r="AI1201" s="179">
        <v>3.90201901092387</v>
      </c>
      <c r="AJ1201" s="179">
        <v>4.86401261749513</v>
      </c>
      <c r="AK1201" s="179">
        <v>5.44769413159455</v>
      </c>
      <c r="AL1201" s="179">
        <v>5.13423554068931</v>
      </c>
      <c r="AM1201" s="179">
        <v>5.22070687611144</v>
      </c>
      <c r="AN1201" s="179">
        <v>4.98291070370057</v>
      </c>
      <c r="AO1201" s="179">
        <v>4.34518460496232</v>
      </c>
      <c r="AP1201" s="179">
        <v>3.6317960877297</v>
      </c>
      <c r="AQ1201" s="179">
        <v>3.19943941061902</v>
      </c>
      <c r="AR1201" s="179">
        <v>2.94002540435261</v>
      </c>
      <c r="AS1201" s="177">
        <v>0.8</v>
      </c>
      <c r="AT1201" s="180">
        <v>1.04518818341086</v>
      </c>
      <c r="AU1201" s="181">
        <v>1194</v>
      </c>
    </row>
    <row r="1202" customHeight="1" spans="1:47">
      <c r="A1202" s="184" t="s">
        <v>1315</v>
      </c>
      <c r="B1202" s="185" t="s">
        <v>1380</v>
      </c>
      <c r="C1202" s="167" t="s">
        <v>1383</v>
      </c>
      <c r="D1202" s="186">
        <v>0</v>
      </c>
      <c r="E1202" s="186">
        <v>0.75</v>
      </c>
      <c r="F1202" s="186" t="s">
        <v>160</v>
      </c>
      <c r="G1202" s="186" t="s">
        <v>160</v>
      </c>
      <c r="H1202" s="186" t="s">
        <v>160</v>
      </c>
      <c r="I1202" s="186" t="s">
        <v>160</v>
      </c>
      <c r="J1202" s="186" t="s">
        <v>160</v>
      </c>
      <c r="K1202" s="196" t="s">
        <v>160</v>
      </c>
      <c r="L1202" s="171">
        <v>0.378</v>
      </c>
      <c r="M1202" s="172">
        <v>15</v>
      </c>
      <c r="N1202" s="173">
        <v>119.4</v>
      </c>
      <c r="O1202" s="173">
        <v>32.2</v>
      </c>
      <c r="P1202" s="174">
        <v>1.035</v>
      </c>
      <c r="Q1202" s="175">
        <v>28.2</v>
      </c>
      <c r="R1202" s="176">
        <v>20</v>
      </c>
      <c r="S1202" s="174">
        <f t="shared" si="36"/>
        <v>1.133664</v>
      </c>
      <c r="T1202" s="177">
        <f t="shared" si="37"/>
        <v>-0.0870310779913626</v>
      </c>
      <c r="U1202" s="203">
        <v>2.81</v>
      </c>
      <c r="V1202" s="203">
        <v>3.35</v>
      </c>
      <c r="W1202" s="203">
        <v>3.61</v>
      </c>
      <c r="X1202" s="203">
        <v>4.5</v>
      </c>
      <c r="Y1202" s="203">
        <v>5.04</v>
      </c>
      <c r="Z1202" s="203">
        <v>4.75</v>
      </c>
      <c r="AA1202" s="203">
        <v>4.83</v>
      </c>
      <c r="AB1202" s="203">
        <v>4.61</v>
      </c>
      <c r="AC1202" s="203">
        <v>4.02</v>
      </c>
      <c r="AD1202" s="203">
        <v>3.36</v>
      </c>
      <c r="AE1202" s="203">
        <v>2.96</v>
      </c>
      <c r="AF1202" s="203">
        <v>2.72</v>
      </c>
      <c r="AG1202" s="179">
        <v>3.03730565670252</v>
      </c>
      <c r="AH1202" s="179">
        <v>3.62098717080193</v>
      </c>
      <c r="AI1202" s="179">
        <v>3.90201901092387</v>
      </c>
      <c r="AJ1202" s="179">
        <v>4.86401261749513</v>
      </c>
      <c r="AK1202" s="179">
        <v>5.44769413159455</v>
      </c>
      <c r="AL1202" s="179">
        <v>5.13423554068931</v>
      </c>
      <c r="AM1202" s="179">
        <v>5.22070687611144</v>
      </c>
      <c r="AN1202" s="179">
        <v>4.98291070370057</v>
      </c>
      <c r="AO1202" s="179">
        <v>4.34518460496232</v>
      </c>
      <c r="AP1202" s="179">
        <v>3.6317960877297</v>
      </c>
      <c r="AQ1202" s="179">
        <v>3.19943941061902</v>
      </c>
      <c r="AR1202" s="179">
        <v>2.94002540435261</v>
      </c>
      <c r="AS1202" s="177">
        <v>0.8</v>
      </c>
      <c r="AT1202" s="180">
        <v>1.03731536314751</v>
      </c>
      <c r="AU1202" s="181">
        <v>1195</v>
      </c>
    </row>
    <row r="1203" customHeight="1" spans="1:47">
      <c r="A1203" s="184" t="s">
        <v>1315</v>
      </c>
      <c r="B1203" s="185" t="s">
        <v>1380</v>
      </c>
      <c r="C1203" s="167" t="s">
        <v>1384</v>
      </c>
      <c r="D1203" s="186">
        <v>0</v>
      </c>
      <c r="E1203" s="186">
        <v>0.75</v>
      </c>
      <c r="F1203" s="186" t="s">
        <v>160</v>
      </c>
      <c r="G1203" s="186" t="s">
        <v>160</v>
      </c>
      <c r="H1203" s="186" t="s">
        <v>160</v>
      </c>
      <c r="I1203" s="186" t="s">
        <v>160</v>
      </c>
      <c r="J1203" s="186" t="s">
        <v>160</v>
      </c>
      <c r="K1203" s="196" t="s">
        <v>160</v>
      </c>
      <c r="L1203" s="171">
        <v>0.378</v>
      </c>
      <c r="M1203" s="172">
        <v>30</v>
      </c>
      <c r="N1203" s="173">
        <v>119.45</v>
      </c>
      <c r="O1203" s="173">
        <v>32.13</v>
      </c>
      <c r="P1203" s="174">
        <v>1.037</v>
      </c>
      <c r="Q1203" s="175">
        <v>28.03</v>
      </c>
      <c r="R1203" s="176">
        <v>21</v>
      </c>
      <c r="S1203" s="174">
        <f t="shared" si="36"/>
        <v>1.133664</v>
      </c>
      <c r="T1203" s="177">
        <f t="shared" si="37"/>
        <v>-0.0852668868377228</v>
      </c>
      <c r="U1203" s="203">
        <v>2.81</v>
      </c>
      <c r="V1203" s="203">
        <v>3.35</v>
      </c>
      <c r="W1203" s="203">
        <v>3.61</v>
      </c>
      <c r="X1203" s="203">
        <v>4.5</v>
      </c>
      <c r="Y1203" s="203">
        <v>5.04</v>
      </c>
      <c r="Z1203" s="203">
        <v>4.75</v>
      </c>
      <c r="AA1203" s="203">
        <v>4.83</v>
      </c>
      <c r="AB1203" s="203">
        <v>4.61</v>
      </c>
      <c r="AC1203" s="203">
        <v>4.02</v>
      </c>
      <c r="AD1203" s="203">
        <v>3.36</v>
      </c>
      <c r="AE1203" s="203">
        <v>2.96</v>
      </c>
      <c r="AF1203" s="203">
        <v>2.72</v>
      </c>
      <c r="AG1203" s="179">
        <v>3.03502526321732</v>
      </c>
      <c r="AH1203" s="179">
        <v>3.61826855223417</v>
      </c>
      <c r="AI1203" s="179">
        <v>3.89908939509414</v>
      </c>
      <c r="AJ1203" s="179">
        <v>4.8603607418071</v>
      </c>
      <c r="AK1203" s="179">
        <v>5.44360403082395</v>
      </c>
      <c r="AL1203" s="179">
        <v>5.1303807830186</v>
      </c>
      <c r="AM1203" s="179">
        <v>5.21678719620628</v>
      </c>
      <c r="AN1203" s="179">
        <v>4.97916955994016</v>
      </c>
      <c r="AO1203" s="179">
        <v>4.34192226268101</v>
      </c>
      <c r="AP1203" s="179">
        <v>3.62906935388263</v>
      </c>
      <c r="AQ1203" s="179">
        <v>3.19703728794422</v>
      </c>
      <c r="AR1203" s="179">
        <v>2.93781804838118</v>
      </c>
      <c r="AS1203" s="177">
        <v>0.8</v>
      </c>
      <c r="AT1203" s="180">
        <v>1.03759444557893</v>
      </c>
      <c r="AU1203" s="181">
        <v>1196</v>
      </c>
    </row>
    <row r="1204" customHeight="1" spans="1:47">
      <c r="A1204" s="184" t="s">
        <v>1315</v>
      </c>
      <c r="B1204" s="185" t="s">
        <v>1380</v>
      </c>
      <c r="C1204" s="167" t="s">
        <v>1385</v>
      </c>
      <c r="D1204" s="186">
        <v>0</v>
      </c>
      <c r="E1204" s="186">
        <v>0.75</v>
      </c>
      <c r="F1204" s="186" t="s">
        <v>160</v>
      </c>
      <c r="G1204" s="186" t="s">
        <v>160</v>
      </c>
      <c r="H1204" s="186" t="s">
        <v>160</v>
      </c>
      <c r="I1204" s="186" t="s">
        <v>160</v>
      </c>
      <c r="J1204" s="186" t="s">
        <v>160</v>
      </c>
      <c r="K1204" s="196" t="s">
        <v>160</v>
      </c>
      <c r="L1204" s="171">
        <v>0.378</v>
      </c>
      <c r="M1204" s="172">
        <v>14</v>
      </c>
      <c r="N1204" s="173">
        <v>119.57</v>
      </c>
      <c r="O1204" s="173">
        <v>32</v>
      </c>
      <c r="P1204" s="174">
        <v>1.039</v>
      </c>
      <c r="Q1204" s="175">
        <v>27.9</v>
      </c>
      <c r="R1204" s="176">
        <v>20</v>
      </c>
      <c r="S1204" s="174">
        <f t="shared" si="36"/>
        <v>1.133664</v>
      </c>
      <c r="T1204" s="177">
        <f t="shared" si="37"/>
        <v>-0.0835026956840829</v>
      </c>
      <c r="U1204" s="203">
        <v>2.81</v>
      </c>
      <c r="V1204" s="203">
        <v>3.35</v>
      </c>
      <c r="W1204" s="203">
        <v>3.61</v>
      </c>
      <c r="X1204" s="203">
        <v>4.5</v>
      </c>
      <c r="Y1204" s="203">
        <v>5.04</v>
      </c>
      <c r="Z1204" s="203">
        <v>4.75</v>
      </c>
      <c r="AA1204" s="203">
        <v>4.83</v>
      </c>
      <c r="AB1204" s="203">
        <v>4.61</v>
      </c>
      <c r="AC1204" s="203">
        <v>4.02</v>
      </c>
      <c r="AD1204" s="203">
        <v>3.36</v>
      </c>
      <c r="AE1204" s="203">
        <v>2.96</v>
      </c>
      <c r="AF1204" s="203">
        <v>2.72</v>
      </c>
      <c r="AG1204" s="179">
        <v>3.03141629265814</v>
      </c>
      <c r="AH1204" s="179">
        <v>3.61396604284867</v>
      </c>
      <c r="AI1204" s="179">
        <v>3.89445295960708</v>
      </c>
      <c r="AJ1204" s="179">
        <v>4.85458125158777</v>
      </c>
      <c r="AK1204" s="179">
        <v>5.4371310017783</v>
      </c>
      <c r="AL1204" s="179">
        <v>5.12428021000932</v>
      </c>
      <c r="AM1204" s="179">
        <v>5.21058387670421</v>
      </c>
      <c r="AN1204" s="179">
        <v>4.97324879329325</v>
      </c>
      <c r="AO1204" s="179">
        <v>4.33675925141841</v>
      </c>
      <c r="AP1204" s="179">
        <v>3.62475400118554</v>
      </c>
      <c r="AQ1204" s="179">
        <v>3.19323566771107</v>
      </c>
      <c r="AR1204" s="179">
        <v>2.93432466762639</v>
      </c>
      <c r="AS1204" s="177">
        <v>0.8</v>
      </c>
      <c r="AT1204" s="180">
        <v>1.03759444557893</v>
      </c>
      <c r="AU1204" s="181">
        <v>1197</v>
      </c>
    </row>
    <row r="1205" customHeight="1" spans="1:47">
      <c r="A1205" s="184" t="s">
        <v>1315</v>
      </c>
      <c r="B1205" s="185" t="s">
        <v>1380</v>
      </c>
      <c r="C1205" s="167" t="s">
        <v>1386</v>
      </c>
      <c r="D1205" s="186">
        <v>0</v>
      </c>
      <c r="E1205" s="186">
        <v>0.75</v>
      </c>
      <c r="F1205" s="186" t="s">
        <v>160</v>
      </c>
      <c r="G1205" s="186" t="s">
        <v>160</v>
      </c>
      <c r="H1205" s="186" t="s">
        <v>160</v>
      </c>
      <c r="I1205" s="186" t="s">
        <v>160</v>
      </c>
      <c r="J1205" s="186" t="s">
        <v>160</v>
      </c>
      <c r="K1205" s="196" t="s">
        <v>160</v>
      </c>
      <c r="L1205" s="171">
        <v>0.378</v>
      </c>
      <c r="M1205" s="172">
        <v>4</v>
      </c>
      <c r="N1205" s="173">
        <v>119.82</v>
      </c>
      <c r="O1205" s="173">
        <v>32.23</v>
      </c>
      <c r="P1205" s="174">
        <v>1.05</v>
      </c>
      <c r="Q1205" s="175">
        <v>28.23</v>
      </c>
      <c r="R1205" s="176">
        <v>20</v>
      </c>
      <c r="S1205" s="174">
        <f t="shared" si="36"/>
        <v>1.133664</v>
      </c>
      <c r="T1205" s="177">
        <f t="shared" si="37"/>
        <v>-0.0737996443390634</v>
      </c>
      <c r="U1205" s="203">
        <v>2.81</v>
      </c>
      <c r="V1205" s="203">
        <v>3.35</v>
      </c>
      <c r="W1205" s="203">
        <v>3.61</v>
      </c>
      <c r="X1205" s="203">
        <v>4.5</v>
      </c>
      <c r="Y1205" s="203">
        <v>5.04</v>
      </c>
      <c r="Z1205" s="203">
        <v>4.75</v>
      </c>
      <c r="AA1205" s="203">
        <v>4.83</v>
      </c>
      <c r="AB1205" s="203">
        <v>4.61</v>
      </c>
      <c r="AC1205" s="203">
        <v>4.02</v>
      </c>
      <c r="AD1205" s="203">
        <v>3.36</v>
      </c>
      <c r="AE1205" s="203">
        <v>2.96</v>
      </c>
      <c r="AF1205" s="203">
        <v>2.72</v>
      </c>
      <c r="AG1205" s="179">
        <v>3.03811866655376</v>
      </c>
      <c r="AH1205" s="179">
        <v>3.62195641742174</v>
      </c>
      <c r="AI1205" s="179">
        <v>3.90306348265447</v>
      </c>
      <c r="AJ1205" s="179">
        <v>4.86531459056652</v>
      </c>
      <c r="AK1205" s="179">
        <v>5.4491523414345</v>
      </c>
      <c r="AL1205" s="179">
        <v>5.13560984559799</v>
      </c>
      <c r="AM1205" s="179">
        <v>5.22210432720806</v>
      </c>
      <c r="AN1205" s="179">
        <v>4.98424450278037</v>
      </c>
      <c r="AO1205" s="179">
        <v>4.34634770090609</v>
      </c>
      <c r="AP1205" s="179">
        <v>3.632768227623</v>
      </c>
      <c r="AQ1205" s="179">
        <v>3.20029581957264</v>
      </c>
      <c r="AR1205" s="179">
        <v>2.94081237474243</v>
      </c>
      <c r="AS1205" s="177">
        <v>0.8</v>
      </c>
      <c r="AT1205" s="180">
        <v>1.03773058335035</v>
      </c>
      <c r="AU1205" s="181">
        <v>1198</v>
      </c>
    </row>
    <row r="1206" customHeight="1" spans="1:47">
      <c r="A1206" s="184" t="s">
        <v>1315</v>
      </c>
      <c r="B1206" s="185" t="s">
        <v>1380</v>
      </c>
      <c r="C1206" s="167" t="s">
        <v>1387</v>
      </c>
      <c r="D1206" s="186">
        <v>0</v>
      </c>
      <c r="E1206" s="186">
        <v>0.75</v>
      </c>
      <c r="F1206" s="186" t="s">
        <v>160</v>
      </c>
      <c r="G1206" s="186" t="s">
        <v>160</v>
      </c>
      <c r="H1206" s="186" t="s">
        <v>160</v>
      </c>
      <c r="I1206" s="186" t="s">
        <v>160</v>
      </c>
      <c r="J1206" s="186" t="s">
        <v>160</v>
      </c>
      <c r="K1206" s="196" t="s">
        <v>160</v>
      </c>
      <c r="L1206" s="171">
        <v>0.378</v>
      </c>
      <c r="M1206" s="172">
        <v>24</v>
      </c>
      <c r="N1206" s="173">
        <v>119.17</v>
      </c>
      <c r="O1206" s="173">
        <v>31.95</v>
      </c>
      <c r="P1206" s="174">
        <v>1.031</v>
      </c>
      <c r="Q1206" s="175">
        <v>27.25</v>
      </c>
      <c r="R1206" s="176">
        <v>20</v>
      </c>
      <c r="S1206" s="174">
        <f t="shared" si="36"/>
        <v>1.102016</v>
      </c>
      <c r="T1206" s="177">
        <f t="shared" si="37"/>
        <v>-0.0644418955804638</v>
      </c>
      <c r="U1206" s="203">
        <v>2.74</v>
      </c>
      <c r="V1206" s="203">
        <v>3.12</v>
      </c>
      <c r="W1206" s="203">
        <v>3.32</v>
      </c>
      <c r="X1206" s="203">
        <v>4.15</v>
      </c>
      <c r="Y1206" s="203">
        <v>4.72</v>
      </c>
      <c r="Z1206" s="203">
        <v>4.6</v>
      </c>
      <c r="AA1206" s="203">
        <v>5.02</v>
      </c>
      <c r="AB1206" s="203">
        <v>4.67</v>
      </c>
      <c r="AC1206" s="203">
        <v>3.96</v>
      </c>
      <c r="AD1206" s="203">
        <v>3.4</v>
      </c>
      <c r="AE1206" s="203">
        <v>2.85</v>
      </c>
      <c r="AF1206" s="203">
        <v>2.69</v>
      </c>
      <c r="AG1206" s="179">
        <v>2.94344328938963</v>
      </c>
      <c r="AH1206" s="179">
        <v>3.35165805215169</v>
      </c>
      <c r="AI1206" s="179">
        <v>3.56650792728962</v>
      </c>
      <c r="AJ1206" s="179">
        <v>4.45813490911203</v>
      </c>
      <c r="AK1206" s="179">
        <v>5.07045705325512</v>
      </c>
      <c r="AL1206" s="179">
        <v>4.94154712817237</v>
      </c>
      <c r="AM1206" s="179">
        <v>5.39273186596202</v>
      </c>
      <c r="AN1206" s="179">
        <v>5.01674458447064</v>
      </c>
      <c r="AO1206" s="179">
        <v>4.25402752773099</v>
      </c>
      <c r="AP1206" s="179">
        <v>3.65244787734479</v>
      </c>
      <c r="AQ1206" s="179">
        <v>3.06161072071549</v>
      </c>
      <c r="AR1206" s="179">
        <v>2.88973082060514</v>
      </c>
      <c r="AS1206" s="177">
        <v>0.8</v>
      </c>
      <c r="AT1206" s="180">
        <v>1.03013550053854</v>
      </c>
      <c r="AU1206" s="181">
        <v>1199</v>
      </c>
    </row>
    <row r="1207" customHeight="1" spans="1:47">
      <c r="A1207" s="184" t="s">
        <v>1315</v>
      </c>
      <c r="B1207" s="185" t="s">
        <v>1388</v>
      </c>
      <c r="C1207" s="188" t="s">
        <v>1389</v>
      </c>
      <c r="D1207" s="186">
        <v>0</v>
      </c>
      <c r="E1207" s="186">
        <v>0.75</v>
      </c>
      <c r="F1207" s="186" t="s">
        <v>160</v>
      </c>
      <c r="G1207" s="186" t="s">
        <v>160</v>
      </c>
      <c r="H1207" s="186" t="s">
        <v>160</v>
      </c>
      <c r="I1207" s="186" t="s">
        <v>160</v>
      </c>
      <c r="J1207" s="186" t="s">
        <v>160</v>
      </c>
      <c r="K1207" s="196" t="s">
        <v>160</v>
      </c>
      <c r="L1207" s="171">
        <v>0.378</v>
      </c>
      <c r="M1207" s="172">
        <v>2</v>
      </c>
      <c r="N1207" s="173">
        <v>120.88</v>
      </c>
      <c r="O1207" s="173">
        <v>31.98</v>
      </c>
      <c r="P1207" s="174">
        <v>1.084</v>
      </c>
      <c r="Q1207" s="175">
        <v>27.08</v>
      </c>
      <c r="R1207" s="176">
        <v>20</v>
      </c>
      <c r="S1207" s="174">
        <f t="shared" si="36"/>
        <v>1.106128</v>
      </c>
      <c r="T1207" s="177">
        <f t="shared" si="37"/>
        <v>-0.0200049180564997</v>
      </c>
      <c r="U1207" s="219">
        <v>2.69</v>
      </c>
      <c r="V1207" s="219">
        <v>3.14</v>
      </c>
      <c r="W1207" s="219">
        <v>3.33</v>
      </c>
      <c r="X1207" s="219">
        <v>4.25</v>
      </c>
      <c r="Y1207" s="219">
        <v>4.78</v>
      </c>
      <c r="Z1207" s="219">
        <v>4.58</v>
      </c>
      <c r="AA1207" s="219">
        <v>5.05</v>
      </c>
      <c r="AB1207" s="219">
        <v>4.71</v>
      </c>
      <c r="AC1207" s="219">
        <v>3.99</v>
      </c>
      <c r="AD1207" s="219">
        <v>3.4</v>
      </c>
      <c r="AE1207" s="219">
        <v>2.81</v>
      </c>
      <c r="AF1207" s="219">
        <v>2.68</v>
      </c>
      <c r="AG1207" s="179">
        <v>2.88678988326848</v>
      </c>
      <c r="AH1207" s="179">
        <v>3.36971012396395</v>
      </c>
      <c r="AI1207" s="179">
        <v>3.57360978114649</v>
      </c>
      <c r="AJ1207" s="179">
        <v>4.56091338434612</v>
      </c>
      <c r="AK1207" s="179">
        <v>5.12968611227634</v>
      </c>
      <c r="AL1207" s="179">
        <v>4.91505489418946</v>
      </c>
      <c r="AM1207" s="179">
        <v>5.41943825669362</v>
      </c>
      <c r="AN1207" s="179">
        <v>5.05456518594593</v>
      </c>
      <c r="AO1207" s="179">
        <v>4.28189280083318</v>
      </c>
      <c r="AP1207" s="179">
        <v>3.64873070747689</v>
      </c>
      <c r="AQ1207" s="179">
        <v>3.01556861412061</v>
      </c>
      <c r="AR1207" s="179">
        <v>2.87605832236414</v>
      </c>
      <c r="AS1207" s="177">
        <v>0.8</v>
      </c>
      <c r="AT1207" s="180">
        <v>1.02978149690812</v>
      </c>
      <c r="AU1207" s="181">
        <v>1200</v>
      </c>
    </row>
    <row r="1208" customHeight="1" spans="1:47">
      <c r="A1208" s="184" t="s">
        <v>1315</v>
      </c>
      <c r="B1208" s="185" t="s">
        <v>1388</v>
      </c>
      <c r="C1208" s="167" t="s">
        <v>1390</v>
      </c>
      <c r="D1208" s="186">
        <v>0</v>
      </c>
      <c r="E1208" s="186">
        <v>0.75</v>
      </c>
      <c r="F1208" s="186" t="s">
        <v>160</v>
      </c>
      <c r="G1208" s="186" t="s">
        <v>160</v>
      </c>
      <c r="H1208" s="186" t="s">
        <v>160</v>
      </c>
      <c r="I1208" s="186" t="s">
        <v>160</v>
      </c>
      <c r="J1208" s="186" t="s">
        <v>160</v>
      </c>
      <c r="K1208" s="196" t="s">
        <v>160</v>
      </c>
      <c r="L1208" s="171">
        <v>0.378</v>
      </c>
      <c r="M1208" s="172">
        <v>7</v>
      </c>
      <c r="N1208" s="173">
        <v>120.85</v>
      </c>
      <c r="O1208" s="173">
        <v>32</v>
      </c>
      <c r="P1208" s="174">
        <v>1.091</v>
      </c>
      <c r="Q1208" s="175">
        <v>27.7</v>
      </c>
      <c r="R1208" s="176">
        <v>21</v>
      </c>
      <c r="S1208" s="174">
        <f t="shared" si="36"/>
        <v>1.149168</v>
      </c>
      <c r="T1208" s="177">
        <f t="shared" si="37"/>
        <v>-0.0506174902190104</v>
      </c>
      <c r="U1208" s="219">
        <v>2.82</v>
      </c>
      <c r="V1208" s="219">
        <v>3.36</v>
      </c>
      <c r="W1208" s="219">
        <v>3.65</v>
      </c>
      <c r="X1208" s="219">
        <v>4.56</v>
      </c>
      <c r="Y1208" s="219">
        <v>5.11</v>
      </c>
      <c r="Z1208" s="219">
        <v>4.78</v>
      </c>
      <c r="AA1208" s="219">
        <v>4.98</v>
      </c>
      <c r="AB1208" s="219">
        <v>4.77</v>
      </c>
      <c r="AC1208" s="219">
        <v>4.07</v>
      </c>
      <c r="AD1208" s="219">
        <v>3.42</v>
      </c>
      <c r="AE1208" s="219">
        <v>2.94</v>
      </c>
      <c r="AF1208" s="219">
        <v>2.73</v>
      </c>
      <c r="AG1208" s="179">
        <v>3.04038427801679</v>
      </c>
      <c r="AH1208" s="179">
        <v>3.62258552274341</v>
      </c>
      <c r="AI1208" s="179">
        <v>3.93524915417067</v>
      </c>
      <c r="AJ1208" s="179">
        <v>4.91636606658034</v>
      </c>
      <c r="AK1208" s="179">
        <v>5.50934881583894</v>
      </c>
      <c r="AL1208" s="179">
        <v>5.15355916628378</v>
      </c>
      <c r="AM1208" s="179">
        <v>5.36918925692327</v>
      </c>
      <c r="AN1208" s="179">
        <v>5.14277766175181</v>
      </c>
      <c r="AO1208" s="179">
        <v>4.3880723445136</v>
      </c>
      <c r="AP1208" s="179">
        <v>3.68727454993526</v>
      </c>
      <c r="AQ1208" s="179">
        <v>3.16976233240049</v>
      </c>
      <c r="AR1208" s="179">
        <v>2.94335073722902</v>
      </c>
      <c r="AS1208" s="177">
        <v>0.8</v>
      </c>
      <c r="AT1208" s="180">
        <v>1.02993966874299</v>
      </c>
      <c r="AU1208" s="181">
        <v>1201</v>
      </c>
    </row>
    <row r="1209" customHeight="1" spans="1:47">
      <c r="A1209" s="184" t="s">
        <v>1315</v>
      </c>
      <c r="B1209" s="185" t="s">
        <v>1388</v>
      </c>
      <c r="C1209" s="167" t="s">
        <v>1391</v>
      </c>
      <c r="D1209" s="186">
        <v>0</v>
      </c>
      <c r="E1209" s="186">
        <v>0.75</v>
      </c>
      <c r="F1209" s="186" t="s">
        <v>160</v>
      </c>
      <c r="G1209" s="186" t="s">
        <v>160</v>
      </c>
      <c r="H1209" s="186" t="s">
        <v>160</v>
      </c>
      <c r="I1209" s="186" t="s">
        <v>160</v>
      </c>
      <c r="J1209" s="186" t="s">
        <v>160</v>
      </c>
      <c r="K1209" s="196" t="s">
        <v>160</v>
      </c>
      <c r="L1209" s="171">
        <v>0.378</v>
      </c>
      <c r="M1209" s="172">
        <v>5</v>
      </c>
      <c r="N1209" s="173">
        <v>120.8</v>
      </c>
      <c r="O1209" s="173">
        <v>32.03</v>
      </c>
      <c r="P1209" s="174">
        <v>1.092</v>
      </c>
      <c r="Q1209" s="175">
        <v>27.73</v>
      </c>
      <c r="R1209" s="176">
        <v>20</v>
      </c>
      <c r="S1209" s="174">
        <f t="shared" si="36"/>
        <v>1.149168</v>
      </c>
      <c r="T1209" s="177">
        <f t="shared" si="37"/>
        <v>-0.0497472954346098</v>
      </c>
      <c r="U1209" s="219">
        <v>2.82</v>
      </c>
      <c r="V1209" s="219">
        <v>3.36</v>
      </c>
      <c r="W1209" s="219">
        <v>3.65</v>
      </c>
      <c r="X1209" s="219">
        <v>4.56</v>
      </c>
      <c r="Y1209" s="219">
        <v>5.11</v>
      </c>
      <c r="Z1209" s="219">
        <v>4.78</v>
      </c>
      <c r="AA1209" s="219">
        <v>4.98</v>
      </c>
      <c r="AB1209" s="219">
        <v>4.77</v>
      </c>
      <c r="AC1209" s="219">
        <v>4.07</v>
      </c>
      <c r="AD1209" s="219">
        <v>3.42</v>
      </c>
      <c r="AE1209" s="219">
        <v>2.94</v>
      </c>
      <c r="AF1209" s="219">
        <v>2.73</v>
      </c>
      <c r="AG1209" s="179">
        <v>3.04101248903555</v>
      </c>
      <c r="AH1209" s="179">
        <v>3.62333402948916</v>
      </c>
      <c r="AI1209" s="179">
        <v>3.93606226417721</v>
      </c>
      <c r="AJ1209" s="179">
        <v>4.91738189716386</v>
      </c>
      <c r="AK1209" s="179">
        <v>5.5104871698481</v>
      </c>
      <c r="AL1209" s="179">
        <v>5.15462400623756</v>
      </c>
      <c r="AM1209" s="179">
        <v>5.37029865085001</v>
      </c>
      <c r="AN1209" s="179">
        <v>5.14384027400693</v>
      </c>
      <c r="AO1209" s="179">
        <v>4.38897901786336</v>
      </c>
      <c r="AP1209" s="179">
        <v>3.6880364228729</v>
      </c>
      <c r="AQ1209" s="179">
        <v>3.17041727580302</v>
      </c>
      <c r="AR1209" s="179">
        <v>2.94395889895994</v>
      </c>
      <c r="AS1209" s="177">
        <v>0.8</v>
      </c>
      <c r="AT1209" s="180">
        <v>1.03138581123321</v>
      </c>
      <c r="AU1209" s="181">
        <v>1202</v>
      </c>
    </row>
    <row r="1210" customHeight="1" spans="1:47">
      <c r="A1210" s="184" t="s">
        <v>1315</v>
      </c>
      <c r="B1210" s="185" t="s">
        <v>1388</v>
      </c>
      <c r="C1210" s="167" t="s">
        <v>1392</v>
      </c>
      <c r="D1210" s="186">
        <v>0</v>
      </c>
      <c r="E1210" s="186">
        <v>0.75</v>
      </c>
      <c r="F1210" s="186" t="s">
        <v>160</v>
      </c>
      <c r="G1210" s="186" t="s">
        <v>160</v>
      </c>
      <c r="H1210" s="186" t="s">
        <v>160</v>
      </c>
      <c r="I1210" s="186" t="s">
        <v>160</v>
      </c>
      <c r="J1210" s="186" t="s">
        <v>160</v>
      </c>
      <c r="K1210" s="196" t="s">
        <v>160</v>
      </c>
      <c r="L1210" s="171">
        <v>0.378</v>
      </c>
      <c r="M1210" s="172">
        <v>5</v>
      </c>
      <c r="N1210" s="173">
        <v>120.45</v>
      </c>
      <c r="O1210" s="173">
        <v>32.55</v>
      </c>
      <c r="P1210" s="174">
        <v>1.099</v>
      </c>
      <c r="Q1210" s="175">
        <v>28.55</v>
      </c>
      <c r="R1210" s="176">
        <v>21</v>
      </c>
      <c r="S1210" s="174">
        <f t="shared" si="36"/>
        <v>1.149168</v>
      </c>
      <c r="T1210" s="177">
        <f t="shared" si="37"/>
        <v>-0.0436559319438061</v>
      </c>
      <c r="U1210" s="219">
        <v>2.82</v>
      </c>
      <c r="V1210" s="219">
        <v>3.36</v>
      </c>
      <c r="W1210" s="219">
        <v>3.65</v>
      </c>
      <c r="X1210" s="219">
        <v>4.56</v>
      </c>
      <c r="Y1210" s="219">
        <v>5.11</v>
      </c>
      <c r="Z1210" s="219">
        <v>4.78</v>
      </c>
      <c r="AA1210" s="219">
        <v>4.98</v>
      </c>
      <c r="AB1210" s="219">
        <v>4.77</v>
      </c>
      <c r="AC1210" s="219">
        <v>4.07</v>
      </c>
      <c r="AD1210" s="219">
        <v>3.42</v>
      </c>
      <c r="AE1210" s="219">
        <v>2.94</v>
      </c>
      <c r="AF1210" s="219">
        <v>2.73</v>
      </c>
      <c r="AG1210" s="179">
        <v>3.05650181696671</v>
      </c>
      <c r="AH1210" s="179">
        <v>3.64178939893906</v>
      </c>
      <c r="AI1210" s="179">
        <v>3.95611050777606</v>
      </c>
      <c r="AJ1210" s="179">
        <v>4.94242846998872</v>
      </c>
      <c r="AK1210" s="179">
        <v>5.53855471088649</v>
      </c>
      <c r="AL1210" s="179">
        <v>5.18087896634783</v>
      </c>
      <c r="AM1210" s="179">
        <v>5.39765214485611</v>
      </c>
      <c r="AN1210" s="179">
        <v>5.17004030742241</v>
      </c>
      <c r="AO1210" s="179">
        <v>4.41133418264344</v>
      </c>
      <c r="AP1210" s="179">
        <v>3.70682135249154</v>
      </c>
      <c r="AQ1210" s="179">
        <v>3.18656572407168</v>
      </c>
      <c r="AR1210" s="179">
        <v>2.95895388663799</v>
      </c>
      <c r="AS1210" s="177">
        <v>0.8</v>
      </c>
      <c r="AT1210" s="180">
        <v>1.03225199032892</v>
      </c>
      <c r="AU1210" s="181">
        <v>1203</v>
      </c>
    </row>
    <row r="1211" customHeight="1" spans="1:47">
      <c r="A1211" s="184" t="s">
        <v>1315</v>
      </c>
      <c r="B1211" s="185" t="s">
        <v>1388</v>
      </c>
      <c r="C1211" s="167" t="s">
        <v>1393</v>
      </c>
      <c r="D1211" s="186">
        <v>0</v>
      </c>
      <c r="E1211" s="186">
        <v>0.75</v>
      </c>
      <c r="F1211" s="186" t="s">
        <v>160</v>
      </c>
      <c r="G1211" s="186" t="s">
        <v>160</v>
      </c>
      <c r="H1211" s="186" t="s">
        <v>160</v>
      </c>
      <c r="I1211" s="186" t="s">
        <v>160</v>
      </c>
      <c r="J1211" s="186" t="s">
        <v>160</v>
      </c>
      <c r="K1211" s="196" t="s">
        <v>160</v>
      </c>
      <c r="L1211" s="171">
        <v>0.378</v>
      </c>
      <c r="M1211" s="172">
        <v>2</v>
      </c>
      <c r="N1211" s="173">
        <v>121.18</v>
      </c>
      <c r="O1211" s="173">
        <v>32.32</v>
      </c>
      <c r="P1211" s="174">
        <v>1.118</v>
      </c>
      <c r="Q1211" s="175">
        <v>26.52</v>
      </c>
      <c r="R1211" s="176">
        <v>21</v>
      </c>
      <c r="S1211" s="174">
        <f t="shared" si="36"/>
        <v>1.156288</v>
      </c>
      <c r="T1211" s="177">
        <f t="shared" si="37"/>
        <v>-0.0331128576963524</v>
      </c>
      <c r="U1211" s="219">
        <v>2.59</v>
      </c>
      <c r="V1211" s="219">
        <v>3.18</v>
      </c>
      <c r="W1211" s="219">
        <v>3.84</v>
      </c>
      <c r="X1211" s="219">
        <v>4.76</v>
      </c>
      <c r="Y1211" s="219">
        <v>5.19</v>
      </c>
      <c r="Z1211" s="219">
        <v>4.9</v>
      </c>
      <c r="AA1211" s="219">
        <v>5.12</v>
      </c>
      <c r="AB1211" s="219">
        <v>5</v>
      </c>
      <c r="AC1211" s="219">
        <v>4.19</v>
      </c>
      <c r="AD1211" s="219">
        <v>3.43</v>
      </c>
      <c r="AE1211" s="219">
        <v>2.82</v>
      </c>
      <c r="AF1211" s="219">
        <v>2.45</v>
      </c>
      <c r="AG1211" s="179">
        <v>2.77216873304921</v>
      </c>
      <c r="AH1211" s="179">
        <v>3.40366662976698</v>
      </c>
      <c r="AI1211" s="179">
        <v>4.11008800575635</v>
      </c>
      <c r="AJ1211" s="179">
        <v>5.09479659046881</v>
      </c>
      <c r="AK1211" s="179">
        <v>5.55504082028007</v>
      </c>
      <c r="AL1211" s="179">
        <v>5.24464354901201</v>
      </c>
      <c r="AM1211" s="179">
        <v>5.48011734100847</v>
      </c>
      <c r="AN1211" s="179">
        <v>5.35167709082858</v>
      </c>
      <c r="AO1211" s="179">
        <v>4.48470540211435</v>
      </c>
      <c r="AP1211" s="179">
        <v>3.67125048430841</v>
      </c>
      <c r="AQ1211" s="179">
        <v>3.01834587922732</v>
      </c>
      <c r="AR1211" s="179">
        <v>2.62232177450601</v>
      </c>
      <c r="AS1211" s="177">
        <v>0.8</v>
      </c>
      <c r="AT1211" s="180">
        <v>1.03458580083044</v>
      </c>
      <c r="AU1211" s="181">
        <v>1204</v>
      </c>
    </row>
    <row r="1212" customHeight="1" spans="1:47">
      <c r="A1212" s="184" t="s">
        <v>1315</v>
      </c>
      <c r="B1212" s="185" t="s">
        <v>1388</v>
      </c>
      <c r="C1212" s="167" t="s">
        <v>1394</v>
      </c>
      <c r="D1212" s="186">
        <v>0</v>
      </c>
      <c r="E1212" s="186">
        <v>0.75</v>
      </c>
      <c r="F1212" s="186" t="s">
        <v>160</v>
      </c>
      <c r="G1212" s="186" t="s">
        <v>160</v>
      </c>
      <c r="H1212" s="186" t="s">
        <v>160</v>
      </c>
      <c r="I1212" s="186" t="s">
        <v>160</v>
      </c>
      <c r="J1212" s="186" t="s">
        <v>160</v>
      </c>
      <c r="K1212" s="196" t="s">
        <v>160</v>
      </c>
      <c r="L1212" s="171">
        <v>0.378</v>
      </c>
      <c r="M1212" s="172">
        <v>6</v>
      </c>
      <c r="N1212" s="173">
        <v>121.65</v>
      </c>
      <c r="O1212" s="173">
        <v>31.82</v>
      </c>
      <c r="P1212" s="174">
        <v>1.104</v>
      </c>
      <c r="Q1212" s="175">
        <v>26.32</v>
      </c>
      <c r="R1212" s="176">
        <v>21</v>
      </c>
      <c r="S1212" s="174">
        <f t="shared" si="36"/>
        <v>1.113368</v>
      </c>
      <c r="T1212" s="177">
        <f t="shared" si="37"/>
        <v>-0.00841410926126851</v>
      </c>
      <c r="U1212" s="219">
        <v>2.63</v>
      </c>
      <c r="V1212" s="219">
        <v>3.09</v>
      </c>
      <c r="W1212" s="219">
        <v>3.53</v>
      </c>
      <c r="X1212" s="219">
        <v>4.28</v>
      </c>
      <c r="Y1212" s="219">
        <v>4.84</v>
      </c>
      <c r="Z1212" s="219">
        <v>4.58</v>
      </c>
      <c r="AA1212" s="219">
        <v>5.17</v>
      </c>
      <c r="AB1212" s="219">
        <v>4.78</v>
      </c>
      <c r="AC1212" s="219">
        <v>4.07</v>
      </c>
      <c r="AD1212" s="219">
        <v>3.36</v>
      </c>
      <c r="AE1212" s="219">
        <v>2.79</v>
      </c>
      <c r="AF1212" s="219">
        <v>2.58</v>
      </c>
      <c r="AG1212" s="179">
        <v>2.80950844644358</v>
      </c>
      <c r="AH1212" s="179">
        <v>3.30090536103067</v>
      </c>
      <c r="AI1212" s="179">
        <v>3.77093719237485</v>
      </c>
      <c r="AJ1212" s="179">
        <v>4.57212781398424</v>
      </c>
      <c r="AK1212" s="179">
        <v>5.17035014478591</v>
      </c>
      <c r="AL1212" s="179">
        <v>4.89260406262799</v>
      </c>
      <c r="AM1212" s="179">
        <v>5.52287401829404</v>
      </c>
      <c r="AN1212" s="179">
        <v>5.10625489505716</v>
      </c>
      <c r="AO1212" s="179">
        <v>4.34779443993361</v>
      </c>
      <c r="AP1212" s="179">
        <v>3.58933398481005</v>
      </c>
      <c r="AQ1212" s="179">
        <v>2.98042911238692</v>
      </c>
      <c r="AR1212" s="179">
        <v>2.75609573833629</v>
      </c>
      <c r="AS1212" s="177">
        <v>0.8</v>
      </c>
      <c r="AT1212" s="180">
        <v>1.03638962630182</v>
      </c>
      <c r="AU1212" s="181">
        <v>1205</v>
      </c>
    </row>
    <row r="1213" customHeight="1" spans="1:47">
      <c r="A1213" s="184" t="s">
        <v>1315</v>
      </c>
      <c r="B1213" s="185" t="s">
        <v>1388</v>
      </c>
      <c r="C1213" s="167" t="s">
        <v>1395</v>
      </c>
      <c r="D1213" s="186">
        <v>0</v>
      </c>
      <c r="E1213" s="186">
        <v>0.75</v>
      </c>
      <c r="F1213" s="186" t="s">
        <v>160</v>
      </c>
      <c r="G1213" s="186" t="s">
        <v>160</v>
      </c>
      <c r="H1213" s="186" t="s">
        <v>160</v>
      </c>
      <c r="I1213" s="186" t="s">
        <v>160</v>
      </c>
      <c r="J1213" s="186" t="s">
        <v>160</v>
      </c>
      <c r="K1213" s="196" t="s">
        <v>160</v>
      </c>
      <c r="L1213" s="171">
        <v>0.378</v>
      </c>
      <c r="M1213" s="172">
        <v>7</v>
      </c>
      <c r="N1213" s="173">
        <v>120.57</v>
      </c>
      <c r="O1213" s="173">
        <v>32.4</v>
      </c>
      <c r="P1213" s="174">
        <v>1.106</v>
      </c>
      <c r="Q1213" s="175">
        <v>28.3</v>
      </c>
      <c r="R1213" s="176">
        <v>21</v>
      </c>
      <c r="S1213" s="174">
        <f t="shared" si="36"/>
        <v>1.149168</v>
      </c>
      <c r="T1213" s="177">
        <f t="shared" si="37"/>
        <v>-0.0375645684530023</v>
      </c>
      <c r="U1213" s="219">
        <v>2.82</v>
      </c>
      <c r="V1213" s="219">
        <v>3.36</v>
      </c>
      <c r="W1213" s="219">
        <v>3.65</v>
      </c>
      <c r="X1213" s="219">
        <v>4.56</v>
      </c>
      <c r="Y1213" s="219">
        <v>5.11</v>
      </c>
      <c r="Z1213" s="219">
        <v>4.78</v>
      </c>
      <c r="AA1213" s="219">
        <v>4.98</v>
      </c>
      <c r="AB1213" s="219">
        <v>4.77</v>
      </c>
      <c r="AC1213" s="219">
        <v>4.07</v>
      </c>
      <c r="AD1213" s="219">
        <v>3.42</v>
      </c>
      <c r="AE1213" s="219">
        <v>2.94</v>
      </c>
      <c r="AF1213" s="219">
        <v>2.73</v>
      </c>
      <c r="AG1213" s="179">
        <v>3.05196691867508</v>
      </c>
      <c r="AH1213" s="179">
        <v>3.63638611586818</v>
      </c>
      <c r="AI1213" s="179">
        <v>3.95024086991632</v>
      </c>
      <c r="AJ1213" s="179">
        <v>4.93509544296395</v>
      </c>
      <c r="AK1213" s="179">
        <v>5.53033721788285</v>
      </c>
      <c r="AL1213" s="179">
        <v>5.17319215293151</v>
      </c>
      <c r="AM1213" s="179">
        <v>5.38964370744748</v>
      </c>
      <c r="AN1213" s="179">
        <v>5.16236957520572</v>
      </c>
      <c r="AO1213" s="179">
        <v>4.40478913439985</v>
      </c>
      <c r="AP1213" s="179">
        <v>3.70132158222297</v>
      </c>
      <c r="AQ1213" s="179">
        <v>3.18183785138465</v>
      </c>
      <c r="AR1213" s="179">
        <v>2.95456371914289</v>
      </c>
      <c r="AS1213" s="177">
        <v>0.8</v>
      </c>
      <c r="AT1213" s="180">
        <v>1.03690014294466</v>
      </c>
      <c r="AU1213" s="181">
        <v>1206</v>
      </c>
    </row>
    <row r="1214" customHeight="1" spans="1:47">
      <c r="A1214" s="184" t="s">
        <v>1315</v>
      </c>
      <c r="B1214" s="185" t="s">
        <v>1388</v>
      </c>
      <c r="C1214" s="167" t="s">
        <v>1396</v>
      </c>
      <c r="D1214" s="186">
        <v>0</v>
      </c>
      <c r="E1214" s="186">
        <v>0.75</v>
      </c>
      <c r="F1214" s="186" t="s">
        <v>160</v>
      </c>
      <c r="G1214" s="186" t="s">
        <v>160</v>
      </c>
      <c r="H1214" s="186" t="s">
        <v>160</v>
      </c>
      <c r="I1214" s="186" t="s">
        <v>160</v>
      </c>
      <c r="J1214" s="186" t="s">
        <v>160</v>
      </c>
      <c r="K1214" s="196" t="s">
        <v>160</v>
      </c>
      <c r="L1214" s="171">
        <v>0.378</v>
      </c>
      <c r="M1214" s="172">
        <v>4</v>
      </c>
      <c r="N1214" s="173">
        <v>121.07</v>
      </c>
      <c r="O1214" s="173">
        <v>32.08</v>
      </c>
      <c r="P1214" s="174">
        <v>1.109</v>
      </c>
      <c r="Q1214" s="175">
        <v>26.18</v>
      </c>
      <c r="R1214" s="176">
        <v>21</v>
      </c>
      <c r="S1214" s="174">
        <f t="shared" si="36"/>
        <v>1.156288</v>
      </c>
      <c r="T1214" s="177">
        <f t="shared" si="37"/>
        <v>-0.040896385675541</v>
      </c>
      <c r="U1214" s="219">
        <v>2.59</v>
      </c>
      <c r="V1214" s="219">
        <v>3.18</v>
      </c>
      <c r="W1214" s="219">
        <v>3.84</v>
      </c>
      <c r="X1214" s="219">
        <v>4.76</v>
      </c>
      <c r="Y1214" s="219">
        <v>5.19</v>
      </c>
      <c r="Z1214" s="219">
        <v>4.9</v>
      </c>
      <c r="AA1214" s="219">
        <v>5.12</v>
      </c>
      <c r="AB1214" s="219">
        <v>5</v>
      </c>
      <c r="AC1214" s="219">
        <v>4.19</v>
      </c>
      <c r="AD1214" s="219">
        <v>3.43</v>
      </c>
      <c r="AE1214" s="219">
        <v>2.82</v>
      </c>
      <c r="AF1214" s="219">
        <v>2.45</v>
      </c>
      <c r="AG1214" s="179">
        <v>2.76629116621465</v>
      </c>
      <c r="AH1214" s="179">
        <v>3.39645015774617</v>
      </c>
      <c r="AI1214" s="179">
        <v>4.1013737753916</v>
      </c>
      <c r="AJ1214" s="179">
        <v>5.08399457574583</v>
      </c>
      <c r="AK1214" s="179">
        <v>5.54326299330271</v>
      </c>
      <c r="AL1214" s="179">
        <v>5.23352382797365</v>
      </c>
      <c r="AM1214" s="179">
        <v>5.4684983671888</v>
      </c>
      <c r="AN1214" s="179">
        <v>5.34033043670781</v>
      </c>
      <c r="AO1214" s="179">
        <v>4.47519690596114</v>
      </c>
      <c r="AP1214" s="179">
        <v>3.66346667958156</v>
      </c>
      <c r="AQ1214" s="179">
        <v>3.0119463663032</v>
      </c>
      <c r="AR1214" s="179">
        <v>2.61676191398683</v>
      </c>
      <c r="AS1214" s="177">
        <v>0.8</v>
      </c>
      <c r="AT1214" s="180">
        <v>1.03782587979035</v>
      </c>
      <c r="AU1214" s="181">
        <v>1207</v>
      </c>
    </row>
    <row r="1215" customHeight="1" spans="1:47">
      <c r="A1215" s="184" t="s">
        <v>1315</v>
      </c>
      <c r="B1215" s="185" t="s">
        <v>1388</v>
      </c>
      <c r="C1215" s="167" t="s">
        <v>1397</v>
      </c>
      <c r="D1215" s="186">
        <v>0</v>
      </c>
      <c r="E1215" s="186">
        <v>0.75</v>
      </c>
      <c r="F1215" s="186" t="s">
        <v>160</v>
      </c>
      <c r="G1215" s="186" t="s">
        <v>160</v>
      </c>
      <c r="H1215" s="186" t="s">
        <v>160</v>
      </c>
      <c r="I1215" s="186" t="s">
        <v>160</v>
      </c>
      <c r="J1215" s="186" t="s">
        <v>160</v>
      </c>
      <c r="K1215" s="196" t="s">
        <v>160</v>
      </c>
      <c r="L1215" s="171">
        <v>0.378</v>
      </c>
      <c r="M1215" s="172">
        <v>5</v>
      </c>
      <c r="N1215" s="173">
        <v>121.17</v>
      </c>
      <c r="O1215" s="173">
        <v>31.9</v>
      </c>
      <c r="P1215" s="174">
        <v>1.093</v>
      </c>
      <c r="Q1215" s="175">
        <v>26.4</v>
      </c>
      <c r="R1215" s="176">
        <v>20</v>
      </c>
      <c r="S1215" s="174">
        <f t="shared" si="36"/>
        <v>1.113368</v>
      </c>
      <c r="T1215" s="177">
        <f t="shared" si="37"/>
        <v>-0.0182940411436292</v>
      </c>
      <c r="U1215" s="219">
        <v>2.63</v>
      </c>
      <c r="V1215" s="219">
        <v>3.09</v>
      </c>
      <c r="W1215" s="219">
        <v>3.53</v>
      </c>
      <c r="X1215" s="219">
        <v>4.28</v>
      </c>
      <c r="Y1215" s="219">
        <v>4.84</v>
      </c>
      <c r="Z1215" s="219">
        <v>4.58</v>
      </c>
      <c r="AA1215" s="219">
        <v>5.17</v>
      </c>
      <c r="AB1215" s="219">
        <v>4.78</v>
      </c>
      <c r="AC1215" s="219">
        <v>4.07</v>
      </c>
      <c r="AD1215" s="219">
        <v>3.36</v>
      </c>
      <c r="AE1215" s="219">
        <v>2.79</v>
      </c>
      <c r="AF1215" s="219">
        <v>2.58</v>
      </c>
      <c r="AG1215" s="179">
        <v>2.81090686996573</v>
      </c>
      <c r="AH1215" s="179">
        <v>3.3025483757392</v>
      </c>
      <c r="AI1215" s="179">
        <v>3.77281416387035</v>
      </c>
      <c r="AJ1215" s="179">
        <v>4.57440357545753</v>
      </c>
      <c r="AK1215" s="179">
        <v>5.17292366944263</v>
      </c>
      <c r="AL1215" s="179">
        <v>4.8950393400924</v>
      </c>
      <c r="AM1215" s="179">
        <v>5.52562301054099</v>
      </c>
      <c r="AN1215" s="179">
        <v>5.10879651651565</v>
      </c>
      <c r="AO1215" s="179">
        <v>4.34995854021312</v>
      </c>
      <c r="AP1215" s="179">
        <v>3.59112056391058</v>
      </c>
      <c r="AQ1215" s="179">
        <v>2.98191261110432</v>
      </c>
      <c r="AR1215" s="179">
        <v>2.75746757585991</v>
      </c>
      <c r="AS1215" s="177">
        <v>0.8</v>
      </c>
      <c r="AT1215" s="180">
        <v>1.03749697249928</v>
      </c>
      <c r="AU1215" s="181">
        <v>1208</v>
      </c>
    </row>
    <row r="1216" customHeight="1" spans="1:47">
      <c r="A1216" s="184" t="s">
        <v>1315</v>
      </c>
      <c r="B1216" s="185" t="s">
        <v>1398</v>
      </c>
      <c r="C1216" s="188" t="s">
        <v>1399</v>
      </c>
      <c r="D1216" s="186">
        <v>0</v>
      </c>
      <c r="E1216" s="186">
        <v>0.75</v>
      </c>
      <c r="F1216" s="186" t="s">
        <v>160</v>
      </c>
      <c r="G1216" s="186" t="s">
        <v>160</v>
      </c>
      <c r="H1216" s="186" t="s">
        <v>160</v>
      </c>
      <c r="I1216" s="186" t="s">
        <v>160</v>
      </c>
      <c r="J1216" s="186" t="s">
        <v>160</v>
      </c>
      <c r="K1216" s="196" t="s">
        <v>160</v>
      </c>
      <c r="L1216" s="171">
        <v>0.378</v>
      </c>
      <c r="M1216" s="172">
        <v>3</v>
      </c>
      <c r="N1216" s="173">
        <v>119.95</v>
      </c>
      <c r="O1216" s="173">
        <v>31.78</v>
      </c>
      <c r="P1216" s="174">
        <v>1.049</v>
      </c>
      <c r="Q1216" s="175">
        <v>27.08</v>
      </c>
      <c r="R1216" s="176">
        <v>20</v>
      </c>
      <c r="S1216" s="174">
        <f t="shared" si="36"/>
        <v>1.102016</v>
      </c>
      <c r="T1216" s="177">
        <f t="shared" si="37"/>
        <v>-0.0481081944363788</v>
      </c>
      <c r="U1216" s="219">
        <v>2.74</v>
      </c>
      <c r="V1216" s="219">
        <v>3.12</v>
      </c>
      <c r="W1216" s="219">
        <v>3.32</v>
      </c>
      <c r="X1216" s="219">
        <v>4.15</v>
      </c>
      <c r="Y1216" s="219">
        <v>4.72</v>
      </c>
      <c r="Z1216" s="219">
        <v>4.6</v>
      </c>
      <c r="AA1216" s="219">
        <v>5.02</v>
      </c>
      <c r="AB1216" s="219">
        <v>4.67</v>
      </c>
      <c r="AC1216" s="219">
        <v>3.96</v>
      </c>
      <c r="AD1216" s="219">
        <v>3.4</v>
      </c>
      <c r="AE1216" s="219">
        <v>2.85</v>
      </c>
      <c r="AF1216" s="219">
        <v>2.69</v>
      </c>
      <c r="AG1216" s="179">
        <v>2.93950490736977</v>
      </c>
      <c r="AH1216" s="179">
        <v>3.34717347116557</v>
      </c>
      <c r="AI1216" s="179">
        <v>3.56173587316337</v>
      </c>
      <c r="AJ1216" s="179">
        <v>4.45216984145421</v>
      </c>
      <c r="AK1216" s="179">
        <v>5.06367268714792</v>
      </c>
      <c r="AL1216" s="179">
        <v>4.93493524594924</v>
      </c>
      <c r="AM1216" s="179">
        <v>5.38551629014461</v>
      </c>
      <c r="AN1216" s="179">
        <v>5.01003208664847</v>
      </c>
      <c r="AO1216" s="179">
        <v>4.2483355595563</v>
      </c>
      <c r="AP1216" s="179">
        <v>3.64756083396248</v>
      </c>
      <c r="AQ1216" s="179">
        <v>3.05751422846855</v>
      </c>
      <c r="AR1216" s="179">
        <v>2.88586430687032</v>
      </c>
      <c r="AS1216" s="177">
        <v>0.8</v>
      </c>
      <c r="AT1216" s="180">
        <v>1.03749697249928</v>
      </c>
      <c r="AU1216" s="181">
        <v>1209</v>
      </c>
    </row>
    <row r="1217" customHeight="1" spans="1:47">
      <c r="A1217" s="184" t="s">
        <v>1315</v>
      </c>
      <c r="B1217" s="185" t="s">
        <v>1398</v>
      </c>
      <c r="C1217" s="167" t="s">
        <v>1400</v>
      </c>
      <c r="D1217" s="186">
        <v>0</v>
      </c>
      <c r="E1217" s="186">
        <v>0.75</v>
      </c>
      <c r="F1217" s="186" t="s">
        <v>160</v>
      </c>
      <c r="G1217" s="186" t="s">
        <v>160</v>
      </c>
      <c r="H1217" s="186" t="s">
        <v>160</v>
      </c>
      <c r="I1217" s="186" t="s">
        <v>160</v>
      </c>
      <c r="J1217" s="186" t="s">
        <v>160</v>
      </c>
      <c r="K1217" s="196" t="s">
        <v>160</v>
      </c>
      <c r="L1217" s="171">
        <v>0.378</v>
      </c>
      <c r="M1217" s="172">
        <v>6</v>
      </c>
      <c r="N1217" s="173">
        <v>119.93</v>
      </c>
      <c r="O1217" s="173">
        <v>31.75</v>
      </c>
      <c r="P1217" s="174">
        <v>1.051</v>
      </c>
      <c r="Q1217" s="175">
        <v>27.05</v>
      </c>
      <c r="R1217" s="176">
        <v>20</v>
      </c>
      <c r="S1217" s="174">
        <f t="shared" si="36"/>
        <v>1.102016</v>
      </c>
      <c r="T1217" s="177">
        <f t="shared" si="37"/>
        <v>-0.0462933387537027</v>
      </c>
      <c r="U1217" s="219">
        <v>2.74</v>
      </c>
      <c r="V1217" s="219">
        <v>3.12</v>
      </c>
      <c r="W1217" s="219">
        <v>3.32</v>
      </c>
      <c r="X1217" s="219">
        <v>4.15</v>
      </c>
      <c r="Y1217" s="219">
        <v>4.72</v>
      </c>
      <c r="Z1217" s="219">
        <v>4.6</v>
      </c>
      <c r="AA1217" s="219">
        <v>5.02</v>
      </c>
      <c r="AB1217" s="219">
        <v>4.67</v>
      </c>
      <c r="AC1217" s="219">
        <v>3.96</v>
      </c>
      <c r="AD1217" s="219">
        <v>3.4</v>
      </c>
      <c r="AE1217" s="219">
        <v>2.85</v>
      </c>
      <c r="AF1217" s="219">
        <v>2.69</v>
      </c>
      <c r="AG1217" s="179">
        <v>2.93817222254486</v>
      </c>
      <c r="AH1217" s="179">
        <v>3.34565596143795</v>
      </c>
      <c r="AI1217" s="179">
        <v>3.56012108717115</v>
      </c>
      <c r="AJ1217" s="179">
        <v>4.45015135896393</v>
      </c>
      <c r="AK1217" s="179">
        <v>5.06137696730356</v>
      </c>
      <c r="AL1217" s="179">
        <v>4.93269789186364</v>
      </c>
      <c r="AM1217" s="179">
        <v>5.38307465590336</v>
      </c>
      <c r="AN1217" s="179">
        <v>5.00776068587026</v>
      </c>
      <c r="AO1217" s="179">
        <v>4.24640948951739</v>
      </c>
      <c r="AP1217" s="179">
        <v>3.64590713746443</v>
      </c>
      <c r="AQ1217" s="179">
        <v>3.05612804169812</v>
      </c>
      <c r="AR1217" s="179">
        <v>2.88455594111156</v>
      </c>
      <c r="AS1217" s="177">
        <v>0.8</v>
      </c>
      <c r="AT1217" s="180">
        <v>1.03749697249928</v>
      </c>
      <c r="AU1217" s="181">
        <v>1210</v>
      </c>
    </row>
    <row r="1218" customHeight="1" spans="1:47">
      <c r="A1218" s="184" t="s">
        <v>1315</v>
      </c>
      <c r="B1218" s="185" t="s">
        <v>1398</v>
      </c>
      <c r="C1218" s="167" t="s">
        <v>1401</v>
      </c>
      <c r="D1218" s="186">
        <v>0</v>
      </c>
      <c r="E1218" s="186">
        <v>0.75</v>
      </c>
      <c r="F1218" s="186" t="s">
        <v>160</v>
      </c>
      <c r="G1218" s="186" t="s">
        <v>160</v>
      </c>
      <c r="H1218" s="186" t="s">
        <v>160</v>
      </c>
      <c r="I1218" s="186" t="s">
        <v>160</v>
      </c>
      <c r="J1218" s="186" t="s">
        <v>160</v>
      </c>
      <c r="K1218" s="196" t="s">
        <v>160</v>
      </c>
      <c r="L1218" s="171">
        <v>0.378</v>
      </c>
      <c r="M1218" s="172">
        <v>4</v>
      </c>
      <c r="N1218" s="173">
        <v>119.93</v>
      </c>
      <c r="O1218" s="173">
        <v>31.78</v>
      </c>
      <c r="P1218" s="174">
        <v>1.05</v>
      </c>
      <c r="Q1218" s="175">
        <v>27.08</v>
      </c>
      <c r="R1218" s="176">
        <v>20</v>
      </c>
      <c r="S1218" s="174">
        <f t="shared" si="36"/>
        <v>1.102016</v>
      </c>
      <c r="T1218" s="177">
        <f t="shared" si="37"/>
        <v>-0.0472007665950406</v>
      </c>
      <c r="U1218" s="219">
        <v>2.74</v>
      </c>
      <c r="V1218" s="219">
        <v>3.12</v>
      </c>
      <c r="W1218" s="219">
        <v>3.32</v>
      </c>
      <c r="X1218" s="219">
        <v>4.15</v>
      </c>
      <c r="Y1218" s="219">
        <v>4.72</v>
      </c>
      <c r="Z1218" s="219">
        <v>4.6</v>
      </c>
      <c r="AA1218" s="219">
        <v>5.02</v>
      </c>
      <c r="AB1218" s="219">
        <v>4.67</v>
      </c>
      <c r="AC1218" s="219">
        <v>3.96</v>
      </c>
      <c r="AD1218" s="219">
        <v>3.4</v>
      </c>
      <c r="AE1218" s="219">
        <v>2.85</v>
      </c>
      <c r="AF1218" s="219">
        <v>2.69</v>
      </c>
      <c r="AG1218" s="179">
        <v>2.93950490736977</v>
      </c>
      <c r="AH1218" s="179">
        <v>3.34717347116557</v>
      </c>
      <c r="AI1218" s="179">
        <v>3.56173587316337</v>
      </c>
      <c r="AJ1218" s="179">
        <v>4.45216984145421</v>
      </c>
      <c r="AK1218" s="179">
        <v>5.06367268714792</v>
      </c>
      <c r="AL1218" s="179">
        <v>4.93493524594924</v>
      </c>
      <c r="AM1218" s="179">
        <v>5.38551629014461</v>
      </c>
      <c r="AN1218" s="179">
        <v>5.01003208664847</v>
      </c>
      <c r="AO1218" s="179">
        <v>4.2483355595563</v>
      </c>
      <c r="AP1218" s="179">
        <v>3.64756083396248</v>
      </c>
      <c r="AQ1218" s="179">
        <v>3.05751422846855</v>
      </c>
      <c r="AR1218" s="179">
        <v>2.88586430687032</v>
      </c>
      <c r="AS1218" s="177">
        <v>0.8</v>
      </c>
      <c r="AT1218" s="180">
        <v>1.03479841714418</v>
      </c>
      <c r="AU1218" s="181">
        <v>1211</v>
      </c>
    </row>
    <row r="1219" customHeight="1" spans="1:47">
      <c r="A1219" s="184" t="s">
        <v>1315</v>
      </c>
      <c r="B1219" s="185" t="s">
        <v>1398</v>
      </c>
      <c r="C1219" s="167" t="s">
        <v>1402</v>
      </c>
      <c r="D1219" s="186">
        <v>0</v>
      </c>
      <c r="E1219" s="186">
        <v>0.75</v>
      </c>
      <c r="F1219" s="186" t="s">
        <v>160</v>
      </c>
      <c r="G1219" s="186" t="s">
        <v>160</v>
      </c>
      <c r="H1219" s="186" t="s">
        <v>160</v>
      </c>
      <c r="I1219" s="186" t="s">
        <v>160</v>
      </c>
      <c r="J1219" s="186" t="s">
        <v>160</v>
      </c>
      <c r="K1219" s="196" t="s">
        <v>160</v>
      </c>
      <c r="L1219" s="171">
        <v>0.378</v>
      </c>
      <c r="M1219" s="172">
        <v>8</v>
      </c>
      <c r="N1219" s="173">
        <v>120.05</v>
      </c>
      <c r="O1219" s="173">
        <v>31.73</v>
      </c>
      <c r="P1219" s="174">
        <v>1.046</v>
      </c>
      <c r="Q1219" s="175">
        <v>26.73</v>
      </c>
      <c r="R1219" s="176">
        <v>20</v>
      </c>
      <c r="S1219" s="174">
        <f t="shared" si="36"/>
        <v>1.106128</v>
      </c>
      <c r="T1219" s="177">
        <f t="shared" si="37"/>
        <v>-0.0543589891947406</v>
      </c>
      <c r="U1219" s="219">
        <v>2.69</v>
      </c>
      <c r="V1219" s="219">
        <v>3.14</v>
      </c>
      <c r="W1219" s="219">
        <v>3.33</v>
      </c>
      <c r="X1219" s="219">
        <v>4.25</v>
      </c>
      <c r="Y1219" s="219">
        <v>4.78</v>
      </c>
      <c r="Z1219" s="219">
        <v>4.58</v>
      </c>
      <c r="AA1219" s="219">
        <v>5.05</v>
      </c>
      <c r="AB1219" s="219">
        <v>4.71</v>
      </c>
      <c r="AC1219" s="219">
        <v>3.99</v>
      </c>
      <c r="AD1219" s="219">
        <v>3.4</v>
      </c>
      <c r="AE1219" s="219">
        <v>2.81</v>
      </c>
      <c r="AF1219" s="219">
        <v>2.68</v>
      </c>
      <c r="AG1219" s="179">
        <v>2.88007782101167</v>
      </c>
      <c r="AH1219" s="179">
        <v>3.36187522601363</v>
      </c>
      <c r="AI1219" s="179">
        <v>3.56530079701445</v>
      </c>
      <c r="AJ1219" s="179">
        <v>4.55030882501844</v>
      </c>
      <c r="AK1219" s="179">
        <v>5.11775910202074</v>
      </c>
      <c r="AL1219" s="179">
        <v>4.90362692201987</v>
      </c>
      <c r="AM1219" s="179">
        <v>5.40683754502191</v>
      </c>
      <c r="AN1219" s="179">
        <v>5.04281283902044</v>
      </c>
      <c r="AO1219" s="179">
        <v>4.27193699101731</v>
      </c>
      <c r="AP1219" s="179">
        <v>3.64024706001475</v>
      </c>
      <c r="AQ1219" s="179">
        <v>3.00855712901219</v>
      </c>
      <c r="AR1219" s="179">
        <v>2.86937121201163</v>
      </c>
      <c r="AS1219" s="177">
        <v>0.8</v>
      </c>
      <c r="AT1219" s="180">
        <v>1.03527313561001</v>
      </c>
      <c r="AU1219" s="181">
        <v>1212</v>
      </c>
    </row>
    <row r="1220" customHeight="1" spans="1:47">
      <c r="A1220" s="184" t="s">
        <v>1315</v>
      </c>
      <c r="B1220" s="185" t="s">
        <v>1398</v>
      </c>
      <c r="C1220" s="167" t="s">
        <v>1403</v>
      </c>
      <c r="D1220" s="186">
        <v>0</v>
      </c>
      <c r="E1220" s="186">
        <v>0.75</v>
      </c>
      <c r="F1220" s="186" t="s">
        <v>160</v>
      </c>
      <c r="G1220" s="186" t="s">
        <v>160</v>
      </c>
      <c r="H1220" s="186" t="s">
        <v>160</v>
      </c>
      <c r="I1220" s="186" t="s">
        <v>160</v>
      </c>
      <c r="J1220" s="186" t="s">
        <v>160</v>
      </c>
      <c r="K1220" s="196" t="s">
        <v>160</v>
      </c>
      <c r="L1220" s="171">
        <v>0.378</v>
      </c>
      <c r="M1220" s="172">
        <v>9</v>
      </c>
      <c r="N1220" s="173">
        <v>119.97</v>
      </c>
      <c r="O1220" s="173">
        <v>31.83</v>
      </c>
      <c r="P1220" s="174">
        <v>1.051</v>
      </c>
      <c r="Q1220" s="175">
        <v>27.13</v>
      </c>
      <c r="R1220" s="176">
        <v>20</v>
      </c>
      <c r="S1220" s="174">
        <f t="shared" si="36"/>
        <v>1.102016</v>
      </c>
      <c r="T1220" s="177">
        <f t="shared" si="37"/>
        <v>-0.0462933387537027</v>
      </c>
      <c r="U1220" s="219">
        <v>2.74</v>
      </c>
      <c r="V1220" s="219">
        <v>3.12</v>
      </c>
      <c r="W1220" s="219">
        <v>3.32</v>
      </c>
      <c r="X1220" s="219">
        <v>4.15</v>
      </c>
      <c r="Y1220" s="219">
        <v>4.72</v>
      </c>
      <c r="Z1220" s="219">
        <v>4.6</v>
      </c>
      <c r="AA1220" s="219">
        <v>5.02</v>
      </c>
      <c r="AB1220" s="219">
        <v>4.67</v>
      </c>
      <c r="AC1220" s="219">
        <v>3.96</v>
      </c>
      <c r="AD1220" s="219">
        <v>3.4</v>
      </c>
      <c r="AE1220" s="219">
        <v>2.85</v>
      </c>
      <c r="AF1220" s="219">
        <v>2.69</v>
      </c>
      <c r="AG1220" s="179">
        <v>2.94045966664731</v>
      </c>
      <c r="AH1220" s="179">
        <v>3.34826064231372</v>
      </c>
      <c r="AI1220" s="179">
        <v>3.56289273476973</v>
      </c>
      <c r="AJ1220" s="179">
        <v>4.45361591846216</v>
      </c>
      <c r="AK1220" s="179">
        <v>5.06531738196179</v>
      </c>
      <c r="AL1220" s="179">
        <v>4.93653812648818</v>
      </c>
      <c r="AM1220" s="179">
        <v>5.3872655206458</v>
      </c>
      <c r="AN1220" s="179">
        <v>5.01165935884778</v>
      </c>
      <c r="AO1220" s="179">
        <v>4.24971543062896</v>
      </c>
      <c r="AP1220" s="179">
        <v>3.64874557175213</v>
      </c>
      <c r="AQ1220" s="179">
        <v>3.05850731749811</v>
      </c>
      <c r="AR1220" s="179">
        <v>2.88680164353331</v>
      </c>
      <c r="AS1220" s="177">
        <v>0.8</v>
      </c>
      <c r="AT1220" s="180">
        <v>1.0335007837192</v>
      </c>
      <c r="AU1220" s="181">
        <v>1213</v>
      </c>
    </row>
    <row r="1221" customHeight="1" spans="1:47">
      <c r="A1221" s="184" t="s">
        <v>1315</v>
      </c>
      <c r="B1221" s="185" t="s">
        <v>1398</v>
      </c>
      <c r="C1221" s="167" t="s">
        <v>1404</v>
      </c>
      <c r="D1221" s="186">
        <v>0</v>
      </c>
      <c r="E1221" s="186">
        <v>0.75</v>
      </c>
      <c r="F1221" s="186" t="s">
        <v>160</v>
      </c>
      <c r="G1221" s="186" t="s">
        <v>160</v>
      </c>
      <c r="H1221" s="186" t="s">
        <v>160</v>
      </c>
      <c r="I1221" s="186" t="s">
        <v>160</v>
      </c>
      <c r="J1221" s="186" t="s">
        <v>160</v>
      </c>
      <c r="K1221" s="196" t="s">
        <v>160</v>
      </c>
      <c r="L1221" s="171">
        <v>0.378</v>
      </c>
      <c r="M1221" s="172">
        <v>5</v>
      </c>
      <c r="N1221" s="173">
        <v>119.93</v>
      </c>
      <c r="O1221" s="173">
        <v>31.72</v>
      </c>
      <c r="P1221" s="174">
        <v>1.05</v>
      </c>
      <c r="Q1221" s="175">
        <v>26.92</v>
      </c>
      <c r="R1221" s="176">
        <v>20</v>
      </c>
      <c r="S1221" s="174">
        <f t="shared" si="36"/>
        <v>1.102016</v>
      </c>
      <c r="T1221" s="177">
        <f t="shared" si="37"/>
        <v>-0.0472007665950406</v>
      </c>
      <c r="U1221" s="219">
        <v>2.74</v>
      </c>
      <c r="V1221" s="219">
        <v>3.12</v>
      </c>
      <c r="W1221" s="219">
        <v>3.32</v>
      </c>
      <c r="X1221" s="219">
        <v>4.15</v>
      </c>
      <c r="Y1221" s="219">
        <v>4.72</v>
      </c>
      <c r="Z1221" s="219">
        <v>4.6</v>
      </c>
      <c r="AA1221" s="219">
        <v>5.02</v>
      </c>
      <c r="AB1221" s="219">
        <v>4.67</v>
      </c>
      <c r="AC1221" s="219">
        <v>3.96</v>
      </c>
      <c r="AD1221" s="219">
        <v>3.4</v>
      </c>
      <c r="AE1221" s="219">
        <v>2.85</v>
      </c>
      <c r="AF1221" s="219">
        <v>2.69</v>
      </c>
      <c r="AG1221" s="179">
        <v>2.93715779081247</v>
      </c>
      <c r="AH1221" s="179">
        <v>3.34450084209304</v>
      </c>
      <c r="AI1221" s="179">
        <v>3.55889192171438</v>
      </c>
      <c r="AJ1221" s="179">
        <v>4.44861490214298</v>
      </c>
      <c r="AK1221" s="179">
        <v>5.05962947906382</v>
      </c>
      <c r="AL1221" s="179">
        <v>4.93099483129101</v>
      </c>
      <c r="AM1221" s="179">
        <v>5.38121609849585</v>
      </c>
      <c r="AN1221" s="179">
        <v>5.00603170915849</v>
      </c>
      <c r="AO1221" s="179">
        <v>4.2449433765027</v>
      </c>
      <c r="AP1221" s="179">
        <v>3.64464835356292</v>
      </c>
      <c r="AQ1221" s="179">
        <v>3.05507288460422</v>
      </c>
      <c r="AR1221" s="179">
        <v>2.88356002090714</v>
      </c>
      <c r="AS1221" s="177">
        <v>0.8</v>
      </c>
      <c r="AT1221" s="180">
        <v>1.03814283931861</v>
      </c>
      <c r="AU1221" s="181">
        <v>1214</v>
      </c>
    </row>
    <row r="1222" customHeight="1" spans="1:47">
      <c r="A1222" s="184" t="s">
        <v>1315</v>
      </c>
      <c r="B1222" s="185" t="s">
        <v>1398</v>
      </c>
      <c r="C1222" s="167" t="s">
        <v>1405</v>
      </c>
      <c r="D1222" s="186">
        <v>0</v>
      </c>
      <c r="E1222" s="186">
        <v>0.75</v>
      </c>
      <c r="F1222" s="186" t="s">
        <v>160</v>
      </c>
      <c r="G1222" s="186" t="s">
        <v>160</v>
      </c>
      <c r="H1222" s="186" t="s">
        <v>160</v>
      </c>
      <c r="I1222" s="186" t="s">
        <v>160</v>
      </c>
      <c r="J1222" s="186" t="s">
        <v>160</v>
      </c>
      <c r="K1222" s="196" t="s">
        <v>160</v>
      </c>
      <c r="L1222" s="171">
        <v>0.378</v>
      </c>
      <c r="M1222" s="172">
        <v>7</v>
      </c>
      <c r="N1222" s="173">
        <v>119.48</v>
      </c>
      <c r="O1222" s="173">
        <v>31.42</v>
      </c>
      <c r="P1222" s="174">
        <v>1.031</v>
      </c>
      <c r="Q1222" s="175">
        <v>26.52</v>
      </c>
      <c r="R1222" s="176">
        <v>20</v>
      </c>
      <c r="S1222" s="174">
        <f t="shared" si="36"/>
        <v>1.102016</v>
      </c>
      <c r="T1222" s="177">
        <f t="shared" si="37"/>
        <v>-0.0644418955804638</v>
      </c>
      <c r="U1222" s="219">
        <v>2.74</v>
      </c>
      <c r="V1222" s="219">
        <v>3.12</v>
      </c>
      <c r="W1222" s="219">
        <v>3.32</v>
      </c>
      <c r="X1222" s="219">
        <v>4.15</v>
      </c>
      <c r="Y1222" s="219">
        <v>4.72</v>
      </c>
      <c r="Z1222" s="219">
        <v>4.6</v>
      </c>
      <c r="AA1222" s="219">
        <v>5.02</v>
      </c>
      <c r="AB1222" s="219">
        <v>4.67</v>
      </c>
      <c r="AC1222" s="219">
        <v>3.96</v>
      </c>
      <c r="AD1222" s="219">
        <v>3.4</v>
      </c>
      <c r="AE1222" s="219">
        <v>2.85</v>
      </c>
      <c r="AF1222" s="219">
        <v>2.69</v>
      </c>
      <c r="AG1222" s="179">
        <v>2.92971862477496</v>
      </c>
      <c r="AH1222" s="179">
        <v>3.33602996689703</v>
      </c>
      <c r="AI1222" s="179">
        <v>3.54987804169812</v>
      </c>
      <c r="AJ1222" s="179">
        <v>4.43734755212266</v>
      </c>
      <c r="AK1222" s="179">
        <v>5.04681456530577</v>
      </c>
      <c r="AL1222" s="179">
        <v>4.91850572042511</v>
      </c>
      <c r="AM1222" s="179">
        <v>5.3675866775074</v>
      </c>
      <c r="AN1222" s="179">
        <v>4.99335254660549</v>
      </c>
      <c r="AO1222" s="179">
        <v>4.23419188106162</v>
      </c>
      <c r="AP1222" s="179">
        <v>3.63541727161856</v>
      </c>
      <c r="AQ1222" s="179">
        <v>3.04733506591556</v>
      </c>
      <c r="AR1222" s="179">
        <v>2.87625660607468</v>
      </c>
      <c r="AS1222" s="177">
        <v>0.8</v>
      </c>
      <c r="AT1222" s="180">
        <v>1.0333209137395</v>
      </c>
      <c r="AU1222" s="181">
        <v>1215</v>
      </c>
    </row>
    <row r="1223" customHeight="1" spans="1:47">
      <c r="A1223" s="184" t="s">
        <v>1315</v>
      </c>
      <c r="B1223" s="185" t="s">
        <v>1398</v>
      </c>
      <c r="C1223" s="167" t="s">
        <v>1406</v>
      </c>
      <c r="D1223" s="186">
        <v>0</v>
      </c>
      <c r="E1223" s="186">
        <v>0.75</v>
      </c>
      <c r="F1223" s="186" t="s">
        <v>160</v>
      </c>
      <c r="G1223" s="186" t="s">
        <v>160</v>
      </c>
      <c r="H1223" s="186" t="s">
        <v>160</v>
      </c>
      <c r="I1223" s="186" t="s">
        <v>160</v>
      </c>
      <c r="J1223" s="186" t="s">
        <v>160</v>
      </c>
      <c r="K1223" s="196" t="s">
        <v>160</v>
      </c>
      <c r="L1223" s="171">
        <v>0.378</v>
      </c>
      <c r="M1223" s="172">
        <v>7</v>
      </c>
      <c r="N1223" s="173">
        <v>119.57</v>
      </c>
      <c r="O1223" s="173">
        <v>31.75</v>
      </c>
      <c r="P1223" s="174">
        <v>1.037</v>
      </c>
      <c r="Q1223" s="175">
        <v>27.05</v>
      </c>
      <c r="R1223" s="176">
        <v>20</v>
      </c>
      <c r="S1223" s="174">
        <f t="shared" si="36"/>
        <v>1.102016</v>
      </c>
      <c r="T1223" s="177">
        <f t="shared" si="37"/>
        <v>-0.0589973285324354</v>
      </c>
      <c r="U1223" s="219">
        <v>2.74</v>
      </c>
      <c r="V1223" s="219">
        <v>3.12</v>
      </c>
      <c r="W1223" s="219">
        <v>3.32</v>
      </c>
      <c r="X1223" s="219">
        <v>4.15</v>
      </c>
      <c r="Y1223" s="219">
        <v>4.72</v>
      </c>
      <c r="Z1223" s="219">
        <v>4.6</v>
      </c>
      <c r="AA1223" s="219">
        <v>5.02</v>
      </c>
      <c r="AB1223" s="219">
        <v>4.67</v>
      </c>
      <c r="AC1223" s="219">
        <v>3.96</v>
      </c>
      <c r="AD1223" s="219">
        <v>3.4</v>
      </c>
      <c r="AE1223" s="219">
        <v>2.85</v>
      </c>
      <c r="AF1223" s="219">
        <v>2.69</v>
      </c>
      <c r="AG1223" s="179">
        <v>2.93817222254486</v>
      </c>
      <c r="AH1223" s="179">
        <v>3.34565596143795</v>
      </c>
      <c r="AI1223" s="179">
        <v>3.56012108717115</v>
      </c>
      <c r="AJ1223" s="179">
        <v>4.45015135896393</v>
      </c>
      <c r="AK1223" s="179">
        <v>5.06137696730356</v>
      </c>
      <c r="AL1223" s="179">
        <v>4.93269789186364</v>
      </c>
      <c r="AM1223" s="179">
        <v>5.38307465590336</v>
      </c>
      <c r="AN1223" s="179">
        <v>5.00776068587026</v>
      </c>
      <c r="AO1223" s="179">
        <v>4.24640948951739</v>
      </c>
      <c r="AP1223" s="179">
        <v>3.64590713746443</v>
      </c>
      <c r="AQ1223" s="179">
        <v>3.05612804169812</v>
      </c>
      <c r="AR1223" s="179">
        <v>2.88455594111156</v>
      </c>
      <c r="AS1223" s="177">
        <v>0.8</v>
      </c>
      <c r="AT1223" s="180">
        <v>1.03749697249928</v>
      </c>
      <c r="AU1223" s="181">
        <v>1216</v>
      </c>
    </row>
    <row r="1224" customHeight="1" spans="1:47">
      <c r="A1224" s="184" t="s">
        <v>1315</v>
      </c>
      <c r="B1224" s="185" t="s">
        <v>1407</v>
      </c>
      <c r="C1224" s="188" t="s">
        <v>1408</v>
      </c>
      <c r="D1224" s="186">
        <v>0</v>
      </c>
      <c r="E1224" s="186">
        <v>0.75</v>
      </c>
      <c r="F1224" s="186" t="s">
        <v>160</v>
      </c>
      <c r="G1224" s="186" t="s">
        <v>160</v>
      </c>
      <c r="H1224" s="186" t="s">
        <v>160</v>
      </c>
      <c r="I1224" s="186" t="s">
        <v>160</v>
      </c>
      <c r="J1224" s="186" t="s">
        <v>160</v>
      </c>
      <c r="K1224" s="196" t="s">
        <v>160</v>
      </c>
      <c r="L1224" s="171">
        <v>0.378</v>
      </c>
      <c r="M1224" s="172">
        <v>5</v>
      </c>
      <c r="N1224" s="173">
        <v>120.3</v>
      </c>
      <c r="O1224" s="173">
        <v>31.57</v>
      </c>
      <c r="P1224" s="174">
        <v>1.035</v>
      </c>
      <c r="Q1224" s="175">
        <v>26.47</v>
      </c>
      <c r="R1224" s="176">
        <v>20</v>
      </c>
      <c r="S1224" s="174">
        <f t="shared" si="36"/>
        <v>1.106128</v>
      </c>
      <c r="T1224" s="177">
        <f t="shared" si="37"/>
        <v>-0.0643035887347577</v>
      </c>
      <c r="U1224" s="219">
        <v>2.69</v>
      </c>
      <c r="V1224" s="219">
        <v>3.14</v>
      </c>
      <c r="W1224" s="219">
        <v>3.33</v>
      </c>
      <c r="X1224" s="219">
        <v>4.25</v>
      </c>
      <c r="Y1224" s="219">
        <v>4.78</v>
      </c>
      <c r="Z1224" s="219">
        <v>4.58</v>
      </c>
      <c r="AA1224" s="219">
        <v>5.05</v>
      </c>
      <c r="AB1224" s="219">
        <v>4.71</v>
      </c>
      <c r="AC1224" s="219">
        <v>3.99</v>
      </c>
      <c r="AD1224" s="219">
        <v>3.4</v>
      </c>
      <c r="AE1224" s="219">
        <v>2.81</v>
      </c>
      <c r="AF1224" s="219">
        <v>2.68</v>
      </c>
      <c r="AG1224" s="179">
        <v>2.87585603112841</v>
      </c>
      <c r="AH1224" s="179">
        <v>3.35694718875212</v>
      </c>
      <c r="AI1224" s="179">
        <v>3.56007456641546</v>
      </c>
      <c r="AJ1224" s="179">
        <v>4.5436387108906</v>
      </c>
      <c r="AK1224" s="179">
        <v>5.1102571854252</v>
      </c>
      <c r="AL1224" s="179">
        <v>4.89643889314799</v>
      </c>
      <c r="AM1224" s="179">
        <v>5.39891187999942</v>
      </c>
      <c r="AN1224" s="179">
        <v>5.03542078312817</v>
      </c>
      <c r="AO1224" s="179">
        <v>4.26567493093024</v>
      </c>
      <c r="AP1224" s="179">
        <v>3.63491096871248</v>
      </c>
      <c r="AQ1224" s="179">
        <v>3.00414700649473</v>
      </c>
      <c r="AR1224" s="179">
        <v>2.86516511651455</v>
      </c>
      <c r="AS1224" s="177">
        <v>0.8</v>
      </c>
      <c r="AT1224" s="180">
        <v>1.03667496018378</v>
      </c>
      <c r="AU1224" s="181">
        <v>1217</v>
      </c>
    </row>
    <row r="1225" customHeight="1" spans="1:47">
      <c r="A1225" s="184" t="s">
        <v>1315</v>
      </c>
      <c r="B1225" s="185" t="s">
        <v>1407</v>
      </c>
      <c r="C1225" s="167" t="s">
        <v>1409</v>
      </c>
      <c r="D1225" s="186">
        <v>0</v>
      </c>
      <c r="E1225" s="186">
        <v>0.75</v>
      </c>
      <c r="F1225" s="186" t="s">
        <v>160</v>
      </c>
      <c r="G1225" s="186" t="s">
        <v>160</v>
      </c>
      <c r="H1225" s="186" t="s">
        <v>160</v>
      </c>
      <c r="I1225" s="186" t="s">
        <v>160</v>
      </c>
      <c r="J1225" s="186" t="s">
        <v>160</v>
      </c>
      <c r="K1225" s="196" t="s">
        <v>160</v>
      </c>
      <c r="L1225" s="171">
        <v>0.378</v>
      </c>
      <c r="M1225" s="172">
        <v>7</v>
      </c>
      <c r="N1225" s="173">
        <v>120.3</v>
      </c>
      <c r="O1225" s="173">
        <v>31.58</v>
      </c>
      <c r="P1225" s="174">
        <v>1.036</v>
      </c>
      <c r="Q1225" s="175">
        <v>26.48</v>
      </c>
      <c r="R1225" s="176">
        <v>20</v>
      </c>
      <c r="S1225" s="174">
        <f t="shared" si="36"/>
        <v>1.106128</v>
      </c>
      <c r="T1225" s="177">
        <f t="shared" si="37"/>
        <v>-0.0633995342311197</v>
      </c>
      <c r="U1225" s="219">
        <v>2.69</v>
      </c>
      <c r="V1225" s="219">
        <v>3.14</v>
      </c>
      <c r="W1225" s="219">
        <v>3.33</v>
      </c>
      <c r="X1225" s="219">
        <v>4.25</v>
      </c>
      <c r="Y1225" s="219">
        <v>4.78</v>
      </c>
      <c r="Z1225" s="219">
        <v>4.58</v>
      </c>
      <c r="AA1225" s="219">
        <v>5.05</v>
      </c>
      <c r="AB1225" s="219">
        <v>4.71</v>
      </c>
      <c r="AC1225" s="219">
        <v>3.99</v>
      </c>
      <c r="AD1225" s="219">
        <v>3.4</v>
      </c>
      <c r="AE1225" s="219">
        <v>2.81</v>
      </c>
      <c r="AF1225" s="219">
        <v>2.68</v>
      </c>
      <c r="AG1225" s="179">
        <v>2.87603112840467</v>
      </c>
      <c r="AH1225" s="179">
        <v>3.3571515773943</v>
      </c>
      <c r="AI1225" s="179">
        <v>3.56029132252325</v>
      </c>
      <c r="AJ1225" s="179">
        <v>4.54391535156872</v>
      </c>
      <c r="AK1225" s="179">
        <v>5.11056832482317</v>
      </c>
      <c r="AL1225" s="179">
        <v>4.89673701416111</v>
      </c>
      <c r="AM1225" s="179">
        <v>5.39924059421694</v>
      </c>
      <c r="AN1225" s="179">
        <v>5.03572736609145</v>
      </c>
      <c r="AO1225" s="179">
        <v>4.26593464770804</v>
      </c>
      <c r="AP1225" s="179">
        <v>3.63513228125497</v>
      </c>
      <c r="AQ1225" s="179">
        <v>3.0043299148019</v>
      </c>
      <c r="AR1225" s="179">
        <v>2.86533956287157</v>
      </c>
      <c r="AS1225" s="177">
        <v>0.8</v>
      </c>
      <c r="AT1225" s="180">
        <v>1.03916208542258</v>
      </c>
      <c r="AU1225" s="181">
        <v>1218</v>
      </c>
    </row>
    <row r="1226" customHeight="1" spans="1:47">
      <c r="A1226" s="184" t="s">
        <v>1315</v>
      </c>
      <c r="B1226" s="185" t="s">
        <v>1407</v>
      </c>
      <c r="C1226" s="167" t="s">
        <v>1410</v>
      </c>
      <c r="D1226" s="186">
        <v>0</v>
      </c>
      <c r="E1226" s="186">
        <v>0.75</v>
      </c>
      <c r="F1226" s="186" t="s">
        <v>160</v>
      </c>
      <c r="G1226" s="186" t="s">
        <v>160</v>
      </c>
      <c r="H1226" s="186" t="s">
        <v>160</v>
      </c>
      <c r="I1226" s="186" t="s">
        <v>160</v>
      </c>
      <c r="J1226" s="186" t="s">
        <v>160</v>
      </c>
      <c r="K1226" s="196" t="s">
        <v>160</v>
      </c>
      <c r="L1226" s="171">
        <v>0.378</v>
      </c>
      <c r="M1226" s="172">
        <v>6</v>
      </c>
      <c r="N1226" s="173">
        <v>120.3</v>
      </c>
      <c r="O1226" s="173">
        <v>31.57</v>
      </c>
      <c r="P1226" s="174">
        <v>1.075</v>
      </c>
      <c r="Q1226" s="175">
        <v>26.47</v>
      </c>
      <c r="R1226" s="176">
        <v>21</v>
      </c>
      <c r="S1226" s="174">
        <f t="shared" si="36"/>
        <v>1.106128</v>
      </c>
      <c r="T1226" s="177">
        <f t="shared" si="37"/>
        <v>-0.0281414085892411</v>
      </c>
      <c r="U1226" s="219">
        <v>2.69</v>
      </c>
      <c r="V1226" s="219">
        <v>3.14</v>
      </c>
      <c r="W1226" s="219">
        <v>3.33</v>
      </c>
      <c r="X1226" s="219">
        <v>4.25</v>
      </c>
      <c r="Y1226" s="219">
        <v>4.78</v>
      </c>
      <c r="Z1226" s="219">
        <v>4.58</v>
      </c>
      <c r="AA1226" s="219">
        <v>5.05</v>
      </c>
      <c r="AB1226" s="219">
        <v>4.71</v>
      </c>
      <c r="AC1226" s="219">
        <v>3.99</v>
      </c>
      <c r="AD1226" s="219">
        <v>3.4</v>
      </c>
      <c r="AE1226" s="219">
        <v>2.81</v>
      </c>
      <c r="AF1226" s="219">
        <v>2.68</v>
      </c>
      <c r="AG1226" s="179">
        <v>2.87585603112841</v>
      </c>
      <c r="AH1226" s="179">
        <v>3.35694718875212</v>
      </c>
      <c r="AI1226" s="179">
        <v>3.56007456641546</v>
      </c>
      <c r="AJ1226" s="179">
        <v>4.5436387108906</v>
      </c>
      <c r="AK1226" s="179">
        <v>5.1102571854252</v>
      </c>
      <c r="AL1226" s="179">
        <v>4.89643889314799</v>
      </c>
      <c r="AM1226" s="179">
        <v>5.39891187999942</v>
      </c>
      <c r="AN1226" s="179">
        <v>5.03542078312817</v>
      </c>
      <c r="AO1226" s="179">
        <v>4.26567493093024</v>
      </c>
      <c r="AP1226" s="179">
        <v>3.63491096871248</v>
      </c>
      <c r="AQ1226" s="179">
        <v>3.00414700649473</v>
      </c>
      <c r="AR1226" s="179">
        <v>2.86516511651455</v>
      </c>
      <c r="AS1226" s="177">
        <v>0.8</v>
      </c>
      <c r="AT1226" s="180">
        <v>1.03702725117614</v>
      </c>
      <c r="AU1226" s="181">
        <v>1219</v>
      </c>
    </row>
    <row r="1227" customHeight="1" spans="1:47">
      <c r="A1227" s="184" t="s">
        <v>1315</v>
      </c>
      <c r="B1227" s="185" t="s">
        <v>1407</v>
      </c>
      <c r="C1227" s="167" t="s">
        <v>1411</v>
      </c>
      <c r="D1227" s="186">
        <v>0</v>
      </c>
      <c r="E1227" s="186">
        <v>0.75</v>
      </c>
      <c r="F1227" s="186" t="s">
        <v>160</v>
      </c>
      <c r="G1227" s="186" t="s">
        <v>160</v>
      </c>
      <c r="H1227" s="186" t="s">
        <v>160</v>
      </c>
      <c r="I1227" s="186" t="s">
        <v>160</v>
      </c>
      <c r="J1227" s="186" t="s">
        <v>160</v>
      </c>
      <c r="K1227" s="196" t="s">
        <v>160</v>
      </c>
      <c r="L1227" s="171">
        <v>0.378</v>
      </c>
      <c r="M1227" s="172">
        <v>4</v>
      </c>
      <c r="N1227" s="173">
        <v>120.28</v>
      </c>
      <c r="O1227" s="173">
        <v>31.58</v>
      </c>
      <c r="P1227" s="174">
        <v>1.036</v>
      </c>
      <c r="Q1227" s="175">
        <v>26.48</v>
      </c>
      <c r="R1227" s="176">
        <v>20</v>
      </c>
      <c r="S1227" s="174">
        <f t="shared" ref="S1227:S1290" si="38">(U1227*31+V1227*28+W1227*31+X1227*30+Y1227*31+Z1227*30+AA1227*31+AB1227*31+AC1227*30+AD1227*31+AE1227*30+AF1227*31)*AS1227/1000</f>
        <v>1.106128</v>
      </c>
      <c r="T1227" s="177">
        <f t="shared" ref="T1227:T1290" si="39">P1227/S1227-1</f>
        <v>-0.0633995342311197</v>
      </c>
      <c r="U1227" s="219">
        <v>2.69</v>
      </c>
      <c r="V1227" s="219">
        <v>3.14</v>
      </c>
      <c r="W1227" s="219">
        <v>3.33</v>
      </c>
      <c r="X1227" s="219">
        <v>4.25</v>
      </c>
      <c r="Y1227" s="219">
        <v>4.78</v>
      </c>
      <c r="Z1227" s="219">
        <v>4.58</v>
      </c>
      <c r="AA1227" s="219">
        <v>5.05</v>
      </c>
      <c r="AB1227" s="219">
        <v>4.71</v>
      </c>
      <c r="AC1227" s="219">
        <v>3.99</v>
      </c>
      <c r="AD1227" s="219">
        <v>3.4</v>
      </c>
      <c r="AE1227" s="219">
        <v>2.81</v>
      </c>
      <c r="AF1227" s="219">
        <v>2.68</v>
      </c>
      <c r="AG1227" s="179">
        <v>2.87603112840467</v>
      </c>
      <c r="AH1227" s="179">
        <v>3.3571515773943</v>
      </c>
      <c r="AI1227" s="179">
        <v>3.56029132252325</v>
      </c>
      <c r="AJ1227" s="179">
        <v>4.54391535156872</v>
      </c>
      <c r="AK1227" s="179">
        <v>5.11056832482317</v>
      </c>
      <c r="AL1227" s="179">
        <v>4.89673701416111</v>
      </c>
      <c r="AM1227" s="179">
        <v>5.39924059421694</v>
      </c>
      <c r="AN1227" s="179">
        <v>5.03572736609145</v>
      </c>
      <c r="AO1227" s="179">
        <v>4.26593464770804</v>
      </c>
      <c r="AP1227" s="179">
        <v>3.63513228125497</v>
      </c>
      <c r="AQ1227" s="179">
        <v>3.0043299148019</v>
      </c>
      <c r="AR1227" s="179">
        <v>2.86533956287157</v>
      </c>
      <c r="AS1227" s="177">
        <v>0.8</v>
      </c>
      <c r="AT1227" s="180">
        <v>1.04134442227652</v>
      </c>
      <c r="AU1227" s="181">
        <v>1220</v>
      </c>
    </row>
    <row r="1228" customHeight="1" spans="1:47">
      <c r="A1228" s="184" t="s">
        <v>1315</v>
      </c>
      <c r="B1228" s="185" t="s">
        <v>1407</v>
      </c>
      <c r="C1228" s="167" t="s">
        <v>1412</v>
      </c>
      <c r="D1228" s="186">
        <v>0</v>
      </c>
      <c r="E1228" s="186">
        <v>0.75</v>
      </c>
      <c r="F1228" s="186" t="s">
        <v>160</v>
      </c>
      <c r="G1228" s="186" t="s">
        <v>160</v>
      </c>
      <c r="H1228" s="186" t="s">
        <v>160</v>
      </c>
      <c r="I1228" s="186" t="s">
        <v>160</v>
      </c>
      <c r="J1228" s="186" t="s">
        <v>160</v>
      </c>
      <c r="K1228" s="196" t="s">
        <v>160</v>
      </c>
      <c r="L1228" s="171">
        <v>0.378</v>
      </c>
      <c r="M1228" s="172">
        <v>5</v>
      </c>
      <c r="N1228" s="173">
        <v>120.35</v>
      </c>
      <c r="O1228" s="173">
        <v>31.6</v>
      </c>
      <c r="P1228" s="174">
        <v>1.039</v>
      </c>
      <c r="Q1228" s="175">
        <v>26.6</v>
      </c>
      <c r="R1228" s="176">
        <v>20</v>
      </c>
      <c r="S1228" s="174">
        <f t="shared" si="38"/>
        <v>1.106128</v>
      </c>
      <c r="T1228" s="177">
        <f t="shared" si="39"/>
        <v>-0.060687370720206</v>
      </c>
      <c r="U1228" s="219">
        <v>2.69</v>
      </c>
      <c r="V1228" s="219">
        <v>3.14</v>
      </c>
      <c r="W1228" s="219">
        <v>3.33</v>
      </c>
      <c r="X1228" s="219">
        <v>4.25</v>
      </c>
      <c r="Y1228" s="219">
        <v>4.78</v>
      </c>
      <c r="Z1228" s="219">
        <v>4.58</v>
      </c>
      <c r="AA1228" s="219">
        <v>5.05</v>
      </c>
      <c r="AB1228" s="219">
        <v>4.71</v>
      </c>
      <c r="AC1228" s="219">
        <v>3.99</v>
      </c>
      <c r="AD1228" s="219">
        <v>3.4</v>
      </c>
      <c r="AE1228" s="219">
        <v>2.81</v>
      </c>
      <c r="AF1228" s="219">
        <v>2.68</v>
      </c>
      <c r="AG1228" s="179">
        <v>2.87682879377432</v>
      </c>
      <c r="AH1228" s="179">
        <v>3.35808268120868</v>
      </c>
      <c r="AI1228" s="179">
        <v>3.56127876701431</v>
      </c>
      <c r="AJ1228" s="179">
        <v>4.54517560354679</v>
      </c>
      <c r="AK1228" s="179">
        <v>5.11198573763615</v>
      </c>
      <c r="AL1228" s="179">
        <v>4.89809512099866</v>
      </c>
      <c r="AM1228" s="179">
        <v>5.40073807009677</v>
      </c>
      <c r="AN1228" s="179">
        <v>5.03712402181303</v>
      </c>
      <c r="AO1228" s="179">
        <v>4.26711780191804</v>
      </c>
      <c r="AP1228" s="179">
        <v>3.63614048283743</v>
      </c>
      <c r="AQ1228" s="179">
        <v>3.00516316375682</v>
      </c>
      <c r="AR1228" s="179">
        <v>2.86613426294244</v>
      </c>
      <c r="AS1228" s="177">
        <v>0.8</v>
      </c>
      <c r="AT1228" s="180">
        <v>1.04134442227652</v>
      </c>
      <c r="AU1228" s="181">
        <v>1221</v>
      </c>
    </row>
    <row r="1229" customHeight="1" spans="1:47">
      <c r="A1229" s="184" t="s">
        <v>1315</v>
      </c>
      <c r="B1229" s="185" t="s">
        <v>1407</v>
      </c>
      <c r="C1229" s="167" t="s">
        <v>1413</v>
      </c>
      <c r="D1229" s="186">
        <v>0</v>
      </c>
      <c r="E1229" s="186">
        <v>0.75</v>
      </c>
      <c r="F1229" s="186" t="s">
        <v>160</v>
      </c>
      <c r="G1229" s="186" t="s">
        <v>160</v>
      </c>
      <c r="H1229" s="186" t="s">
        <v>160</v>
      </c>
      <c r="I1229" s="186" t="s">
        <v>160</v>
      </c>
      <c r="J1229" s="186" t="s">
        <v>160</v>
      </c>
      <c r="K1229" s="196" t="s">
        <v>160</v>
      </c>
      <c r="L1229" s="171">
        <v>0.378</v>
      </c>
      <c r="M1229" s="172">
        <v>6</v>
      </c>
      <c r="N1229" s="173">
        <v>120.28</v>
      </c>
      <c r="O1229" s="173">
        <v>31.68</v>
      </c>
      <c r="P1229" s="174">
        <v>1.051</v>
      </c>
      <c r="Q1229" s="175">
        <v>26.68</v>
      </c>
      <c r="R1229" s="176">
        <v>20</v>
      </c>
      <c r="S1229" s="174">
        <f t="shared" si="38"/>
        <v>1.106128</v>
      </c>
      <c r="T1229" s="177">
        <f t="shared" si="39"/>
        <v>-0.049838716676551</v>
      </c>
      <c r="U1229" s="219">
        <v>2.69</v>
      </c>
      <c r="V1229" s="219">
        <v>3.14</v>
      </c>
      <c r="W1229" s="219">
        <v>3.33</v>
      </c>
      <c r="X1229" s="219">
        <v>4.25</v>
      </c>
      <c r="Y1229" s="219">
        <v>4.78</v>
      </c>
      <c r="Z1229" s="219">
        <v>4.58</v>
      </c>
      <c r="AA1229" s="219">
        <v>5.05</v>
      </c>
      <c r="AB1229" s="219">
        <v>4.71</v>
      </c>
      <c r="AC1229" s="219">
        <v>3.99</v>
      </c>
      <c r="AD1229" s="219">
        <v>3.4</v>
      </c>
      <c r="AE1229" s="219">
        <v>2.81</v>
      </c>
      <c r="AF1229" s="219">
        <v>2.68</v>
      </c>
      <c r="AG1229" s="179">
        <v>2.87916342412451</v>
      </c>
      <c r="AH1229" s="179">
        <v>3.36080786310445</v>
      </c>
      <c r="AI1229" s="179">
        <v>3.56416884845154</v>
      </c>
      <c r="AJ1229" s="179">
        <v>4.54886414592163</v>
      </c>
      <c r="AK1229" s="179">
        <v>5.11613426294245</v>
      </c>
      <c r="AL1229" s="179">
        <v>4.90207006784025</v>
      </c>
      <c r="AM1229" s="179">
        <v>5.40512092633041</v>
      </c>
      <c r="AN1229" s="179">
        <v>5.04121179465668</v>
      </c>
      <c r="AO1229" s="179">
        <v>4.27058069228878</v>
      </c>
      <c r="AP1229" s="179">
        <v>3.6390913167373</v>
      </c>
      <c r="AQ1229" s="179">
        <v>3.00760194118583</v>
      </c>
      <c r="AR1229" s="179">
        <v>2.8684602143694</v>
      </c>
      <c r="AS1229" s="177">
        <v>0.8</v>
      </c>
      <c r="AT1229" s="180">
        <v>1.04234838185427</v>
      </c>
      <c r="AU1229" s="181">
        <v>1222</v>
      </c>
    </row>
    <row r="1230" customHeight="1" spans="1:47">
      <c r="A1230" s="184" t="s">
        <v>1315</v>
      </c>
      <c r="B1230" s="185" t="s">
        <v>1407</v>
      </c>
      <c r="C1230" s="167" t="s">
        <v>1414</v>
      </c>
      <c r="D1230" s="186">
        <v>0</v>
      </c>
      <c r="E1230" s="186">
        <v>0.75</v>
      </c>
      <c r="F1230" s="186" t="s">
        <v>160</v>
      </c>
      <c r="G1230" s="186" t="s">
        <v>160</v>
      </c>
      <c r="H1230" s="186" t="s">
        <v>160</v>
      </c>
      <c r="I1230" s="186" t="s">
        <v>160</v>
      </c>
      <c r="J1230" s="186" t="s">
        <v>160</v>
      </c>
      <c r="K1230" s="196" t="s">
        <v>160</v>
      </c>
      <c r="L1230" s="171">
        <v>0.378</v>
      </c>
      <c r="M1230" s="172">
        <v>6</v>
      </c>
      <c r="N1230" s="173">
        <v>120.27</v>
      </c>
      <c r="O1230" s="173">
        <v>31.57</v>
      </c>
      <c r="P1230" s="174">
        <v>1.035</v>
      </c>
      <c r="Q1230" s="175">
        <v>26.47</v>
      </c>
      <c r="R1230" s="176">
        <v>20</v>
      </c>
      <c r="S1230" s="174">
        <f t="shared" si="38"/>
        <v>1.106128</v>
      </c>
      <c r="T1230" s="177">
        <f t="shared" si="39"/>
        <v>-0.0643035887347577</v>
      </c>
      <c r="U1230" s="219">
        <v>2.69</v>
      </c>
      <c r="V1230" s="219">
        <v>3.14</v>
      </c>
      <c r="W1230" s="219">
        <v>3.33</v>
      </c>
      <c r="X1230" s="219">
        <v>4.25</v>
      </c>
      <c r="Y1230" s="219">
        <v>4.78</v>
      </c>
      <c r="Z1230" s="219">
        <v>4.58</v>
      </c>
      <c r="AA1230" s="219">
        <v>5.05</v>
      </c>
      <c r="AB1230" s="219">
        <v>4.71</v>
      </c>
      <c r="AC1230" s="219">
        <v>3.99</v>
      </c>
      <c r="AD1230" s="219">
        <v>3.4</v>
      </c>
      <c r="AE1230" s="219">
        <v>2.81</v>
      </c>
      <c r="AF1230" s="219">
        <v>2.68</v>
      </c>
      <c r="AG1230" s="179">
        <v>2.87585603112841</v>
      </c>
      <c r="AH1230" s="179">
        <v>3.35694718875212</v>
      </c>
      <c r="AI1230" s="179">
        <v>3.56007456641546</v>
      </c>
      <c r="AJ1230" s="179">
        <v>4.5436387108906</v>
      </c>
      <c r="AK1230" s="179">
        <v>5.1102571854252</v>
      </c>
      <c r="AL1230" s="179">
        <v>4.89643889314799</v>
      </c>
      <c r="AM1230" s="179">
        <v>5.39891187999942</v>
      </c>
      <c r="AN1230" s="179">
        <v>5.03542078312817</v>
      </c>
      <c r="AO1230" s="179">
        <v>4.26567493093024</v>
      </c>
      <c r="AP1230" s="179">
        <v>3.63491096871248</v>
      </c>
      <c r="AQ1230" s="179">
        <v>3.00414700649473</v>
      </c>
      <c r="AR1230" s="179">
        <v>2.86516511651455</v>
      </c>
      <c r="AS1230" s="177">
        <v>0.8</v>
      </c>
      <c r="AT1230" s="180">
        <v>1.0500199516466</v>
      </c>
      <c r="AU1230" s="181">
        <v>1223</v>
      </c>
    </row>
    <row r="1231" customHeight="1" spans="1:47">
      <c r="A1231" s="184" t="s">
        <v>1315</v>
      </c>
      <c r="B1231" s="185" t="s">
        <v>1407</v>
      </c>
      <c r="C1231" s="167" t="s">
        <v>1415</v>
      </c>
      <c r="D1231" s="186">
        <v>0</v>
      </c>
      <c r="E1231" s="186">
        <v>0.75</v>
      </c>
      <c r="F1231" s="186" t="s">
        <v>160</v>
      </c>
      <c r="G1231" s="186" t="s">
        <v>160</v>
      </c>
      <c r="H1231" s="186" t="s">
        <v>160</v>
      </c>
      <c r="I1231" s="186" t="s">
        <v>160</v>
      </c>
      <c r="J1231" s="186" t="s">
        <v>160</v>
      </c>
      <c r="K1231" s="196" t="s">
        <v>160</v>
      </c>
      <c r="L1231" s="171">
        <v>0.378</v>
      </c>
      <c r="M1231" s="172">
        <v>9</v>
      </c>
      <c r="N1231" s="173">
        <v>120.27</v>
      </c>
      <c r="O1231" s="173">
        <v>31.9</v>
      </c>
      <c r="P1231" s="174">
        <v>1.063</v>
      </c>
      <c r="Q1231" s="175">
        <v>27</v>
      </c>
      <c r="R1231" s="176">
        <v>20</v>
      </c>
      <c r="S1231" s="174">
        <f t="shared" si="38"/>
        <v>1.106128</v>
      </c>
      <c r="T1231" s="177">
        <f t="shared" si="39"/>
        <v>-0.0389900626328961</v>
      </c>
      <c r="U1231" s="219">
        <v>2.69</v>
      </c>
      <c r="V1231" s="219">
        <v>3.14</v>
      </c>
      <c r="W1231" s="219">
        <v>3.33</v>
      </c>
      <c r="X1231" s="219">
        <v>4.25</v>
      </c>
      <c r="Y1231" s="219">
        <v>4.78</v>
      </c>
      <c r="Z1231" s="219">
        <v>4.58</v>
      </c>
      <c r="AA1231" s="219">
        <v>5.05</v>
      </c>
      <c r="AB1231" s="219">
        <v>4.71</v>
      </c>
      <c r="AC1231" s="219">
        <v>3.99</v>
      </c>
      <c r="AD1231" s="219">
        <v>3.4</v>
      </c>
      <c r="AE1231" s="219">
        <v>2.81</v>
      </c>
      <c r="AF1231" s="219">
        <v>2.68</v>
      </c>
      <c r="AG1231" s="179">
        <v>2.88439688715953</v>
      </c>
      <c r="AH1231" s="179">
        <v>3.36691681252079</v>
      </c>
      <c r="AI1231" s="179">
        <v>3.57064744767333</v>
      </c>
      <c r="AJ1231" s="179">
        <v>4.5571326284119</v>
      </c>
      <c r="AK1231" s="179">
        <v>5.12543387383739</v>
      </c>
      <c r="AL1231" s="179">
        <v>4.91098057367683</v>
      </c>
      <c r="AM1231" s="179">
        <v>5.41494582905414</v>
      </c>
      <c r="AN1231" s="179">
        <v>5.05037521878119</v>
      </c>
      <c r="AO1231" s="179">
        <v>4.27834333820317</v>
      </c>
      <c r="AP1231" s="179">
        <v>3.64570610272952</v>
      </c>
      <c r="AQ1231" s="179">
        <v>3.01306886725587</v>
      </c>
      <c r="AR1231" s="179">
        <v>2.87367422215151</v>
      </c>
      <c r="AS1231" s="177">
        <v>0.8</v>
      </c>
      <c r="AT1231" s="180">
        <v>1.05465425004953</v>
      </c>
      <c r="AU1231" s="181">
        <v>1224</v>
      </c>
    </row>
    <row r="1232" customHeight="1" spans="1:47">
      <c r="A1232" s="184" t="s">
        <v>1315</v>
      </c>
      <c r="B1232" s="185" t="s">
        <v>1407</v>
      </c>
      <c r="C1232" s="167" t="s">
        <v>1416</v>
      </c>
      <c r="D1232" s="186">
        <v>0</v>
      </c>
      <c r="E1232" s="186">
        <v>0.75</v>
      </c>
      <c r="F1232" s="186" t="s">
        <v>160</v>
      </c>
      <c r="G1232" s="186" t="s">
        <v>160</v>
      </c>
      <c r="H1232" s="186" t="s">
        <v>160</v>
      </c>
      <c r="I1232" s="186" t="s">
        <v>160</v>
      </c>
      <c r="J1232" s="186" t="s">
        <v>160</v>
      </c>
      <c r="K1232" s="196" t="s">
        <v>160</v>
      </c>
      <c r="L1232" s="171">
        <v>0.378</v>
      </c>
      <c r="M1232" s="172">
        <v>33</v>
      </c>
      <c r="N1232" s="173">
        <v>119.82</v>
      </c>
      <c r="O1232" s="173">
        <v>31.35</v>
      </c>
      <c r="P1232" s="174">
        <v>1.031</v>
      </c>
      <c r="Q1232" s="175">
        <v>26.45</v>
      </c>
      <c r="R1232" s="176">
        <v>20</v>
      </c>
      <c r="S1232" s="174">
        <f t="shared" si="38"/>
        <v>1.102016</v>
      </c>
      <c r="T1232" s="177">
        <f t="shared" si="39"/>
        <v>-0.0644418955804638</v>
      </c>
      <c r="U1232" s="219">
        <v>2.74</v>
      </c>
      <c r="V1232" s="219">
        <v>3.12</v>
      </c>
      <c r="W1232" s="219">
        <v>3.32</v>
      </c>
      <c r="X1232" s="219">
        <v>4.15</v>
      </c>
      <c r="Y1232" s="219">
        <v>4.72</v>
      </c>
      <c r="Z1232" s="219">
        <v>4.6</v>
      </c>
      <c r="AA1232" s="219">
        <v>5.02</v>
      </c>
      <c r="AB1232" s="219">
        <v>4.67</v>
      </c>
      <c r="AC1232" s="219">
        <v>3.96</v>
      </c>
      <c r="AD1232" s="219">
        <v>3.4</v>
      </c>
      <c r="AE1232" s="219">
        <v>2.85</v>
      </c>
      <c r="AF1232" s="219">
        <v>2.69</v>
      </c>
      <c r="AG1232" s="179">
        <v>2.92842572158662</v>
      </c>
      <c r="AH1232" s="179">
        <v>3.33455775596724</v>
      </c>
      <c r="AI1232" s="179">
        <v>3.54831145827284</v>
      </c>
      <c r="AJ1232" s="179">
        <v>4.43538932284105</v>
      </c>
      <c r="AK1232" s="179">
        <v>5.04458737441198</v>
      </c>
      <c r="AL1232" s="179">
        <v>4.91633515302863</v>
      </c>
      <c r="AM1232" s="179">
        <v>5.36521792787037</v>
      </c>
      <c r="AN1232" s="179">
        <v>4.99114894883559</v>
      </c>
      <c r="AO1232" s="179">
        <v>4.23232330565073</v>
      </c>
      <c r="AP1232" s="179">
        <v>3.63381293919507</v>
      </c>
      <c r="AQ1232" s="179">
        <v>3.04599025785469</v>
      </c>
      <c r="AR1232" s="179">
        <v>2.87498729601022</v>
      </c>
      <c r="AS1232" s="177">
        <v>0.8</v>
      </c>
      <c r="AT1232" s="180">
        <v>1.04735973210024</v>
      </c>
      <c r="AU1232" s="181">
        <v>1225</v>
      </c>
    </row>
    <row r="1233" customHeight="1" spans="1:47">
      <c r="A1233" s="184" t="s">
        <v>1315</v>
      </c>
      <c r="B1233" s="185" t="s">
        <v>1417</v>
      </c>
      <c r="C1233" s="188" t="s">
        <v>1418</v>
      </c>
      <c r="D1233" s="186">
        <v>0</v>
      </c>
      <c r="E1233" s="186">
        <v>0.75</v>
      </c>
      <c r="F1233" s="186" t="s">
        <v>160</v>
      </c>
      <c r="G1233" s="186" t="s">
        <v>160</v>
      </c>
      <c r="H1233" s="186" t="s">
        <v>160</v>
      </c>
      <c r="I1233" s="186" t="s">
        <v>160</v>
      </c>
      <c r="J1233" s="186" t="s">
        <v>160</v>
      </c>
      <c r="K1233" s="196" t="s">
        <v>160</v>
      </c>
      <c r="L1233" s="171">
        <v>0.378</v>
      </c>
      <c r="M1233" s="172">
        <v>6</v>
      </c>
      <c r="N1233" s="173">
        <v>120.58</v>
      </c>
      <c r="O1233" s="173">
        <v>31.3</v>
      </c>
      <c r="P1233" s="174">
        <v>1.031</v>
      </c>
      <c r="Q1233" s="175">
        <v>26.1</v>
      </c>
      <c r="R1233" s="176">
        <v>20</v>
      </c>
      <c r="S1233" s="174">
        <f t="shared" si="38"/>
        <v>1.106128</v>
      </c>
      <c r="T1233" s="177">
        <f t="shared" si="39"/>
        <v>-0.0679198067493094</v>
      </c>
      <c r="U1233" s="219">
        <v>2.69</v>
      </c>
      <c r="V1233" s="219">
        <v>3.14</v>
      </c>
      <c r="W1233" s="219">
        <v>3.33</v>
      </c>
      <c r="X1233" s="219">
        <v>4.25</v>
      </c>
      <c r="Y1233" s="219">
        <v>4.78</v>
      </c>
      <c r="Z1233" s="219">
        <v>4.58</v>
      </c>
      <c r="AA1233" s="219">
        <v>5.05</v>
      </c>
      <c r="AB1233" s="219">
        <v>4.71</v>
      </c>
      <c r="AC1233" s="219">
        <v>3.99</v>
      </c>
      <c r="AD1233" s="219">
        <v>3.4</v>
      </c>
      <c r="AE1233" s="219">
        <v>2.81</v>
      </c>
      <c r="AF1233" s="219">
        <v>2.68</v>
      </c>
      <c r="AG1233" s="179">
        <v>2.86933852140078</v>
      </c>
      <c r="AH1233" s="179">
        <v>3.3493393892931</v>
      </c>
      <c r="AI1233" s="179">
        <v>3.55200642240319</v>
      </c>
      <c r="AJ1233" s="179">
        <v>4.53334153009417</v>
      </c>
      <c r="AK1233" s="179">
        <v>5.09867588561179</v>
      </c>
      <c r="AL1233" s="179">
        <v>4.88534216654854</v>
      </c>
      <c r="AM1233" s="179">
        <v>5.38667640634719</v>
      </c>
      <c r="AN1233" s="179">
        <v>5.02400908393965</v>
      </c>
      <c r="AO1233" s="179">
        <v>4.25600769531194</v>
      </c>
      <c r="AP1233" s="179">
        <v>3.62667322407533</v>
      </c>
      <c r="AQ1233" s="179">
        <v>2.99733875283873</v>
      </c>
      <c r="AR1233" s="179">
        <v>2.85867183544762</v>
      </c>
      <c r="AS1233" s="177">
        <v>0.8</v>
      </c>
      <c r="AT1233" s="180">
        <v>1.04614698495411</v>
      </c>
      <c r="AU1233" s="181">
        <v>1226</v>
      </c>
    </row>
    <row r="1234" customHeight="1" spans="1:47">
      <c r="A1234" s="184" t="s">
        <v>1315</v>
      </c>
      <c r="B1234" s="185" t="s">
        <v>1417</v>
      </c>
      <c r="C1234" s="167" t="s">
        <v>1419</v>
      </c>
      <c r="D1234" s="186">
        <v>0</v>
      </c>
      <c r="E1234" s="186">
        <v>0.75</v>
      </c>
      <c r="F1234" s="186" t="s">
        <v>160</v>
      </c>
      <c r="G1234" s="186" t="s">
        <v>160</v>
      </c>
      <c r="H1234" s="186" t="s">
        <v>160</v>
      </c>
      <c r="I1234" s="186" t="s">
        <v>160</v>
      </c>
      <c r="J1234" s="186" t="s">
        <v>160</v>
      </c>
      <c r="K1234" s="196" t="s">
        <v>160</v>
      </c>
      <c r="L1234" s="171">
        <v>0.378</v>
      </c>
      <c r="M1234" s="172">
        <v>7</v>
      </c>
      <c r="N1234" s="173">
        <v>120.63</v>
      </c>
      <c r="O1234" s="173">
        <v>31.3</v>
      </c>
      <c r="P1234" s="174">
        <v>1.031</v>
      </c>
      <c r="Q1234" s="175">
        <v>26.1</v>
      </c>
      <c r="R1234" s="176">
        <v>20</v>
      </c>
      <c r="S1234" s="174">
        <f t="shared" si="38"/>
        <v>1.106128</v>
      </c>
      <c r="T1234" s="177">
        <f t="shared" si="39"/>
        <v>-0.0679198067493094</v>
      </c>
      <c r="U1234" s="219">
        <v>2.69</v>
      </c>
      <c r="V1234" s="219">
        <v>3.14</v>
      </c>
      <c r="W1234" s="219">
        <v>3.33</v>
      </c>
      <c r="X1234" s="219">
        <v>4.25</v>
      </c>
      <c r="Y1234" s="219">
        <v>4.78</v>
      </c>
      <c r="Z1234" s="219">
        <v>4.58</v>
      </c>
      <c r="AA1234" s="219">
        <v>5.05</v>
      </c>
      <c r="AB1234" s="219">
        <v>4.71</v>
      </c>
      <c r="AC1234" s="219">
        <v>3.99</v>
      </c>
      <c r="AD1234" s="219">
        <v>3.4</v>
      </c>
      <c r="AE1234" s="219">
        <v>2.81</v>
      </c>
      <c r="AF1234" s="219">
        <v>2.68</v>
      </c>
      <c r="AG1234" s="179">
        <v>2.86933852140078</v>
      </c>
      <c r="AH1234" s="179">
        <v>3.3493393892931</v>
      </c>
      <c r="AI1234" s="179">
        <v>3.55200642240319</v>
      </c>
      <c r="AJ1234" s="179">
        <v>4.53334153009417</v>
      </c>
      <c r="AK1234" s="179">
        <v>5.09867588561179</v>
      </c>
      <c r="AL1234" s="179">
        <v>4.88534216654854</v>
      </c>
      <c r="AM1234" s="179">
        <v>5.38667640634719</v>
      </c>
      <c r="AN1234" s="179">
        <v>5.02400908393965</v>
      </c>
      <c r="AO1234" s="179">
        <v>4.25600769531194</v>
      </c>
      <c r="AP1234" s="179">
        <v>3.62667322407533</v>
      </c>
      <c r="AQ1234" s="179">
        <v>2.99733875283873</v>
      </c>
      <c r="AR1234" s="179">
        <v>2.85867183544762</v>
      </c>
      <c r="AS1234" s="177">
        <v>0.8</v>
      </c>
      <c r="AT1234" s="180">
        <v>1.05336239350109</v>
      </c>
      <c r="AU1234" s="181">
        <v>1227</v>
      </c>
    </row>
    <row r="1235" customHeight="1" spans="1:47">
      <c r="A1235" s="184" t="s">
        <v>1315</v>
      </c>
      <c r="B1235" s="185" t="s">
        <v>1417</v>
      </c>
      <c r="C1235" s="167" t="s">
        <v>1420</v>
      </c>
      <c r="D1235" s="186">
        <v>0</v>
      </c>
      <c r="E1235" s="186">
        <v>0.75</v>
      </c>
      <c r="F1235" s="186" t="s">
        <v>160</v>
      </c>
      <c r="G1235" s="186" t="s">
        <v>160</v>
      </c>
      <c r="H1235" s="186" t="s">
        <v>160</v>
      </c>
      <c r="I1235" s="186" t="s">
        <v>160</v>
      </c>
      <c r="J1235" s="186" t="s">
        <v>160</v>
      </c>
      <c r="K1235" s="196" t="s">
        <v>160</v>
      </c>
      <c r="L1235" s="171">
        <v>0.378</v>
      </c>
      <c r="M1235" s="172">
        <v>7</v>
      </c>
      <c r="N1235" s="173">
        <v>120.63</v>
      </c>
      <c r="O1235" s="173">
        <v>31.32</v>
      </c>
      <c r="P1235" s="174">
        <v>1.031</v>
      </c>
      <c r="Q1235" s="175">
        <v>26.12</v>
      </c>
      <c r="R1235" s="176">
        <v>20</v>
      </c>
      <c r="S1235" s="174">
        <f t="shared" si="38"/>
        <v>1.106128</v>
      </c>
      <c r="T1235" s="177">
        <f t="shared" si="39"/>
        <v>-0.0679198067493094</v>
      </c>
      <c r="U1235" s="219">
        <v>2.69</v>
      </c>
      <c r="V1235" s="219">
        <v>3.14</v>
      </c>
      <c r="W1235" s="219">
        <v>3.33</v>
      </c>
      <c r="X1235" s="219">
        <v>4.25</v>
      </c>
      <c r="Y1235" s="219">
        <v>4.78</v>
      </c>
      <c r="Z1235" s="219">
        <v>4.58</v>
      </c>
      <c r="AA1235" s="219">
        <v>5.05</v>
      </c>
      <c r="AB1235" s="219">
        <v>4.71</v>
      </c>
      <c r="AC1235" s="219">
        <v>3.99</v>
      </c>
      <c r="AD1235" s="219">
        <v>3.4</v>
      </c>
      <c r="AE1235" s="219">
        <v>2.81</v>
      </c>
      <c r="AF1235" s="219">
        <v>2.68</v>
      </c>
      <c r="AG1235" s="179">
        <v>2.86968871595331</v>
      </c>
      <c r="AH1235" s="179">
        <v>3.34974816657747</v>
      </c>
      <c r="AI1235" s="179">
        <v>3.55243993461878</v>
      </c>
      <c r="AJ1235" s="179">
        <v>4.53389481145039</v>
      </c>
      <c r="AK1235" s="179">
        <v>5.09929816440774</v>
      </c>
      <c r="AL1235" s="179">
        <v>4.88593840857478</v>
      </c>
      <c r="AM1235" s="179">
        <v>5.38733383478223</v>
      </c>
      <c r="AN1235" s="179">
        <v>5.0246222498662</v>
      </c>
      <c r="AO1235" s="179">
        <v>4.25652712886755</v>
      </c>
      <c r="AP1235" s="179">
        <v>3.62711584916031</v>
      </c>
      <c r="AQ1235" s="179">
        <v>2.99770456945308</v>
      </c>
      <c r="AR1235" s="179">
        <v>2.85902072816166</v>
      </c>
      <c r="AS1235" s="177">
        <v>0.8</v>
      </c>
      <c r="AT1235" s="180">
        <v>1.04897151217833</v>
      </c>
      <c r="AU1235" s="181">
        <v>1228</v>
      </c>
    </row>
    <row r="1236" customHeight="1" spans="1:47">
      <c r="A1236" s="184" t="s">
        <v>1315</v>
      </c>
      <c r="B1236" s="185" t="s">
        <v>1417</v>
      </c>
      <c r="C1236" s="167" t="s">
        <v>1421</v>
      </c>
      <c r="D1236" s="186">
        <v>0</v>
      </c>
      <c r="E1236" s="186">
        <v>0.75</v>
      </c>
      <c r="F1236" s="186" t="s">
        <v>160</v>
      </c>
      <c r="G1236" s="186" t="s">
        <v>160</v>
      </c>
      <c r="H1236" s="186" t="s">
        <v>160</v>
      </c>
      <c r="I1236" s="186" t="s">
        <v>160</v>
      </c>
      <c r="J1236" s="186" t="s">
        <v>160</v>
      </c>
      <c r="K1236" s="196" t="s">
        <v>160</v>
      </c>
      <c r="L1236" s="171">
        <v>0.378</v>
      </c>
      <c r="M1236" s="172">
        <v>4</v>
      </c>
      <c r="N1236" s="173">
        <v>120.6</v>
      </c>
      <c r="O1236" s="173">
        <v>31.32</v>
      </c>
      <c r="P1236" s="174">
        <v>1.03</v>
      </c>
      <c r="Q1236" s="175">
        <v>26.12</v>
      </c>
      <c r="R1236" s="176">
        <v>20</v>
      </c>
      <c r="S1236" s="174">
        <f t="shared" si="38"/>
        <v>1.106128</v>
      </c>
      <c r="T1236" s="177">
        <f t="shared" si="39"/>
        <v>-0.0688238612529471</v>
      </c>
      <c r="U1236" s="219">
        <v>2.69</v>
      </c>
      <c r="V1236" s="219">
        <v>3.14</v>
      </c>
      <c r="W1236" s="219">
        <v>3.33</v>
      </c>
      <c r="X1236" s="219">
        <v>4.25</v>
      </c>
      <c r="Y1236" s="219">
        <v>4.78</v>
      </c>
      <c r="Z1236" s="219">
        <v>4.58</v>
      </c>
      <c r="AA1236" s="219">
        <v>5.05</v>
      </c>
      <c r="AB1236" s="219">
        <v>4.71</v>
      </c>
      <c r="AC1236" s="219">
        <v>3.99</v>
      </c>
      <c r="AD1236" s="219">
        <v>3.4</v>
      </c>
      <c r="AE1236" s="219">
        <v>2.81</v>
      </c>
      <c r="AF1236" s="219">
        <v>2.68</v>
      </c>
      <c r="AG1236" s="179">
        <v>2.86968871595331</v>
      </c>
      <c r="AH1236" s="179">
        <v>3.34974816657747</v>
      </c>
      <c r="AI1236" s="179">
        <v>3.55243993461878</v>
      </c>
      <c r="AJ1236" s="179">
        <v>4.53389481145039</v>
      </c>
      <c r="AK1236" s="179">
        <v>5.09929816440774</v>
      </c>
      <c r="AL1236" s="179">
        <v>4.88593840857478</v>
      </c>
      <c r="AM1236" s="179">
        <v>5.38733383478223</v>
      </c>
      <c r="AN1236" s="179">
        <v>5.0246222498662</v>
      </c>
      <c r="AO1236" s="179">
        <v>4.25652712886755</v>
      </c>
      <c r="AP1236" s="179">
        <v>3.62711584916031</v>
      </c>
      <c r="AQ1236" s="179">
        <v>2.99770456945308</v>
      </c>
      <c r="AR1236" s="179">
        <v>2.85902072816166</v>
      </c>
      <c r="AS1236" s="177">
        <v>0.8</v>
      </c>
      <c r="AT1236" s="180">
        <v>1.04388579833971</v>
      </c>
      <c r="AU1236" s="181">
        <v>1229</v>
      </c>
    </row>
    <row r="1237" customHeight="1" spans="1:47">
      <c r="A1237" s="184" t="s">
        <v>1315</v>
      </c>
      <c r="B1237" s="185" t="s">
        <v>1417</v>
      </c>
      <c r="C1237" s="167" t="s">
        <v>1422</v>
      </c>
      <c r="D1237" s="186">
        <v>0</v>
      </c>
      <c r="E1237" s="186">
        <v>0.75</v>
      </c>
      <c r="F1237" s="186" t="s">
        <v>160</v>
      </c>
      <c r="G1237" s="186" t="s">
        <v>160</v>
      </c>
      <c r="H1237" s="186" t="s">
        <v>160</v>
      </c>
      <c r="I1237" s="186" t="s">
        <v>160</v>
      </c>
      <c r="J1237" s="186" t="s">
        <v>160</v>
      </c>
      <c r="K1237" s="196" t="s">
        <v>160</v>
      </c>
      <c r="L1237" s="171">
        <v>0.378</v>
      </c>
      <c r="M1237" s="172">
        <v>5</v>
      </c>
      <c r="N1237" s="173">
        <v>120.57</v>
      </c>
      <c r="O1237" s="173">
        <v>31.3</v>
      </c>
      <c r="P1237" s="174">
        <v>1.031</v>
      </c>
      <c r="Q1237" s="175">
        <v>26.1</v>
      </c>
      <c r="R1237" s="176">
        <v>20</v>
      </c>
      <c r="S1237" s="174">
        <f t="shared" si="38"/>
        <v>1.106128</v>
      </c>
      <c r="T1237" s="177">
        <f t="shared" si="39"/>
        <v>-0.0679198067493094</v>
      </c>
      <c r="U1237" s="219">
        <v>2.69</v>
      </c>
      <c r="V1237" s="219">
        <v>3.14</v>
      </c>
      <c r="W1237" s="219">
        <v>3.33</v>
      </c>
      <c r="X1237" s="219">
        <v>4.25</v>
      </c>
      <c r="Y1237" s="219">
        <v>4.78</v>
      </c>
      <c r="Z1237" s="219">
        <v>4.58</v>
      </c>
      <c r="AA1237" s="219">
        <v>5.05</v>
      </c>
      <c r="AB1237" s="219">
        <v>4.71</v>
      </c>
      <c r="AC1237" s="219">
        <v>3.99</v>
      </c>
      <c r="AD1237" s="219">
        <v>3.4</v>
      </c>
      <c r="AE1237" s="219">
        <v>2.81</v>
      </c>
      <c r="AF1237" s="219">
        <v>2.68</v>
      </c>
      <c r="AG1237" s="179">
        <v>2.86933852140078</v>
      </c>
      <c r="AH1237" s="179">
        <v>3.3493393892931</v>
      </c>
      <c r="AI1237" s="179">
        <v>3.55200642240319</v>
      </c>
      <c r="AJ1237" s="179">
        <v>4.53334153009417</v>
      </c>
      <c r="AK1237" s="179">
        <v>5.09867588561179</v>
      </c>
      <c r="AL1237" s="179">
        <v>4.88534216654854</v>
      </c>
      <c r="AM1237" s="179">
        <v>5.38667640634719</v>
      </c>
      <c r="AN1237" s="179">
        <v>5.02400908393965</v>
      </c>
      <c r="AO1237" s="179">
        <v>4.25600769531194</v>
      </c>
      <c r="AP1237" s="179">
        <v>3.62667322407533</v>
      </c>
      <c r="AQ1237" s="179">
        <v>2.99733875283873</v>
      </c>
      <c r="AR1237" s="179">
        <v>2.85867183544762</v>
      </c>
      <c r="AS1237" s="177">
        <v>0.8</v>
      </c>
      <c r="AT1237" s="180">
        <v>1.04594355640057</v>
      </c>
      <c r="AU1237" s="181">
        <v>1230</v>
      </c>
    </row>
    <row r="1238" customHeight="1" spans="1:47">
      <c r="A1238" s="184" t="s">
        <v>1315</v>
      </c>
      <c r="B1238" s="185" t="s">
        <v>1417</v>
      </c>
      <c r="C1238" s="167" t="s">
        <v>1423</v>
      </c>
      <c r="D1238" s="186">
        <v>0</v>
      </c>
      <c r="E1238" s="186">
        <v>0.75</v>
      </c>
      <c r="F1238" s="186" t="s">
        <v>160</v>
      </c>
      <c r="G1238" s="186" t="s">
        <v>160</v>
      </c>
      <c r="H1238" s="186" t="s">
        <v>160</v>
      </c>
      <c r="I1238" s="186" t="s">
        <v>160</v>
      </c>
      <c r="J1238" s="186" t="s">
        <v>160</v>
      </c>
      <c r="K1238" s="196" t="s">
        <v>160</v>
      </c>
      <c r="L1238" s="171">
        <v>0.378</v>
      </c>
      <c r="M1238" s="172">
        <v>4</v>
      </c>
      <c r="N1238" s="173">
        <v>120.63</v>
      </c>
      <c r="O1238" s="173">
        <v>31.27</v>
      </c>
      <c r="P1238" s="174">
        <v>1.028</v>
      </c>
      <c r="Q1238" s="175">
        <v>26.07</v>
      </c>
      <c r="R1238" s="176">
        <v>20</v>
      </c>
      <c r="S1238" s="174">
        <f t="shared" si="38"/>
        <v>1.106128</v>
      </c>
      <c r="T1238" s="177">
        <f t="shared" si="39"/>
        <v>-0.0706319702602231</v>
      </c>
      <c r="U1238" s="219">
        <v>2.69</v>
      </c>
      <c r="V1238" s="219">
        <v>3.14</v>
      </c>
      <c r="W1238" s="219">
        <v>3.33</v>
      </c>
      <c r="X1238" s="219">
        <v>4.25</v>
      </c>
      <c r="Y1238" s="219">
        <v>4.78</v>
      </c>
      <c r="Z1238" s="219">
        <v>4.58</v>
      </c>
      <c r="AA1238" s="219">
        <v>5.05</v>
      </c>
      <c r="AB1238" s="219">
        <v>4.71</v>
      </c>
      <c r="AC1238" s="219">
        <v>3.99</v>
      </c>
      <c r="AD1238" s="219">
        <v>3.4</v>
      </c>
      <c r="AE1238" s="219">
        <v>2.81</v>
      </c>
      <c r="AF1238" s="219">
        <v>2.68</v>
      </c>
      <c r="AG1238" s="179">
        <v>2.8684046692607</v>
      </c>
      <c r="AH1238" s="179">
        <v>3.3482493165348</v>
      </c>
      <c r="AI1238" s="179">
        <v>3.5508503898283</v>
      </c>
      <c r="AJ1238" s="179">
        <v>4.53186611314423</v>
      </c>
      <c r="AK1238" s="179">
        <v>5.09701647548927</v>
      </c>
      <c r="AL1238" s="179">
        <v>4.8837521878119</v>
      </c>
      <c r="AM1238" s="179">
        <v>5.38492326385373</v>
      </c>
      <c r="AN1238" s="179">
        <v>5.02237397480219</v>
      </c>
      <c r="AO1238" s="179">
        <v>4.25462253916364</v>
      </c>
      <c r="AP1238" s="179">
        <v>3.62549289051538</v>
      </c>
      <c r="AQ1238" s="179">
        <v>2.99636324186713</v>
      </c>
      <c r="AR1238" s="179">
        <v>2.85774145487683</v>
      </c>
      <c r="AS1238" s="177">
        <v>0.8</v>
      </c>
      <c r="AT1238" s="180">
        <v>1.03953210898327</v>
      </c>
      <c r="AU1238" s="181">
        <v>1231</v>
      </c>
    </row>
    <row r="1239" customHeight="1" spans="1:47">
      <c r="A1239" s="184" t="s">
        <v>1315</v>
      </c>
      <c r="B1239" s="185" t="s">
        <v>1417</v>
      </c>
      <c r="C1239" s="167" t="s">
        <v>1424</v>
      </c>
      <c r="D1239" s="186">
        <v>0</v>
      </c>
      <c r="E1239" s="186">
        <v>0.75</v>
      </c>
      <c r="F1239" s="186" t="s">
        <v>160</v>
      </c>
      <c r="G1239" s="186" t="s">
        <v>160</v>
      </c>
      <c r="H1239" s="186" t="s">
        <v>160</v>
      </c>
      <c r="I1239" s="186" t="s">
        <v>160</v>
      </c>
      <c r="J1239" s="186" t="s">
        <v>160</v>
      </c>
      <c r="K1239" s="196" t="s">
        <v>160</v>
      </c>
      <c r="L1239" s="171">
        <v>0.378</v>
      </c>
      <c r="M1239" s="172">
        <v>4</v>
      </c>
      <c r="N1239" s="173">
        <v>120.63</v>
      </c>
      <c r="O1239" s="173">
        <v>31.37</v>
      </c>
      <c r="P1239" s="174">
        <v>1.028</v>
      </c>
      <c r="Q1239" s="175">
        <v>26.27</v>
      </c>
      <c r="R1239" s="176">
        <v>20</v>
      </c>
      <c r="S1239" s="174">
        <f t="shared" si="38"/>
        <v>1.106128</v>
      </c>
      <c r="T1239" s="177">
        <f t="shared" si="39"/>
        <v>-0.0706319702602231</v>
      </c>
      <c r="U1239" s="219">
        <v>2.69</v>
      </c>
      <c r="V1239" s="219">
        <v>3.14</v>
      </c>
      <c r="W1239" s="219">
        <v>3.33</v>
      </c>
      <c r="X1239" s="219">
        <v>4.25</v>
      </c>
      <c r="Y1239" s="219">
        <v>4.78</v>
      </c>
      <c r="Z1239" s="219">
        <v>4.58</v>
      </c>
      <c r="AA1239" s="219">
        <v>5.05</v>
      </c>
      <c r="AB1239" s="219">
        <v>4.71</v>
      </c>
      <c r="AC1239" s="219">
        <v>3.99</v>
      </c>
      <c r="AD1239" s="219">
        <v>3.4</v>
      </c>
      <c r="AE1239" s="219">
        <v>2.81</v>
      </c>
      <c r="AF1239" s="219">
        <v>2.68</v>
      </c>
      <c r="AG1239" s="179">
        <v>2.87145914396887</v>
      </c>
      <c r="AH1239" s="179">
        <v>3.35181476284842</v>
      </c>
      <c r="AI1239" s="179">
        <v>3.55463157970868</v>
      </c>
      <c r="AJ1239" s="179">
        <v>4.53669195608465</v>
      </c>
      <c r="AK1239" s="179">
        <v>5.10244412943168</v>
      </c>
      <c r="AL1239" s="179">
        <v>4.88895274326299</v>
      </c>
      <c r="AM1239" s="179">
        <v>5.39065750075941</v>
      </c>
      <c r="AN1239" s="179">
        <v>5.02772214427264</v>
      </c>
      <c r="AO1239" s="179">
        <v>4.25915315406535</v>
      </c>
      <c r="AP1239" s="179">
        <v>3.62935356486772</v>
      </c>
      <c r="AQ1239" s="179">
        <v>2.99955397567009</v>
      </c>
      <c r="AR1239" s="179">
        <v>2.86078457466044</v>
      </c>
      <c r="AS1239" s="177">
        <v>0.8</v>
      </c>
      <c r="AT1239" s="180">
        <v>1.03953210898327</v>
      </c>
      <c r="AU1239" s="181">
        <v>1232</v>
      </c>
    </row>
    <row r="1240" customHeight="1" spans="1:47">
      <c r="A1240" s="184" t="s">
        <v>1315</v>
      </c>
      <c r="B1240" s="185" t="s">
        <v>1417</v>
      </c>
      <c r="C1240" s="167" t="s">
        <v>1425</v>
      </c>
      <c r="D1240" s="186">
        <v>0</v>
      </c>
      <c r="E1240" s="186">
        <v>0.75</v>
      </c>
      <c r="F1240" s="186" t="s">
        <v>160</v>
      </c>
      <c r="G1240" s="186" t="s">
        <v>160</v>
      </c>
      <c r="H1240" s="186" t="s">
        <v>160</v>
      </c>
      <c r="I1240" s="186" t="s">
        <v>160</v>
      </c>
      <c r="J1240" s="186" t="s">
        <v>160</v>
      </c>
      <c r="K1240" s="196" t="s">
        <v>160</v>
      </c>
      <c r="L1240" s="171">
        <v>0.378</v>
      </c>
      <c r="M1240" s="172">
        <v>5</v>
      </c>
      <c r="N1240" s="173">
        <v>120.75</v>
      </c>
      <c r="O1240" s="173">
        <v>31.65</v>
      </c>
      <c r="P1240" s="174">
        <v>1.041</v>
      </c>
      <c r="Q1240" s="175">
        <v>26.65</v>
      </c>
      <c r="R1240" s="176">
        <v>20</v>
      </c>
      <c r="S1240" s="174">
        <f t="shared" si="38"/>
        <v>1.106128</v>
      </c>
      <c r="T1240" s="177">
        <f t="shared" si="39"/>
        <v>-0.0588792617129302</v>
      </c>
      <c r="U1240" s="219">
        <v>2.69</v>
      </c>
      <c r="V1240" s="219">
        <v>3.14</v>
      </c>
      <c r="W1240" s="219">
        <v>3.33</v>
      </c>
      <c r="X1240" s="219">
        <v>4.25</v>
      </c>
      <c r="Y1240" s="219">
        <v>4.78</v>
      </c>
      <c r="Z1240" s="219">
        <v>4.58</v>
      </c>
      <c r="AA1240" s="219">
        <v>5.05</v>
      </c>
      <c r="AB1240" s="219">
        <v>4.71</v>
      </c>
      <c r="AC1240" s="219">
        <v>3.99</v>
      </c>
      <c r="AD1240" s="219">
        <v>3.4</v>
      </c>
      <c r="AE1240" s="219">
        <v>2.81</v>
      </c>
      <c r="AF1240" s="219">
        <v>2.68</v>
      </c>
      <c r="AG1240" s="179">
        <v>2.87822957198444</v>
      </c>
      <c r="AH1240" s="179">
        <v>3.35971779034614</v>
      </c>
      <c r="AI1240" s="179">
        <v>3.56301281587664</v>
      </c>
      <c r="AJ1240" s="179">
        <v>4.54738872897169</v>
      </c>
      <c r="AK1240" s="179">
        <v>5.11447485281993</v>
      </c>
      <c r="AL1240" s="179">
        <v>4.90048008910361</v>
      </c>
      <c r="AM1240" s="179">
        <v>5.40336778383695</v>
      </c>
      <c r="AN1240" s="179">
        <v>5.03957668551922</v>
      </c>
      <c r="AO1240" s="179">
        <v>4.26919553614048</v>
      </c>
      <c r="AP1240" s="179">
        <v>3.63791098317735</v>
      </c>
      <c r="AQ1240" s="179">
        <v>3.00662643021423</v>
      </c>
      <c r="AR1240" s="179">
        <v>2.86752983379862</v>
      </c>
      <c r="AS1240" s="177">
        <v>0.8</v>
      </c>
      <c r="AT1240" s="180">
        <v>1.04018253652262</v>
      </c>
      <c r="AU1240" s="181">
        <v>1233</v>
      </c>
    </row>
    <row r="1241" customHeight="1" spans="1:47">
      <c r="A1241" s="184" t="s">
        <v>1315</v>
      </c>
      <c r="B1241" s="185" t="s">
        <v>1417</v>
      </c>
      <c r="C1241" s="167" t="s">
        <v>1426</v>
      </c>
      <c r="D1241" s="186">
        <v>0</v>
      </c>
      <c r="E1241" s="186">
        <v>0.75</v>
      </c>
      <c r="F1241" s="186" t="s">
        <v>160</v>
      </c>
      <c r="G1241" s="186" t="s">
        <v>160</v>
      </c>
      <c r="H1241" s="186" t="s">
        <v>160</v>
      </c>
      <c r="I1241" s="186" t="s">
        <v>160</v>
      </c>
      <c r="J1241" s="186" t="s">
        <v>160</v>
      </c>
      <c r="K1241" s="196" t="s">
        <v>160</v>
      </c>
      <c r="L1241" s="171">
        <v>0.378</v>
      </c>
      <c r="M1241" s="172">
        <v>7</v>
      </c>
      <c r="N1241" s="173">
        <v>120.55</v>
      </c>
      <c r="O1241" s="173">
        <v>31.87</v>
      </c>
      <c r="P1241" s="174">
        <v>1.068</v>
      </c>
      <c r="Q1241" s="175">
        <v>26.97</v>
      </c>
      <c r="R1241" s="176">
        <v>20</v>
      </c>
      <c r="S1241" s="174">
        <f t="shared" si="38"/>
        <v>1.106128</v>
      </c>
      <c r="T1241" s="177">
        <f t="shared" si="39"/>
        <v>-0.0344697901147064</v>
      </c>
      <c r="U1241" s="219">
        <v>2.69</v>
      </c>
      <c r="V1241" s="219">
        <v>3.14</v>
      </c>
      <c r="W1241" s="219">
        <v>3.33</v>
      </c>
      <c r="X1241" s="219">
        <v>4.25</v>
      </c>
      <c r="Y1241" s="219">
        <v>4.78</v>
      </c>
      <c r="Z1241" s="219">
        <v>4.58</v>
      </c>
      <c r="AA1241" s="219">
        <v>5.05</v>
      </c>
      <c r="AB1241" s="219">
        <v>4.71</v>
      </c>
      <c r="AC1241" s="219">
        <v>3.99</v>
      </c>
      <c r="AD1241" s="219">
        <v>3.4</v>
      </c>
      <c r="AE1241" s="219">
        <v>2.81</v>
      </c>
      <c r="AF1241" s="219">
        <v>2.68</v>
      </c>
      <c r="AG1241" s="179">
        <v>2.8838326848249</v>
      </c>
      <c r="AH1241" s="179">
        <v>3.36625822689598</v>
      </c>
      <c r="AI1241" s="179">
        <v>3.56994901132599</v>
      </c>
      <c r="AJ1241" s="179">
        <v>4.55624123067131</v>
      </c>
      <c r="AK1241" s="179">
        <v>5.12443131355503</v>
      </c>
      <c r="AL1241" s="179">
        <v>4.91001996152344</v>
      </c>
      <c r="AM1241" s="179">
        <v>5.41388663879768</v>
      </c>
      <c r="AN1241" s="179">
        <v>5.04938734034397</v>
      </c>
      <c r="AO1241" s="179">
        <v>4.27750647303025</v>
      </c>
      <c r="AP1241" s="179">
        <v>3.64499298453705</v>
      </c>
      <c r="AQ1241" s="179">
        <v>3.01247949604386</v>
      </c>
      <c r="AR1241" s="179">
        <v>2.87311211722332</v>
      </c>
      <c r="AS1241" s="177">
        <v>0.8</v>
      </c>
      <c r="AT1241" s="180">
        <v>1.0394605503785</v>
      </c>
      <c r="AU1241" s="181">
        <v>1234</v>
      </c>
    </row>
    <row r="1242" customHeight="1" spans="1:47">
      <c r="A1242" s="184" t="s">
        <v>1315</v>
      </c>
      <c r="B1242" s="185" t="s">
        <v>1417</v>
      </c>
      <c r="C1242" s="167" t="s">
        <v>1427</v>
      </c>
      <c r="D1242" s="186">
        <v>0</v>
      </c>
      <c r="E1242" s="186">
        <v>0.75</v>
      </c>
      <c r="F1242" s="186" t="s">
        <v>160</v>
      </c>
      <c r="G1242" s="186" t="s">
        <v>160</v>
      </c>
      <c r="H1242" s="186" t="s">
        <v>160</v>
      </c>
      <c r="I1242" s="186" t="s">
        <v>160</v>
      </c>
      <c r="J1242" s="186" t="s">
        <v>160</v>
      </c>
      <c r="K1242" s="196" t="s">
        <v>160</v>
      </c>
      <c r="L1242" s="171">
        <v>0.378</v>
      </c>
      <c r="M1242" s="172">
        <v>7</v>
      </c>
      <c r="N1242" s="173">
        <v>120.98</v>
      </c>
      <c r="O1242" s="173">
        <v>31.38</v>
      </c>
      <c r="P1242" s="174">
        <v>1.024</v>
      </c>
      <c r="Q1242" s="175">
        <v>26.28</v>
      </c>
      <c r="R1242" s="176">
        <v>20</v>
      </c>
      <c r="S1242" s="174">
        <f t="shared" si="38"/>
        <v>1.106128</v>
      </c>
      <c r="T1242" s="177">
        <f t="shared" si="39"/>
        <v>-0.0742481882747746</v>
      </c>
      <c r="U1242" s="219">
        <v>2.69</v>
      </c>
      <c r="V1242" s="219">
        <v>3.14</v>
      </c>
      <c r="W1242" s="219">
        <v>3.33</v>
      </c>
      <c r="X1242" s="219">
        <v>4.25</v>
      </c>
      <c r="Y1242" s="219">
        <v>4.78</v>
      </c>
      <c r="Z1242" s="219">
        <v>4.58</v>
      </c>
      <c r="AA1242" s="219">
        <v>5.05</v>
      </c>
      <c r="AB1242" s="219">
        <v>4.71</v>
      </c>
      <c r="AC1242" s="219">
        <v>3.99</v>
      </c>
      <c r="AD1242" s="219">
        <v>3.4</v>
      </c>
      <c r="AE1242" s="219">
        <v>2.81</v>
      </c>
      <c r="AF1242" s="219">
        <v>2.68</v>
      </c>
      <c r="AG1242" s="179">
        <v>2.87198443579767</v>
      </c>
      <c r="AH1242" s="179">
        <v>3.35242792877497</v>
      </c>
      <c r="AI1242" s="179">
        <v>3.55528184803205</v>
      </c>
      <c r="AJ1242" s="179">
        <v>4.53752187811899</v>
      </c>
      <c r="AK1242" s="179">
        <v>5.10337754762559</v>
      </c>
      <c r="AL1242" s="179">
        <v>4.88984710630235</v>
      </c>
      <c r="AM1242" s="179">
        <v>5.39164364341197</v>
      </c>
      <c r="AN1242" s="179">
        <v>5.02864189316246</v>
      </c>
      <c r="AO1242" s="179">
        <v>4.25993230439877</v>
      </c>
      <c r="AP1242" s="179">
        <v>3.63001750249519</v>
      </c>
      <c r="AQ1242" s="179">
        <v>3.00010270059161</v>
      </c>
      <c r="AR1242" s="179">
        <v>2.8613079137315</v>
      </c>
      <c r="AS1242" s="177">
        <v>0.8</v>
      </c>
      <c r="AT1242" s="180">
        <v>1.03554255612386</v>
      </c>
      <c r="AU1242" s="181">
        <v>1235</v>
      </c>
    </row>
    <row r="1243" customHeight="1" spans="1:47">
      <c r="A1243" s="184" t="s">
        <v>1315</v>
      </c>
      <c r="B1243" s="185" t="s">
        <v>1417</v>
      </c>
      <c r="C1243" s="167" t="s">
        <v>1428</v>
      </c>
      <c r="D1243" s="186">
        <v>0</v>
      </c>
      <c r="E1243" s="186">
        <v>0.75</v>
      </c>
      <c r="F1243" s="186" t="s">
        <v>160</v>
      </c>
      <c r="G1243" s="186" t="s">
        <v>160</v>
      </c>
      <c r="H1243" s="186" t="s">
        <v>160</v>
      </c>
      <c r="I1243" s="186" t="s">
        <v>160</v>
      </c>
      <c r="J1243" s="186" t="s">
        <v>160</v>
      </c>
      <c r="K1243" s="196" t="s">
        <v>160</v>
      </c>
      <c r="L1243" s="171">
        <v>0.378</v>
      </c>
      <c r="M1243" s="172">
        <v>8</v>
      </c>
      <c r="N1243" s="173">
        <v>120.63</v>
      </c>
      <c r="O1243" s="173">
        <v>31.17</v>
      </c>
      <c r="P1243" s="174">
        <v>1.027</v>
      </c>
      <c r="Q1243" s="175">
        <v>25.97</v>
      </c>
      <c r="R1243" s="176">
        <v>20</v>
      </c>
      <c r="S1243" s="174">
        <f t="shared" si="38"/>
        <v>1.106128</v>
      </c>
      <c r="T1243" s="177">
        <f t="shared" si="39"/>
        <v>-0.071536024763861</v>
      </c>
      <c r="U1243" s="219">
        <v>2.69</v>
      </c>
      <c r="V1243" s="219">
        <v>3.14</v>
      </c>
      <c r="W1243" s="219">
        <v>3.33</v>
      </c>
      <c r="X1243" s="219">
        <v>4.25</v>
      </c>
      <c r="Y1243" s="219">
        <v>4.78</v>
      </c>
      <c r="Z1243" s="219">
        <v>4.58</v>
      </c>
      <c r="AA1243" s="219">
        <v>5.05</v>
      </c>
      <c r="AB1243" s="219">
        <v>4.71</v>
      </c>
      <c r="AC1243" s="219">
        <v>3.99</v>
      </c>
      <c r="AD1243" s="219">
        <v>3.4</v>
      </c>
      <c r="AE1243" s="219">
        <v>2.81</v>
      </c>
      <c r="AF1243" s="219">
        <v>2.68</v>
      </c>
      <c r="AG1243" s="179">
        <v>2.86632295719844</v>
      </c>
      <c r="AH1243" s="179">
        <v>3.34581936267774</v>
      </c>
      <c r="AI1243" s="179">
        <v>3.54827340054677</v>
      </c>
      <c r="AJ1243" s="179">
        <v>4.52857716285999</v>
      </c>
      <c r="AK1243" s="179">
        <v>5.09331737375783</v>
      </c>
      <c r="AL1243" s="179">
        <v>4.88020786021148</v>
      </c>
      <c r="AM1243" s="179">
        <v>5.38101521704541</v>
      </c>
      <c r="AN1243" s="179">
        <v>5.01872904401661</v>
      </c>
      <c r="AO1243" s="179">
        <v>4.25153479524974</v>
      </c>
      <c r="AP1243" s="179">
        <v>3.622861730288</v>
      </c>
      <c r="AQ1243" s="179">
        <v>2.99418866532626</v>
      </c>
      <c r="AR1243" s="179">
        <v>2.85566748152113</v>
      </c>
      <c r="AS1243" s="177">
        <v>0.8</v>
      </c>
      <c r="AT1243" s="180">
        <v>1.03576460139046</v>
      </c>
      <c r="AU1243" s="181">
        <v>1236</v>
      </c>
    </row>
    <row r="1244" customHeight="1" spans="1:47">
      <c r="A1244" s="184" t="s">
        <v>1315</v>
      </c>
      <c r="B1244" s="185" t="s">
        <v>1417</v>
      </c>
      <c r="C1244" s="167" t="s">
        <v>1429</v>
      </c>
      <c r="D1244" s="186">
        <v>0</v>
      </c>
      <c r="E1244" s="186">
        <v>0.75</v>
      </c>
      <c r="F1244" s="186" t="s">
        <v>160</v>
      </c>
      <c r="G1244" s="186" t="s">
        <v>160</v>
      </c>
      <c r="H1244" s="186" t="s">
        <v>160</v>
      </c>
      <c r="I1244" s="186" t="s">
        <v>160</v>
      </c>
      <c r="J1244" s="186" t="s">
        <v>160</v>
      </c>
      <c r="K1244" s="196" t="s">
        <v>160</v>
      </c>
      <c r="L1244" s="171">
        <v>0.378</v>
      </c>
      <c r="M1244" s="172">
        <v>4</v>
      </c>
      <c r="N1244" s="173">
        <v>121.1</v>
      </c>
      <c r="O1244" s="173">
        <v>31.45</v>
      </c>
      <c r="P1244" s="174">
        <v>1.025</v>
      </c>
      <c r="Q1244" s="175">
        <v>25.85</v>
      </c>
      <c r="R1244" s="176">
        <v>20</v>
      </c>
      <c r="S1244" s="174">
        <f t="shared" si="38"/>
        <v>1.113368</v>
      </c>
      <c r="T1244" s="177">
        <f t="shared" si="39"/>
        <v>-0.0793699836891308</v>
      </c>
      <c r="U1244" s="219">
        <v>2.63</v>
      </c>
      <c r="V1244" s="219">
        <v>3.09</v>
      </c>
      <c r="W1244" s="219">
        <v>3.53</v>
      </c>
      <c r="X1244" s="219">
        <v>4.28</v>
      </c>
      <c r="Y1244" s="219">
        <v>4.84</v>
      </c>
      <c r="Z1244" s="219">
        <v>4.58</v>
      </c>
      <c r="AA1244" s="219">
        <v>5.17</v>
      </c>
      <c r="AB1244" s="219">
        <v>4.78</v>
      </c>
      <c r="AC1244" s="219">
        <v>4.07</v>
      </c>
      <c r="AD1244" s="219">
        <v>3.36</v>
      </c>
      <c r="AE1244" s="219">
        <v>2.79</v>
      </c>
      <c r="AF1244" s="219">
        <v>2.58</v>
      </c>
      <c r="AG1244" s="179">
        <v>2.80083444108327</v>
      </c>
      <c r="AH1244" s="179">
        <v>3.29071422925753</v>
      </c>
      <c r="AI1244" s="179">
        <v>3.75929489620682</v>
      </c>
      <c r="AJ1244" s="179">
        <v>4.55801194214312</v>
      </c>
      <c r="AK1244" s="179">
        <v>5.15438733644222</v>
      </c>
      <c r="AL1244" s="179">
        <v>4.87749876051764</v>
      </c>
      <c r="AM1244" s="179">
        <v>5.50582283665419</v>
      </c>
      <c r="AN1244" s="179">
        <v>5.09048997276731</v>
      </c>
      <c r="AO1244" s="179">
        <v>4.33437116928096</v>
      </c>
      <c r="AP1244" s="179">
        <v>3.5782523657946</v>
      </c>
      <c r="AQ1244" s="179">
        <v>2.97122741088301</v>
      </c>
      <c r="AR1244" s="179">
        <v>2.74758663802085</v>
      </c>
      <c r="AS1244" s="177">
        <v>0.8</v>
      </c>
      <c r="AT1244" s="180">
        <v>1.03953937092279</v>
      </c>
      <c r="AU1244" s="181">
        <v>1237</v>
      </c>
    </row>
    <row r="1245" customHeight="1" spans="1:47">
      <c r="A1245" s="184" t="s">
        <v>1315</v>
      </c>
      <c r="B1245" s="185" t="s">
        <v>1430</v>
      </c>
      <c r="C1245" s="188" t="s">
        <v>1431</v>
      </c>
      <c r="D1245" s="186">
        <v>0</v>
      </c>
      <c r="E1245" s="186">
        <v>0.75</v>
      </c>
      <c r="F1245" s="186" t="s">
        <v>160</v>
      </c>
      <c r="G1245" s="186" t="s">
        <v>160</v>
      </c>
      <c r="H1245" s="186" t="s">
        <v>160</v>
      </c>
      <c r="I1245" s="186" t="s">
        <v>160</v>
      </c>
      <c r="J1245" s="186" t="s">
        <v>160</v>
      </c>
      <c r="K1245" s="196" t="s">
        <v>160</v>
      </c>
      <c r="L1245" s="171">
        <v>0.378</v>
      </c>
      <c r="M1245" s="172">
        <v>19</v>
      </c>
      <c r="N1245" s="173">
        <v>119.02</v>
      </c>
      <c r="O1245" s="173">
        <v>33.62</v>
      </c>
      <c r="P1245" s="174">
        <v>1.117</v>
      </c>
      <c r="Q1245" s="175">
        <v>30.72</v>
      </c>
      <c r="R1245" s="176">
        <v>22</v>
      </c>
      <c r="S1245" s="174">
        <f t="shared" si="38"/>
        <v>1.1744</v>
      </c>
      <c r="T1245" s="177">
        <f t="shared" si="39"/>
        <v>-0.0488760217983654</v>
      </c>
      <c r="U1245" s="219">
        <v>2.91</v>
      </c>
      <c r="V1245" s="219">
        <v>3.57</v>
      </c>
      <c r="W1245" s="219">
        <v>3.93</v>
      </c>
      <c r="X1245" s="219">
        <v>4.88</v>
      </c>
      <c r="Y1245" s="219">
        <v>5.35</v>
      </c>
      <c r="Z1245" s="219">
        <v>5</v>
      </c>
      <c r="AA1245" s="219">
        <v>4.74</v>
      </c>
      <c r="AB1245" s="219">
        <v>4.57</v>
      </c>
      <c r="AC1245" s="219">
        <v>4.13</v>
      </c>
      <c r="AD1245" s="219">
        <v>3.41</v>
      </c>
      <c r="AE1245" s="219">
        <v>3.03</v>
      </c>
      <c r="AF1245" s="219">
        <v>2.73</v>
      </c>
      <c r="AG1245" s="179">
        <v>3.2069666893733</v>
      </c>
      <c r="AH1245" s="179">
        <v>3.93431995912806</v>
      </c>
      <c r="AI1245" s="179">
        <v>4.33105810626703</v>
      </c>
      <c r="AJ1245" s="179">
        <v>5.37800599455041</v>
      </c>
      <c r="AK1245" s="179">
        <v>5.8959696866485</v>
      </c>
      <c r="AL1245" s="179">
        <v>5.51025204359673</v>
      </c>
      <c r="AM1245" s="179">
        <v>5.2237189373297</v>
      </c>
      <c r="AN1245" s="179">
        <v>5.03637036784741</v>
      </c>
      <c r="AO1245" s="179">
        <v>4.5514681880109</v>
      </c>
      <c r="AP1245" s="179">
        <v>3.75799189373297</v>
      </c>
      <c r="AQ1245" s="179">
        <v>3.33921273841962</v>
      </c>
      <c r="AR1245" s="179">
        <v>3.00859761580381</v>
      </c>
      <c r="AS1245" s="177">
        <v>0.8</v>
      </c>
      <c r="AT1245" s="180">
        <v>1.04093668821362</v>
      </c>
      <c r="AU1245" s="181">
        <v>1238</v>
      </c>
    </row>
    <row r="1246" customHeight="1" spans="1:47">
      <c r="A1246" s="184" t="s">
        <v>1315</v>
      </c>
      <c r="B1246" s="185" t="s">
        <v>1430</v>
      </c>
      <c r="C1246" s="167" t="s">
        <v>1432</v>
      </c>
      <c r="D1246" s="186">
        <v>0</v>
      </c>
      <c r="E1246" s="186">
        <v>0.75</v>
      </c>
      <c r="F1246" s="186" t="s">
        <v>160</v>
      </c>
      <c r="G1246" s="186" t="s">
        <v>160</v>
      </c>
      <c r="H1246" s="186" t="s">
        <v>160</v>
      </c>
      <c r="I1246" s="186" t="s">
        <v>160</v>
      </c>
      <c r="J1246" s="186" t="s">
        <v>160</v>
      </c>
      <c r="K1246" s="196" t="s">
        <v>160</v>
      </c>
      <c r="L1246" s="171">
        <v>0.378</v>
      </c>
      <c r="M1246" s="172">
        <v>16</v>
      </c>
      <c r="N1246" s="173">
        <v>119.02</v>
      </c>
      <c r="O1246" s="173">
        <v>33.6</v>
      </c>
      <c r="P1246" s="174">
        <v>1.117</v>
      </c>
      <c r="Q1246" s="175">
        <v>30.7</v>
      </c>
      <c r="R1246" s="176">
        <v>22</v>
      </c>
      <c r="S1246" s="174">
        <f t="shared" si="38"/>
        <v>1.1744</v>
      </c>
      <c r="T1246" s="177">
        <f t="shared" si="39"/>
        <v>-0.0488760217983654</v>
      </c>
      <c r="U1246" s="219">
        <v>2.91</v>
      </c>
      <c r="V1246" s="219">
        <v>3.57</v>
      </c>
      <c r="W1246" s="219">
        <v>3.93</v>
      </c>
      <c r="X1246" s="219">
        <v>4.88</v>
      </c>
      <c r="Y1246" s="219">
        <v>5.35</v>
      </c>
      <c r="Z1246" s="219">
        <v>5</v>
      </c>
      <c r="AA1246" s="219">
        <v>4.74</v>
      </c>
      <c r="AB1246" s="219">
        <v>4.57</v>
      </c>
      <c r="AC1246" s="219">
        <v>4.13</v>
      </c>
      <c r="AD1246" s="219">
        <v>3.41</v>
      </c>
      <c r="AE1246" s="219">
        <v>3.03</v>
      </c>
      <c r="AF1246" s="219">
        <v>2.73</v>
      </c>
      <c r="AG1246" s="179">
        <v>3.20597554495913</v>
      </c>
      <c r="AH1246" s="179">
        <v>3.93310401907357</v>
      </c>
      <c r="AI1246" s="179">
        <v>4.32971955040872</v>
      </c>
      <c r="AJ1246" s="179">
        <v>5.37634386920981</v>
      </c>
      <c r="AK1246" s="179">
        <v>5.89414747956403</v>
      </c>
      <c r="AL1246" s="179">
        <v>5.50854904632152</v>
      </c>
      <c r="AM1246" s="179">
        <v>5.2221044959128</v>
      </c>
      <c r="AN1246" s="179">
        <v>5.03481382833787</v>
      </c>
      <c r="AO1246" s="179">
        <v>4.55006151226158</v>
      </c>
      <c r="AP1246" s="179">
        <v>3.75683044959128</v>
      </c>
      <c r="AQ1246" s="179">
        <v>3.33818072207084</v>
      </c>
      <c r="AR1246" s="179">
        <v>3.00766777929155</v>
      </c>
      <c r="AS1246" s="177">
        <v>0.8</v>
      </c>
      <c r="AT1246" s="180">
        <v>1.02947218832543</v>
      </c>
      <c r="AU1246" s="181">
        <v>1239</v>
      </c>
    </row>
    <row r="1247" customHeight="1" spans="1:47">
      <c r="A1247" s="184" t="s">
        <v>1315</v>
      </c>
      <c r="B1247" s="185" t="s">
        <v>1430</v>
      </c>
      <c r="C1247" s="167" t="s">
        <v>1433</v>
      </c>
      <c r="D1247" s="186">
        <v>0</v>
      </c>
      <c r="E1247" s="186">
        <v>0.75</v>
      </c>
      <c r="F1247" s="186" t="s">
        <v>160</v>
      </c>
      <c r="G1247" s="186" t="s">
        <v>160</v>
      </c>
      <c r="H1247" s="186" t="s">
        <v>160</v>
      </c>
      <c r="I1247" s="186" t="s">
        <v>160</v>
      </c>
      <c r="J1247" s="186" t="s">
        <v>160</v>
      </c>
      <c r="K1247" s="196" t="s">
        <v>160</v>
      </c>
      <c r="L1247" s="171">
        <v>0.378</v>
      </c>
      <c r="M1247" s="172">
        <v>5</v>
      </c>
      <c r="N1247" s="173">
        <v>119.13</v>
      </c>
      <c r="O1247" s="173">
        <v>33.5</v>
      </c>
      <c r="P1247" s="174">
        <v>1.115</v>
      </c>
      <c r="Q1247" s="175">
        <v>30.6</v>
      </c>
      <c r="R1247" s="176">
        <v>22</v>
      </c>
      <c r="S1247" s="174">
        <f t="shared" si="38"/>
        <v>1.1744</v>
      </c>
      <c r="T1247" s="177">
        <f t="shared" si="39"/>
        <v>-0.0505790190735698</v>
      </c>
      <c r="U1247" s="219">
        <v>2.91</v>
      </c>
      <c r="V1247" s="219">
        <v>3.57</v>
      </c>
      <c r="W1247" s="219">
        <v>3.93</v>
      </c>
      <c r="X1247" s="219">
        <v>4.88</v>
      </c>
      <c r="Y1247" s="219">
        <v>5.35</v>
      </c>
      <c r="Z1247" s="219">
        <v>5</v>
      </c>
      <c r="AA1247" s="219">
        <v>4.74</v>
      </c>
      <c r="AB1247" s="219">
        <v>4.57</v>
      </c>
      <c r="AC1247" s="219">
        <v>4.13</v>
      </c>
      <c r="AD1247" s="219">
        <v>3.41</v>
      </c>
      <c r="AE1247" s="219">
        <v>3.03</v>
      </c>
      <c r="AF1247" s="219">
        <v>2.73</v>
      </c>
      <c r="AG1247" s="179">
        <v>3.20292282016349</v>
      </c>
      <c r="AH1247" s="179">
        <v>3.92935892370572</v>
      </c>
      <c r="AI1247" s="179">
        <v>4.32559679836512</v>
      </c>
      <c r="AJ1247" s="179">
        <v>5.37122452316076</v>
      </c>
      <c r="AK1247" s="179">
        <v>5.88853508174387</v>
      </c>
      <c r="AL1247" s="179">
        <v>5.50330381471389</v>
      </c>
      <c r="AM1247" s="179">
        <v>5.21713201634877</v>
      </c>
      <c r="AN1247" s="179">
        <v>5.0300196866485</v>
      </c>
      <c r="AO1247" s="179">
        <v>4.54572895095368</v>
      </c>
      <c r="AP1247" s="179">
        <v>3.75325320163488</v>
      </c>
      <c r="AQ1247" s="179">
        <v>3.33500211171662</v>
      </c>
      <c r="AR1247" s="179">
        <v>3.00480388283379</v>
      </c>
      <c r="AS1247" s="177">
        <v>0.8</v>
      </c>
      <c r="AT1247" s="180">
        <v>1.02947218832543</v>
      </c>
      <c r="AU1247" s="181">
        <v>1240</v>
      </c>
    </row>
    <row r="1248" customHeight="1" spans="1:47">
      <c r="A1248" s="184" t="s">
        <v>1315</v>
      </c>
      <c r="B1248" s="185" t="s">
        <v>1430</v>
      </c>
      <c r="C1248" s="167" t="s">
        <v>1434</v>
      </c>
      <c r="D1248" s="186">
        <v>0</v>
      </c>
      <c r="E1248" s="186">
        <v>0.75</v>
      </c>
      <c r="F1248" s="186" t="s">
        <v>160</v>
      </c>
      <c r="G1248" s="186" t="s">
        <v>160</v>
      </c>
      <c r="H1248" s="186" t="s">
        <v>160</v>
      </c>
      <c r="I1248" s="186" t="s">
        <v>160</v>
      </c>
      <c r="J1248" s="186" t="s">
        <v>160</v>
      </c>
      <c r="K1248" s="196" t="s">
        <v>160</v>
      </c>
      <c r="L1248" s="171">
        <v>0.378</v>
      </c>
      <c r="M1248" s="172">
        <v>13</v>
      </c>
      <c r="N1248" s="173">
        <v>119.03</v>
      </c>
      <c r="O1248" s="173">
        <v>33.63</v>
      </c>
      <c r="P1248" s="174">
        <v>1.117</v>
      </c>
      <c r="Q1248" s="175">
        <v>30.73</v>
      </c>
      <c r="R1248" s="176">
        <v>22</v>
      </c>
      <c r="S1248" s="174">
        <f t="shared" si="38"/>
        <v>1.1744</v>
      </c>
      <c r="T1248" s="177">
        <f t="shared" si="39"/>
        <v>-0.0488760217983654</v>
      </c>
      <c r="U1248" s="219">
        <v>2.91</v>
      </c>
      <c r="V1248" s="219">
        <v>3.57</v>
      </c>
      <c r="W1248" s="219">
        <v>3.93</v>
      </c>
      <c r="X1248" s="219">
        <v>4.88</v>
      </c>
      <c r="Y1248" s="219">
        <v>5.35</v>
      </c>
      <c r="Z1248" s="219">
        <v>5</v>
      </c>
      <c r="AA1248" s="219">
        <v>4.74</v>
      </c>
      <c r="AB1248" s="219">
        <v>4.57</v>
      </c>
      <c r="AC1248" s="219">
        <v>4.13</v>
      </c>
      <c r="AD1248" s="219">
        <v>3.41</v>
      </c>
      <c r="AE1248" s="219">
        <v>3.03</v>
      </c>
      <c r="AF1248" s="219">
        <v>2.73</v>
      </c>
      <c r="AG1248" s="179">
        <v>3.20752173024523</v>
      </c>
      <c r="AH1248" s="179">
        <v>3.93500088555858</v>
      </c>
      <c r="AI1248" s="179">
        <v>4.33180769754768</v>
      </c>
      <c r="AJ1248" s="179">
        <v>5.37893678474114</v>
      </c>
      <c r="AK1248" s="179">
        <v>5.8969901226158</v>
      </c>
      <c r="AL1248" s="179">
        <v>5.51120572207084</v>
      </c>
      <c r="AM1248" s="179">
        <v>5.22462302452316</v>
      </c>
      <c r="AN1248" s="179">
        <v>5.03724202997275</v>
      </c>
      <c r="AO1248" s="179">
        <v>4.55225592643052</v>
      </c>
      <c r="AP1248" s="179">
        <v>3.75864230245232</v>
      </c>
      <c r="AQ1248" s="179">
        <v>3.33979066757493</v>
      </c>
      <c r="AR1248" s="179">
        <v>3.00911832425068</v>
      </c>
      <c r="AS1248" s="177">
        <v>0.8</v>
      </c>
      <c r="AT1248" s="180">
        <v>1.02718465727211</v>
      </c>
      <c r="AU1248" s="181">
        <v>1241</v>
      </c>
    </row>
    <row r="1249" customHeight="1" spans="1:47">
      <c r="A1249" s="184" t="s">
        <v>1315</v>
      </c>
      <c r="B1249" s="185" t="s">
        <v>1430</v>
      </c>
      <c r="C1249" s="167" t="s">
        <v>1435</v>
      </c>
      <c r="D1249" s="186">
        <v>0</v>
      </c>
      <c r="E1249" s="186">
        <v>0.75</v>
      </c>
      <c r="F1249" s="186" t="s">
        <v>160</v>
      </c>
      <c r="G1249" s="186" t="s">
        <v>160</v>
      </c>
      <c r="H1249" s="186" t="s">
        <v>160</v>
      </c>
      <c r="I1249" s="186" t="s">
        <v>160</v>
      </c>
      <c r="J1249" s="186" t="s">
        <v>160</v>
      </c>
      <c r="K1249" s="196" t="s">
        <v>160</v>
      </c>
      <c r="L1249" s="171">
        <v>0.378</v>
      </c>
      <c r="M1249" s="172">
        <v>10</v>
      </c>
      <c r="N1249" s="173">
        <v>119.03</v>
      </c>
      <c r="O1249" s="173">
        <v>33.58</v>
      </c>
      <c r="P1249" s="174">
        <v>1.116</v>
      </c>
      <c r="Q1249" s="175">
        <v>30.68</v>
      </c>
      <c r="R1249" s="176">
        <v>22</v>
      </c>
      <c r="S1249" s="174">
        <f t="shared" si="38"/>
        <v>1.1744</v>
      </c>
      <c r="T1249" s="177">
        <f t="shared" si="39"/>
        <v>-0.0497275204359675</v>
      </c>
      <c r="U1249" s="219">
        <v>2.91</v>
      </c>
      <c r="V1249" s="219">
        <v>3.57</v>
      </c>
      <c r="W1249" s="219">
        <v>3.93</v>
      </c>
      <c r="X1249" s="219">
        <v>4.88</v>
      </c>
      <c r="Y1249" s="219">
        <v>5.35</v>
      </c>
      <c r="Z1249" s="219">
        <v>5</v>
      </c>
      <c r="AA1249" s="219">
        <v>4.74</v>
      </c>
      <c r="AB1249" s="219">
        <v>4.57</v>
      </c>
      <c r="AC1249" s="219">
        <v>4.13</v>
      </c>
      <c r="AD1249" s="219">
        <v>3.41</v>
      </c>
      <c r="AE1249" s="219">
        <v>3.03</v>
      </c>
      <c r="AF1249" s="219">
        <v>2.73</v>
      </c>
      <c r="AG1249" s="179">
        <v>3.20546014986376</v>
      </c>
      <c r="AH1249" s="179">
        <v>3.93247173024523</v>
      </c>
      <c r="AI1249" s="179">
        <v>4.3290235013624</v>
      </c>
      <c r="AJ1249" s="179">
        <v>5.3754795640327</v>
      </c>
      <c r="AK1249" s="179">
        <v>5.89319993188011</v>
      </c>
      <c r="AL1249" s="179">
        <v>5.50766348773842</v>
      </c>
      <c r="AM1249" s="179">
        <v>5.22126498637602</v>
      </c>
      <c r="AN1249" s="179">
        <v>5.03400442779291</v>
      </c>
      <c r="AO1249" s="179">
        <v>4.54933004087193</v>
      </c>
      <c r="AP1249" s="179">
        <v>3.7562264986376</v>
      </c>
      <c r="AQ1249" s="179">
        <v>3.33764407356948</v>
      </c>
      <c r="AR1249" s="179">
        <v>3.00718426430518</v>
      </c>
      <c r="AS1249" s="177">
        <v>0.8</v>
      </c>
      <c r="AT1249" s="180">
        <v>1.04100069492703</v>
      </c>
      <c r="AU1249" s="181">
        <v>1242</v>
      </c>
    </row>
    <row r="1250" customHeight="1" spans="1:47">
      <c r="A1250" s="184" t="s">
        <v>1315</v>
      </c>
      <c r="B1250" s="185" t="s">
        <v>1430</v>
      </c>
      <c r="C1250" s="167" t="s">
        <v>1436</v>
      </c>
      <c r="D1250" s="186">
        <v>0</v>
      </c>
      <c r="E1250" s="186">
        <v>0.75</v>
      </c>
      <c r="F1250" s="186" t="s">
        <v>160</v>
      </c>
      <c r="G1250" s="186" t="s">
        <v>160</v>
      </c>
      <c r="H1250" s="186" t="s">
        <v>160</v>
      </c>
      <c r="I1250" s="186" t="s">
        <v>160</v>
      </c>
      <c r="J1250" s="186" t="s">
        <v>160</v>
      </c>
      <c r="K1250" s="196" t="s">
        <v>160</v>
      </c>
      <c r="L1250" s="171">
        <v>0.378</v>
      </c>
      <c r="M1250" s="172">
        <v>10</v>
      </c>
      <c r="N1250" s="173">
        <v>119.27</v>
      </c>
      <c r="O1250" s="173">
        <v>33.78</v>
      </c>
      <c r="P1250" s="174">
        <v>1.112</v>
      </c>
      <c r="Q1250" s="175">
        <v>30.98</v>
      </c>
      <c r="R1250" s="176">
        <v>22</v>
      </c>
      <c r="S1250" s="174">
        <f t="shared" si="38"/>
        <v>1.1744</v>
      </c>
      <c r="T1250" s="177">
        <f t="shared" si="39"/>
        <v>-0.0531335149863762</v>
      </c>
      <c r="U1250" s="219">
        <v>2.91</v>
      </c>
      <c r="V1250" s="219">
        <v>3.57</v>
      </c>
      <c r="W1250" s="219">
        <v>3.93</v>
      </c>
      <c r="X1250" s="219">
        <v>4.88</v>
      </c>
      <c r="Y1250" s="219">
        <v>5.35</v>
      </c>
      <c r="Z1250" s="219">
        <v>5</v>
      </c>
      <c r="AA1250" s="219">
        <v>4.74</v>
      </c>
      <c r="AB1250" s="219">
        <v>4.57</v>
      </c>
      <c r="AC1250" s="219">
        <v>4.13</v>
      </c>
      <c r="AD1250" s="219">
        <v>3.41</v>
      </c>
      <c r="AE1250" s="219">
        <v>3.03</v>
      </c>
      <c r="AF1250" s="219">
        <v>2.73</v>
      </c>
      <c r="AG1250" s="179">
        <v>3.21285408719346</v>
      </c>
      <c r="AH1250" s="179">
        <v>3.94154264305177</v>
      </c>
      <c r="AI1250" s="179">
        <v>4.33900912806539</v>
      </c>
      <c r="AJ1250" s="179">
        <v>5.38787901907357</v>
      </c>
      <c r="AK1250" s="179">
        <v>5.90679359673024</v>
      </c>
      <c r="AL1250" s="179">
        <v>5.52036784741144</v>
      </c>
      <c r="AM1250" s="179">
        <v>5.23330871934605</v>
      </c>
      <c r="AN1250" s="179">
        <v>5.04561621253406</v>
      </c>
      <c r="AO1250" s="179">
        <v>4.55982384196185</v>
      </c>
      <c r="AP1250" s="179">
        <v>3.7648908719346</v>
      </c>
      <c r="AQ1250" s="179">
        <v>3.34534291553133</v>
      </c>
      <c r="AR1250" s="179">
        <v>3.01412084468665</v>
      </c>
      <c r="AS1250" s="177">
        <v>0.8</v>
      </c>
      <c r="AT1250" s="180">
        <v>1.04310789302607</v>
      </c>
      <c r="AU1250" s="181">
        <v>1243</v>
      </c>
    </row>
    <row r="1251" customHeight="1" spans="1:47">
      <c r="A1251" s="184" t="s">
        <v>1315</v>
      </c>
      <c r="B1251" s="185" t="s">
        <v>1430</v>
      </c>
      <c r="C1251" s="167" t="s">
        <v>1437</v>
      </c>
      <c r="D1251" s="186">
        <v>0</v>
      </c>
      <c r="E1251" s="186">
        <v>0.75</v>
      </c>
      <c r="F1251" s="186" t="s">
        <v>160</v>
      </c>
      <c r="G1251" s="186" t="s">
        <v>160</v>
      </c>
      <c r="H1251" s="186" t="s">
        <v>160</v>
      </c>
      <c r="I1251" s="186" t="s">
        <v>160</v>
      </c>
      <c r="J1251" s="186" t="s">
        <v>160</v>
      </c>
      <c r="K1251" s="196" t="s">
        <v>160</v>
      </c>
      <c r="L1251" s="171">
        <v>0.378</v>
      </c>
      <c r="M1251" s="172">
        <v>9</v>
      </c>
      <c r="N1251" s="173">
        <v>118.83</v>
      </c>
      <c r="O1251" s="173">
        <v>33.3</v>
      </c>
      <c r="P1251" s="174">
        <v>1.11</v>
      </c>
      <c r="Q1251" s="175">
        <v>29.8</v>
      </c>
      <c r="R1251" s="176">
        <v>21</v>
      </c>
      <c r="S1251" s="174">
        <f t="shared" si="38"/>
        <v>1.170328</v>
      </c>
      <c r="T1251" s="177">
        <f t="shared" si="39"/>
        <v>-0.0515479421153729</v>
      </c>
      <c r="U1251" s="219">
        <v>2.87</v>
      </c>
      <c r="V1251" s="219">
        <v>3.51</v>
      </c>
      <c r="W1251" s="219">
        <v>3.89</v>
      </c>
      <c r="X1251" s="219">
        <v>4.91</v>
      </c>
      <c r="Y1251" s="219">
        <v>5.32</v>
      </c>
      <c r="Z1251" s="219">
        <v>5.08</v>
      </c>
      <c r="AA1251" s="219">
        <v>4.78</v>
      </c>
      <c r="AB1251" s="219">
        <v>4.57</v>
      </c>
      <c r="AC1251" s="219">
        <v>4.08</v>
      </c>
      <c r="AD1251" s="219">
        <v>3.41</v>
      </c>
      <c r="AE1251" s="219">
        <v>2.97</v>
      </c>
      <c r="AF1251" s="219">
        <v>2.69</v>
      </c>
      <c r="AG1251" s="179">
        <v>3.14195070100006</v>
      </c>
      <c r="AH1251" s="179">
        <v>3.84259475975966</v>
      </c>
      <c r="AI1251" s="179">
        <v>4.25860216964817</v>
      </c>
      <c r="AJ1251" s="179">
        <v>5.37525363829627</v>
      </c>
      <c r="AK1251" s="179">
        <v>5.82410373843914</v>
      </c>
      <c r="AL1251" s="179">
        <v>5.56136221640429</v>
      </c>
      <c r="AM1251" s="179">
        <v>5.23293531386073</v>
      </c>
      <c r="AN1251" s="179">
        <v>5.00303648208024</v>
      </c>
      <c r="AO1251" s="179">
        <v>4.46660587459242</v>
      </c>
      <c r="AP1251" s="179">
        <v>3.73311912557847</v>
      </c>
      <c r="AQ1251" s="179">
        <v>3.25142633518125</v>
      </c>
      <c r="AR1251" s="179">
        <v>2.94489455947392</v>
      </c>
      <c r="AS1251" s="177">
        <v>0.8</v>
      </c>
      <c r="AT1251" s="180">
        <v>1.04824811578331</v>
      </c>
      <c r="AU1251" s="181">
        <v>1244</v>
      </c>
    </row>
    <row r="1252" customHeight="1" spans="1:47">
      <c r="A1252" s="184" t="s">
        <v>1315</v>
      </c>
      <c r="B1252" s="185" t="s">
        <v>1430</v>
      </c>
      <c r="C1252" s="167" t="s">
        <v>1438</v>
      </c>
      <c r="D1252" s="186">
        <v>0</v>
      </c>
      <c r="E1252" s="186">
        <v>0.75</v>
      </c>
      <c r="F1252" s="186" t="s">
        <v>160</v>
      </c>
      <c r="G1252" s="186" t="s">
        <v>160</v>
      </c>
      <c r="H1252" s="186" t="s">
        <v>160</v>
      </c>
      <c r="I1252" s="186" t="s">
        <v>160</v>
      </c>
      <c r="J1252" s="186" t="s">
        <v>160</v>
      </c>
      <c r="K1252" s="196" t="s">
        <v>160</v>
      </c>
      <c r="L1252" s="171">
        <v>0.378</v>
      </c>
      <c r="M1252" s="172">
        <v>42</v>
      </c>
      <c r="N1252" s="173">
        <v>118.48</v>
      </c>
      <c r="O1252" s="173">
        <v>33</v>
      </c>
      <c r="P1252" s="174">
        <v>1.093</v>
      </c>
      <c r="Q1252" s="175">
        <v>29.3</v>
      </c>
      <c r="R1252" s="176">
        <v>21</v>
      </c>
      <c r="S1252" s="174">
        <f t="shared" si="38"/>
        <v>1.170328</v>
      </c>
      <c r="T1252" s="177">
        <f t="shared" si="39"/>
        <v>-0.0660737844433358</v>
      </c>
      <c r="U1252" s="219">
        <v>2.87</v>
      </c>
      <c r="V1252" s="219">
        <v>3.51</v>
      </c>
      <c r="W1252" s="219">
        <v>3.89</v>
      </c>
      <c r="X1252" s="219">
        <v>4.91</v>
      </c>
      <c r="Y1252" s="219">
        <v>5.32</v>
      </c>
      <c r="Z1252" s="219">
        <v>5.08</v>
      </c>
      <c r="AA1252" s="219">
        <v>4.78</v>
      </c>
      <c r="AB1252" s="219">
        <v>4.57</v>
      </c>
      <c r="AC1252" s="219">
        <v>4.08</v>
      </c>
      <c r="AD1252" s="219">
        <v>3.41</v>
      </c>
      <c r="AE1252" s="219">
        <v>2.97</v>
      </c>
      <c r="AF1252" s="219">
        <v>2.69</v>
      </c>
      <c r="AG1252" s="179">
        <v>3.12837474622499</v>
      </c>
      <c r="AH1252" s="179">
        <v>3.82599141437272</v>
      </c>
      <c r="AI1252" s="179">
        <v>4.24020131108544</v>
      </c>
      <c r="AJ1252" s="179">
        <v>5.35202787594589</v>
      </c>
      <c r="AK1252" s="179">
        <v>5.79893855397803</v>
      </c>
      <c r="AL1252" s="179">
        <v>5.53733230342263</v>
      </c>
      <c r="AM1252" s="179">
        <v>5.21032449022838</v>
      </c>
      <c r="AN1252" s="179">
        <v>4.9814190209924</v>
      </c>
      <c r="AO1252" s="179">
        <v>4.4473062594418</v>
      </c>
      <c r="AP1252" s="179">
        <v>3.71698880997464</v>
      </c>
      <c r="AQ1252" s="179">
        <v>3.23737735062307</v>
      </c>
      <c r="AR1252" s="179">
        <v>2.93217005830844</v>
      </c>
      <c r="AS1252" s="177">
        <v>0.8</v>
      </c>
      <c r="AT1252" s="180">
        <v>1.04586004700084</v>
      </c>
      <c r="AU1252" s="181">
        <v>1245</v>
      </c>
    </row>
    <row r="1253" customHeight="1" spans="1:47">
      <c r="A1253" s="184" t="s">
        <v>1315</v>
      </c>
      <c r="B1253" s="185" t="s">
        <v>1430</v>
      </c>
      <c r="C1253" s="167" t="s">
        <v>1439</v>
      </c>
      <c r="D1253" s="186">
        <v>0</v>
      </c>
      <c r="E1253" s="186">
        <v>0.75</v>
      </c>
      <c r="F1253" s="186" t="s">
        <v>160</v>
      </c>
      <c r="G1253" s="186" t="s">
        <v>160</v>
      </c>
      <c r="H1253" s="186" t="s">
        <v>160</v>
      </c>
      <c r="I1253" s="186" t="s">
        <v>160</v>
      </c>
      <c r="J1253" s="186" t="s">
        <v>160</v>
      </c>
      <c r="K1253" s="196" t="s">
        <v>160</v>
      </c>
      <c r="L1253" s="171">
        <v>0.378</v>
      </c>
      <c r="M1253" s="172">
        <v>11</v>
      </c>
      <c r="N1253" s="173">
        <v>119.02</v>
      </c>
      <c r="O1253" s="173">
        <v>33.02</v>
      </c>
      <c r="P1253" s="174">
        <v>1.103</v>
      </c>
      <c r="Q1253" s="175">
        <v>29.82</v>
      </c>
      <c r="R1253" s="176">
        <v>21</v>
      </c>
      <c r="S1253" s="174">
        <f t="shared" si="38"/>
        <v>1.1744</v>
      </c>
      <c r="T1253" s="177">
        <f t="shared" si="39"/>
        <v>-0.0607970027247959</v>
      </c>
      <c r="U1253" s="219">
        <v>2.91</v>
      </c>
      <c r="V1253" s="219">
        <v>3.57</v>
      </c>
      <c r="W1253" s="219">
        <v>3.93</v>
      </c>
      <c r="X1253" s="219">
        <v>4.88</v>
      </c>
      <c r="Y1253" s="219">
        <v>5.35</v>
      </c>
      <c r="Z1253" s="219">
        <v>5</v>
      </c>
      <c r="AA1253" s="219">
        <v>4.74</v>
      </c>
      <c r="AB1253" s="219">
        <v>4.57</v>
      </c>
      <c r="AC1253" s="219">
        <v>4.13</v>
      </c>
      <c r="AD1253" s="219">
        <v>3.41</v>
      </c>
      <c r="AE1253" s="219">
        <v>3.03</v>
      </c>
      <c r="AF1253" s="219">
        <v>2.73</v>
      </c>
      <c r="AG1253" s="179">
        <v>3.1859742506812</v>
      </c>
      <c r="AH1253" s="179">
        <v>3.90856634877384</v>
      </c>
      <c r="AI1253" s="179">
        <v>4.30270749318801</v>
      </c>
      <c r="AJ1253" s="179">
        <v>5.34280217983651</v>
      </c>
      <c r="AK1253" s="179">
        <v>5.85737534059945</v>
      </c>
      <c r="AL1253" s="179">
        <v>5.4741825613079</v>
      </c>
      <c r="AM1253" s="179">
        <v>5.18952506811989</v>
      </c>
      <c r="AN1253" s="179">
        <v>5.00340286103542</v>
      </c>
      <c r="AO1253" s="179">
        <v>4.52167479564033</v>
      </c>
      <c r="AP1253" s="179">
        <v>3.73339250681199</v>
      </c>
      <c r="AQ1253" s="179">
        <v>3.31735463215259</v>
      </c>
      <c r="AR1253" s="179">
        <v>2.98890367847411</v>
      </c>
      <c r="AS1253" s="177">
        <v>0.8</v>
      </c>
      <c r="AT1253" s="180">
        <v>1.04643044559538</v>
      </c>
      <c r="AU1253" s="181">
        <v>1246</v>
      </c>
    </row>
    <row r="1254" customHeight="1" spans="1:47">
      <c r="A1254" s="184" t="s">
        <v>1315</v>
      </c>
      <c r="B1254" s="185" t="s">
        <v>1440</v>
      </c>
      <c r="C1254" s="188" t="s">
        <v>1441</v>
      </c>
      <c r="D1254" s="186">
        <v>0</v>
      </c>
      <c r="E1254" s="186">
        <v>0.75</v>
      </c>
      <c r="F1254" s="186" t="s">
        <v>160</v>
      </c>
      <c r="G1254" s="186" t="s">
        <v>160</v>
      </c>
      <c r="H1254" s="186" t="s">
        <v>160</v>
      </c>
      <c r="I1254" s="186" t="s">
        <v>160</v>
      </c>
      <c r="J1254" s="186" t="s">
        <v>160</v>
      </c>
      <c r="K1254" s="196" t="s">
        <v>160</v>
      </c>
      <c r="L1254" s="171">
        <v>0.378</v>
      </c>
      <c r="M1254" s="172">
        <v>30</v>
      </c>
      <c r="N1254" s="173">
        <v>118.28</v>
      </c>
      <c r="O1254" s="173">
        <v>33.97</v>
      </c>
      <c r="P1254" s="174">
        <v>1.124</v>
      </c>
      <c r="Q1254" s="175">
        <v>30.87</v>
      </c>
      <c r="R1254" s="176">
        <v>22</v>
      </c>
      <c r="S1254" s="174">
        <f t="shared" si="38"/>
        <v>1.170328</v>
      </c>
      <c r="T1254" s="177">
        <f t="shared" si="39"/>
        <v>-0.0395854837276388</v>
      </c>
      <c r="U1254" s="219">
        <v>2.87</v>
      </c>
      <c r="V1254" s="219">
        <v>3.51</v>
      </c>
      <c r="W1254" s="219">
        <v>3.89</v>
      </c>
      <c r="X1254" s="219">
        <v>4.91</v>
      </c>
      <c r="Y1254" s="219">
        <v>5.32</v>
      </c>
      <c r="Z1254" s="219">
        <v>5.08</v>
      </c>
      <c r="AA1254" s="219">
        <v>4.78</v>
      </c>
      <c r="AB1254" s="219">
        <v>4.57</v>
      </c>
      <c r="AC1254" s="219">
        <v>4.08</v>
      </c>
      <c r="AD1254" s="219">
        <v>3.41</v>
      </c>
      <c r="AE1254" s="219">
        <v>2.97</v>
      </c>
      <c r="AF1254" s="219">
        <v>2.69</v>
      </c>
      <c r="AG1254" s="179">
        <v>3.16531625322132</v>
      </c>
      <c r="AH1254" s="179">
        <v>3.87117074871318</v>
      </c>
      <c r="AI1254" s="179">
        <v>4.29027185541147</v>
      </c>
      <c r="AJ1254" s="179">
        <v>5.41522745760163</v>
      </c>
      <c r="AK1254" s="179">
        <v>5.8674154937761</v>
      </c>
      <c r="AL1254" s="179">
        <v>5.60272005796665</v>
      </c>
      <c r="AM1254" s="179">
        <v>5.27185076320484</v>
      </c>
      <c r="AN1254" s="179">
        <v>5.04024225687158</v>
      </c>
      <c r="AO1254" s="179">
        <v>4.49982240876062</v>
      </c>
      <c r="AP1254" s="179">
        <v>3.76088098379258</v>
      </c>
      <c r="AQ1254" s="179">
        <v>3.27560601814192</v>
      </c>
      <c r="AR1254" s="179">
        <v>2.96679467636423</v>
      </c>
      <c r="AS1254" s="177">
        <v>0.8</v>
      </c>
      <c r="AT1254" s="180">
        <v>1.04540372812521</v>
      </c>
      <c r="AU1254" s="181">
        <v>1247</v>
      </c>
    </row>
    <row r="1255" customHeight="1" spans="1:47">
      <c r="A1255" s="184" t="s">
        <v>1315</v>
      </c>
      <c r="B1255" s="185" t="s">
        <v>1440</v>
      </c>
      <c r="C1255" s="167" t="s">
        <v>1442</v>
      </c>
      <c r="D1255" s="186">
        <v>0</v>
      </c>
      <c r="E1255" s="186">
        <v>0.75</v>
      </c>
      <c r="F1255" s="186" t="s">
        <v>160</v>
      </c>
      <c r="G1255" s="186" t="s">
        <v>160</v>
      </c>
      <c r="H1255" s="186" t="s">
        <v>160</v>
      </c>
      <c r="I1255" s="186" t="s">
        <v>160</v>
      </c>
      <c r="J1255" s="186" t="s">
        <v>160</v>
      </c>
      <c r="K1255" s="196" t="s">
        <v>160</v>
      </c>
      <c r="L1255" s="171">
        <v>0.378</v>
      </c>
      <c r="M1255" s="172">
        <v>29</v>
      </c>
      <c r="N1255" s="173">
        <v>118.25</v>
      </c>
      <c r="O1255" s="173">
        <v>33.97</v>
      </c>
      <c r="P1255" s="174">
        <v>1.125</v>
      </c>
      <c r="Q1255" s="175">
        <v>30.87</v>
      </c>
      <c r="R1255" s="176">
        <v>22</v>
      </c>
      <c r="S1255" s="174">
        <f t="shared" si="38"/>
        <v>1.170328</v>
      </c>
      <c r="T1255" s="177">
        <f t="shared" si="39"/>
        <v>-0.0387310224142294</v>
      </c>
      <c r="U1255" s="219">
        <v>2.87</v>
      </c>
      <c r="V1255" s="219">
        <v>3.51</v>
      </c>
      <c r="W1255" s="219">
        <v>3.89</v>
      </c>
      <c r="X1255" s="219">
        <v>4.91</v>
      </c>
      <c r="Y1255" s="219">
        <v>5.32</v>
      </c>
      <c r="Z1255" s="219">
        <v>5.08</v>
      </c>
      <c r="AA1255" s="219">
        <v>4.78</v>
      </c>
      <c r="AB1255" s="219">
        <v>4.57</v>
      </c>
      <c r="AC1255" s="219">
        <v>4.08</v>
      </c>
      <c r="AD1255" s="219">
        <v>3.41</v>
      </c>
      <c r="AE1255" s="219">
        <v>2.97</v>
      </c>
      <c r="AF1255" s="219">
        <v>2.69</v>
      </c>
      <c r="AG1255" s="179">
        <v>3.16531625322132</v>
      </c>
      <c r="AH1255" s="179">
        <v>3.87117074871318</v>
      </c>
      <c r="AI1255" s="179">
        <v>4.29027185541147</v>
      </c>
      <c r="AJ1255" s="179">
        <v>5.41522745760163</v>
      </c>
      <c r="AK1255" s="179">
        <v>5.8674154937761</v>
      </c>
      <c r="AL1255" s="179">
        <v>5.60272005796665</v>
      </c>
      <c r="AM1255" s="179">
        <v>5.27185076320484</v>
      </c>
      <c r="AN1255" s="179">
        <v>5.04024225687158</v>
      </c>
      <c r="AO1255" s="179">
        <v>4.49982240876062</v>
      </c>
      <c r="AP1255" s="179">
        <v>3.76088098379258</v>
      </c>
      <c r="AQ1255" s="179">
        <v>3.27560601814192</v>
      </c>
      <c r="AR1255" s="179">
        <v>2.96679467636423</v>
      </c>
      <c r="AS1255" s="177">
        <v>0.8</v>
      </c>
      <c r="AT1255" s="180">
        <v>1.03405231828368</v>
      </c>
      <c r="AU1255" s="181">
        <v>1248</v>
      </c>
    </row>
    <row r="1256" customHeight="1" spans="1:47">
      <c r="A1256" s="184" t="s">
        <v>1315</v>
      </c>
      <c r="B1256" s="185" t="s">
        <v>1440</v>
      </c>
      <c r="C1256" s="167" t="s">
        <v>1443</v>
      </c>
      <c r="D1256" s="186">
        <v>0</v>
      </c>
      <c r="E1256" s="186">
        <v>0.75</v>
      </c>
      <c r="F1256" s="186" t="s">
        <v>160</v>
      </c>
      <c r="G1256" s="186" t="s">
        <v>160</v>
      </c>
      <c r="H1256" s="186" t="s">
        <v>160</v>
      </c>
      <c r="I1256" s="186" t="s">
        <v>160</v>
      </c>
      <c r="J1256" s="186" t="s">
        <v>160</v>
      </c>
      <c r="K1256" s="196" t="s">
        <v>160</v>
      </c>
      <c r="L1256" s="171">
        <v>0.378</v>
      </c>
      <c r="M1256" s="172">
        <v>19</v>
      </c>
      <c r="N1256" s="173">
        <v>118.32</v>
      </c>
      <c r="O1256" s="173">
        <v>33.95</v>
      </c>
      <c r="P1256" s="174">
        <v>1.122</v>
      </c>
      <c r="Q1256" s="175">
        <v>30.85</v>
      </c>
      <c r="R1256" s="176">
        <v>22</v>
      </c>
      <c r="S1256" s="174">
        <f t="shared" si="38"/>
        <v>1.170328</v>
      </c>
      <c r="T1256" s="177">
        <f t="shared" si="39"/>
        <v>-0.041294406354458</v>
      </c>
      <c r="U1256" s="219">
        <v>2.87</v>
      </c>
      <c r="V1256" s="219">
        <v>3.51</v>
      </c>
      <c r="W1256" s="219">
        <v>3.89</v>
      </c>
      <c r="X1256" s="219">
        <v>4.91</v>
      </c>
      <c r="Y1256" s="219">
        <v>5.32</v>
      </c>
      <c r="Z1256" s="219">
        <v>5.08</v>
      </c>
      <c r="AA1256" s="219">
        <v>4.78</v>
      </c>
      <c r="AB1256" s="219">
        <v>4.57</v>
      </c>
      <c r="AC1256" s="219">
        <v>4.08</v>
      </c>
      <c r="AD1256" s="219">
        <v>3.41</v>
      </c>
      <c r="AE1256" s="219">
        <v>2.97</v>
      </c>
      <c r="AF1256" s="219">
        <v>2.69</v>
      </c>
      <c r="AG1256" s="179">
        <v>3.16478655556391</v>
      </c>
      <c r="AH1256" s="179">
        <v>3.87052293032381</v>
      </c>
      <c r="AI1256" s="179">
        <v>4.28955390283749</v>
      </c>
      <c r="AJ1256" s="179">
        <v>5.41432125011108</v>
      </c>
      <c r="AK1256" s="179">
        <v>5.86643361519164</v>
      </c>
      <c r="AL1256" s="179">
        <v>5.60178247465668</v>
      </c>
      <c r="AM1256" s="179">
        <v>5.27096854898798</v>
      </c>
      <c r="AN1256" s="179">
        <v>5.03939880101988</v>
      </c>
      <c r="AO1256" s="179">
        <v>4.49906938909434</v>
      </c>
      <c r="AP1256" s="179">
        <v>3.76025162176757</v>
      </c>
      <c r="AQ1256" s="179">
        <v>3.27505786412014</v>
      </c>
      <c r="AR1256" s="179">
        <v>2.96629820016269</v>
      </c>
      <c r="AS1256" s="177">
        <v>0.8</v>
      </c>
      <c r="AT1256" s="180">
        <v>1.04972481150383</v>
      </c>
      <c r="AU1256" s="181">
        <v>1249</v>
      </c>
    </row>
    <row r="1257" customHeight="1" spans="1:47">
      <c r="A1257" s="184" t="s">
        <v>1315</v>
      </c>
      <c r="B1257" s="185" t="s">
        <v>1440</v>
      </c>
      <c r="C1257" s="167" t="s">
        <v>1444</v>
      </c>
      <c r="D1257" s="186">
        <v>0</v>
      </c>
      <c r="E1257" s="186">
        <v>0.75</v>
      </c>
      <c r="F1257" s="186" t="s">
        <v>160</v>
      </c>
      <c r="G1257" s="186" t="s">
        <v>160</v>
      </c>
      <c r="H1257" s="186" t="s">
        <v>160</v>
      </c>
      <c r="I1257" s="186" t="s">
        <v>160</v>
      </c>
      <c r="J1257" s="186" t="s">
        <v>160</v>
      </c>
      <c r="K1257" s="196" t="s">
        <v>160</v>
      </c>
      <c r="L1257" s="171">
        <v>0.378</v>
      </c>
      <c r="M1257" s="172">
        <v>6</v>
      </c>
      <c r="N1257" s="173">
        <v>118.77</v>
      </c>
      <c r="O1257" s="173">
        <v>34.13</v>
      </c>
      <c r="P1257" s="174">
        <v>1.127</v>
      </c>
      <c r="Q1257" s="175">
        <v>31.23</v>
      </c>
      <c r="R1257" s="176">
        <v>22</v>
      </c>
      <c r="S1257" s="174">
        <f t="shared" si="38"/>
        <v>1.217896</v>
      </c>
      <c r="T1257" s="177">
        <f t="shared" si="39"/>
        <v>-0.0746336304577732</v>
      </c>
      <c r="U1257" s="219">
        <v>2.96</v>
      </c>
      <c r="V1257" s="219">
        <v>3.69</v>
      </c>
      <c r="W1257" s="219">
        <v>4.3</v>
      </c>
      <c r="X1257" s="219">
        <v>5.2</v>
      </c>
      <c r="Y1257" s="219">
        <v>5.58</v>
      </c>
      <c r="Z1257" s="219">
        <v>5.36</v>
      </c>
      <c r="AA1257" s="219">
        <v>4.87</v>
      </c>
      <c r="AB1257" s="219">
        <v>4.64</v>
      </c>
      <c r="AC1257" s="219">
        <v>4.24</v>
      </c>
      <c r="AD1257" s="219">
        <v>3.49</v>
      </c>
      <c r="AE1257" s="219">
        <v>3</v>
      </c>
      <c r="AF1257" s="219">
        <v>2.71</v>
      </c>
      <c r="AG1257" s="179">
        <v>3.27910455408344</v>
      </c>
      <c r="AH1257" s="179">
        <v>4.08780263667834</v>
      </c>
      <c r="AI1257" s="179">
        <v>4.76356404816175</v>
      </c>
      <c r="AJ1257" s="179">
        <v>5.76058908149793</v>
      </c>
      <c r="AK1257" s="179">
        <v>6.18155520668431</v>
      </c>
      <c r="AL1257" s="179">
        <v>5.93783797631325</v>
      </c>
      <c r="AM1257" s="179">
        <v>5.39501323594133</v>
      </c>
      <c r="AN1257" s="179">
        <v>5.1402179496443</v>
      </c>
      <c r="AO1257" s="179">
        <v>4.697095712606</v>
      </c>
      <c r="AP1257" s="179">
        <v>3.86624151815919</v>
      </c>
      <c r="AQ1257" s="179">
        <v>3.32341677778727</v>
      </c>
      <c r="AR1257" s="179">
        <v>3.0021531559345</v>
      </c>
      <c r="AS1257" s="177">
        <v>0.8</v>
      </c>
      <c r="AT1257" s="180">
        <v>1.04972481150383</v>
      </c>
      <c r="AU1257" s="181">
        <v>1250</v>
      </c>
    </row>
    <row r="1258" customHeight="1" spans="1:47">
      <c r="A1258" s="184" t="s">
        <v>1315</v>
      </c>
      <c r="B1258" s="185" t="s">
        <v>1440</v>
      </c>
      <c r="C1258" s="167" t="s">
        <v>1445</v>
      </c>
      <c r="D1258" s="186">
        <v>0</v>
      </c>
      <c r="E1258" s="186">
        <v>0.75</v>
      </c>
      <c r="F1258" s="186" t="s">
        <v>160</v>
      </c>
      <c r="G1258" s="186" t="s">
        <v>160</v>
      </c>
      <c r="H1258" s="186" t="s">
        <v>160</v>
      </c>
      <c r="I1258" s="186" t="s">
        <v>160</v>
      </c>
      <c r="J1258" s="186" t="s">
        <v>160</v>
      </c>
      <c r="K1258" s="196" t="s">
        <v>160</v>
      </c>
      <c r="L1258" s="171">
        <v>0.378</v>
      </c>
      <c r="M1258" s="172">
        <v>14</v>
      </c>
      <c r="N1258" s="173">
        <v>118.68</v>
      </c>
      <c r="O1258" s="173">
        <v>33.72</v>
      </c>
      <c r="P1258" s="174">
        <v>1.117</v>
      </c>
      <c r="Q1258" s="175">
        <v>30.42</v>
      </c>
      <c r="R1258" s="176">
        <v>22</v>
      </c>
      <c r="S1258" s="174">
        <f t="shared" si="38"/>
        <v>1.170328</v>
      </c>
      <c r="T1258" s="177">
        <f t="shared" si="39"/>
        <v>-0.0455667129215059</v>
      </c>
      <c r="U1258" s="219">
        <v>2.87</v>
      </c>
      <c r="V1258" s="219">
        <v>3.51</v>
      </c>
      <c r="W1258" s="219">
        <v>3.89</v>
      </c>
      <c r="X1258" s="219">
        <v>4.91</v>
      </c>
      <c r="Y1258" s="219">
        <v>5.32</v>
      </c>
      <c r="Z1258" s="219">
        <v>5.08</v>
      </c>
      <c r="AA1258" s="219">
        <v>4.78</v>
      </c>
      <c r="AB1258" s="219">
        <v>4.57</v>
      </c>
      <c r="AC1258" s="219">
        <v>4.08</v>
      </c>
      <c r="AD1258" s="219">
        <v>3.41</v>
      </c>
      <c r="AE1258" s="219">
        <v>2.97</v>
      </c>
      <c r="AF1258" s="219">
        <v>2.69</v>
      </c>
      <c r="AG1258" s="179">
        <v>3.15640948520415</v>
      </c>
      <c r="AH1258" s="179">
        <v>3.86027780246221</v>
      </c>
      <c r="AI1258" s="179">
        <v>4.27819961583419</v>
      </c>
      <c r="AJ1258" s="179">
        <v>5.39998974646424</v>
      </c>
      <c r="AK1258" s="179">
        <v>5.85090538720769</v>
      </c>
      <c r="AL1258" s="179">
        <v>5.58695476823591</v>
      </c>
      <c r="AM1258" s="179">
        <v>5.25701649452119</v>
      </c>
      <c r="AN1258" s="179">
        <v>5.02605970292089</v>
      </c>
      <c r="AO1258" s="179">
        <v>4.48716052252018</v>
      </c>
      <c r="AP1258" s="179">
        <v>3.75029837789064</v>
      </c>
      <c r="AQ1258" s="179">
        <v>3.26638890977572</v>
      </c>
      <c r="AR1258" s="179">
        <v>2.95844652097532</v>
      </c>
      <c r="AS1258" s="177">
        <v>0.8</v>
      </c>
      <c r="AT1258" s="180">
        <v>1.04966913753062</v>
      </c>
      <c r="AU1258" s="181">
        <v>1251</v>
      </c>
    </row>
    <row r="1259" customHeight="1" spans="1:47">
      <c r="A1259" s="184" t="s">
        <v>1315</v>
      </c>
      <c r="B1259" s="185" t="s">
        <v>1440</v>
      </c>
      <c r="C1259" s="167" t="s">
        <v>1446</v>
      </c>
      <c r="D1259" s="186">
        <v>0</v>
      </c>
      <c r="E1259" s="186">
        <v>0.75</v>
      </c>
      <c r="F1259" s="186" t="s">
        <v>160</v>
      </c>
      <c r="G1259" s="186" t="s">
        <v>160</v>
      </c>
      <c r="H1259" s="186" t="s">
        <v>160</v>
      </c>
      <c r="I1259" s="186" t="s">
        <v>160</v>
      </c>
      <c r="J1259" s="186" t="s">
        <v>160</v>
      </c>
      <c r="K1259" s="196" t="s">
        <v>160</v>
      </c>
      <c r="L1259" s="171">
        <v>0.378</v>
      </c>
      <c r="M1259" s="172">
        <v>16</v>
      </c>
      <c r="N1259" s="173">
        <v>118.22</v>
      </c>
      <c r="O1259" s="173">
        <v>33.47</v>
      </c>
      <c r="P1259" s="174">
        <v>1.116</v>
      </c>
      <c r="Q1259" s="175">
        <v>30.07</v>
      </c>
      <c r="R1259" s="176">
        <v>22</v>
      </c>
      <c r="S1259" s="174">
        <f t="shared" si="38"/>
        <v>1.170328</v>
      </c>
      <c r="T1259" s="177">
        <f t="shared" si="39"/>
        <v>-0.0464211742349154</v>
      </c>
      <c r="U1259" s="219">
        <v>2.87</v>
      </c>
      <c r="V1259" s="219">
        <v>3.51</v>
      </c>
      <c r="W1259" s="219">
        <v>3.89</v>
      </c>
      <c r="X1259" s="219">
        <v>4.91</v>
      </c>
      <c r="Y1259" s="219">
        <v>5.32</v>
      </c>
      <c r="Z1259" s="219">
        <v>5.08</v>
      </c>
      <c r="AA1259" s="219">
        <v>4.78</v>
      </c>
      <c r="AB1259" s="219">
        <v>4.57</v>
      </c>
      <c r="AC1259" s="219">
        <v>4.08</v>
      </c>
      <c r="AD1259" s="219">
        <v>3.41</v>
      </c>
      <c r="AE1259" s="219">
        <v>2.97</v>
      </c>
      <c r="AF1259" s="219">
        <v>2.69</v>
      </c>
      <c r="AG1259" s="179">
        <v>3.14783623052683</v>
      </c>
      <c r="AH1259" s="179">
        <v>3.84979274186382</v>
      </c>
      <c r="AI1259" s="179">
        <v>4.26657942047016</v>
      </c>
      <c r="AJ1259" s="179">
        <v>5.38532261041349</v>
      </c>
      <c r="AK1259" s="179">
        <v>5.83501350048875</v>
      </c>
      <c r="AL1259" s="179">
        <v>5.57177980873738</v>
      </c>
      <c r="AM1259" s="179">
        <v>5.24273769404816</v>
      </c>
      <c r="AN1259" s="179">
        <v>5.01240821376571</v>
      </c>
      <c r="AO1259" s="179">
        <v>4.47497275977333</v>
      </c>
      <c r="AP1259" s="179">
        <v>3.74011203696741</v>
      </c>
      <c r="AQ1259" s="179">
        <v>3.25751693542323</v>
      </c>
      <c r="AR1259" s="179">
        <v>2.9504109617133</v>
      </c>
      <c r="AS1259" s="177">
        <v>0.8</v>
      </c>
      <c r="AT1259" s="180">
        <v>1.04933509369134</v>
      </c>
      <c r="AU1259" s="181">
        <v>1252</v>
      </c>
    </row>
    <row r="1260" customHeight="1" spans="1:47">
      <c r="A1260" s="184" t="s">
        <v>1315</v>
      </c>
      <c r="B1260" s="185" t="s">
        <v>1447</v>
      </c>
      <c r="C1260" s="189" t="s">
        <v>1448</v>
      </c>
      <c r="D1260" s="186">
        <v>0</v>
      </c>
      <c r="E1260" s="186">
        <v>0.75</v>
      </c>
      <c r="F1260" s="186" t="s">
        <v>160</v>
      </c>
      <c r="G1260" s="186" t="s">
        <v>160</v>
      </c>
      <c r="H1260" s="186" t="s">
        <v>160</v>
      </c>
      <c r="I1260" s="186" t="s">
        <v>160</v>
      </c>
      <c r="J1260" s="186" t="s">
        <v>160</v>
      </c>
      <c r="K1260" s="196" t="s">
        <v>160</v>
      </c>
      <c r="L1260" s="171">
        <v>0.378</v>
      </c>
      <c r="M1260" s="172">
        <v>12</v>
      </c>
      <c r="N1260" s="173">
        <v>119.4</v>
      </c>
      <c r="O1260" s="173">
        <v>32.4</v>
      </c>
      <c r="P1260" s="174">
        <v>1.044</v>
      </c>
      <c r="Q1260" s="175">
        <v>28.5</v>
      </c>
      <c r="R1260" s="176">
        <v>21</v>
      </c>
      <c r="S1260" s="174">
        <f t="shared" si="38"/>
        <v>1.133664</v>
      </c>
      <c r="T1260" s="177">
        <f t="shared" si="39"/>
        <v>-0.079092217799983</v>
      </c>
      <c r="U1260" s="219">
        <v>2.81</v>
      </c>
      <c r="V1260" s="219">
        <v>3.35</v>
      </c>
      <c r="W1260" s="219">
        <v>3.61</v>
      </c>
      <c r="X1260" s="219">
        <v>4.5</v>
      </c>
      <c r="Y1260" s="219">
        <v>5.04</v>
      </c>
      <c r="Z1260" s="219">
        <v>4.75</v>
      </c>
      <c r="AA1260" s="219">
        <v>4.83</v>
      </c>
      <c r="AB1260" s="219">
        <v>4.61</v>
      </c>
      <c r="AC1260" s="219">
        <v>4.02</v>
      </c>
      <c r="AD1260" s="219">
        <v>3.36</v>
      </c>
      <c r="AE1260" s="219">
        <v>2.96</v>
      </c>
      <c r="AF1260" s="219">
        <v>2.72</v>
      </c>
      <c r="AG1260" s="179">
        <v>3.04341314534112</v>
      </c>
      <c r="AH1260" s="179">
        <v>3.62826834053123</v>
      </c>
      <c r="AI1260" s="179">
        <v>3.90986528636351</v>
      </c>
      <c r="AJ1260" s="179">
        <v>4.87379329325091</v>
      </c>
      <c r="AK1260" s="179">
        <v>5.45864848844102</v>
      </c>
      <c r="AL1260" s="179">
        <v>5.14455958732041</v>
      </c>
      <c r="AM1260" s="179">
        <v>5.23120480142264</v>
      </c>
      <c r="AN1260" s="179">
        <v>4.99293046264149</v>
      </c>
      <c r="AO1260" s="179">
        <v>4.35392200863748</v>
      </c>
      <c r="AP1260" s="179">
        <v>3.63909899229401</v>
      </c>
      <c r="AQ1260" s="179">
        <v>3.20587292178282</v>
      </c>
      <c r="AR1260" s="179">
        <v>2.94593727947611</v>
      </c>
      <c r="AS1260" s="177">
        <v>0.8</v>
      </c>
      <c r="AT1260" s="180">
        <v>1.0499316005472</v>
      </c>
      <c r="AU1260" s="181">
        <v>1253</v>
      </c>
    </row>
    <row r="1261" customHeight="1" spans="1:47">
      <c r="A1261" s="184" t="s">
        <v>1315</v>
      </c>
      <c r="B1261" s="185" t="s">
        <v>1447</v>
      </c>
      <c r="C1261" s="167" t="s">
        <v>1449</v>
      </c>
      <c r="D1261" s="186">
        <v>0</v>
      </c>
      <c r="E1261" s="186">
        <v>0.75</v>
      </c>
      <c r="F1261" s="186" t="s">
        <v>160</v>
      </c>
      <c r="G1261" s="186" t="s">
        <v>160</v>
      </c>
      <c r="H1261" s="186" t="s">
        <v>160</v>
      </c>
      <c r="I1261" s="186" t="s">
        <v>160</v>
      </c>
      <c r="J1261" s="186" t="s">
        <v>160</v>
      </c>
      <c r="K1261" s="196" t="s">
        <v>160</v>
      </c>
      <c r="L1261" s="171">
        <v>0.378</v>
      </c>
      <c r="M1261" s="172">
        <v>13</v>
      </c>
      <c r="N1261" s="173">
        <v>119.43</v>
      </c>
      <c r="O1261" s="173">
        <v>32.38</v>
      </c>
      <c r="P1261" s="174">
        <v>1.045</v>
      </c>
      <c r="Q1261" s="175">
        <v>28.38</v>
      </c>
      <c r="R1261" s="176">
        <v>21</v>
      </c>
      <c r="S1261" s="174">
        <f t="shared" si="38"/>
        <v>1.133664</v>
      </c>
      <c r="T1261" s="177">
        <f t="shared" si="39"/>
        <v>-0.0782101222231631</v>
      </c>
      <c r="U1261" s="219">
        <v>2.81</v>
      </c>
      <c r="V1261" s="219">
        <v>3.35</v>
      </c>
      <c r="W1261" s="219">
        <v>3.61</v>
      </c>
      <c r="X1261" s="219">
        <v>4.5</v>
      </c>
      <c r="Y1261" s="219">
        <v>5.04</v>
      </c>
      <c r="Z1261" s="219">
        <v>4.75</v>
      </c>
      <c r="AA1261" s="219">
        <v>4.83</v>
      </c>
      <c r="AB1261" s="219">
        <v>4.61</v>
      </c>
      <c r="AC1261" s="219">
        <v>4.02</v>
      </c>
      <c r="AD1261" s="219">
        <v>3.36</v>
      </c>
      <c r="AE1261" s="219">
        <v>2.96</v>
      </c>
      <c r="AF1261" s="219">
        <v>2.72</v>
      </c>
      <c r="AG1261" s="179">
        <v>3.04246132892991</v>
      </c>
      <c r="AH1261" s="179">
        <v>3.62713361278121</v>
      </c>
      <c r="AI1261" s="179">
        <v>3.9086424901911</v>
      </c>
      <c r="AJ1261" s="179">
        <v>4.87226903209416</v>
      </c>
      <c r="AK1261" s="179">
        <v>5.45694131594546</v>
      </c>
      <c r="AL1261" s="179">
        <v>5.14295064498829</v>
      </c>
      <c r="AM1261" s="179">
        <v>5.2295687611144</v>
      </c>
      <c r="AN1261" s="179">
        <v>4.99136894176758</v>
      </c>
      <c r="AO1261" s="179">
        <v>4.35256033533745</v>
      </c>
      <c r="AP1261" s="179">
        <v>3.63796087729698</v>
      </c>
      <c r="AQ1261" s="179">
        <v>3.20487029666638</v>
      </c>
      <c r="AR1261" s="179">
        <v>2.94501594828803</v>
      </c>
      <c r="AS1261" s="177">
        <v>0.8</v>
      </c>
      <c r="AT1261" s="180">
        <v>1.04972481150383</v>
      </c>
      <c r="AU1261" s="181">
        <v>1254</v>
      </c>
    </row>
    <row r="1262" customHeight="1" spans="1:47">
      <c r="A1262" s="184" t="s">
        <v>1315</v>
      </c>
      <c r="B1262" s="185" t="s">
        <v>1447</v>
      </c>
      <c r="C1262" s="167" t="s">
        <v>1450</v>
      </c>
      <c r="D1262" s="186">
        <v>0</v>
      </c>
      <c r="E1262" s="186">
        <v>0.75</v>
      </c>
      <c r="F1262" s="186" t="s">
        <v>160</v>
      </c>
      <c r="G1262" s="186" t="s">
        <v>160</v>
      </c>
      <c r="H1262" s="186" t="s">
        <v>160</v>
      </c>
      <c r="I1262" s="186" t="s">
        <v>160</v>
      </c>
      <c r="J1262" s="186" t="s">
        <v>160</v>
      </c>
      <c r="K1262" s="196" t="s">
        <v>160</v>
      </c>
      <c r="L1262" s="171">
        <v>0.378</v>
      </c>
      <c r="M1262" s="172">
        <v>8</v>
      </c>
      <c r="N1262" s="173">
        <v>119.4</v>
      </c>
      <c r="O1262" s="173">
        <v>32.38</v>
      </c>
      <c r="P1262" s="174">
        <v>1.043</v>
      </c>
      <c r="Q1262" s="175">
        <v>28.38</v>
      </c>
      <c r="R1262" s="176">
        <v>21</v>
      </c>
      <c r="S1262" s="174">
        <f t="shared" si="38"/>
        <v>1.133664</v>
      </c>
      <c r="T1262" s="177">
        <f t="shared" si="39"/>
        <v>-0.0799743133768031</v>
      </c>
      <c r="U1262" s="219">
        <v>2.81</v>
      </c>
      <c r="V1262" s="219">
        <v>3.35</v>
      </c>
      <c r="W1262" s="219">
        <v>3.61</v>
      </c>
      <c r="X1262" s="219">
        <v>4.5</v>
      </c>
      <c r="Y1262" s="219">
        <v>5.04</v>
      </c>
      <c r="Z1262" s="219">
        <v>4.75</v>
      </c>
      <c r="AA1262" s="219">
        <v>4.83</v>
      </c>
      <c r="AB1262" s="219">
        <v>4.61</v>
      </c>
      <c r="AC1262" s="219">
        <v>4.02</v>
      </c>
      <c r="AD1262" s="219">
        <v>3.36</v>
      </c>
      <c r="AE1262" s="219">
        <v>2.96</v>
      </c>
      <c r="AF1262" s="219">
        <v>2.72</v>
      </c>
      <c r="AG1262" s="179">
        <v>3.04246132892991</v>
      </c>
      <c r="AH1262" s="179">
        <v>3.62713361278121</v>
      </c>
      <c r="AI1262" s="179">
        <v>3.9086424901911</v>
      </c>
      <c r="AJ1262" s="179">
        <v>4.87226903209416</v>
      </c>
      <c r="AK1262" s="179">
        <v>5.45694131594546</v>
      </c>
      <c r="AL1262" s="179">
        <v>5.14295064498829</v>
      </c>
      <c r="AM1262" s="179">
        <v>5.2295687611144</v>
      </c>
      <c r="AN1262" s="179">
        <v>4.99136894176758</v>
      </c>
      <c r="AO1262" s="179">
        <v>4.35256033533745</v>
      </c>
      <c r="AP1262" s="179">
        <v>3.63796087729698</v>
      </c>
      <c r="AQ1262" s="179">
        <v>3.20487029666638</v>
      </c>
      <c r="AR1262" s="179">
        <v>2.94501594828803</v>
      </c>
      <c r="AS1262" s="177">
        <v>0.8</v>
      </c>
      <c r="AT1262" s="180">
        <v>1.04854770464162</v>
      </c>
      <c r="AU1262" s="181">
        <v>1255</v>
      </c>
    </row>
    <row r="1263" customHeight="1" spans="1:47">
      <c r="A1263" s="184" t="s">
        <v>1315</v>
      </c>
      <c r="B1263" s="185" t="s">
        <v>1447</v>
      </c>
      <c r="C1263" s="167" t="s">
        <v>1451</v>
      </c>
      <c r="D1263" s="186">
        <v>0</v>
      </c>
      <c r="E1263" s="186">
        <v>0.75</v>
      </c>
      <c r="F1263" s="186" t="s">
        <v>160</v>
      </c>
      <c r="G1263" s="186" t="s">
        <v>160</v>
      </c>
      <c r="H1263" s="186" t="s">
        <v>160</v>
      </c>
      <c r="I1263" s="186" t="s">
        <v>160</v>
      </c>
      <c r="J1263" s="186" t="s">
        <v>160</v>
      </c>
      <c r="K1263" s="196" t="s">
        <v>160</v>
      </c>
      <c r="L1263" s="171">
        <v>0.378</v>
      </c>
      <c r="M1263" s="172">
        <v>15</v>
      </c>
      <c r="N1263" s="173">
        <v>119.4</v>
      </c>
      <c r="O1263" s="173">
        <v>32.42</v>
      </c>
      <c r="P1263" s="174">
        <v>1.044</v>
      </c>
      <c r="Q1263" s="175">
        <v>28.52</v>
      </c>
      <c r="R1263" s="176">
        <v>21</v>
      </c>
      <c r="S1263" s="174">
        <f t="shared" si="38"/>
        <v>1.133664</v>
      </c>
      <c r="T1263" s="177">
        <f t="shared" si="39"/>
        <v>-0.079092217799983</v>
      </c>
      <c r="U1263" s="219">
        <v>2.81</v>
      </c>
      <c r="V1263" s="219">
        <v>3.35</v>
      </c>
      <c r="W1263" s="219">
        <v>3.61</v>
      </c>
      <c r="X1263" s="219">
        <v>4.5</v>
      </c>
      <c r="Y1263" s="219">
        <v>5.04</v>
      </c>
      <c r="Z1263" s="219">
        <v>4.75</v>
      </c>
      <c r="AA1263" s="219">
        <v>4.83</v>
      </c>
      <c r="AB1263" s="219">
        <v>4.61</v>
      </c>
      <c r="AC1263" s="219">
        <v>4.02</v>
      </c>
      <c r="AD1263" s="219">
        <v>3.36</v>
      </c>
      <c r="AE1263" s="219">
        <v>2.96</v>
      </c>
      <c r="AF1263" s="219">
        <v>2.72</v>
      </c>
      <c r="AG1263" s="179">
        <v>3.043968371581</v>
      </c>
      <c r="AH1263" s="179">
        <v>3.62893026505208</v>
      </c>
      <c r="AI1263" s="179">
        <v>3.91057858413075</v>
      </c>
      <c r="AJ1263" s="179">
        <v>4.87468244559235</v>
      </c>
      <c r="AK1263" s="179">
        <v>5.45964433906343</v>
      </c>
      <c r="AL1263" s="179">
        <v>5.14549813701414</v>
      </c>
      <c r="AM1263" s="179">
        <v>5.23215915826912</v>
      </c>
      <c r="AN1263" s="179">
        <v>4.99384134981794</v>
      </c>
      <c r="AO1263" s="179">
        <v>4.35471631806249</v>
      </c>
      <c r="AP1263" s="179">
        <v>3.63976289270895</v>
      </c>
      <c r="AQ1263" s="179">
        <v>3.20645778643408</v>
      </c>
      <c r="AR1263" s="179">
        <v>2.94647472266915</v>
      </c>
      <c r="AS1263" s="177">
        <v>0.8</v>
      </c>
      <c r="AT1263" s="180">
        <v>1.04982820602551</v>
      </c>
      <c r="AU1263" s="181">
        <v>1256</v>
      </c>
    </row>
    <row r="1264" customHeight="1" spans="1:47">
      <c r="A1264" s="184" t="s">
        <v>1315</v>
      </c>
      <c r="B1264" s="185" t="s">
        <v>1447</v>
      </c>
      <c r="C1264" s="167" t="s">
        <v>1452</v>
      </c>
      <c r="D1264" s="186">
        <v>0</v>
      </c>
      <c r="E1264" s="186">
        <v>0.75</v>
      </c>
      <c r="F1264" s="186" t="s">
        <v>160</v>
      </c>
      <c r="G1264" s="186" t="s">
        <v>160</v>
      </c>
      <c r="H1264" s="186" t="s">
        <v>160</v>
      </c>
      <c r="I1264" s="186" t="s">
        <v>160</v>
      </c>
      <c r="J1264" s="186" t="s">
        <v>160</v>
      </c>
      <c r="K1264" s="196" t="s">
        <v>160</v>
      </c>
      <c r="L1264" s="171">
        <v>0.378</v>
      </c>
      <c r="M1264" s="172">
        <v>2</v>
      </c>
      <c r="N1264" s="173">
        <v>119.3</v>
      </c>
      <c r="O1264" s="173">
        <v>33.23</v>
      </c>
      <c r="P1264" s="174">
        <v>1.111</v>
      </c>
      <c r="Q1264" s="175">
        <v>30.13</v>
      </c>
      <c r="R1264" s="176">
        <v>21</v>
      </c>
      <c r="S1264" s="174">
        <f t="shared" si="38"/>
        <v>1.1744</v>
      </c>
      <c r="T1264" s="177">
        <f t="shared" si="39"/>
        <v>-0.0539850136239785</v>
      </c>
      <c r="U1264" s="219">
        <v>2.91</v>
      </c>
      <c r="V1264" s="219">
        <v>3.57</v>
      </c>
      <c r="W1264" s="219">
        <v>3.93</v>
      </c>
      <c r="X1264" s="219">
        <v>4.88</v>
      </c>
      <c r="Y1264" s="219">
        <v>5.35</v>
      </c>
      <c r="Z1264" s="219">
        <v>5</v>
      </c>
      <c r="AA1264" s="219">
        <v>4.74</v>
      </c>
      <c r="AB1264" s="219">
        <v>4.57</v>
      </c>
      <c r="AC1264" s="219">
        <v>4.13</v>
      </c>
      <c r="AD1264" s="219">
        <v>3.41</v>
      </c>
      <c r="AE1264" s="219">
        <v>3.03</v>
      </c>
      <c r="AF1264" s="219">
        <v>2.73</v>
      </c>
      <c r="AG1264" s="179">
        <v>3.19311049046321</v>
      </c>
      <c r="AH1264" s="179">
        <v>3.91732111716621</v>
      </c>
      <c r="AI1264" s="179">
        <v>4.31234509536785</v>
      </c>
      <c r="AJ1264" s="179">
        <v>5.35476948228883</v>
      </c>
      <c r="AK1264" s="179">
        <v>5.87049523160763</v>
      </c>
      <c r="AL1264" s="179">
        <v>5.48644414168937</v>
      </c>
      <c r="AM1264" s="179">
        <v>5.20114904632152</v>
      </c>
      <c r="AN1264" s="179">
        <v>5.01460994550409</v>
      </c>
      <c r="AO1264" s="179">
        <v>4.53180286103542</v>
      </c>
      <c r="AP1264" s="179">
        <v>3.74175490463215</v>
      </c>
      <c r="AQ1264" s="179">
        <v>3.32478514986376</v>
      </c>
      <c r="AR1264" s="179">
        <v>2.9955985013624</v>
      </c>
      <c r="AS1264" s="177">
        <v>0.8</v>
      </c>
      <c r="AT1264" s="180">
        <v>1.0508223841186</v>
      </c>
      <c r="AU1264" s="181">
        <v>1257</v>
      </c>
    </row>
    <row r="1265" customHeight="1" spans="1:47">
      <c r="A1265" s="184" t="s">
        <v>1315</v>
      </c>
      <c r="B1265" s="185" t="s">
        <v>1447</v>
      </c>
      <c r="C1265" s="167" t="s">
        <v>1453</v>
      </c>
      <c r="D1265" s="186">
        <v>0</v>
      </c>
      <c r="E1265" s="186">
        <v>0.75</v>
      </c>
      <c r="F1265" s="186" t="s">
        <v>160</v>
      </c>
      <c r="G1265" s="186" t="s">
        <v>160</v>
      </c>
      <c r="H1265" s="186" t="s">
        <v>160</v>
      </c>
      <c r="I1265" s="186" t="s">
        <v>160</v>
      </c>
      <c r="J1265" s="186" t="s">
        <v>160</v>
      </c>
      <c r="K1265" s="196" t="s">
        <v>160</v>
      </c>
      <c r="L1265" s="171">
        <v>0.378</v>
      </c>
      <c r="M1265" s="172">
        <v>8</v>
      </c>
      <c r="N1265" s="173">
        <v>119.18</v>
      </c>
      <c r="O1265" s="173">
        <v>32.27</v>
      </c>
      <c r="P1265" s="174">
        <v>1.034</v>
      </c>
      <c r="Q1265" s="175">
        <v>28.27</v>
      </c>
      <c r="R1265" s="176">
        <v>20</v>
      </c>
      <c r="S1265" s="174">
        <f t="shared" si="38"/>
        <v>1.133664</v>
      </c>
      <c r="T1265" s="177">
        <f t="shared" si="39"/>
        <v>-0.0879131735681824</v>
      </c>
      <c r="U1265" s="219">
        <v>2.81</v>
      </c>
      <c r="V1265" s="219">
        <v>3.35</v>
      </c>
      <c r="W1265" s="219">
        <v>3.61</v>
      </c>
      <c r="X1265" s="219">
        <v>4.5</v>
      </c>
      <c r="Y1265" s="219">
        <v>5.04</v>
      </c>
      <c r="Z1265" s="219">
        <v>4.75</v>
      </c>
      <c r="AA1265" s="219">
        <v>4.83</v>
      </c>
      <c r="AB1265" s="219">
        <v>4.61</v>
      </c>
      <c r="AC1265" s="219">
        <v>4.02</v>
      </c>
      <c r="AD1265" s="219">
        <v>3.36</v>
      </c>
      <c r="AE1265" s="219">
        <v>2.96</v>
      </c>
      <c r="AF1265" s="219">
        <v>2.72</v>
      </c>
      <c r="AG1265" s="179">
        <v>3.03897133542214</v>
      </c>
      <c r="AH1265" s="179">
        <v>3.62297294436447</v>
      </c>
      <c r="AI1265" s="179">
        <v>3.90415890422559</v>
      </c>
      <c r="AJ1265" s="179">
        <v>4.86668007451943</v>
      </c>
      <c r="AK1265" s="179">
        <v>5.45068168346177</v>
      </c>
      <c r="AL1265" s="179">
        <v>5.13705118977051</v>
      </c>
      <c r="AM1265" s="179">
        <v>5.22356994665086</v>
      </c>
      <c r="AN1265" s="179">
        <v>4.98564336522991</v>
      </c>
      <c r="AO1265" s="179">
        <v>4.34756753323736</v>
      </c>
      <c r="AP1265" s="179">
        <v>3.63378778897451</v>
      </c>
      <c r="AQ1265" s="179">
        <v>3.20119400457278</v>
      </c>
      <c r="AR1265" s="179">
        <v>2.94163773393175</v>
      </c>
      <c r="AS1265" s="177">
        <v>0.8</v>
      </c>
      <c r="AT1265" s="180">
        <v>1.04064068307231</v>
      </c>
      <c r="AU1265" s="181">
        <v>1258</v>
      </c>
    </row>
    <row r="1266" customHeight="1" spans="1:47">
      <c r="A1266" s="184" t="s">
        <v>1315</v>
      </c>
      <c r="B1266" s="185" t="s">
        <v>1447</v>
      </c>
      <c r="C1266" s="167" t="s">
        <v>1454</v>
      </c>
      <c r="D1266" s="186">
        <v>0</v>
      </c>
      <c r="E1266" s="186">
        <v>0.75</v>
      </c>
      <c r="F1266" s="186" t="s">
        <v>160</v>
      </c>
      <c r="G1266" s="186" t="s">
        <v>160</v>
      </c>
      <c r="H1266" s="186" t="s">
        <v>160</v>
      </c>
      <c r="I1266" s="186" t="s">
        <v>160</v>
      </c>
      <c r="J1266" s="186" t="s">
        <v>160</v>
      </c>
      <c r="K1266" s="196" t="s">
        <v>160</v>
      </c>
      <c r="L1266" s="171">
        <v>0.378</v>
      </c>
      <c r="M1266" s="172">
        <v>2</v>
      </c>
      <c r="N1266" s="173">
        <v>119.43</v>
      </c>
      <c r="O1266" s="173">
        <v>32.78</v>
      </c>
      <c r="P1266" s="174">
        <v>1.084</v>
      </c>
      <c r="Q1266" s="175">
        <v>28.98</v>
      </c>
      <c r="R1266" s="176">
        <v>21</v>
      </c>
      <c r="S1266" s="174">
        <f t="shared" si="38"/>
        <v>1.133664</v>
      </c>
      <c r="T1266" s="177">
        <f t="shared" si="39"/>
        <v>-0.0438083947271855</v>
      </c>
      <c r="U1266" s="219">
        <v>2.81</v>
      </c>
      <c r="V1266" s="219">
        <v>3.35</v>
      </c>
      <c r="W1266" s="219">
        <v>3.61</v>
      </c>
      <c r="X1266" s="219">
        <v>4.5</v>
      </c>
      <c r="Y1266" s="219">
        <v>5.04</v>
      </c>
      <c r="Z1266" s="219">
        <v>4.75</v>
      </c>
      <c r="AA1266" s="219">
        <v>4.83</v>
      </c>
      <c r="AB1266" s="219">
        <v>4.61</v>
      </c>
      <c r="AC1266" s="219">
        <v>4.02</v>
      </c>
      <c r="AD1266" s="219">
        <v>3.36</v>
      </c>
      <c r="AE1266" s="219">
        <v>2.96</v>
      </c>
      <c r="AF1266" s="219">
        <v>2.72</v>
      </c>
      <c r="AG1266" s="179">
        <v>3.05447801112146</v>
      </c>
      <c r="AH1266" s="179">
        <v>3.64145955062523</v>
      </c>
      <c r="AI1266" s="179">
        <v>3.92408029186778</v>
      </c>
      <c r="AJ1266" s="179">
        <v>4.89151282919807</v>
      </c>
      <c r="AK1266" s="179">
        <v>5.47849436870184</v>
      </c>
      <c r="AL1266" s="179">
        <v>5.1632635419313</v>
      </c>
      <c r="AM1266" s="179">
        <v>5.25022377000593</v>
      </c>
      <c r="AN1266" s="179">
        <v>5.01108314280069</v>
      </c>
      <c r="AO1266" s="179">
        <v>4.36975146075027</v>
      </c>
      <c r="AP1266" s="179">
        <v>3.65232957913456</v>
      </c>
      <c r="AQ1266" s="179">
        <v>3.2175284387614</v>
      </c>
      <c r="AR1266" s="179">
        <v>2.9566477545375</v>
      </c>
      <c r="AS1266" s="177">
        <v>0.8</v>
      </c>
      <c r="AT1266" s="180">
        <v>1.0517288547762</v>
      </c>
      <c r="AU1266" s="181">
        <v>1259</v>
      </c>
    </row>
    <row r="1267" customHeight="1" spans="1:47">
      <c r="A1267" s="184" t="s">
        <v>1315</v>
      </c>
      <c r="B1267" s="185" t="s">
        <v>1447</v>
      </c>
      <c r="C1267" s="167" t="s">
        <v>1455</v>
      </c>
      <c r="D1267" s="186">
        <v>0</v>
      </c>
      <c r="E1267" s="186">
        <v>0.75</v>
      </c>
      <c r="F1267" s="186" t="s">
        <v>160</v>
      </c>
      <c r="G1267" s="186" t="s">
        <v>160</v>
      </c>
      <c r="H1267" s="186" t="s">
        <v>160</v>
      </c>
      <c r="I1267" s="186" t="s">
        <v>160</v>
      </c>
      <c r="J1267" s="186" t="s">
        <v>160</v>
      </c>
      <c r="K1267" s="196" t="s">
        <v>160</v>
      </c>
      <c r="L1267" s="171">
        <v>0.378</v>
      </c>
      <c r="M1267" s="172">
        <v>8</v>
      </c>
      <c r="N1267" s="173">
        <v>119.55</v>
      </c>
      <c r="O1267" s="173">
        <v>32.43</v>
      </c>
      <c r="P1267" s="174">
        <v>1.056</v>
      </c>
      <c r="Q1267" s="175">
        <v>28.53</v>
      </c>
      <c r="R1267" s="176">
        <v>21</v>
      </c>
      <c r="S1267" s="174">
        <f t="shared" si="38"/>
        <v>1.133664</v>
      </c>
      <c r="T1267" s="177">
        <f t="shared" si="39"/>
        <v>-0.0685070708781438</v>
      </c>
      <c r="U1267" s="219">
        <v>2.81</v>
      </c>
      <c r="V1267" s="219">
        <v>3.35</v>
      </c>
      <c r="W1267" s="219">
        <v>3.61</v>
      </c>
      <c r="X1267" s="219">
        <v>4.5</v>
      </c>
      <c r="Y1267" s="219">
        <v>5.04</v>
      </c>
      <c r="Z1267" s="219">
        <v>4.75</v>
      </c>
      <c r="AA1267" s="219">
        <v>4.83</v>
      </c>
      <c r="AB1267" s="219">
        <v>4.61</v>
      </c>
      <c r="AC1267" s="219">
        <v>4.02</v>
      </c>
      <c r="AD1267" s="219">
        <v>3.36</v>
      </c>
      <c r="AE1267" s="219">
        <v>2.96</v>
      </c>
      <c r="AF1267" s="219">
        <v>2.72</v>
      </c>
      <c r="AG1267" s="179">
        <v>3.04418649617523</v>
      </c>
      <c r="AH1267" s="179">
        <v>3.62919030682813</v>
      </c>
      <c r="AI1267" s="179">
        <v>3.91085880825359</v>
      </c>
      <c r="AJ1267" s="179">
        <v>4.87503175544077</v>
      </c>
      <c r="AK1267" s="179">
        <v>5.46003556609366</v>
      </c>
      <c r="AL1267" s="179">
        <v>5.14586685296525</v>
      </c>
      <c r="AM1267" s="179">
        <v>5.23253408417309</v>
      </c>
      <c r="AN1267" s="179">
        <v>4.99419919835154</v>
      </c>
      <c r="AO1267" s="179">
        <v>4.35502836819375</v>
      </c>
      <c r="AP1267" s="179">
        <v>3.6400237107291</v>
      </c>
      <c r="AQ1267" s="179">
        <v>3.20668755468993</v>
      </c>
      <c r="AR1267" s="179">
        <v>2.94668586106642</v>
      </c>
      <c r="AS1267" s="177">
        <v>0.8</v>
      </c>
      <c r="AT1267" s="180">
        <v>1.0517288547762</v>
      </c>
      <c r="AU1267" s="181">
        <v>1260</v>
      </c>
    </row>
    <row r="1268" customHeight="1" spans="1:47">
      <c r="A1268" s="184" t="s">
        <v>1456</v>
      </c>
      <c r="B1268" s="185" t="s">
        <v>1457</v>
      </c>
      <c r="C1268" s="188" t="s">
        <v>1458</v>
      </c>
      <c r="D1268" s="186">
        <v>0</v>
      </c>
      <c r="E1268" s="186">
        <v>0.75</v>
      </c>
      <c r="F1268" s="186">
        <v>0.1</v>
      </c>
      <c r="G1268" s="187">
        <v>20</v>
      </c>
      <c r="H1268" s="186" t="s">
        <v>160</v>
      </c>
      <c r="I1268" s="186" t="s">
        <v>160</v>
      </c>
      <c r="J1268" s="186" t="s">
        <v>160</v>
      </c>
      <c r="K1268" s="196" t="s">
        <v>160</v>
      </c>
      <c r="L1268" s="171">
        <v>0.4153</v>
      </c>
      <c r="M1268" s="172">
        <v>19</v>
      </c>
      <c r="N1268" s="173">
        <v>120.15</v>
      </c>
      <c r="O1268" s="173">
        <v>30.28</v>
      </c>
      <c r="P1268" s="174">
        <v>0.956</v>
      </c>
      <c r="Q1268" s="175">
        <v>24.38</v>
      </c>
      <c r="R1268" s="176">
        <v>19</v>
      </c>
      <c r="S1268" s="174">
        <f t="shared" si="38"/>
        <v>1.078656</v>
      </c>
      <c r="T1268" s="177">
        <f t="shared" si="39"/>
        <v>-0.113711878485819</v>
      </c>
      <c r="U1268" s="219">
        <v>2.63</v>
      </c>
      <c r="V1268" s="219">
        <v>2.9</v>
      </c>
      <c r="W1268" s="219">
        <v>3.21</v>
      </c>
      <c r="X1268" s="219">
        <v>4.03</v>
      </c>
      <c r="Y1268" s="219">
        <v>4.51</v>
      </c>
      <c r="Z1268" s="219">
        <v>4.35</v>
      </c>
      <c r="AA1268" s="219">
        <v>5.21</v>
      </c>
      <c r="AB1268" s="219">
        <v>4.72</v>
      </c>
      <c r="AC1268" s="219">
        <v>3.87</v>
      </c>
      <c r="AD1268" s="219">
        <v>3.37</v>
      </c>
      <c r="AE1268" s="219">
        <v>2.79</v>
      </c>
      <c r="AF1268" s="219">
        <v>2.67</v>
      </c>
      <c r="AG1268" s="179">
        <v>2.77701487777382</v>
      </c>
      <c r="AH1268" s="179">
        <v>3.06210765990269</v>
      </c>
      <c r="AI1268" s="179">
        <v>3.38943640975436</v>
      </c>
      <c r="AJ1268" s="179">
        <v>4.25527374807167</v>
      </c>
      <c r="AK1268" s="179">
        <v>4.76210536074522</v>
      </c>
      <c r="AL1268" s="179">
        <v>4.59316148985404</v>
      </c>
      <c r="AM1268" s="179">
        <v>5.50123479589415</v>
      </c>
      <c r="AN1268" s="179">
        <v>4.9838441912899</v>
      </c>
      <c r="AO1268" s="179">
        <v>4.08632987718049</v>
      </c>
      <c r="AP1268" s="179">
        <v>3.55838028064554</v>
      </c>
      <c r="AQ1268" s="179">
        <v>2.94595874866501</v>
      </c>
      <c r="AR1268" s="179">
        <v>2.81925084549662</v>
      </c>
      <c r="AS1268" s="177">
        <v>0.8</v>
      </c>
      <c r="AT1268" s="180">
        <v>1.05189604073258</v>
      </c>
      <c r="AU1268" s="181">
        <v>1261</v>
      </c>
    </row>
    <row r="1269" customHeight="1" spans="1:47">
      <c r="A1269" s="184" t="s">
        <v>1456</v>
      </c>
      <c r="B1269" s="185" t="s">
        <v>1457</v>
      </c>
      <c r="C1269" s="167" t="s">
        <v>1459</v>
      </c>
      <c r="D1269" s="186">
        <v>0</v>
      </c>
      <c r="E1269" s="186">
        <v>0.75</v>
      </c>
      <c r="F1269" s="186">
        <v>0.1</v>
      </c>
      <c r="G1269" s="187">
        <v>20</v>
      </c>
      <c r="H1269" s="186" t="s">
        <v>160</v>
      </c>
      <c r="I1269" s="186" t="s">
        <v>160</v>
      </c>
      <c r="J1269" s="186" t="s">
        <v>160</v>
      </c>
      <c r="K1269" s="196" t="s">
        <v>160</v>
      </c>
      <c r="L1269" s="171">
        <v>0.4153</v>
      </c>
      <c r="M1269" s="172">
        <v>21</v>
      </c>
      <c r="N1269" s="173">
        <v>120.17</v>
      </c>
      <c r="O1269" s="173">
        <v>30.25</v>
      </c>
      <c r="P1269" s="174">
        <v>0.955</v>
      </c>
      <c r="Q1269" s="175">
        <v>24.35</v>
      </c>
      <c r="R1269" s="176">
        <v>19</v>
      </c>
      <c r="S1269" s="174">
        <f t="shared" si="38"/>
        <v>1.078656</v>
      </c>
      <c r="T1269" s="177">
        <f t="shared" si="39"/>
        <v>-0.114638958110834</v>
      </c>
      <c r="U1269" s="219">
        <v>2.63</v>
      </c>
      <c r="V1269" s="219">
        <v>2.9</v>
      </c>
      <c r="W1269" s="219">
        <v>3.21</v>
      </c>
      <c r="X1269" s="219">
        <v>4.03</v>
      </c>
      <c r="Y1269" s="219">
        <v>4.51</v>
      </c>
      <c r="Z1269" s="219">
        <v>4.35</v>
      </c>
      <c r="AA1269" s="219">
        <v>5.21</v>
      </c>
      <c r="AB1269" s="219">
        <v>4.72</v>
      </c>
      <c r="AC1269" s="219">
        <v>3.87</v>
      </c>
      <c r="AD1269" s="219">
        <v>3.37</v>
      </c>
      <c r="AE1269" s="219">
        <v>2.79</v>
      </c>
      <c r="AF1269" s="219">
        <v>2.67</v>
      </c>
      <c r="AG1269" s="179">
        <v>2.77631267058265</v>
      </c>
      <c r="AH1269" s="179">
        <v>3.06133336299988</v>
      </c>
      <c r="AI1269" s="179">
        <v>3.38857934318263</v>
      </c>
      <c r="AJ1269" s="179">
        <v>4.2541977423757</v>
      </c>
      <c r="AK1269" s="179">
        <v>4.76090119556188</v>
      </c>
      <c r="AL1269" s="179">
        <v>4.59200004449982</v>
      </c>
      <c r="AM1269" s="179">
        <v>5.49984373145841</v>
      </c>
      <c r="AN1269" s="179">
        <v>4.98258395633084</v>
      </c>
      <c r="AO1269" s="179">
        <v>4.08529659131363</v>
      </c>
      <c r="AP1269" s="179">
        <v>3.55748049424469</v>
      </c>
      <c r="AQ1269" s="179">
        <v>2.94521382164471</v>
      </c>
      <c r="AR1269" s="179">
        <v>2.81853795834817</v>
      </c>
      <c r="AS1269" s="177">
        <v>0.8</v>
      </c>
      <c r="AT1269" s="180">
        <v>1.05241279732502</v>
      </c>
      <c r="AU1269" s="181">
        <v>1262</v>
      </c>
    </row>
    <row r="1270" customHeight="1" spans="1:47">
      <c r="A1270" s="184" t="s">
        <v>1456</v>
      </c>
      <c r="B1270" s="185" t="s">
        <v>1457</v>
      </c>
      <c r="C1270" s="167" t="s">
        <v>1460</v>
      </c>
      <c r="D1270" s="186">
        <v>0</v>
      </c>
      <c r="E1270" s="186">
        <v>0.75</v>
      </c>
      <c r="F1270" s="186">
        <v>0.1</v>
      </c>
      <c r="G1270" s="187">
        <v>20</v>
      </c>
      <c r="H1270" s="186" t="s">
        <v>160</v>
      </c>
      <c r="I1270" s="186" t="s">
        <v>160</v>
      </c>
      <c r="J1270" s="186" t="s">
        <v>160</v>
      </c>
      <c r="K1270" s="196" t="s">
        <v>160</v>
      </c>
      <c r="L1270" s="171">
        <v>0.4153</v>
      </c>
      <c r="M1270" s="172">
        <v>14</v>
      </c>
      <c r="N1270" s="173">
        <v>120.17</v>
      </c>
      <c r="O1270" s="173">
        <v>30.28</v>
      </c>
      <c r="P1270" s="174">
        <v>0.955</v>
      </c>
      <c r="Q1270" s="175">
        <v>24.38</v>
      </c>
      <c r="R1270" s="176">
        <v>19</v>
      </c>
      <c r="S1270" s="174">
        <f t="shared" si="38"/>
        <v>1.078656</v>
      </c>
      <c r="T1270" s="177">
        <f t="shared" si="39"/>
        <v>-0.114638958110834</v>
      </c>
      <c r="U1270" s="219">
        <v>2.63</v>
      </c>
      <c r="V1270" s="219">
        <v>2.9</v>
      </c>
      <c r="W1270" s="219">
        <v>3.21</v>
      </c>
      <c r="X1270" s="219">
        <v>4.03</v>
      </c>
      <c r="Y1270" s="219">
        <v>4.51</v>
      </c>
      <c r="Z1270" s="219">
        <v>4.35</v>
      </c>
      <c r="AA1270" s="219">
        <v>5.21</v>
      </c>
      <c r="AB1270" s="219">
        <v>4.72</v>
      </c>
      <c r="AC1270" s="219">
        <v>3.87</v>
      </c>
      <c r="AD1270" s="219">
        <v>3.37</v>
      </c>
      <c r="AE1270" s="219">
        <v>2.79</v>
      </c>
      <c r="AF1270" s="219">
        <v>2.67</v>
      </c>
      <c r="AG1270" s="179">
        <v>2.77701487777382</v>
      </c>
      <c r="AH1270" s="179">
        <v>3.06210765990269</v>
      </c>
      <c r="AI1270" s="179">
        <v>3.38943640975436</v>
      </c>
      <c r="AJ1270" s="179">
        <v>4.25527374807167</v>
      </c>
      <c r="AK1270" s="179">
        <v>4.76210536074522</v>
      </c>
      <c r="AL1270" s="179">
        <v>4.59316148985404</v>
      </c>
      <c r="AM1270" s="179">
        <v>5.50123479589415</v>
      </c>
      <c r="AN1270" s="179">
        <v>4.9838441912899</v>
      </c>
      <c r="AO1270" s="179">
        <v>4.08632987718049</v>
      </c>
      <c r="AP1270" s="179">
        <v>3.55838028064554</v>
      </c>
      <c r="AQ1270" s="179">
        <v>2.94595874866501</v>
      </c>
      <c r="AR1270" s="179">
        <v>2.81925084549662</v>
      </c>
      <c r="AS1270" s="177">
        <v>0.8</v>
      </c>
      <c r="AT1270" s="180">
        <v>1.05349813111972</v>
      </c>
      <c r="AU1270" s="181">
        <v>1263</v>
      </c>
    </row>
    <row r="1271" customHeight="1" spans="1:47">
      <c r="A1271" s="184" t="s">
        <v>1456</v>
      </c>
      <c r="B1271" s="185" t="s">
        <v>1457</v>
      </c>
      <c r="C1271" s="167" t="s">
        <v>1461</v>
      </c>
      <c r="D1271" s="186">
        <v>0</v>
      </c>
      <c r="E1271" s="186">
        <v>0.75</v>
      </c>
      <c r="F1271" s="186">
        <v>0.1</v>
      </c>
      <c r="G1271" s="187">
        <v>20</v>
      </c>
      <c r="H1271" s="186" t="s">
        <v>160</v>
      </c>
      <c r="I1271" s="186" t="s">
        <v>160</v>
      </c>
      <c r="J1271" s="186" t="s">
        <v>160</v>
      </c>
      <c r="K1271" s="196" t="s">
        <v>160</v>
      </c>
      <c r="L1271" s="171">
        <v>0.4153</v>
      </c>
      <c r="M1271" s="172">
        <v>15</v>
      </c>
      <c r="N1271" s="173">
        <v>120.2</v>
      </c>
      <c r="O1271" s="173">
        <v>30.27</v>
      </c>
      <c r="P1271" s="174">
        <v>0.957</v>
      </c>
      <c r="Q1271" s="175">
        <v>24.37</v>
      </c>
      <c r="R1271" s="176">
        <v>19</v>
      </c>
      <c r="S1271" s="174">
        <f t="shared" si="38"/>
        <v>1.078656</v>
      </c>
      <c r="T1271" s="177">
        <f t="shared" si="39"/>
        <v>-0.112784798860805</v>
      </c>
      <c r="U1271" s="219">
        <v>2.63</v>
      </c>
      <c r="V1271" s="219">
        <v>2.9</v>
      </c>
      <c r="W1271" s="219">
        <v>3.21</v>
      </c>
      <c r="X1271" s="219">
        <v>4.03</v>
      </c>
      <c r="Y1271" s="219">
        <v>4.51</v>
      </c>
      <c r="Z1271" s="219">
        <v>4.35</v>
      </c>
      <c r="AA1271" s="219">
        <v>5.21</v>
      </c>
      <c r="AB1271" s="219">
        <v>4.72</v>
      </c>
      <c r="AC1271" s="219">
        <v>3.87</v>
      </c>
      <c r="AD1271" s="219">
        <v>3.37</v>
      </c>
      <c r="AE1271" s="219">
        <v>2.79</v>
      </c>
      <c r="AF1271" s="219">
        <v>2.67</v>
      </c>
      <c r="AG1271" s="179">
        <v>2.77685883173134</v>
      </c>
      <c r="AH1271" s="179">
        <v>3.06193559392429</v>
      </c>
      <c r="AI1271" s="179">
        <v>3.3892459505162</v>
      </c>
      <c r="AJ1271" s="179">
        <v>4.25503463569479</v>
      </c>
      <c r="AK1271" s="179">
        <v>4.76183776848226</v>
      </c>
      <c r="AL1271" s="179">
        <v>4.59290339088644</v>
      </c>
      <c r="AM1271" s="179">
        <v>5.50092567046398</v>
      </c>
      <c r="AN1271" s="179">
        <v>4.98356413907678</v>
      </c>
      <c r="AO1271" s="179">
        <v>4.08610025809897</v>
      </c>
      <c r="AP1271" s="179">
        <v>3.55818032811202</v>
      </c>
      <c r="AQ1271" s="179">
        <v>2.94579320932716</v>
      </c>
      <c r="AR1271" s="179">
        <v>2.8190924261303</v>
      </c>
      <c r="AS1271" s="177">
        <v>0.8</v>
      </c>
      <c r="AT1271" s="180">
        <v>1.04447413941515</v>
      </c>
      <c r="AU1271" s="181">
        <v>1264</v>
      </c>
    </row>
    <row r="1272" customHeight="1" spans="1:47">
      <c r="A1272" s="184" t="s">
        <v>1456</v>
      </c>
      <c r="B1272" s="185" t="s">
        <v>1457</v>
      </c>
      <c r="C1272" s="167" t="s">
        <v>1462</v>
      </c>
      <c r="D1272" s="186">
        <v>0</v>
      </c>
      <c r="E1272" s="186">
        <v>0.75</v>
      </c>
      <c r="F1272" s="186">
        <v>0.1</v>
      </c>
      <c r="G1272" s="187">
        <v>20</v>
      </c>
      <c r="H1272" s="186" t="s">
        <v>160</v>
      </c>
      <c r="I1272" s="186" t="s">
        <v>160</v>
      </c>
      <c r="J1272" s="186" t="s">
        <v>160</v>
      </c>
      <c r="K1272" s="196" t="s">
        <v>160</v>
      </c>
      <c r="L1272" s="171">
        <v>0.4153</v>
      </c>
      <c r="M1272" s="172">
        <v>12</v>
      </c>
      <c r="N1272" s="173">
        <v>120.13</v>
      </c>
      <c r="O1272" s="173">
        <v>30.32</v>
      </c>
      <c r="P1272" s="174">
        <v>0.956</v>
      </c>
      <c r="Q1272" s="175">
        <v>24.52</v>
      </c>
      <c r="R1272" s="176">
        <v>19</v>
      </c>
      <c r="S1272" s="174">
        <f t="shared" si="38"/>
        <v>1.078656</v>
      </c>
      <c r="T1272" s="177">
        <f t="shared" si="39"/>
        <v>-0.113711878485819</v>
      </c>
      <c r="U1272" s="219">
        <v>2.63</v>
      </c>
      <c r="V1272" s="219">
        <v>2.9</v>
      </c>
      <c r="W1272" s="219">
        <v>3.21</v>
      </c>
      <c r="X1272" s="219">
        <v>4.03</v>
      </c>
      <c r="Y1272" s="219">
        <v>4.51</v>
      </c>
      <c r="Z1272" s="219">
        <v>4.35</v>
      </c>
      <c r="AA1272" s="219">
        <v>5.21</v>
      </c>
      <c r="AB1272" s="219">
        <v>4.72</v>
      </c>
      <c r="AC1272" s="219">
        <v>3.87</v>
      </c>
      <c r="AD1272" s="219">
        <v>3.37</v>
      </c>
      <c r="AE1272" s="219">
        <v>2.79</v>
      </c>
      <c r="AF1272" s="219">
        <v>2.67</v>
      </c>
      <c r="AG1272" s="179">
        <v>2.77795115402872</v>
      </c>
      <c r="AH1272" s="179">
        <v>3.06314005577311</v>
      </c>
      <c r="AI1272" s="179">
        <v>3.39057916518334</v>
      </c>
      <c r="AJ1272" s="179">
        <v>4.25670842233298</v>
      </c>
      <c r="AK1272" s="179">
        <v>4.76371091432301</v>
      </c>
      <c r="AL1272" s="179">
        <v>4.59471008365967</v>
      </c>
      <c r="AM1272" s="179">
        <v>5.50308954847514</v>
      </c>
      <c r="AN1272" s="179">
        <v>4.98552450456865</v>
      </c>
      <c r="AO1272" s="179">
        <v>4.08770759166963</v>
      </c>
      <c r="AP1272" s="179">
        <v>3.55957999584668</v>
      </c>
      <c r="AQ1272" s="179">
        <v>2.94695198469206</v>
      </c>
      <c r="AR1272" s="179">
        <v>2.82020136169455</v>
      </c>
      <c r="AS1272" s="177">
        <v>0.8</v>
      </c>
      <c r="AT1272" s="180">
        <v>1.04475287134882</v>
      </c>
      <c r="AU1272" s="181">
        <v>1265</v>
      </c>
    </row>
    <row r="1273" customHeight="1" spans="1:47">
      <c r="A1273" s="184" t="s">
        <v>1456</v>
      </c>
      <c r="B1273" s="185" t="s">
        <v>1457</v>
      </c>
      <c r="C1273" s="188" t="s">
        <v>1463</v>
      </c>
      <c r="D1273" s="186">
        <v>0</v>
      </c>
      <c r="E1273" s="186">
        <v>0.75</v>
      </c>
      <c r="F1273" s="186">
        <v>0.1</v>
      </c>
      <c r="G1273" s="187">
        <v>20</v>
      </c>
      <c r="H1273" s="186" t="s">
        <v>160</v>
      </c>
      <c r="I1273" s="186" t="s">
        <v>160</v>
      </c>
      <c r="J1273" s="186" t="s">
        <v>160</v>
      </c>
      <c r="K1273" s="196" t="s">
        <v>160</v>
      </c>
      <c r="L1273" s="171">
        <v>0.4153</v>
      </c>
      <c r="M1273" s="172">
        <v>107</v>
      </c>
      <c r="N1273" s="173">
        <v>120.13</v>
      </c>
      <c r="O1273" s="173">
        <v>30.27</v>
      </c>
      <c r="P1273" s="174">
        <v>0.959</v>
      </c>
      <c r="Q1273" s="175">
        <v>24.37</v>
      </c>
      <c r="R1273" s="176">
        <v>19</v>
      </c>
      <c r="S1273" s="174">
        <f t="shared" si="38"/>
        <v>1.078656</v>
      </c>
      <c r="T1273" s="177">
        <f t="shared" si="39"/>
        <v>-0.110930639610775</v>
      </c>
      <c r="U1273" s="219">
        <v>2.63</v>
      </c>
      <c r="V1273" s="219">
        <v>2.9</v>
      </c>
      <c r="W1273" s="219">
        <v>3.21</v>
      </c>
      <c r="X1273" s="219">
        <v>4.03</v>
      </c>
      <c r="Y1273" s="219">
        <v>4.51</v>
      </c>
      <c r="Z1273" s="219">
        <v>4.35</v>
      </c>
      <c r="AA1273" s="219">
        <v>5.21</v>
      </c>
      <c r="AB1273" s="219">
        <v>4.72</v>
      </c>
      <c r="AC1273" s="219">
        <v>3.87</v>
      </c>
      <c r="AD1273" s="219">
        <v>3.37</v>
      </c>
      <c r="AE1273" s="219">
        <v>2.79</v>
      </c>
      <c r="AF1273" s="219">
        <v>2.67</v>
      </c>
      <c r="AG1273" s="179">
        <v>2.77685883173134</v>
      </c>
      <c r="AH1273" s="179">
        <v>3.06193559392429</v>
      </c>
      <c r="AI1273" s="179">
        <v>3.3892459505162</v>
      </c>
      <c r="AJ1273" s="179">
        <v>4.25503463569479</v>
      </c>
      <c r="AK1273" s="179">
        <v>4.76183776848226</v>
      </c>
      <c r="AL1273" s="179">
        <v>4.59290339088644</v>
      </c>
      <c r="AM1273" s="179">
        <v>5.50092567046398</v>
      </c>
      <c r="AN1273" s="179">
        <v>4.98356413907678</v>
      </c>
      <c r="AO1273" s="179">
        <v>4.08610025809897</v>
      </c>
      <c r="AP1273" s="179">
        <v>3.55818032811202</v>
      </c>
      <c r="AQ1273" s="179">
        <v>2.94579320932716</v>
      </c>
      <c r="AR1273" s="179">
        <v>2.8190924261303</v>
      </c>
      <c r="AS1273" s="177">
        <v>0.8</v>
      </c>
      <c r="AT1273" s="180">
        <v>1.04475287134882</v>
      </c>
      <c r="AU1273" s="181">
        <v>1266</v>
      </c>
    </row>
    <row r="1274" customHeight="1" spans="1:47">
      <c r="A1274" s="184" t="s">
        <v>1456</v>
      </c>
      <c r="B1274" s="185" t="s">
        <v>1457</v>
      </c>
      <c r="C1274" s="167" t="s">
        <v>1464</v>
      </c>
      <c r="D1274" s="186">
        <v>0</v>
      </c>
      <c r="E1274" s="186">
        <v>0.75</v>
      </c>
      <c r="F1274" s="186">
        <v>0.1</v>
      </c>
      <c r="G1274" s="187">
        <v>20</v>
      </c>
      <c r="H1274" s="186" t="s">
        <v>160</v>
      </c>
      <c r="I1274" s="186" t="s">
        <v>160</v>
      </c>
      <c r="J1274" s="186" t="s">
        <v>160</v>
      </c>
      <c r="K1274" s="196" t="s">
        <v>160</v>
      </c>
      <c r="L1274" s="171">
        <v>0.4153</v>
      </c>
      <c r="M1274" s="172">
        <v>12</v>
      </c>
      <c r="N1274" s="173">
        <v>120.2</v>
      </c>
      <c r="O1274" s="173">
        <v>30.2</v>
      </c>
      <c r="P1274" s="174">
        <v>0.955</v>
      </c>
      <c r="Q1274" s="175">
        <v>24.3</v>
      </c>
      <c r="R1274" s="176">
        <v>19</v>
      </c>
      <c r="S1274" s="174">
        <f t="shared" si="38"/>
        <v>1.078656</v>
      </c>
      <c r="T1274" s="177">
        <f t="shared" si="39"/>
        <v>-0.114638958110834</v>
      </c>
      <c r="U1274" s="219">
        <v>2.63</v>
      </c>
      <c r="V1274" s="219">
        <v>2.9</v>
      </c>
      <c r="W1274" s="219">
        <v>3.21</v>
      </c>
      <c r="X1274" s="219">
        <v>4.03</v>
      </c>
      <c r="Y1274" s="219">
        <v>4.51</v>
      </c>
      <c r="Z1274" s="219">
        <v>4.35</v>
      </c>
      <c r="AA1274" s="219">
        <v>5.21</v>
      </c>
      <c r="AB1274" s="219">
        <v>4.72</v>
      </c>
      <c r="AC1274" s="219">
        <v>3.87</v>
      </c>
      <c r="AD1274" s="219">
        <v>3.37</v>
      </c>
      <c r="AE1274" s="219">
        <v>2.79</v>
      </c>
      <c r="AF1274" s="219">
        <v>2.67</v>
      </c>
      <c r="AG1274" s="179">
        <v>2.77557145188086</v>
      </c>
      <c r="AH1274" s="179">
        <v>3.06051604960247</v>
      </c>
      <c r="AI1274" s="179">
        <v>3.38767466180135</v>
      </c>
      <c r="AJ1274" s="179">
        <v>4.2530619585855</v>
      </c>
      <c r="AK1274" s="179">
        <v>4.7596301323128</v>
      </c>
      <c r="AL1274" s="179">
        <v>4.5907740744037</v>
      </c>
      <c r="AM1274" s="179">
        <v>5.49837538566512</v>
      </c>
      <c r="AN1274" s="179">
        <v>4.9812537083185</v>
      </c>
      <c r="AO1274" s="179">
        <v>4.0842059006764</v>
      </c>
      <c r="AP1274" s="179">
        <v>3.55653071971045</v>
      </c>
      <c r="AQ1274" s="179">
        <v>2.94442750978996</v>
      </c>
      <c r="AR1274" s="179">
        <v>2.81778546635813</v>
      </c>
      <c r="AS1274" s="177">
        <v>0.8</v>
      </c>
      <c r="AT1274" s="180">
        <v>1.04142448414097</v>
      </c>
      <c r="AU1274" s="181">
        <v>1267</v>
      </c>
    </row>
    <row r="1275" customHeight="1" spans="1:47">
      <c r="A1275" s="184" t="s">
        <v>1456</v>
      </c>
      <c r="B1275" s="185" t="s">
        <v>1457</v>
      </c>
      <c r="C1275" s="167" t="s">
        <v>1465</v>
      </c>
      <c r="D1275" s="186">
        <v>0</v>
      </c>
      <c r="E1275" s="186">
        <v>0.75</v>
      </c>
      <c r="F1275" s="186">
        <v>0.1</v>
      </c>
      <c r="G1275" s="187">
        <v>20</v>
      </c>
      <c r="H1275" s="186" t="s">
        <v>160</v>
      </c>
      <c r="I1275" s="186" t="s">
        <v>160</v>
      </c>
      <c r="J1275" s="186" t="s">
        <v>1466</v>
      </c>
      <c r="K1275" s="196"/>
      <c r="L1275" s="171">
        <v>0.4153</v>
      </c>
      <c r="M1275" s="172">
        <v>8</v>
      </c>
      <c r="N1275" s="173">
        <v>120.27</v>
      </c>
      <c r="O1275" s="173">
        <v>30.17</v>
      </c>
      <c r="P1275" s="174">
        <v>0.955</v>
      </c>
      <c r="Q1275" s="175">
        <v>24.27</v>
      </c>
      <c r="R1275" s="176">
        <v>19</v>
      </c>
      <c r="S1275" s="174">
        <f t="shared" si="38"/>
        <v>1.078656</v>
      </c>
      <c r="T1275" s="177">
        <f t="shared" si="39"/>
        <v>-0.114638958110834</v>
      </c>
      <c r="U1275" s="219">
        <v>2.63</v>
      </c>
      <c r="V1275" s="219">
        <v>2.9</v>
      </c>
      <c r="W1275" s="219">
        <v>3.21</v>
      </c>
      <c r="X1275" s="219">
        <v>4.03</v>
      </c>
      <c r="Y1275" s="219">
        <v>4.51</v>
      </c>
      <c r="Z1275" s="219">
        <v>4.35</v>
      </c>
      <c r="AA1275" s="219">
        <v>5.21</v>
      </c>
      <c r="AB1275" s="219">
        <v>4.72</v>
      </c>
      <c r="AC1275" s="219">
        <v>3.87</v>
      </c>
      <c r="AD1275" s="219">
        <v>3.37</v>
      </c>
      <c r="AE1275" s="219">
        <v>2.79</v>
      </c>
      <c r="AF1275" s="219">
        <v>2.67</v>
      </c>
      <c r="AG1275" s="179">
        <v>2.77512281950872</v>
      </c>
      <c r="AH1275" s="179">
        <v>3.06002135991456</v>
      </c>
      <c r="AI1275" s="179">
        <v>3.38712709149163</v>
      </c>
      <c r="AJ1275" s="179">
        <v>4.25237451050196</v>
      </c>
      <c r="AK1275" s="179">
        <v>4.75886080455678</v>
      </c>
      <c r="AL1275" s="179">
        <v>4.59003203987184</v>
      </c>
      <c r="AM1275" s="179">
        <v>5.4974866500534</v>
      </c>
      <c r="AN1275" s="179">
        <v>4.98044855820577</v>
      </c>
      <c r="AO1275" s="179">
        <v>4.08354574581702</v>
      </c>
      <c r="AP1275" s="179">
        <v>3.55595585617658</v>
      </c>
      <c r="AQ1275" s="179">
        <v>2.94395158419366</v>
      </c>
      <c r="AR1275" s="179">
        <v>2.81733001067996</v>
      </c>
      <c r="AS1275" s="177">
        <v>0.8</v>
      </c>
      <c r="AT1275" s="180">
        <v>1.04605635303859</v>
      </c>
      <c r="AU1275" s="181">
        <v>1268</v>
      </c>
    </row>
    <row r="1276" customHeight="1" spans="1:47">
      <c r="A1276" s="184" t="s">
        <v>1456</v>
      </c>
      <c r="B1276" s="185" t="s">
        <v>1457</v>
      </c>
      <c r="C1276" s="167" t="s">
        <v>1467</v>
      </c>
      <c r="D1276" s="186">
        <v>0</v>
      </c>
      <c r="E1276" s="186">
        <v>0.75</v>
      </c>
      <c r="F1276" s="186">
        <v>0.1</v>
      </c>
      <c r="G1276" s="187">
        <v>20</v>
      </c>
      <c r="H1276" s="186" t="s">
        <v>160</v>
      </c>
      <c r="I1276" s="186" t="s">
        <v>160</v>
      </c>
      <c r="J1276" s="186" t="s">
        <v>160</v>
      </c>
      <c r="K1276" s="196" t="s">
        <v>160</v>
      </c>
      <c r="L1276" s="171">
        <v>0.4153</v>
      </c>
      <c r="M1276" s="172">
        <v>12</v>
      </c>
      <c r="N1276" s="173">
        <v>120.3</v>
      </c>
      <c r="O1276" s="173">
        <v>30.42</v>
      </c>
      <c r="P1276" s="174">
        <v>0.974</v>
      </c>
      <c r="Q1276" s="175">
        <v>24.62</v>
      </c>
      <c r="R1276" s="176">
        <v>19</v>
      </c>
      <c r="S1276" s="174">
        <f t="shared" si="38"/>
        <v>1.078656</v>
      </c>
      <c r="T1276" s="177">
        <f t="shared" si="39"/>
        <v>-0.0970244452355524</v>
      </c>
      <c r="U1276" s="219">
        <v>2.63</v>
      </c>
      <c r="V1276" s="219">
        <v>2.9</v>
      </c>
      <c r="W1276" s="219">
        <v>3.21</v>
      </c>
      <c r="X1276" s="219">
        <v>4.03</v>
      </c>
      <c r="Y1276" s="219">
        <v>4.51</v>
      </c>
      <c r="Z1276" s="219">
        <v>4.35</v>
      </c>
      <c r="AA1276" s="219">
        <v>5.21</v>
      </c>
      <c r="AB1276" s="219">
        <v>4.72</v>
      </c>
      <c r="AC1276" s="219">
        <v>3.87</v>
      </c>
      <c r="AD1276" s="219">
        <v>3.37</v>
      </c>
      <c r="AE1276" s="219">
        <v>2.79</v>
      </c>
      <c r="AF1276" s="219">
        <v>2.67</v>
      </c>
      <c r="AG1276" s="179">
        <v>2.78040887919782</v>
      </c>
      <c r="AH1276" s="179">
        <v>3.06585009493295</v>
      </c>
      <c r="AI1276" s="179">
        <v>3.39357889818441</v>
      </c>
      <c r="AJ1276" s="179">
        <v>4.2604744422689</v>
      </c>
      <c r="AK1276" s="179">
        <v>4.7679254924647</v>
      </c>
      <c r="AL1276" s="179">
        <v>4.59877514239943</v>
      </c>
      <c r="AM1276" s="179">
        <v>5.50795827400024</v>
      </c>
      <c r="AN1276" s="179">
        <v>4.98993532692536</v>
      </c>
      <c r="AO1276" s="179">
        <v>4.09132409220363</v>
      </c>
      <c r="AP1276" s="179">
        <v>3.56272924824967</v>
      </c>
      <c r="AQ1276" s="179">
        <v>2.94955922926308</v>
      </c>
      <c r="AR1276" s="179">
        <v>2.82269646671413</v>
      </c>
      <c r="AS1276" s="177">
        <v>0.8</v>
      </c>
      <c r="AT1276" s="180">
        <v>1.04861878453039</v>
      </c>
      <c r="AU1276" s="181">
        <v>1269</v>
      </c>
    </row>
    <row r="1277" customHeight="1" spans="1:47">
      <c r="A1277" s="184" t="s">
        <v>1456</v>
      </c>
      <c r="B1277" s="185" t="s">
        <v>1457</v>
      </c>
      <c r="C1277" s="167" t="s">
        <v>1468</v>
      </c>
      <c r="D1277" s="186">
        <v>0</v>
      </c>
      <c r="E1277" s="186">
        <v>0.75</v>
      </c>
      <c r="F1277" s="186">
        <v>0.1</v>
      </c>
      <c r="G1277" s="187">
        <v>20</v>
      </c>
      <c r="H1277" s="186" t="s">
        <v>160</v>
      </c>
      <c r="I1277" s="186" t="s">
        <v>160</v>
      </c>
      <c r="J1277" s="186" t="s">
        <v>160</v>
      </c>
      <c r="K1277" s="196" t="s">
        <v>160</v>
      </c>
      <c r="L1277" s="171">
        <v>0.4153</v>
      </c>
      <c r="M1277" s="172">
        <v>21</v>
      </c>
      <c r="N1277" s="173">
        <v>119.67</v>
      </c>
      <c r="O1277" s="173">
        <v>29.8</v>
      </c>
      <c r="P1277" s="174">
        <v>0.975</v>
      </c>
      <c r="Q1277" s="175">
        <v>24</v>
      </c>
      <c r="R1277" s="176">
        <v>19</v>
      </c>
      <c r="S1277" s="174">
        <f t="shared" si="38"/>
        <v>1.04136</v>
      </c>
      <c r="T1277" s="177">
        <f t="shared" si="39"/>
        <v>-0.063724360451717</v>
      </c>
      <c r="U1277" s="219">
        <v>2.49</v>
      </c>
      <c r="V1277" s="219">
        <v>2.59</v>
      </c>
      <c r="W1277" s="219">
        <v>2.91</v>
      </c>
      <c r="X1277" s="219">
        <v>3.73</v>
      </c>
      <c r="Y1277" s="219">
        <v>4.24</v>
      </c>
      <c r="Z1277" s="219">
        <v>4.07</v>
      </c>
      <c r="AA1277" s="219">
        <v>5.15</v>
      </c>
      <c r="AB1277" s="219">
        <v>4.63</v>
      </c>
      <c r="AC1277" s="219">
        <v>3.84</v>
      </c>
      <c r="AD1277" s="219">
        <v>3.4</v>
      </c>
      <c r="AE1277" s="219">
        <v>2.9</v>
      </c>
      <c r="AF1277" s="219">
        <v>2.76</v>
      </c>
      <c r="AG1277" s="179">
        <v>2.62206545286933</v>
      </c>
      <c r="AH1277" s="179">
        <v>2.72736928631789</v>
      </c>
      <c r="AI1277" s="179">
        <v>3.06434155335331</v>
      </c>
      <c r="AJ1277" s="179">
        <v>3.92783298763156</v>
      </c>
      <c r="AK1277" s="179">
        <v>4.46488253821925</v>
      </c>
      <c r="AL1277" s="179">
        <v>4.28586602135669</v>
      </c>
      <c r="AM1277" s="179">
        <v>5.42314742260121</v>
      </c>
      <c r="AN1277" s="179">
        <v>4.87556748866866</v>
      </c>
      <c r="AO1277" s="179">
        <v>4.04366720442498</v>
      </c>
      <c r="AP1277" s="179">
        <v>3.58033033725129</v>
      </c>
      <c r="AQ1277" s="179">
        <v>3.05381117000845</v>
      </c>
      <c r="AR1277" s="179">
        <v>2.90638580318046</v>
      </c>
      <c r="AS1277" s="177">
        <v>0.8</v>
      </c>
      <c r="AT1277" s="180">
        <v>1.05140935419466</v>
      </c>
      <c r="AU1277" s="181">
        <v>1270</v>
      </c>
    </row>
    <row r="1278" customHeight="1" spans="1:47">
      <c r="A1278" s="184" t="s">
        <v>1456</v>
      </c>
      <c r="B1278" s="185" t="s">
        <v>1457</v>
      </c>
      <c r="C1278" s="167" t="s">
        <v>1469</v>
      </c>
      <c r="D1278" s="186">
        <v>0</v>
      </c>
      <c r="E1278" s="186">
        <v>0.75</v>
      </c>
      <c r="F1278" s="186">
        <v>0.1</v>
      </c>
      <c r="G1278" s="187">
        <v>20</v>
      </c>
      <c r="H1278" s="186" t="s">
        <v>160</v>
      </c>
      <c r="I1278" s="186" t="s">
        <v>160</v>
      </c>
      <c r="J1278" s="186" t="s">
        <v>160</v>
      </c>
      <c r="K1278" s="196" t="s">
        <v>160</v>
      </c>
      <c r="L1278" s="171">
        <v>0.4153</v>
      </c>
      <c r="M1278" s="172">
        <v>158</v>
      </c>
      <c r="N1278" s="173">
        <v>119.03</v>
      </c>
      <c r="O1278" s="173">
        <v>29.6</v>
      </c>
      <c r="P1278" s="174">
        <v>0.987</v>
      </c>
      <c r="Q1278" s="175">
        <v>23.8</v>
      </c>
      <c r="R1278" s="176">
        <v>19</v>
      </c>
      <c r="S1278" s="174">
        <f t="shared" si="38"/>
        <v>1.04136</v>
      </c>
      <c r="T1278" s="177">
        <f t="shared" si="39"/>
        <v>-0.052200967964969</v>
      </c>
      <c r="U1278" s="219">
        <v>2.49</v>
      </c>
      <c r="V1278" s="219">
        <v>2.59</v>
      </c>
      <c r="W1278" s="219">
        <v>2.91</v>
      </c>
      <c r="X1278" s="219">
        <v>3.73</v>
      </c>
      <c r="Y1278" s="219">
        <v>4.24</v>
      </c>
      <c r="Z1278" s="219">
        <v>4.07</v>
      </c>
      <c r="AA1278" s="219">
        <v>5.15</v>
      </c>
      <c r="AB1278" s="219">
        <v>4.63</v>
      </c>
      <c r="AC1278" s="219">
        <v>3.84</v>
      </c>
      <c r="AD1278" s="219">
        <v>3.4</v>
      </c>
      <c r="AE1278" s="219">
        <v>2.9</v>
      </c>
      <c r="AF1278" s="219">
        <v>2.76</v>
      </c>
      <c r="AG1278" s="179">
        <v>2.61818230006914</v>
      </c>
      <c r="AH1278" s="179">
        <v>2.72333018360605</v>
      </c>
      <c r="AI1278" s="179">
        <v>3.05980341092418</v>
      </c>
      <c r="AJ1278" s="179">
        <v>3.92201605592686</v>
      </c>
      <c r="AK1278" s="179">
        <v>4.45827026196512</v>
      </c>
      <c r="AL1278" s="179">
        <v>4.27951885995237</v>
      </c>
      <c r="AM1278" s="179">
        <v>5.41511600215103</v>
      </c>
      <c r="AN1278" s="179">
        <v>4.86834700775908</v>
      </c>
      <c r="AO1278" s="179">
        <v>4.03767872781747</v>
      </c>
      <c r="AP1278" s="179">
        <v>3.57502804025505</v>
      </c>
      <c r="AQ1278" s="179">
        <v>3.04928862257048</v>
      </c>
      <c r="AR1278" s="179">
        <v>2.90208158561881</v>
      </c>
      <c r="AS1278" s="177">
        <v>0.8</v>
      </c>
      <c r="AT1278" s="180">
        <v>1.04871835070941</v>
      </c>
      <c r="AU1278" s="181">
        <v>1271</v>
      </c>
    </row>
    <row r="1279" customHeight="1" spans="1:47">
      <c r="A1279" s="184" t="s">
        <v>1456</v>
      </c>
      <c r="B1279" s="185" t="s">
        <v>1457</v>
      </c>
      <c r="C1279" s="167" t="s">
        <v>1470</v>
      </c>
      <c r="D1279" s="186">
        <v>0</v>
      </c>
      <c r="E1279" s="186">
        <v>0.75</v>
      </c>
      <c r="F1279" s="186">
        <v>0.1</v>
      </c>
      <c r="G1279" s="187">
        <v>20</v>
      </c>
      <c r="H1279" s="186" t="s">
        <v>160</v>
      </c>
      <c r="I1279" s="186" t="s">
        <v>160</v>
      </c>
      <c r="J1279" s="186" t="s">
        <v>1471</v>
      </c>
      <c r="K1279" s="196"/>
      <c r="L1279" s="171">
        <v>0.4153</v>
      </c>
      <c r="M1279" s="172">
        <v>74</v>
      </c>
      <c r="N1279" s="173">
        <v>119.28</v>
      </c>
      <c r="O1279" s="173">
        <v>29.48</v>
      </c>
      <c r="P1279" s="174">
        <v>0.994</v>
      </c>
      <c r="Q1279" s="175">
        <v>23.58</v>
      </c>
      <c r="R1279" s="176">
        <v>19</v>
      </c>
      <c r="S1279" s="174">
        <f t="shared" si="38"/>
        <v>1.04136</v>
      </c>
      <c r="T1279" s="177">
        <f t="shared" si="39"/>
        <v>-0.0454789890143659</v>
      </c>
      <c r="U1279" s="219">
        <v>2.49</v>
      </c>
      <c r="V1279" s="219">
        <v>2.59</v>
      </c>
      <c r="W1279" s="219">
        <v>2.91</v>
      </c>
      <c r="X1279" s="219">
        <v>3.73</v>
      </c>
      <c r="Y1279" s="219">
        <v>4.24</v>
      </c>
      <c r="Z1279" s="219">
        <v>4.07</v>
      </c>
      <c r="AA1279" s="219">
        <v>5.15</v>
      </c>
      <c r="AB1279" s="219">
        <v>4.63</v>
      </c>
      <c r="AC1279" s="219">
        <v>3.84</v>
      </c>
      <c r="AD1279" s="219">
        <v>3.4</v>
      </c>
      <c r="AE1279" s="219">
        <v>2.9</v>
      </c>
      <c r="AF1279" s="219">
        <v>2.76</v>
      </c>
      <c r="AG1279" s="179">
        <v>2.61626941691634</v>
      </c>
      <c r="AH1279" s="179">
        <v>2.72134047783667</v>
      </c>
      <c r="AI1279" s="179">
        <v>3.05756787278175</v>
      </c>
      <c r="AJ1279" s="179">
        <v>3.91915057232849</v>
      </c>
      <c r="AK1279" s="179">
        <v>4.4550129830222</v>
      </c>
      <c r="AL1279" s="179">
        <v>4.27639217945763</v>
      </c>
      <c r="AM1279" s="179">
        <v>5.41115963739725</v>
      </c>
      <c r="AN1279" s="179">
        <v>4.86479012061151</v>
      </c>
      <c r="AO1279" s="179">
        <v>4.03472873934086</v>
      </c>
      <c r="AP1279" s="179">
        <v>3.57241607129139</v>
      </c>
      <c r="AQ1279" s="179">
        <v>3.04706076668971</v>
      </c>
      <c r="AR1279" s="179">
        <v>2.89996128140124</v>
      </c>
      <c r="AS1279" s="177">
        <v>0.8</v>
      </c>
      <c r="AT1279" s="180">
        <v>1.04913380888924</v>
      </c>
      <c r="AU1279" s="181">
        <v>1272</v>
      </c>
    </row>
    <row r="1280" customHeight="1" spans="1:47">
      <c r="A1280" s="184" t="s">
        <v>1456</v>
      </c>
      <c r="B1280" s="185" t="s">
        <v>1457</v>
      </c>
      <c r="C1280" s="167" t="s">
        <v>1472</v>
      </c>
      <c r="D1280" s="186">
        <v>0</v>
      </c>
      <c r="E1280" s="186">
        <v>0.75</v>
      </c>
      <c r="F1280" s="186">
        <v>0.1</v>
      </c>
      <c r="G1280" s="187">
        <v>20</v>
      </c>
      <c r="H1280" s="186" t="s">
        <v>160</v>
      </c>
      <c r="I1280" s="186" t="s">
        <v>160</v>
      </c>
      <c r="J1280" s="186" t="s">
        <v>1473</v>
      </c>
      <c r="K1280" s="196"/>
      <c r="L1280" s="171">
        <v>0.4153</v>
      </c>
      <c r="M1280" s="172">
        <v>21</v>
      </c>
      <c r="N1280" s="173">
        <v>119.95</v>
      </c>
      <c r="O1280" s="173">
        <v>30.05</v>
      </c>
      <c r="P1280" s="174">
        <v>0.962</v>
      </c>
      <c r="Q1280" s="175">
        <v>24.35</v>
      </c>
      <c r="R1280" s="176">
        <v>19</v>
      </c>
      <c r="S1280" s="174">
        <f t="shared" si="38"/>
        <v>1.061776</v>
      </c>
      <c r="T1280" s="177">
        <f t="shared" si="39"/>
        <v>-0.0939708563764861</v>
      </c>
      <c r="U1280" s="219">
        <v>2.61</v>
      </c>
      <c r="V1280" s="219">
        <v>2.85</v>
      </c>
      <c r="W1280" s="219">
        <v>3.09</v>
      </c>
      <c r="X1280" s="219">
        <v>3.9</v>
      </c>
      <c r="Y1280" s="219">
        <v>4.43</v>
      </c>
      <c r="Z1280" s="219">
        <v>4.36</v>
      </c>
      <c r="AA1280" s="219">
        <v>5.08</v>
      </c>
      <c r="AB1280" s="219">
        <v>4.55</v>
      </c>
      <c r="AC1280" s="219">
        <v>3.8</v>
      </c>
      <c r="AD1280" s="219">
        <v>3.38</v>
      </c>
      <c r="AE1280" s="219">
        <v>2.84</v>
      </c>
      <c r="AF1280" s="219">
        <v>2.68</v>
      </c>
      <c r="AG1280" s="179">
        <v>2.75308373894305</v>
      </c>
      <c r="AH1280" s="179">
        <v>3.00624086436311</v>
      </c>
      <c r="AI1280" s="179">
        <v>3.25939798978316</v>
      </c>
      <c r="AJ1280" s="179">
        <v>4.11380328807583</v>
      </c>
      <c r="AK1280" s="179">
        <v>4.67285860671177</v>
      </c>
      <c r="AL1280" s="179">
        <v>4.59902111179759</v>
      </c>
      <c r="AM1280" s="179">
        <v>5.35849248805775</v>
      </c>
      <c r="AN1280" s="179">
        <v>4.7994371694218</v>
      </c>
      <c r="AO1280" s="179">
        <v>4.00832115248414</v>
      </c>
      <c r="AP1280" s="179">
        <v>3.56529618299905</v>
      </c>
      <c r="AQ1280" s="179">
        <v>2.99569265080394</v>
      </c>
      <c r="AR1280" s="179">
        <v>2.82692123385724</v>
      </c>
      <c r="AS1280" s="177">
        <v>0.8</v>
      </c>
      <c r="AT1280" s="180">
        <v>1.04841263619973</v>
      </c>
      <c r="AU1280" s="181">
        <v>1273</v>
      </c>
    </row>
    <row r="1281" customHeight="1" spans="1:47">
      <c r="A1281" s="184" t="s">
        <v>1456</v>
      </c>
      <c r="B1281" s="185" t="s">
        <v>1457</v>
      </c>
      <c r="C1281" s="167" t="s">
        <v>1474</v>
      </c>
      <c r="D1281" s="186">
        <v>0</v>
      </c>
      <c r="E1281" s="186">
        <v>0.75</v>
      </c>
      <c r="F1281" s="186">
        <v>0.1</v>
      </c>
      <c r="G1281" s="187">
        <v>20</v>
      </c>
      <c r="H1281" s="186" t="s">
        <v>160</v>
      </c>
      <c r="I1281" s="186" t="s">
        <v>160</v>
      </c>
      <c r="J1281" s="186" t="s">
        <v>160</v>
      </c>
      <c r="K1281" s="196" t="s">
        <v>160</v>
      </c>
      <c r="L1281" s="171">
        <v>0.4153</v>
      </c>
      <c r="M1281" s="172">
        <v>39</v>
      </c>
      <c r="N1281" s="173">
        <v>119.72</v>
      </c>
      <c r="O1281" s="173">
        <v>30.23</v>
      </c>
      <c r="P1281" s="174">
        <v>0.968</v>
      </c>
      <c r="Q1281" s="175">
        <v>24.63</v>
      </c>
      <c r="R1281" s="176">
        <v>19</v>
      </c>
      <c r="S1281" s="174">
        <f t="shared" si="38"/>
        <v>1.061776</v>
      </c>
      <c r="T1281" s="177">
        <f t="shared" si="39"/>
        <v>-0.0883199469567968</v>
      </c>
      <c r="U1281" s="219">
        <v>2.61</v>
      </c>
      <c r="V1281" s="219">
        <v>2.85</v>
      </c>
      <c r="W1281" s="219">
        <v>3.09</v>
      </c>
      <c r="X1281" s="219">
        <v>3.9</v>
      </c>
      <c r="Y1281" s="219">
        <v>4.43</v>
      </c>
      <c r="Z1281" s="219">
        <v>4.36</v>
      </c>
      <c r="AA1281" s="219">
        <v>5.08</v>
      </c>
      <c r="AB1281" s="219">
        <v>4.55</v>
      </c>
      <c r="AC1281" s="219">
        <v>3.8</v>
      </c>
      <c r="AD1281" s="219">
        <v>3.38</v>
      </c>
      <c r="AE1281" s="219">
        <v>2.84</v>
      </c>
      <c r="AF1281" s="219">
        <v>2.68</v>
      </c>
      <c r="AG1281" s="179">
        <v>2.75744940552433</v>
      </c>
      <c r="AH1281" s="179">
        <v>3.01100797154956</v>
      </c>
      <c r="AI1281" s="179">
        <v>3.26456653757478</v>
      </c>
      <c r="AJ1281" s="179">
        <v>4.12032669790992</v>
      </c>
      <c r="AK1281" s="179">
        <v>4.68026853121562</v>
      </c>
      <c r="AL1281" s="179">
        <v>4.60631394945827</v>
      </c>
      <c r="AM1281" s="179">
        <v>5.36698964753394</v>
      </c>
      <c r="AN1281" s="179">
        <v>4.80704781422824</v>
      </c>
      <c r="AO1281" s="179">
        <v>4.01467729539941</v>
      </c>
      <c r="AP1281" s="179">
        <v>3.57094980485526</v>
      </c>
      <c r="AQ1281" s="179">
        <v>3.0004430312985</v>
      </c>
      <c r="AR1281" s="179">
        <v>2.83140398728169</v>
      </c>
      <c r="AS1281" s="177">
        <v>0.8</v>
      </c>
      <c r="AT1281" s="180">
        <v>1.04569256094693</v>
      </c>
      <c r="AU1281" s="181">
        <v>1274</v>
      </c>
    </row>
    <row r="1282" customHeight="1" spans="1:47">
      <c r="A1282" s="184" t="s">
        <v>1456</v>
      </c>
      <c r="B1282" s="185" t="s">
        <v>1475</v>
      </c>
      <c r="C1282" s="188" t="s">
        <v>1476</v>
      </c>
      <c r="D1282" s="186">
        <v>0</v>
      </c>
      <c r="E1282" s="186">
        <v>0.75</v>
      </c>
      <c r="F1282" s="186">
        <v>0.1</v>
      </c>
      <c r="G1282" s="187">
        <v>20</v>
      </c>
      <c r="H1282" s="234" t="s">
        <v>1477</v>
      </c>
      <c r="I1282" s="235">
        <v>5</v>
      </c>
      <c r="J1282" s="186" t="s">
        <v>160</v>
      </c>
      <c r="K1282" s="196" t="s">
        <v>160</v>
      </c>
      <c r="L1282" s="171">
        <v>0.4153</v>
      </c>
      <c r="M1282" s="172">
        <v>12</v>
      </c>
      <c r="N1282" s="173">
        <v>120.57</v>
      </c>
      <c r="O1282" s="173">
        <v>30</v>
      </c>
      <c r="P1282" s="174">
        <v>0.994</v>
      </c>
      <c r="Q1282" s="175">
        <v>24</v>
      </c>
      <c r="R1282" s="176">
        <v>19</v>
      </c>
      <c r="S1282" s="174">
        <f t="shared" si="38"/>
        <v>1.078656</v>
      </c>
      <c r="T1282" s="177">
        <f t="shared" si="39"/>
        <v>-0.0784828527352558</v>
      </c>
      <c r="U1282" s="219">
        <v>2.63</v>
      </c>
      <c r="V1282" s="219">
        <v>2.9</v>
      </c>
      <c r="W1282" s="219">
        <v>3.21</v>
      </c>
      <c r="X1282" s="219">
        <v>4.03</v>
      </c>
      <c r="Y1282" s="219">
        <v>4.51</v>
      </c>
      <c r="Z1282" s="219">
        <v>4.35</v>
      </c>
      <c r="AA1282" s="219">
        <v>5.21</v>
      </c>
      <c r="AB1282" s="219">
        <v>4.72</v>
      </c>
      <c r="AC1282" s="219">
        <v>3.87</v>
      </c>
      <c r="AD1282" s="219">
        <v>3.37</v>
      </c>
      <c r="AE1282" s="219">
        <v>2.79</v>
      </c>
      <c r="AF1282" s="219">
        <v>2.67</v>
      </c>
      <c r="AG1282" s="179">
        <v>2.77112413967011</v>
      </c>
      <c r="AH1282" s="179">
        <v>3.05561216921799</v>
      </c>
      <c r="AI1282" s="179">
        <v>3.38224657351371</v>
      </c>
      <c r="AJ1282" s="179">
        <v>4.24624725584431</v>
      </c>
      <c r="AK1282" s="179">
        <v>4.75200375281832</v>
      </c>
      <c r="AL1282" s="179">
        <v>4.58341825382698</v>
      </c>
      <c r="AM1282" s="179">
        <v>5.48956531090542</v>
      </c>
      <c r="AN1282" s="179">
        <v>4.97327222024445</v>
      </c>
      <c r="AO1282" s="179">
        <v>4.07766175685297</v>
      </c>
      <c r="AP1282" s="179">
        <v>3.55083207250504</v>
      </c>
      <c r="AQ1282" s="179">
        <v>2.93970963866145</v>
      </c>
      <c r="AR1282" s="179">
        <v>2.81327051441794</v>
      </c>
      <c r="AS1282" s="177">
        <v>0.8</v>
      </c>
      <c r="AT1282" s="180">
        <v>1.04153220703619</v>
      </c>
      <c r="AU1282" s="181">
        <v>1275</v>
      </c>
    </row>
    <row r="1283" customHeight="1" spans="1:47">
      <c r="A1283" s="184" t="s">
        <v>1456</v>
      </c>
      <c r="B1283" s="185" t="s">
        <v>1475</v>
      </c>
      <c r="C1283" s="167" t="s">
        <v>1478</v>
      </c>
      <c r="D1283" s="186">
        <v>0</v>
      </c>
      <c r="E1283" s="186">
        <v>0.75</v>
      </c>
      <c r="F1283" s="186">
        <v>0.1</v>
      </c>
      <c r="G1283" s="187">
        <v>20</v>
      </c>
      <c r="H1283" s="234" t="s">
        <v>1477</v>
      </c>
      <c r="I1283" s="235">
        <v>5</v>
      </c>
      <c r="J1283" s="186" t="s">
        <v>160</v>
      </c>
      <c r="K1283" s="196" t="s">
        <v>160</v>
      </c>
      <c r="L1283" s="171">
        <v>0.4153</v>
      </c>
      <c r="M1283" s="172">
        <v>10</v>
      </c>
      <c r="N1283" s="173">
        <v>120.57</v>
      </c>
      <c r="O1283" s="173">
        <v>30</v>
      </c>
      <c r="P1283" s="174">
        <v>0.994</v>
      </c>
      <c r="Q1283" s="175">
        <v>24</v>
      </c>
      <c r="R1283" s="176">
        <v>19</v>
      </c>
      <c r="S1283" s="174">
        <f t="shared" si="38"/>
        <v>1.078656</v>
      </c>
      <c r="T1283" s="177">
        <f t="shared" si="39"/>
        <v>-0.0784828527352558</v>
      </c>
      <c r="U1283" s="219">
        <v>2.63</v>
      </c>
      <c r="V1283" s="219">
        <v>2.9</v>
      </c>
      <c r="W1283" s="219">
        <v>3.21</v>
      </c>
      <c r="X1283" s="219">
        <v>4.03</v>
      </c>
      <c r="Y1283" s="219">
        <v>4.51</v>
      </c>
      <c r="Z1283" s="219">
        <v>4.35</v>
      </c>
      <c r="AA1283" s="219">
        <v>5.21</v>
      </c>
      <c r="AB1283" s="219">
        <v>4.72</v>
      </c>
      <c r="AC1283" s="219">
        <v>3.87</v>
      </c>
      <c r="AD1283" s="219">
        <v>3.37</v>
      </c>
      <c r="AE1283" s="219">
        <v>2.79</v>
      </c>
      <c r="AF1283" s="219">
        <v>2.67</v>
      </c>
      <c r="AG1283" s="179">
        <v>2.77112413967011</v>
      </c>
      <c r="AH1283" s="179">
        <v>3.05561216921799</v>
      </c>
      <c r="AI1283" s="179">
        <v>3.38224657351371</v>
      </c>
      <c r="AJ1283" s="179">
        <v>4.24624725584431</v>
      </c>
      <c r="AK1283" s="179">
        <v>4.75200375281832</v>
      </c>
      <c r="AL1283" s="179">
        <v>4.58341825382698</v>
      </c>
      <c r="AM1283" s="179">
        <v>5.48956531090542</v>
      </c>
      <c r="AN1283" s="179">
        <v>4.97327222024445</v>
      </c>
      <c r="AO1283" s="179">
        <v>4.07766175685297</v>
      </c>
      <c r="AP1283" s="179">
        <v>3.55083207250504</v>
      </c>
      <c r="AQ1283" s="179">
        <v>2.93970963866145</v>
      </c>
      <c r="AR1283" s="179">
        <v>2.81327051441794</v>
      </c>
      <c r="AS1283" s="177">
        <v>0.8</v>
      </c>
      <c r="AT1283" s="180">
        <v>1.04427373206867</v>
      </c>
      <c r="AU1283" s="181">
        <v>1276</v>
      </c>
    </row>
    <row r="1284" customHeight="1" spans="1:47">
      <c r="A1284" s="184" t="s">
        <v>1456</v>
      </c>
      <c r="B1284" s="185" t="s">
        <v>1475</v>
      </c>
      <c r="C1284" s="167" t="s">
        <v>1479</v>
      </c>
      <c r="D1284" s="186">
        <v>0</v>
      </c>
      <c r="E1284" s="186">
        <v>0.75</v>
      </c>
      <c r="F1284" s="186">
        <v>0.1</v>
      </c>
      <c r="G1284" s="187">
        <v>20</v>
      </c>
      <c r="H1284" s="234" t="s">
        <v>1477</v>
      </c>
      <c r="I1284" s="235">
        <v>5</v>
      </c>
      <c r="J1284" s="186" t="s">
        <v>160</v>
      </c>
      <c r="K1284" s="196" t="s">
        <v>160</v>
      </c>
      <c r="L1284" s="171">
        <v>0.4153</v>
      </c>
      <c r="M1284" s="172">
        <v>13</v>
      </c>
      <c r="N1284" s="173">
        <v>120.47</v>
      </c>
      <c r="O1284" s="173">
        <v>30.08</v>
      </c>
      <c r="P1284" s="174">
        <v>0.984</v>
      </c>
      <c r="Q1284" s="175">
        <v>24.18</v>
      </c>
      <c r="R1284" s="176">
        <v>19</v>
      </c>
      <c r="S1284" s="174">
        <f t="shared" si="38"/>
        <v>1.078656</v>
      </c>
      <c r="T1284" s="177">
        <f t="shared" si="39"/>
        <v>-0.0877536489854042</v>
      </c>
      <c r="U1284" s="219">
        <v>2.63</v>
      </c>
      <c r="V1284" s="219">
        <v>2.9</v>
      </c>
      <c r="W1284" s="219">
        <v>3.21</v>
      </c>
      <c r="X1284" s="219">
        <v>4.03</v>
      </c>
      <c r="Y1284" s="219">
        <v>4.51</v>
      </c>
      <c r="Z1284" s="219">
        <v>4.35</v>
      </c>
      <c r="AA1284" s="219">
        <v>5.21</v>
      </c>
      <c r="AB1284" s="219">
        <v>4.72</v>
      </c>
      <c r="AC1284" s="219">
        <v>3.87</v>
      </c>
      <c r="AD1284" s="219">
        <v>3.37</v>
      </c>
      <c r="AE1284" s="219">
        <v>2.79</v>
      </c>
      <c r="AF1284" s="219">
        <v>2.67</v>
      </c>
      <c r="AG1284" s="179">
        <v>2.77313323246707</v>
      </c>
      <c r="AH1284" s="179">
        <v>3.05782751868993</v>
      </c>
      <c r="AI1284" s="179">
        <v>3.38469873620506</v>
      </c>
      <c r="AJ1284" s="179">
        <v>4.24932582769669</v>
      </c>
      <c r="AK1284" s="179">
        <v>4.75544900320399</v>
      </c>
      <c r="AL1284" s="179">
        <v>4.58674127803489</v>
      </c>
      <c r="AM1284" s="179">
        <v>5.4935453008188</v>
      </c>
      <c r="AN1284" s="179">
        <v>4.97687789248843</v>
      </c>
      <c r="AO1284" s="179">
        <v>4.08061810252759</v>
      </c>
      <c r="AP1284" s="179">
        <v>3.55340646137415</v>
      </c>
      <c r="AQ1284" s="179">
        <v>2.94184095763617</v>
      </c>
      <c r="AR1284" s="179">
        <v>2.81531016375934</v>
      </c>
      <c r="AS1284" s="177">
        <v>0.8</v>
      </c>
      <c r="AT1284" s="180">
        <v>1.04630398996629</v>
      </c>
      <c r="AU1284" s="181">
        <v>1277</v>
      </c>
    </row>
    <row r="1285" customHeight="1" spans="1:47">
      <c r="A1285" s="184" t="s">
        <v>1456</v>
      </c>
      <c r="B1285" s="185" t="s">
        <v>1475</v>
      </c>
      <c r="C1285" s="167" t="s">
        <v>1480</v>
      </c>
      <c r="D1285" s="186">
        <v>0</v>
      </c>
      <c r="E1285" s="186">
        <v>0.75</v>
      </c>
      <c r="F1285" s="186">
        <v>0.1</v>
      </c>
      <c r="G1285" s="187">
        <v>20</v>
      </c>
      <c r="H1285" s="234" t="s">
        <v>1477</v>
      </c>
      <c r="I1285" s="235">
        <v>5</v>
      </c>
      <c r="J1285" s="186" t="s">
        <v>160</v>
      </c>
      <c r="K1285" s="196" t="s">
        <v>160</v>
      </c>
      <c r="L1285" s="171">
        <v>0.4153</v>
      </c>
      <c r="M1285" s="172">
        <v>52</v>
      </c>
      <c r="N1285" s="173">
        <v>120.9</v>
      </c>
      <c r="O1285" s="173">
        <v>29.5</v>
      </c>
      <c r="P1285" s="174">
        <v>1.015</v>
      </c>
      <c r="Q1285" s="175">
        <v>22.9</v>
      </c>
      <c r="R1285" s="176">
        <v>19</v>
      </c>
      <c r="S1285" s="174">
        <f t="shared" si="38"/>
        <v>1.05664</v>
      </c>
      <c r="T1285" s="177">
        <f t="shared" si="39"/>
        <v>-0.0394079345850998</v>
      </c>
      <c r="U1285" s="219">
        <v>2.51</v>
      </c>
      <c r="V1285" s="219">
        <v>2.61</v>
      </c>
      <c r="W1285" s="219">
        <v>3.08</v>
      </c>
      <c r="X1285" s="219">
        <v>3.81</v>
      </c>
      <c r="Y1285" s="219">
        <v>4.36</v>
      </c>
      <c r="Z1285" s="219">
        <v>4.2</v>
      </c>
      <c r="AA1285" s="219">
        <v>5.42</v>
      </c>
      <c r="AB1285" s="219">
        <v>4.73</v>
      </c>
      <c r="AC1285" s="219">
        <v>3.77</v>
      </c>
      <c r="AD1285" s="219">
        <v>3.34</v>
      </c>
      <c r="AE1285" s="219">
        <v>2.82</v>
      </c>
      <c r="AF1285" s="219">
        <v>2.68</v>
      </c>
      <c r="AG1285" s="179">
        <v>2.62863968806784</v>
      </c>
      <c r="AH1285" s="179">
        <v>2.73336636886735</v>
      </c>
      <c r="AI1285" s="179">
        <v>3.22558176862508</v>
      </c>
      <c r="AJ1285" s="179">
        <v>3.99008653846154</v>
      </c>
      <c r="AK1285" s="179">
        <v>4.56608328285887</v>
      </c>
      <c r="AL1285" s="179">
        <v>4.39852059357965</v>
      </c>
      <c r="AM1285" s="179">
        <v>5.67618609933374</v>
      </c>
      <c r="AN1285" s="179">
        <v>4.95357200181708</v>
      </c>
      <c r="AO1285" s="179">
        <v>3.94819586614173</v>
      </c>
      <c r="AP1285" s="179">
        <v>3.49787113870382</v>
      </c>
      <c r="AQ1285" s="179">
        <v>2.95329239854634</v>
      </c>
      <c r="AR1285" s="179">
        <v>2.80667504542701</v>
      </c>
      <c r="AS1285" s="177">
        <v>0.8</v>
      </c>
      <c r="AT1285" s="180">
        <v>1.04954185550419</v>
      </c>
      <c r="AU1285" s="181">
        <v>1278</v>
      </c>
    </row>
    <row r="1286" customHeight="1" spans="1:47">
      <c r="A1286" s="184" t="s">
        <v>1456</v>
      </c>
      <c r="B1286" s="185" t="s">
        <v>1475</v>
      </c>
      <c r="C1286" s="167" t="s">
        <v>1481</v>
      </c>
      <c r="D1286" s="186">
        <v>0</v>
      </c>
      <c r="E1286" s="186">
        <v>0.75</v>
      </c>
      <c r="F1286" s="186">
        <v>0.1</v>
      </c>
      <c r="G1286" s="187">
        <v>20</v>
      </c>
      <c r="H1286" s="234" t="s">
        <v>1477</v>
      </c>
      <c r="I1286" s="235">
        <v>5</v>
      </c>
      <c r="J1286" s="186" t="s">
        <v>160</v>
      </c>
      <c r="K1286" s="196" t="s">
        <v>160</v>
      </c>
      <c r="L1286" s="171">
        <v>0.4153</v>
      </c>
      <c r="M1286" s="172">
        <v>16</v>
      </c>
      <c r="N1286" s="173">
        <v>120.23</v>
      </c>
      <c r="O1286" s="173">
        <v>29.72</v>
      </c>
      <c r="P1286" s="174">
        <v>0.978</v>
      </c>
      <c r="Q1286" s="175">
        <v>23.22</v>
      </c>
      <c r="R1286" s="176">
        <v>19</v>
      </c>
      <c r="S1286" s="174">
        <f t="shared" si="38"/>
        <v>1.05664</v>
      </c>
      <c r="T1286" s="177">
        <f t="shared" si="39"/>
        <v>-0.0744245911568745</v>
      </c>
      <c r="U1286" s="219">
        <v>2.51</v>
      </c>
      <c r="V1286" s="219">
        <v>2.61</v>
      </c>
      <c r="W1286" s="219">
        <v>3.08</v>
      </c>
      <c r="X1286" s="219">
        <v>3.81</v>
      </c>
      <c r="Y1286" s="219">
        <v>4.36</v>
      </c>
      <c r="Z1286" s="219">
        <v>4.2</v>
      </c>
      <c r="AA1286" s="219">
        <v>5.42</v>
      </c>
      <c r="AB1286" s="219">
        <v>4.73</v>
      </c>
      <c r="AC1286" s="219">
        <v>3.77</v>
      </c>
      <c r="AD1286" s="219">
        <v>3.34</v>
      </c>
      <c r="AE1286" s="219">
        <v>2.82</v>
      </c>
      <c r="AF1286" s="219">
        <v>2.68</v>
      </c>
      <c r="AG1286" s="179">
        <v>2.63287749848577</v>
      </c>
      <c r="AH1286" s="179">
        <v>2.73777301635373</v>
      </c>
      <c r="AI1286" s="179">
        <v>3.23078195033313</v>
      </c>
      <c r="AJ1286" s="179">
        <v>3.99651923076923</v>
      </c>
      <c r="AK1286" s="179">
        <v>4.57344457904301</v>
      </c>
      <c r="AL1286" s="179">
        <v>4.40561175045427</v>
      </c>
      <c r="AM1286" s="179">
        <v>5.68533706844337</v>
      </c>
      <c r="AN1286" s="179">
        <v>4.96155799515445</v>
      </c>
      <c r="AO1286" s="179">
        <v>3.95456102362205</v>
      </c>
      <c r="AP1286" s="179">
        <v>3.50351029678982</v>
      </c>
      <c r="AQ1286" s="179">
        <v>2.95805360387644</v>
      </c>
      <c r="AR1286" s="179">
        <v>2.8111998788613</v>
      </c>
      <c r="AS1286" s="177">
        <v>0.8</v>
      </c>
      <c r="AT1286" s="180">
        <v>1.04806152117637</v>
      </c>
      <c r="AU1286" s="181">
        <v>1279</v>
      </c>
    </row>
    <row r="1287" customHeight="1" spans="1:47">
      <c r="A1287" s="184" t="s">
        <v>1456</v>
      </c>
      <c r="B1287" s="185" t="s">
        <v>1475</v>
      </c>
      <c r="C1287" s="167" t="s">
        <v>1482</v>
      </c>
      <c r="D1287" s="186">
        <v>0</v>
      </c>
      <c r="E1287" s="186">
        <v>0.75</v>
      </c>
      <c r="F1287" s="186">
        <v>0.1</v>
      </c>
      <c r="G1287" s="187">
        <v>20</v>
      </c>
      <c r="H1287" s="234" t="s">
        <v>1477</v>
      </c>
      <c r="I1287" s="235">
        <v>5</v>
      </c>
      <c r="J1287" s="186" t="s">
        <v>160</v>
      </c>
      <c r="K1287" s="196" t="s">
        <v>160</v>
      </c>
      <c r="L1287" s="171">
        <v>0.4153</v>
      </c>
      <c r="M1287" s="172">
        <v>8</v>
      </c>
      <c r="N1287" s="173">
        <v>120.87</v>
      </c>
      <c r="O1287" s="173">
        <v>30.03</v>
      </c>
      <c r="P1287" s="174">
        <v>1.026</v>
      </c>
      <c r="Q1287" s="175">
        <v>24.13</v>
      </c>
      <c r="R1287" s="176">
        <v>19</v>
      </c>
      <c r="S1287" s="174">
        <f t="shared" si="38"/>
        <v>1.078656</v>
      </c>
      <c r="T1287" s="177">
        <f t="shared" si="39"/>
        <v>-0.048816304734781</v>
      </c>
      <c r="U1287" s="219">
        <v>2.63</v>
      </c>
      <c r="V1287" s="219">
        <v>2.9</v>
      </c>
      <c r="W1287" s="219">
        <v>3.21</v>
      </c>
      <c r="X1287" s="219">
        <v>4.03</v>
      </c>
      <c r="Y1287" s="219">
        <v>4.51</v>
      </c>
      <c r="Z1287" s="219">
        <v>4.35</v>
      </c>
      <c r="AA1287" s="219">
        <v>5.21</v>
      </c>
      <c r="AB1287" s="219">
        <v>4.72</v>
      </c>
      <c r="AC1287" s="219">
        <v>3.87</v>
      </c>
      <c r="AD1287" s="219">
        <v>3.37</v>
      </c>
      <c r="AE1287" s="219">
        <v>2.79</v>
      </c>
      <c r="AF1287" s="219">
        <v>2.67</v>
      </c>
      <c r="AG1287" s="179">
        <v>2.77202140441438</v>
      </c>
      <c r="AH1287" s="179">
        <v>3.05660154859381</v>
      </c>
      <c r="AI1287" s="179">
        <v>3.38334171413314</v>
      </c>
      <c r="AJ1287" s="179">
        <v>4.24762215201139</v>
      </c>
      <c r="AK1287" s="179">
        <v>4.75354240833037</v>
      </c>
      <c r="AL1287" s="179">
        <v>4.58490232289071</v>
      </c>
      <c r="AM1287" s="179">
        <v>5.49134278212887</v>
      </c>
      <c r="AN1287" s="179">
        <v>4.97488252046992</v>
      </c>
      <c r="AO1287" s="179">
        <v>4.07898206657173</v>
      </c>
      <c r="AP1287" s="179">
        <v>3.5519817995728</v>
      </c>
      <c r="AQ1287" s="179">
        <v>2.94066148985404</v>
      </c>
      <c r="AR1287" s="179">
        <v>2.8141814257743</v>
      </c>
      <c r="AS1287" s="177">
        <v>0.8</v>
      </c>
      <c r="AT1287" s="180">
        <v>1.05156877481458</v>
      </c>
      <c r="AU1287" s="181">
        <v>1280</v>
      </c>
    </row>
    <row r="1288" customHeight="1" spans="1:47">
      <c r="A1288" s="184" t="s">
        <v>1456</v>
      </c>
      <c r="B1288" s="185" t="s">
        <v>1475</v>
      </c>
      <c r="C1288" s="167" t="s">
        <v>1483</v>
      </c>
      <c r="D1288" s="186">
        <v>0</v>
      </c>
      <c r="E1288" s="186">
        <v>0.75</v>
      </c>
      <c r="F1288" s="186">
        <v>0.1</v>
      </c>
      <c r="G1288" s="187">
        <v>20</v>
      </c>
      <c r="H1288" s="234" t="s">
        <v>1477</v>
      </c>
      <c r="I1288" s="235">
        <v>5</v>
      </c>
      <c r="J1288" s="186" t="s">
        <v>160</v>
      </c>
      <c r="K1288" s="196" t="s">
        <v>160</v>
      </c>
      <c r="L1288" s="171">
        <v>0.4153</v>
      </c>
      <c r="M1288" s="172">
        <v>23</v>
      </c>
      <c r="N1288" s="173">
        <v>120.82</v>
      </c>
      <c r="O1288" s="173">
        <v>29.58</v>
      </c>
      <c r="P1288" s="174">
        <v>1.011</v>
      </c>
      <c r="Q1288" s="175">
        <v>22.98</v>
      </c>
      <c r="R1288" s="176">
        <v>19</v>
      </c>
      <c r="S1288" s="174">
        <f t="shared" si="38"/>
        <v>1.05664</v>
      </c>
      <c r="T1288" s="177">
        <f t="shared" si="39"/>
        <v>-0.0431935190793458</v>
      </c>
      <c r="U1288" s="219">
        <v>2.51</v>
      </c>
      <c r="V1288" s="219">
        <v>2.61</v>
      </c>
      <c r="W1288" s="219">
        <v>3.08</v>
      </c>
      <c r="X1288" s="219">
        <v>3.81</v>
      </c>
      <c r="Y1288" s="219">
        <v>4.36</v>
      </c>
      <c r="Z1288" s="219">
        <v>4.2</v>
      </c>
      <c r="AA1288" s="219">
        <v>5.42</v>
      </c>
      <c r="AB1288" s="219">
        <v>4.73</v>
      </c>
      <c r="AC1288" s="219">
        <v>3.77</v>
      </c>
      <c r="AD1288" s="219">
        <v>3.34</v>
      </c>
      <c r="AE1288" s="219">
        <v>2.82</v>
      </c>
      <c r="AF1288" s="219">
        <v>2.68</v>
      </c>
      <c r="AG1288" s="179">
        <v>2.6300269533616</v>
      </c>
      <c r="AH1288" s="179">
        <v>2.73480890369473</v>
      </c>
      <c r="AI1288" s="179">
        <v>3.22728407026045</v>
      </c>
      <c r="AJ1288" s="179">
        <v>3.99219230769231</v>
      </c>
      <c r="AK1288" s="179">
        <v>4.56849303452453</v>
      </c>
      <c r="AL1288" s="179">
        <v>4.40084191399152</v>
      </c>
      <c r="AM1288" s="179">
        <v>5.67918170805573</v>
      </c>
      <c r="AN1288" s="179">
        <v>4.95618625075712</v>
      </c>
      <c r="AO1288" s="179">
        <v>3.95027952755906</v>
      </c>
      <c r="AP1288" s="179">
        <v>3.49971714112659</v>
      </c>
      <c r="AQ1288" s="179">
        <v>2.95485099939431</v>
      </c>
      <c r="AR1288" s="179">
        <v>2.80815626892792</v>
      </c>
      <c r="AS1288" s="177">
        <v>0.8</v>
      </c>
      <c r="AT1288" s="180">
        <v>1.05257843874073</v>
      </c>
      <c r="AU1288" s="181">
        <v>1281</v>
      </c>
    </row>
    <row r="1289" customHeight="1" spans="1:47">
      <c r="A1289" s="184" t="s">
        <v>1456</v>
      </c>
      <c r="B1289" s="185" t="s">
        <v>1484</v>
      </c>
      <c r="C1289" s="188" t="s">
        <v>1485</v>
      </c>
      <c r="D1289" s="186">
        <v>0</v>
      </c>
      <c r="E1289" s="186">
        <v>0.75</v>
      </c>
      <c r="F1289" s="186">
        <v>0.1</v>
      </c>
      <c r="G1289" s="187">
        <v>20</v>
      </c>
      <c r="H1289" s="234" t="s">
        <v>1486</v>
      </c>
      <c r="I1289" s="187">
        <v>3</v>
      </c>
      <c r="J1289" s="186" t="s">
        <v>160</v>
      </c>
      <c r="K1289" s="196" t="s">
        <v>160</v>
      </c>
      <c r="L1289" s="171">
        <v>0.4153</v>
      </c>
      <c r="M1289" s="172">
        <v>10</v>
      </c>
      <c r="N1289" s="173">
        <v>121.55</v>
      </c>
      <c r="O1289" s="173">
        <v>29.88</v>
      </c>
      <c r="P1289" s="174">
        <v>1.032</v>
      </c>
      <c r="Q1289" s="175">
        <v>22.68</v>
      </c>
      <c r="R1289" s="176">
        <v>19</v>
      </c>
      <c r="S1289" s="174">
        <f t="shared" si="38"/>
        <v>1.050088</v>
      </c>
      <c r="T1289" s="177">
        <f t="shared" si="39"/>
        <v>-0.0172252230289274</v>
      </c>
      <c r="U1289" s="219">
        <v>2.48</v>
      </c>
      <c r="V1289" s="219">
        <v>2.7</v>
      </c>
      <c r="W1289" s="219">
        <v>3.12</v>
      </c>
      <c r="X1289" s="219">
        <v>3.87</v>
      </c>
      <c r="Y1289" s="219">
        <v>4.44</v>
      </c>
      <c r="Z1289" s="219">
        <v>4.2</v>
      </c>
      <c r="AA1289" s="219">
        <v>5.45</v>
      </c>
      <c r="AB1289" s="219">
        <v>4.66</v>
      </c>
      <c r="AC1289" s="219">
        <v>3.65</v>
      </c>
      <c r="AD1289" s="219">
        <v>3.27</v>
      </c>
      <c r="AE1289" s="219">
        <v>2.74</v>
      </c>
      <c r="AF1289" s="219">
        <v>2.49</v>
      </c>
      <c r="AG1289" s="179">
        <v>2.59428771683897</v>
      </c>
      <c r="AH1289" s="179">
        <v>2.82442614333275</v>
      </c>
      <c r="AI1289" s="179">
        <v>3.26378132118451</v>
      </c>
      <c r="AJ1289" s="179">
        <v>4.04834413877694</v>
      </c>
      <c r="AK1289" s="179">
        <v>4.64461188014719</v>
      </c>
      <c r="AL1289" s="179">
        <v>4.39355177851761</v>
      </c>
      <c r="AM1289" s="179">
        <v>5.70115647450499</v>
      </c>
      <c r="AN1289" s="179">
        <v>4.87475030664097</v>
      </c>
      <c r="AO1289" s="179">
        <v>3.81820571228316</v>
      </c>
      <c r="AP1289" s="179">
        <v>3.420693884703</v>
      </c>
      <c r="AQ1289" s="179">
        <v>2.86626949360434</v>
      </c>
      <c r="AR1289" s="179">
        <v>2.60474855440687</v>
      </c>
      <c r="AS1289" s="177">
        <v>0.8</v>
      </c>
      <c r="AT1289" s="180">
        <v>1.04871835070941</v>
      </c>
      <c r="AU1289" s="181">
        <v>1282</v>
      </c>
    </row>
    <row r="1290" customHeight="1" spans="1:47">
      <c r="A1290" s="184" t="s">
        <v>1456</v>
      </c>
      <c r="B1290" s="185" t="s">
        <v>1484</v>
      </c>
      <c r="C1290" s="167" t="s">
        <v>1487</v>
      </c>
      <c r="D1290" s="186">
        <v>0</v>
      </c>
      <c r="E1290" s="186">
        <v>0.75</v>
      </c>
      <c r="F1290" s="186">
        <v>0.1</v>
      </c>
      <c r="G1290" s="187">
        <v>20</v>
      </c>
      <c r="H1290" s="234" t="s">
        <v>1486</v>
      </c>
      <c r="I1290" s="187">
        <v>3</v>
      </c>
      <c r="J1290" s="186" t="s">
        <v>160</v>
      </c>
      <c r="K1290" s="196" t="s">
        <v>160</v>
      </c>
      <c r="L1290" s="171">
        <v>0.4153</v>
      </c>
      <c r="M1290" s="172">
        <v>8</v>
      </c>
      <c r="N1290" s="173">
        <v>121.55</v>
      </c>
      <c r="O1290" s="173">
        <v>29.87</v>
      </c>
      <c r="P1290" s="174">
        <v>1.032</v>
      </c>
      <c r="Q1290" s="175">
        <v>22.67</v>
      </c>
      <c r="R1290" s="176">
        <v>19</v>
      </c>
      <c r="S1290" s="174">
        <f t="shared" si="38"/>
        <v>1.050088</v>
      </c>
      <c r="T1290" s="177">
        <f t="shared" si="39"/>
        <v>-0.0172252230289274</v>
      </c>
      <c r="U1290" s="219">
        <v>2.48</v>
      </c>
      <c r="V1290" s="219">
        <v>2.7</v>
      </c>
      <c r="W1290" s="219">
        <v>3.12</v>
      </c>
      <c r="X1290" s="219">
        <v>3.87</v>
      </c>
      <c r="Y1290" s="219">
        <v>4.44</v>
      </c>
      <c r="Z1290" s="219">
        <v>4.2</v>
      </c>
      <c r="AA1290" s="219">
        <v>5.45</v>
      </c>
      <c r="AB1290" s="219">
        <v>4.66</v>
      </c>
      <c r="AC1290" s="219">
        <v>3.65</v>
      </c>
      <c r="AD1290" s="219">
        <v>3.27</v>
      </c>
      <c r="AE1290" s="219">
        <v>2.74</v>
      </c>
      <c r="AF1290" s="219">
        <v>2.49</v>
      </c>
      <c r="AG1290" s="179">
        <v>2.59415546125658</v>
      </c>
      <c r="AH1290" s="179">
        <v>2.82428215540031</v>
      </c>
      <c r="AI1290" s="179">
        <v>3.26361493512925</v>
      </c>
      <c r="AJ1290" s="179">
        <v>4.04813775607378</v>
      </c>
      <c r="AK1290" s="179">
        <v>4.64437509999162</v>
      </c>
      <c r="AL1290" s="179">
        <v>4.39332779728937</v>
      </c>
      <c r="AM1290" s="179">
        <v>5.70086583219692</v>
      </c>
      <c r="AN1290" s="179">
        <v>4.87450179413535</v>
      </c>
      <c r="AO1290" s="179">
        <v>3.81801106193005</v>
      </c>
      <c r="AP1290" s="179">
        <v>3.42051949931815</v>
      </c>
      <c r="AQ1290" s="179">
        <v>2.86612337251735</v>
      </c>
      <c r="AR1290" s="179">
        <v>2.60461576553584</v>
      </c>
      <c r="AS1290" s="177">
        <v>0.8</v>
      </c>
      <c r="AT1290" s="180">
        <v>1.04988745651729</v>
      </c>
      <c r="AU1290" s="181">
        <v>1283</v>
      </c>
    </row>
    <row r="1291" customHeight="1" spans="1:47">
      <c r="A1291" s="184" t="s">
        <v>1456</v>
      </c>
      <c r="B1291" s="185" t="s">
        <v>1484</v>
      </c>
      <c r="C1291" s="167" t="s">
        <v>1488</v>
      </c>
      <c r="D1291" s="186">
        <v>0</v>
      </c>
      <c r="E1291" s="186">
        <v>0.75</v>
      </c>
      <c r="F1291" s="186">
        <v>0.1</v>
      </c>
      <c r="G1291" s="187">
        <v>20</v>
      </c>
      <c r="H1291" s="234" t="s">
        <v>1486</v>
      </c>
      <c r="I1291" s="187">
        <v>3</v>
      </c>
      <c r="J1291" s="186" t="s">
        <v>160</v>
      </c>
      <c r="K1291" s="196" t="s">
        <v>160</v>
      </c>
      <c r="L1291" s="171">
        <v>0.4153</v>
      </c>
      <c r="M1291" s="172">
        <v>9</v>
      </c>
      <c r="N1291" s="173">
        <v>121.57</v>
      </c>
      <c r="O1291" s="173">
        <v>29.87</v>
      </c>
      <c r="P1291" s="174">
        <v>1.032</v>
      </c>
      <c r="Q1291" s="175">
        <v>22.67</v>
      </c>
      <c r="R1291" s="176">
        <v>19</v>
      </c>
      <c r="S1291" s="174">
        <f t="shared" ref="S1291:S1354" si="40">(U1291*31+V1291*28+W1291*31+X1291*30+Y1291*31+Z1291*30+AA1291*31+AB1291*31+AC1291*30+AD1291*31+AE1291*30+AF1291*31)*AS1291/1000</f>
        <v>1.050088</v>
      </c>
      <c r="T1291" s="177">
        <f t="shared" ref="T1291:T1354" si="41">P1291/S1291-1</f>
        <v>-0.0172252230289274</v>
      </c>
      <c r="U1291" s="219">
        <v>2.48</v>
      </c>
      <c r="V1291" s="219">
        <v>2.7</v>
      </c>
      <c r="W1291" s="219">
        <v>3.12</v>
      </c>
      <c r="X1291" s="219">
        <v>3.87</v>
      </c>
      <c r="Y1291" s="219">
        <v>4.44</v>
      </c>
      <c r="Z1291" s="219">
        <v>4.2</v>
      </c>
      <c r="AA1291" s="219">
        <v>5.45</v>
      </c>
      <c r="AB1291" s="219">
        <v>4.66</v>
      </c>
      <c r="AC1291" s="219">
        <v>3.65</v>
      </c>
      <c r="AD1291" s="219">
        <v>3.27</v>
      </c>
      <c r="AE1291" s="219">
        <v>2.74</v>
      </c>
      <c r="AF1291" s="219">
        <v>2.49</v>
      </c>
      <c r="AG1291" s="179">
        <v>2.59415546125658</v>
      </c>
      <c r="AH1291" s="179">
        <v>2.82428215540031</v>
      </c>
      <c r="AI1291" s="179">
        <v>3.26361493512925</v>
      </c>
      <c r="AJ1291" s="179">
        <v>4.04813775607378</v>
      </c>
      <c r="AK1291" s="179">
        <v>4.64437509999162</v>
      </c>
      <c r="AL1291" s="179">
        <v>4.39332779728937</v>
      </c>
      <c r="AM1291" s="179">
        <v>5.70086583219692</v>
      </c>
      <c r="AN1291" s="179">
        <v>4.87450179413535</v>
      </c>
      <c r="AO1291" s="179">
        <v>3.81801106193005</v>
      </c>
      <c r="AP1291" s="179">
        <v>3.42051949931815</v>
      </c>
      <c r="AQ1291" s="179">
        <v>2.86612337251735</v>
      </c>
      <c r="AR1291" s="179">
        <v>2.60461576553584</v>
      </c>
      <c r="AS1291" s="177">
        <v>0.8</v>
      </c>
      <c r="AT1291" s="180">
        <v>1.04965827706159</v>
      </c>
      <c r="AU1291" s="181">
        <v>1284</v>
      </c>
    </row>
    <row r="1292" customHeight="1" spans="1:47">
      <c r="A1292" s="184" t="s">
        <v>1456</v>
      </c>
      <c r="B1292" s="185" t="s">
        <v>1484</v>
      </c>
      <c r="C1292" s="167" t="s">
        <v>1489</v>
      </c>
      <c r="D1292" s="186">
        <v>0</v>
      </c>
      <c r="E1292" s="186">
        <v>0.75</v>
      </c>
      <c r="F1292" s="186">
        <v>0.1</v>
      </c>
      <c r="G1292" s="187">
        <v>20</v>
      </c>
      <c r="H1292" s="234" t="s">
        <v>1486</v>
      </c>
      <c r="I1292" s="187">
        <v>3</v>
      </c>
      <c r="J1292" s="186" t="s">
        <v>160</v>
      </c>
      <c r="K1292" s="196" t="s">
        <v>160</v>
      </c>
      <c r="L1292" s="171">
        <v>0.4153</v>
      </c>
      <c r="M1292" s="172">
        <v>9</v>
      </c>
      <c r="N1292" s="173">
        <v>121.55</v>
      </c>
      <c r="O1292" s="173">
        <v>29.88</v>
      </c>
      <c r="P1292" s="174">
        <v>1.032</v>
      </c>
      <c r="Q1292" s="175">
        <v>22.68</v>
      </c>
      <c r="R1292" s="176">
        <v>19</v>
      </c>
      <c r="S1292" s="174">
        <f t="shared" si="40"/>
        <v>1.050088</v>
      </c>
      <c r="T1292" s="177">
        <f t="shared" si="41"/>
        <v>-0.0172252230289274</v>
      </c>
      <c r="U1292" s="219">
        <v>2.48</v>
      </c>
      <c r="V1292" s="219">
        <v>2.7</v>
      </c>
      <c r="W1292" s="219">
        <v>3.12</v>
      </c>
      <c r="X1292" s="219">
        <v>3.87</v>
      </c>
      <c r="Y1292" s="219">
        <v>4.44</v>
      </c>
      <c r="Z1292" s="219">
        <v>4.2</v>
      </c>
      <c r="AA1292" s="219">
        <v>5.45</v>
      </c>
      <c r="AB1292" s="219">
        <v>4.66</v>
      </c>
      <c r="AC1292" s="219">
        <v>3.65</v>
      </c>
      <c r="AD1292" s="219">
        <v>3.27</v>
      </c>
      <c r="AE1292" s="219">
        <v>2.74</v>
      </c>
      <c r="AF1292" s="219">
        <v>2.49</v>
      </c>
      <c r="AG1292" s="179">
        <v>2.59428771683897</v>
      </c>
      <c r="AH1292" s="179">
        <v>2.82442614333275</v>
      </c>
      <c r="AI1292" s="179">
        <v>3.26378132118451</v>
      </c>
      <c r="AJ1292" s="179">
        <v>4.04834413877694</v>
      </c>
      <c r="AK1292" s="179">
        <v>4.64461188014719</v>
      </c>
      <c r="AL1292" s="179">
        <v>4.39355177851761</v>
      </c>
      <c r="AM1292" s="179">
        <v>5.70115647450499</v>
      </c>
      <c r="AN1292" s="179">
        <v>4.87475030664097</v>
      </c>
      <c r="AO1292" s="179">
        <v>3.81820571228316</v>
      </c>
      <c r="AP1292" s="179">
        <v>3.420693884703</v>
      </c>
      <c r="AQ1292" s="179">
        <v>2.86626949360434</v>
      </c>
      <c r="AR1292" s="179">
        <v>2.60474855440687</v>
      </c>
      <c r="AS1292" s="177">
        <v>0.8</v>
      </c>
      <c r="AT1292" s="180">
        <v>1.04988745651729</v>
      </c>
      <c r="AU1292" s="181">
        <v>1285</v>
      </c>
    </row>
    <row r="1293" customHeight="1" spans="1:47">
      <c r="A1293" s="184" t="s">
        <v>1456</v>
      </c>
      <c r="B1293" s="185" t="s">
        <v>1484</v>
      </c>
      <c r="C1293" s="167" t="s">
        <v>1490</v>
      </c>
      <c r="D1293" s="186">
        <v>0</v>
      </c>
      <c r="E1293" s="186">
        <v>0.75</v>
      </c>
      <c r="F1293" s="186">
        <v>0.1</v>
      </c>
      <c r="G1293" s="187">
        <v>20</v>
      </c>
      <c r="H1293" s="234" t="s">
        <v>1486</v>
      </c>
      <c r="I1293" s="187">
        <v>3</v>
      </c>
      <c r="J1293" s="186" t="s">
        <v>160</v>
      </c>
      <c r="K1293" s="196" t="s">
        <v>160</v>
      </c>
      <c r="L1293" s="171">
        <v>0.4153</v>
      </c>
      <c r="M1293" s="172">
        <v>3</v>
      </c>
      <c r="N1293" s="173">
        <v>121.85</v>
      </c>
      <c r="O1293" s="173">
        <v>29.93</v>
      </c>
      <c r="P1293" s="174">
        <v>1.032</v>
      </c>
      <c r="Q1293" s="175">
        <v>22.83</v>
      </c>
      <c r="R1293" s="176">
        <v>19</v>
      </c>
      <c r="S1293" s="174">
        <f t="shared" si="40"/>
        <v>1.050088</v>
      </c>
      <c r="T1293" s="177">
        <f t="shared" si="41"/>
        <v>-0.0172252230289274</v>
      </c>
      <c r="U1293" s="219">
        <v>2.48</v>
      </c>
      <c r="V1293" s="219">
        <v>2.7</v>
      </c>
      <c r="W1293" s="219">
        <v>3.12</v>
      </c>
      <c r="X1293" s="219">
        <v>3.87</v>
      </c>
      <c r="Y1293" s="219">
        <v>4.44</v>
      </c>
      <c r="Z1293" s="219">
        <v>4.2</v>
      </c>
      <c r="AA1293" s="219">
        <v>5.45</v>
      </c>
      <c r="AB1293" s="219">
        <v>4.66</v>
      </c>
      <c r="AC1293" s="219">
        <v>3.65</v>
      </c>
      <c r="AD1293" s="219">
        <v>3.27</v>
      </c>
      <c r="AE1293" s="219">
        <v>2.74</v>
      </c>
      <c r="AF1293" s="219">
        <v>2.49</v>
      </c>
      <c r="AG1293" s="179">
        <v>2.59574252824525</v>
      </c>
      <c r="AH1293" s="179">
        <v>2.82601001058959</v>
      </c>
      <c r="AI1293" s="179">
        <v>3.26561156779241</v>
      </c>
      <c r="AJ1293" s="179">
        <v>4.05061434851174</v>
      </c>
      <c r="AK1293" s="179">
        <v>4.64721646185843</v>
      </c>
      <c r="AL1293" s="179">
        <v>4.39601557202825</v>
      </c>
      <c r="AM1293" s="179">
        <v>5.7043535398938</v>
      </c>
      <c r="AN1293" s="179">
        <v>4.87748394420277</v>
      </c>
      <c r="AO1293" s="179">
        <v>3.82034686616741</v>
      </c>
      <c r="AP1293" s="179">
        <v>3.42261212393628</v>
      </c>
      <c r="AQ1293" s="179">
        <v>2.86787682556129</v>
      </c>
      <c r="AR1293" s="179">
        <v>2.60620923198818</v>
      </c>
      <c r="AS1293" s="177">
        <v>0.8</v>
      </c>
      <c r="AT1293" s="180">
        <v>1.04831571464606</v>
      </c>
      <c r="AU1293" s="181">
        <v>1286</v>
      </c>
    </row>
    <row r="1294" customHeight="1" spans="1:47">
      <c r="A1294" s="184" t="s">
        <v>1456</v>
      </c>
      <c r="B1294" s="185" t="s">
        <v>1484</v>
      </c>
      <c r="C1294" s="167" t="s">
        <v>1491</v>
      </c>
      <c r="D1294" s="186">
        <v>0</v>
      </c>
      <c r="E1294" s="186">
        <v>0.75</v>
      </c>
      <c r="F1294" s="186">
        <v>0.1</v>
      </c>
      <c r="G1294" s="187">
        <v>20</v>
      </c>
      <c r="H1294" s="234" t="s">
        <v>1486</v>
      </c>
      <c r="I1294" s="187">
        <v>3</v>
      </c>
      <c r="J1294" s="186" t="s">
        <v>160</v>
      </c>
      <c r="K1294" s="196" t="s">
        <v>160</v>
      </c>
      <c r="L1294" s="171">
        <v>0.4153</v>
      </c>
      <c r="M1294" s="172">
        <v>1</v>
      </c>
      <c r="N1294" s="173">
        <v>121.72</v>
      </c>
      <c r="O1294" s="173">
        <v>29.95</v>
      </c>
      <c r="P1294" s="174">
        <v>1.027</v>
      </c>
      <c r="Q1294" s="175">
        <v>22.85</v>
      </c>
      <c r="R1294" s="176">
        <v>19</v>
      </c>
      <c r="S1294" s="174">
        <f t="shared" si="40"/>
        <v>1.050088</v>
      </c>
      <c r="T1294" s="177">
        <f t="shared" si="41"/>
        <v>-0.0219867287313067</v>
      </c>
      <c r="U1294" s="219">
        <v>2.48</v>
      </c>
      <c r="V1294" s="219">
        <v>2.7</v>
      </c>
      <c r="W1294" s="219">
        <v>3.12</v>
      </c>
      <c r="X1294" s="219">
        <v>3.87</v>
      </c>
      <c r="Y1294" s="219">
        <v>4.44</v>
      </c>
      <c r="Z1294" s="219">
        <v>4.2</v>
      </c>
      <c r="AA1294" s="219">
        <v>5.45</v>
      </c>
      <c r="AB1294" s="219">
        <v>4.66</v>
      </c>
      <c r="AC1294" s="219">
        <v>3.65</v>
      </c>
      <c r="AD1294" s="219">
        <v>3.27</v>
      </c>
      <c r="AE1294" s="219">
        <v>2.74</v>
      </c>
      <c r="AF1294" s="219">
        <v>2.49</v>
      </c>
      <c r="AG1294" s="179">
        <v>2.59604482671928</v>
      </c>
      <c r="AH1294" s="179">
        <v>2.82633912586374</v>
      </c>
      <c r="AI1294" s="179">
        <v>3.26599187877587</v>
      </c>
      <c r="AJ1294" s="179">
        <v>4.05108608040469</v>
      </c>
      <c r="AK1294" s="179">
        <v>4.64775767364259</v>
      </c>
      <c r="AL1294" s="179">
        <v>4.39652752912137</v>
      </c>
      <c r="AM1294" s="179">
        <v>5.70501786516939</v>
      </c>
      <c r="AN1294" s="179">
        <v>4.87805197278704</v>
      </c>
      <c r="AO1294" s="179">
        <v>3.82079178126024</v>
      </c>
      <c r="AP1294" s="179">
        <v>3.42301071910164</v>
      </c>
      <c r="AQ1294" s="179">
        <v>2.86821081661727</v>
      </c>
      <c r="AR1294" s="179">
        <v>2.60651274940767</v>
      </c>
      <c r="AS1294" s="177">
        <v>0.8</v>
      </c>
      <c r="AT1294" s="180">
        <v>1.04810169154685</v>
      </c>
      <c r="AU1294" s="181">
        <v>1287</v>
      </c>
    </row>
    <row r="1295" customHeight="1" spans="1:47">
      <c r="A1295" s="184" t="s">
        <v>1456</v>
      </c>
      <c r="B1295" s="185" t="s">
        <v>1484</v>
      </c>
      <c r="C1295" s="167" t="s">
        <v>1492</v>
      </c>
      <c r="D1295" s="186">
        <v>0</v>
      </c>
      <c r="E1295" s="186">
        <v>0.75</v>
      </c>
      <c r="F1295" s="186">
        <v>0.1</v>
      </c>
      <c r="G1295" s="187">
        <v>20</v>
      </c>
      <c r="H1295" s="234" t="s">
        <v>1486</v>
      </c>
      <c r="I1295" s="187">
        <v>3</v>
      </c>
      <c r="J1295" s="186" t="s">
        <v>160</v>
      </c>
      <c r="K1295" s="196" t="s">
        <v>160</v>
      </c>
      <c r="L1295" s="171">
        <v>0.4153</v>
      </c>
      <c r="M1295" s="172">
        <v>4</v>
      </c>
      <c r="N1295" s="173">
        <v>121.53</v>
      </c>
      <c r="O1295" s="173">
        <v>29.83</v>
      </c>
      <c r="P1295" s="174">
        <v>1.03</v>
      </c>
      <c r="Q1295" s="175">
        <v>22.63</v>
      </c>
      <c r="R1295" s="176">
        <v>19</v>
      </c>
      <c r="S1295" s="174">
        <f t="shared" si="40"/>
        <v>1.050088</v>
      </c>
      <c r="T1295" s="177">
        <f t="shared" si="41"/>
        <v>-0.0191298253098791</v>
      </c>
      <c r="U1295" s="219">
        <v>2.48</v>
      </c>
      <c r="V1295" s="219">
        <v>2.7</v>
      </c>
      <c r="W1295" s="219">
        <v>3.12</v>
      </c>
      <c r="X1295" s="219">
        <v>3.87</v>
      </c>
      <c r="Y1295" s="219">
        <v>4.44</v>
      </c>
      <c r="Z1295" s="219">
        <v>4.2</v>
      </c>
      <c r="AA1295" s="219">
        <v>5.45</v>
      </c>
      <c r="AB1295" s="219">
        <v>4.66</v>
      </c>
      <c r="AC1295" s="219">
        <v>3.65</v>
      </c>
      <c r="AD1295" s="219">
        <v>3.27</v>
      </c>
      <c r="AE1295" s="219">
        <v>2.74</v>
      </c>
      <c r="AF1295" s="219">
        <v>2.49</v>
      </c>
      <c r="AG1295" s="179">
        <v>2.59364533258165</v>
      </c>
      <c r="AH1295" s="179">
        <v>2.82372677337518</v>
      </c>
      <c r="AI1295" s="179">
        <v>3.26297316034466</v>
      </c>
      <c r="AJ1295" s="179">
        <v>4.04734170850443</v>
      </c>
      <c r="AK1295" s="179">
        <v>4.64346180510586</v>
      </c>
      <c r="AL1295" s="179">
        <v>4.39246386969473</v>
      </c>
      <c r="AM1295" s="179">
        <v>5.69974478329435</v>
      </c>
      <c r="AN1295" s="179">
        <v>4.87354324589939</v>
      </c>
      <c r="AO1295" s="179">
        <v>3.8172602677109</v>
      </c>
      <c r="AP1295" s="179">
        <v>3.41984686997661</v>
      </c>
      <c r="AQ1295" s="179">
        <v>2.86555976261037</v>
      </c>
      <c r="AR1295" s="179">
        <v>2.60410357989045</v>
      </c>
      <c r="AS1295" s="177">
        <v>0.8</v>
      </c>
      <c r="AT1295" s="180">
        <v>1.03945227047362</v>
      </c>
      <c r="AU1295" s="181">
        <v>1288</v>
      </c>
    </row>
    <row r="1296" customHeight="1" spans="1:47">
      <c r="A1296" s="184" t="s">
        <v>1456</v>
      </c>
      <c r="B1296" s="185" t="s">
        <v>1484</v>
      </c>
      <c r="C1296" s="167" t="s">
        <v>1493</v>
      </c>
      <c r="D1296" s="186">
        <v>0</v>
      </c>
      <c r="E1296" s="186">
        <v>0.75</v>
      </c>
      <c r="F1296" s="186">
        <v>0.1</v>
      </c>
      <c r="G1296" s="187">
        <v>20</v>
      </c>
      <c r="H1296" s="234" t="s">
        <v>1486</v>
      </c>
      <c r="I1296" s="187">
        <v>3</v>
      </c>
      <c r="J1296" s="186" t="s">
        <v>160</v>
      </c>
      <c r="K1296" s="196" t="s">
        <v>160</v>
      </c>
      <c r="L1296" s="171">
        <v>0.4153</v>
      </c>
      <c r="M1296" s="172">
        <v>9</v>
      </c>
      <c r="N1296" s="173">
        <v>121.87</v>
      </c>
      <c r="O1296" s="173">
        <v>29.48</v>
      </c>
      <c r="P1296" s="174">
        <v>1.046</v>
      </c>
      <c r="Q1296" s="175">
        <v>22.18</v>
      </c>
      <c r="R1296" s="176">
        <v>19</v>
      </c>
      <c r="S1296" s="174">
        <f t="shared" si="40"/>
        <v>1.050088</v>
      </c>
      <c r="T1296" s="177">
        <f t="shared" si="41"/>
        <v>-0.00389300706226559</v>
      </c>
      <c r="U1296" s="219">
        <v>2.48</v>
      </c>
      <c r="V1296" s="219">
        <v>2.7</v>
      </c>
      <c r="W1296" s="219">
        <v>3.12</v>
      </c>
      <c r="X1296" s="219">
        <v>3.87</v>
      </c>
      <c r="Y1296" s="219">
        <v>4.44</v>
      </c>
      <c r="Z1296" s="219">
        <v>4.2</v>
      </c>
      <c r="AA1296" s="219">
        <v>5.45</v>
      </c>
      <c r="AB1296" s="219">
        <v>4.66</v>
      </c>
      <c r="AC1296" s="219">
        <v>3.65</v>
      </c>
      <c r="AD1296" s="219">
        <v>3.27</v>
      </c>
      <c r="AE1296" s="219">
        <v>2.74</v>
      </c>
      <c r="AF1296" s="219">
        <v>2.49</v>
      </c>
      <c r="AG1296" s="179">
        <v>2.5876749377195</v>
      </c>
      <c r="AH1296" s="179">
        <v>2.81722674671075</v>
      </c>
      <c r="AI1296" s="179">
        <v>3.25546201842131</v>
      </c>
      <c r="AJ1296" s="179">
        <v>4.03802500361874</v>
      </c>
      <c r="AK1296" s="179">
        <v>4.63277287236879</v>
      </c>
      <c r="AL1296" s="179">
        <v>4.38235271710561</v>
      </c>
      <c r="AM1296" s="179">
        <v>5.68662435910133</v>
      </c>
      <c r="AN1296" s="179">
        <v>4.86232468136004</v>
      </c>
      <c r="AO1296" s="179">
        <v>3.8084731946275</v>
      </c>
      <c r="AP1296" s="179">
        <v>3.4119746154608</v>
      </c>
      <c r="AQ1296" s="179">
        <v>2.85896343925461</v>
      </c>
      <c r="AR1296" s="179">
        <v>2.59810911085547</v>
      </c>
      <c r="AS1296" s="177">
        <v>0.8</v>
      </c>
      <c r="AT1296" s="180">
        <v>1.04836922042086</v>
      </c>
      <c r="AU1296" s="181">
        <v>1289</v>
      </c>
    </row>
    <row r="1297" customHeight="1" spans="1:47">
      <c r="A1297" s="184" t="s">
        <v>1456</v>
      </c>
      <c r="B1297" s="185" t="s">
        <v>1484</v>
      </c>
      <c r="C1297" s="167" t="s">
        <v>1494</v>
      </c>
      <c r="D1297" s="186">
        <v>0</v>
      </c>
      <c r="E1297" s="186">
        <v>0.75</v>
      </c>
      <c r="F1297" s="186">
        <v>0.1</v>
      </c>
      <c r="G1297" s="187">
        <v>20</v>
      </c>
      <c r="H1297" s="234" t="s">
        <v>1486</v>
      </c>
      <c r="I1297" s="187">
        <v>3</v>
      </c>
      <c r="J1297" s="186" t="s">
        <v>160</v>
      </c>
      <c r="K1297" s="196" t="s">
        <v>160</v>
      </c>
      <c r="L1297" s="171">
        <v>0.4153</v>
      </c>
      <c r="M1297" s="172">
        <v>35</v>
      </c>
      <c r="N1297" s="173">
        <v>121.43</v>
      </c>
      <c r="O1297" s="173">
        <v>29.28</v>
      </c>
      <c r="P1297" s="174">
        <v>1.039</v>
      </c>
      <c r="Q1297" s="175">
        <v>21.88</v>
      </c>
      <c r="R1297" s="176">
        <v>19</v>
      </c>
      <c r="S1297" s="174">
        <f t="shared" si="40"/>
        <v>1.050088</v>
      </c>
      <c r="T1297" s="177">
        <f t="shared" si="41"/>
        <v>-0.0105591150455966</v>
      </c>
      <c r="U1297" s="219">
        <v>2.48</v>
      </c>
      <c r="V1297" s="219">
        <v>2.7</v>
      </c>
      <c r="W1297" s="219">
        <v>3.12</v>
      </c>
      <c r="X1297" s="219">
        <v>3.87</v>
      </c>
      <c r="Y1297" s="219">
        <v>4.44</v>
      </c>
      <c r="Z1297" s="219">
        <v>4.2</v>
      </c>
      <c r="AA1297" s="219">
        <v>5.45</v>
      </c>
      <c r="AB1297" s="219">
        <v>4.66</v>
      </c>
      <c r="AC1297" s="219">
        <v>3.65</v>
      </c>
      <c r="AD1297" s="219">
        <v>3.27</v>
      </c>
      <c r="AE1297" s="219">
        <v>2.74</v>
      </c>
      <c r="AF1297" s="219">
        <v>2.49</v>
      </c>
      <c r="AG1297" s="179">
        <v>2.5843874418144</v>
      </c>
      <c r="AH1297" s="179">
        <v>2.81364761810439</v>
      </c>
      <c r="AI1297" s="179">
        <v>3.25132613647618</v>
      </c>
      <c r="AJ1297" s="179">
        <v>4.03289491928295</v>
      </c>
      <c r="AK1297" s="179">
        <v>4.6268871942161</v>
      </c>
      <c r="AL1297" s="179">
        <v>4.37678518371793</v>
      </c>
      <c r="AM1297" s="179">
        <v>5.67939982172922</v>
      </c>
      <c r="AN1297" s="179">
        <v>4.85614737050609</v>
      </c>
      <c r="AO1297" s="179">
        <v>3.80363474299297</v>
      </c>
      <c r="AP1297" s="179">
        <v>3.40763989303753</v>
      </c>
      <c r="AQ1297" s="179">
        <v>2.85533128652075</v>
      </c>
      <c r="AR1297" s="179">
        <v>2.59480835891849</v>
      </c>
      <c r="AS1297" s="177">
        <v>0.8</v>
      </c>
      <c r="AT1297" s="180">
        <v>1.05245147537305</v>
      </c>
      <c r="AU1297" s="181">
        <v>1290</v>
      </c>
    </row>
    <row r="1298" customHeight="1" spans="1:47">
      <c r="A1298" s="184" t="s">
        <v>1456</v>
      </c>
      <c r="B1298" s="185" t="s">
        <v>1484</v>
      </c>
      <c r="C1298" s="167" t="s">
        <v>1495</v>
      </c>
      <c r="D1298" s="186">
        <v>0</v>
      </c>
      <c r="E1298" s="186">
        <v>0.75</v>
      </c>
      <c r="F1298" s="186">
        <v>0.1</v>
      </c>
      <c r="G1298" s="187">
        <v>20</v>
      </c>
      <c r="H1298" s="234" t="s">
        <v>1486</v>
      </c>
      <c r="I1298" s="187">
        <v>3</v>
      </c>
      <c r="J1298" s="186" t="s">
        <v>160</v>
      </c>
      <c r="K1298" s="196" t="s">
        <v>160</v>
      </c>
      <c r="L1298" s="171">
        <v>0.4153</v>
      </c>
      <c r="M1298" s="172">
        <v>6</v>
      </c>
      <c r="N1298" s="173">
        <v>121.15</v>
      </c>
      <c r="O1298" s="173">
        <v>30.03</v>
      </c>
      <c r="P1298" s="174">
        <v>1.031</v>
      </c>
      <c r="Q1298" s="175">
        <v>23.73</v>
      </c>
      <c r="R1298" s="176">
        <v>19</v>
      </c>
      <c r="S1298" s="174">
        <f t="shared" si="40"/>
        <v>1.13816</v>
      </c>
      <c r="T1298" s="177">
        <f t="shared" si="41"/>
        <v>-0.0941519645744008</v>
      </c>
      <c r="U1298" s="219">
        <v>2.63</v>
      </c>
      <c r="V1298" s="219">
        <v>3.09</v>
      </c>
      <c r="W1298" s="219">
        <v>3.49</v>
      </c>
      <c r="X1298" s="219">
        <v>4.41</v>
      </c>
      <c r="Y1298" s="219">
        <v>4.87</v>
      </c>
      <c r="Z1298" s="219">
        <v>4.6</v>
      </c>
      <c r="AA1298" s="219">
        <v>5.44</v>
      </c>
      <c r="AB1298" s="219">
        <v>5.09</v>
      </c>
      <c r="AC1298" s="219">
        <v>4.17</v>
      </c>
      <c r="AD1298" s="219">
        <v>3.47</v>
      </c>
      <c r="AE1298" s="219">
        <v>2.86</v>
      </c>
      <c r="AF1298" s="219">
        <v>2.59</v>
      </c>
      <c r="AG1298" s="179">
        <v>2.76938426934702</v>
      </c>
      <c r="AH1298" s="179">
        <v>3.25376326702748</v>
      </c>
      <c r="AI1298" s="179">
        <v>3.67496239544528</v>
      </c>
      <c r="AJ1298" s="179">
        <v>4.64372039080621</v>
      </c>
      <c r="AK1298" s="179">
        <v>5.12809938848668</v>
      </c>
      <c r="AL1298" s="179">
        <v>4.84378997680467</v>
      </c>
      <c r="AM1298" s="179">
        <v>5.72830814648204</v>
      </c>
      <c r="AN1298" s="179">
        <v>5.35975890911647</v>
      </c>
      <c r="AO1298" s="179">
        <v>4.39100091375554</v>
      </c>
      <c r="AP1298" s="179">
        <v>3.65390243902439</v>
      </c>
      <c r="AQ1298" s="179">
        <v>3.01157376818725</v>
      </c>
      <c r="AR1298" s="179">
        <v>2.72726435650524</v>
      </c>
      <c r="AS1298" s="177">
        <v>0.8</v>
      </c>
      <c r="AT1298" s="180">
        <v>1.05281210430992</v>
      </c>
      <c r="AU1298" s="181">
        <v>1291</v>
      </c>
    </row>
    <row r="1299" customHeight="1" spans="1:47">
      <c r="A1299" s="184" t="s">
        <v>1456</v>
      </c>
      <c r="B1299" s="185" t="s">
        <v>1484</v>
      </c>
      <c r="C1299" s="167" t="s">
        <v>1496</v>
      </c>
      <c r="D1299" s="186">
        <v>0</v>
      </c>
      <c r="E1299" s="186">
        <v>0.75</v>
      </c>
      <c r="F1299" s="186">
        <v>0.1</v>
      </c>
      <c r="G1299" s="187">
        <v>20</v>
      </c>
      <c r="H1299" s="234" t="s">
        <v>1486</v>
      </c>
      <c r="I1299" s="187">
        <v>3</v>
      </c>
      <c r="J1299" s="186" t="s">
        <v>160</v>
      </c>
      <c r="K1299" s="196" t="s">
        <v>160</v>
      </c>
      <c r="L1299" s="171">
        <v>0.4153</v>
      </c>
      <c r="M1299" s="172">
        <v>9</v>
      </c>
      <c r="N1299" s="173">
        <v>121.23</v>
      </c>
      <c r="O1299" s="173">
        <v>30.17</v>
      </c>
      <c r="P1299" s="174">
        <v>1.036</v>
      </c>
      <c r="Q1299" s="175">
        <v>23.87</v>
      </c>
      <c r="R1299" s="176">
        <v>19</v>
      </c>
      <c r="S1299" s="174">
        <f t="shared" si="40"/>
        <v>1.13816</v>
      </c>
      <c r="T1299" s="177">
        <f t="shared" si="41"/>
        <v>-0.0897589091164686</v>
      </c>
      <c r="U1299" s="219">
        <v>2.63</v>
      </c>
      <c r="V1299" s="219">
        <v>3.09</v>
      </c>
      <c r="W1299" s="219">
        <v>3.49</v>
      </c>
      <c r="X1299" s="219">
        <v>4.41</v>
      </c>
      <c r="Y1299" s="219">
        <v>4.87</v>
      </c>
      <c r="Z1299" s="219">
        <v>4.6</v>
      </c>
      <c r="AA1299" s="219">
        <v>5.44</v>
      </c>
      <c r="AB1299" s="219">
        <v>5.09</v>
      </c>
      <c r="AC1299" s="219">
        <v>4.17</v>
      </c>
      <c r="AD1299" s="219">
        <v>3.47</v>
      </c>
      <c r="AE1299" s="219">
        <v>2.86</v>
      </c>
      <c r="AF1299" s="219">
        <v>2.59</v>
      </c>
      <c r="AG1299" s="179">
        <v>2.77182441835946</v>
      </c>
      <c r="AH1299" s="179">
        <v>3.25663021016377</v>
      </c>
      <c r="AI1299" s="179">
        <v>3.67820046390666</v>
      </c>
      <c r="AJ1299" s="179">
        <v>4.64781204751529</v>
      </c>
      <c r="AK1299" s="179">
        <v>5.1326178393196</v>
      </c>
      <c r="AL1299" s="179">
        <v>4.84805791804316</v>
      </c>
      <c r="AM1299" s="179">
        <v>5.73335545090321</v>
      </c>
      <c r="AN1299" s="179">
        <v>5.36448147887819</v>
      </c>
      <c r="AO1299" s="179">
        <v>4.39486989526956</v>
      </c>
      <c r="AP1299" s="179">
        <v>3.65712195121951</v>
      </c>
      <c r="AQ1299" s="179">
        <v>3.01422731426162</v>
      </c>
      <c r="AR1299" s="179">
        <v>2.72966739298517</v>
      </c>
      <c r="AS1299" s="177">
        <v>0.8</v>
      </c>
      <c r="AT1299" s="180">
        <v>1.04912972186511</v>
      </c>
      <c r="AU1299" s="181">
        <v>1292</v>
      </c>
    </row>
    <row r="1300" customHeight="1" spans="1:47">
      <c r="A1300" s="184" t="s">
        <v>1456</v>
      </c>
      <c r="B1300" s="185" t="s">
        <v>1484</v>
      </c>
      <c r="C1300" s="167" t="s">
        <v>1497</v>
      </c>
      <c r="D1300" s="186">
        <v>0</v>
      </c>
      <c r="E1300" s="186">
        <v>0.75</v>
      </c>
      <c r="F1300" s="186">
        <v>0.1</v>
      </c>
      <c r="G1300" s="187">
        <v>20</v>
      </c>
      <c r="H1300" s="234" t="s">
        <v>1486</v>
      </c>
      <c r="I1300" s="187">
        <v>3</v>
      </c>
      <c r="J1300" s="186" t="s">
        <v>160</v>
      </c>
      <c r="K1300" s="196" t="s">
        <v>160</v>
      </c>
      <c r="L1300" s="171">
        <v>0.4153</v>
      </c>
      <c r="M1300" s="172">
        <v>13</v>
      </c>
      <c r="N1300" s="173">
        <v>121.4</v>
      </c>
      <c r="O1300" s="173">
        <v>29.65</v>
      </c>
      <c r="P1300" s="174">
        <v>1.026</v>
      </c>
      <c r="Q1300" s="175">
        <v>22.45</v>
      </c>
      <c r="R1300" s="176">
        <v>19</v>
      </c>
      <c r="S1300" s="174">
        <f t="shared" si="40"/>
        <v>1.050088</v>
      </c>
      <c r="T1300" s="177">
        <f t="shared" si="41"/>
        <v>-0.0229390298717825</v>
      </c>
      <c r="U1300" s="219">
        <v>2.48</v>
      </c>
      <c r="V1300" s="219">
        <v>2.7</v>
      </c>
      <c r="W1300" s="219">
        <v>3.12</v>
      </c>
      <c r="X1300" s="219">
        <v>3.87</v>
      </c>
      <c r="Y1300" s="219">
        <v>4.44</v>
      </c>
      <c r="Z1300" s="219">
        <v>4.2</v>
      </c>
      <c r="AA1300" s="219">
        <v>5.45</v>
      </c>
      <c r="AB1300" s="219">
        <v>4.66</v>
      </c>
      <c r="AC1300" s="219">
        <v>3.65</v>
      </c>
      <c r="AD1300" s="219">
        <v>3.27</v>
      </c>
      <c r="AE1300" s="219">
        <v>2.74</v>
      </c>
      <c r="AF1300" s="219">
        <v>2.49</v>
      </c>
      <c r="AG1300" s="179">
        <v>2.59111358286163</v>
      </c>
      <c r="AH1300" s="179">
        <v>2.82097043295419</v>
      </c>
      <c r="AI1300" s="179">
        <v>3.25978805585817</v>
      </c>
      <c r="AJ1300" s="179">
        <v>4.04339095390101</v>
      </c>
      <c r="AK1300" s="179">
        <v>4.63892915641356</v>
      </c>
      <c r="AL1300" s="179">
        <v>4.38817622903985</v>
      </c>
      <c r="AM1300" s="179">
        <v>5.69418105911124</v>
      </c>
      <c r="AN1300" s="179">
        <v>4.86878600650612</v>
      </c>
      <c r="AO1300" s="179">
        <v>3.81353410380844</v>
      </c>
      <c r="AP1300" s="179">
        <v>3.41650863546674</v>
      </c>
      <c r="AQ1300" s="179">
        <v>2.86276258751647</v>
      </c>
      <c r="AR1300" s="179">
        <v>2.6015616215022</v>
      </c>
      <c r="AS1300" s="177">
        <v>0.8</v>
      </c>
      <c r="AT1300" s="180">
        <v>1.04922184289401</v>
      </c>
      <c r="AU1300" s="181">
        <v>1293</v>
      </c>
    </row>
    <row r="1301" customHeight="1" spans="1:47">
      <c r="A1301" s="184" t="s">
        <v>1456</v>
      </c>
      <c r="B1301" s="185" t="s">
        <v>1498</v>
      </c>
      <c r="C1301" s="188" t="s">
        <v>1499</v>
      </c>
      <c r="D1301" s="186">
        <v>0</v>
      </c>
      <c r="E1301" s="186">
        <v>0.75</v>
      </c>
      <c r="F1301" s="186">
        <v>0.1</v>
      </c>
      <c r="G1301" s="187">
        <v>20</v>
      </c>
      <c r="H1301" s="186" t="s">
        <v>160</v>
      </c>
      <c r="I1301" s="186" t="s">
        <v>160</v>
      </c>
      <c r="J1301" s="186" t="s">
        <v>160</v>
      </c>
      <c r="K1301" s="196" t="s">
        <v>160</v>
      </c>
      <c r="L1301" s="171">
        <v>0.4153</v>
      </c>
      <c r="M1301" s="172">
        <v>3</v>
      </c>
      <c r="N1301" s="173">
        <v>120.08</v>
      </c>
      <c r="O1301" s="173">
        <v>30.9</v>
      </c>
      <c r="P1301" s="174">
        <v>1.001</v>
      </c>
      <c r="Q1301" s="175">
        <v>25.3</v>
      </c>
      <c r="R1301" s="176">
        <v>20</v>
      </c>
      <c r="S1301" s="174">
        <f t="shared" si="40"/>
        <v>1.078656</v>
      </c>
      <c r="T1301" s="177">
        <f t="shared" si="41"/>
        <v>-0.0719932953601521</v>
      </c>
      <c r="U1301" s="219">
        <v>2.63</v>
      </c>
      <c r="V1301" s="219">
        <v>2.9</v>
      </c>
      <c r="W1301" s="219">
        <v>3.21</v>
      </c>
      <c r="X1301" s="219">
        <v>4.03</v>
      </c>
      <c r="Y1301" s="219">
        <v>4.51</v>
      </c>
      <c r="Z1301" s="219">
        <v>4.35</v>
      </c>
      <c r="AA1301" s="219">
        <v>5.21</v>
      </c>
      <c r="AB1301" s="219">
        <v>4.72</v>
      </c>
      <c r="AC1301" s="219">
        <v>3.87</v>
      </c>
      <c r="AD1301" s="219">
        <v>3.37</v>
      </c>
      <c r="AE1301" s="219">
        <v>2.79</v>
      </c>
      <c r="AF1301" s="219">
        <v>2.67</v>
      </c>
      <c r="AG1301" s="179">
        <v>2.79123457339504</v>
      </c>
      <c r="AH1301" s="179">
        <v>3.07778717218464</v>
      </c>
      <c r="AI1301" s="179">
        <v>3.40679200783197</v>
      </c>
      <c r="AJ1301" s="179">
        <v>4.27706286341521</v>
      </c>
      <c r="AK1301" s="179">
        <v>4.78648970570784</v>
      </c>
      <c r="AL1301" s="179">
        <v>4.61668075827697</v>
      </c>
      <c r="AM1301" s="179">
        <v>5.52940385071793</v>
      </c>
      <c r="AN1301" s="179">
        <v>5.00936394921087</v>
      </c>
      <c r="AO1301" s="179">
        <v>4.10725391598434</v>
      </c>
      <c r="AP1301" s="179">
        <v>3.57660095526285</v>
      </c>
      <c r="AQ1301" s="179">
        <v>2.96104352082592</v>
      </c>
      <c r="AR1301" s="179">
        <v>2.83368681025276</v>
      </c>
      <c r="AS1301" s="177">
        <v>0.8</v>
      </c>
      <c r="AT1301" s="180">
        <v>1.04933403856325</v>
      </c>
      <c r="AU1301" s="181">
        <v>1294</v>
      </c>
    </row>
    <row r="1302" customHeight="1" spans="1:47">
      <c r="A1302" s="184" t="s">
        <v>1456</v>
      </c>
      <c r="B1302" s="185" t="s">
        <v>1498</v>
      </c>
      <c r="C1302" s="167" t="s">
        <v>1500</v>
      </c>
      <c r="D1302" s="186">
        <v>0</v>
      </c>
      <c r="E1302" s="186">
        <v>0.75</v>
      </c>
      <c r="F1302" s="186">
        <v>0.1</v>
      </c>
      <c r="G1302" s="187">
        <v>20</v>
      </c>
      <c r="H1302" s="186" t="s">
        <v>160</v>
      </c>
      <c r="I1302" s="186" t="s">
        <v>160</v>
      </c>
      <c r="J1302" s="186" t="s">
        <v>160</v>
      </c>
      <c r="K1302" s="196" t="s">
        <v>160</v>
      </c>
      <c r="L1302" s="171">
        <v>0.4153</v>
      </c>
      <c r="M1302" s="172">
        <v>1</v>
      </c>
      <c r="N1302" s="173">
        <v>120.12</v>
      </c>
      <c r="O1302" s="173">
        <v>30.87</v>
      </c>
      <c r="P1302" s="174">
        <v>1.002</v>
      </c>
      <c r="Q1302" s="175">
        <v>25.27</v>
      </c>
      <c r="R1302" s="176">
        <v>20</v>
      </c>
      <c r="S1302" s="174">
        <f t="shared" si="40"/>
        <v>1.078656</v>
      </c>
      <c r="T1302" s="177">
        <f t="shared" si="41"/>
        <v>-0.0710662157351372</v>
      </c>
      <c r="U1302" s="219">
        <v>2.63</v>
      </c>
      <c r="V1302" s="219">
        <v>2.9</v>
      </c>
      <c r="W1302" s="219">
        <v>3.21</v>
      </c>
      <c r="X1302" s="219">
        <v>4.03</v>
      </c>
      <c r="Y1302" s="219">
        <v>4.51</v>
      </c>
      <c r="Z1302" s="219">
        <v>4.35</v>
      </c>
      <c r="AA1302" s="219">
        <v>5.21</v>
      </c>
      <c r="AB1302" s="219">
        <v>4.72</v>
      </c>
      <c r="AC1302" s="219">
        <v>3.87</v>
      </c>
      <c r="AD1302" s="219">
        <v>3.37</v>
      </c>
      <c r="AE1302" s="219">
        <v>2.79</v>
      </c>
      <c r="AF1302" s="219">
        <v>2.67</v>
      </c>
      <c r="AG1302" s="179">
        <v>2.79012274534235</v>
      </c>
      <c r="AH1302" s="179">
        <v>3.07656120208853</v>
      </c>
      <c r="AI1302" s="179">
        <v>3.40543498576006</v>
      </c>
      <c r="AJ1302" s="179">
        <v>4.27535918772992</v>
      </c>
      <c r="AK1302" s="179">
        <v>4.78458311083422</v>
      </c>
      <c r="AL1302" s="179">
        <v>4.61484180313279</v>
      </c>
      <c r="AM1302" s="179">
        <v>5.52720133202801</v>
      </c>
      <c r="AN1302" s="179">
        <v>5.00736857719236</v>
      </c>
      <c r="AO1302" s="179">
        <v>4.10561788002848</v>
      </c>
      <c r="AP1302" s="179">
        <v>3.57517629346149</v>
      </c>
      <c r="AQ1302" s="179">
        <v>2.95986405304379</v>
      </c>
      <c r="AR1302" s="179">
        <v>2.83255807226771</v>
      </c>
      <c r="AS1302" s="177">
        <v>0.8</v>
      </c>
      <c r="AT1302" s="180">
        <v>1.05213893029443</v>
      </c>
      <c r="AU1302" s="181">
        <v>1295</v>
      </c>
    </row>
    <row r="1303" customHeight="1" spans="1:47">
      <c r="A1303" s="184" t="s">
        <v>1456</v>
      </c>
      <c r="B1303" s="185" t="s">
        <v>1498</v>
      </c>
      <c r="C1303" s="167" t="s">
        <v>1501</v>
      </c>
      <c r="D1303" s="186">
        <v>0</v>
      </c>
      <c r="E1303" s="186">
        <v>0.75</v>
      </c>
      <c r="F1303" s="186">
        <v>0.1</v>
      </c>
      <c r="G1303" s="187">
        <v>20</v>
      </c>
      <c r="H1303" s="186" t="s">
        <v>160</v>
      </c>
      <c r="I1303" s="186" t="s">
        <v>160</v>
      </c>
      <c r="J1303" s="186" t="s">
        <v>160</v>
      </c>
      <c r="K1303" s="196" t="s">
        <v>160</v>
      </c>
      <c r="L1303" s="171">
        <v>0.4153</v>
      </c>
      <c r="M1303" s="172">
        <v>7</v>
      </c>
      <c r="N1303" s="173">
        <v>120.43</v>
      </c>
      <c r="O1303" s="173">
        <v>30.88</v>
      </c>
      <c r="P1303" s="174">
        <v>1.023</v>
      </c>
      <c r="Q1303" s="175">
        <v>25.28</v>
      </c>
      <c r="R1303" s="176">
        <v>20</v>
      </c>
      <c r="S1303" s="174">
        <f t="shared" si="40"/>
        <v>1.078656</v>
      </c>
      <c r="T1303" s="177">
        <f t="shared" si="41"/>
        <v>-0.0515975436098257</v>
      </c>
      <c r="U1303" s="219">
        <v>2.63</v>
      </c>
      <c r="V1303" s="219">
        <v>2.9</v>
      </c>
      <c r="W1303" s="219">
        <v>3.21</v>
      </c>
      <c r="X1303" s="219">
        <v>4.03</v>
      </c>
      <c r="Y1303" s="219">
        <v>4.51</v>
      </c>
      <c r="Z1303" s="219">
        <v>4.35</v>
      </c>
      <c r="AA1303" s="219">
        <v>5.21</v>
      </c>
      <c r="AB1303" s="219">
        <v>4.72</v>
      </c>
      <c r="AC1303" s="219">
        <v>3.87</v>
      </c>
      <c r="AD1303" s="219">
        <v>3.37</v>
      </c>
      <c r="AE1303" s="219">
        <v>2.79</v>
      </c>
      <c r="AF1303" s="219">
        <v>2.67</v>
      </c>
      <c r="AG1303" s="179">
        <v>2.79027879138483</v>
      </c>
      <c r="AH1303" s="179">
        <v>3.07673326806693</v>
      </c>
      <c r="AI1303" s="179">
        <v>3.40562544499822</v>
      </c>
      <c r="AJ1303" s="179">
        <v>4.2755983001068</v>
      </c>
      <c r="AK1303" s="179">
        <v>4.78485070309719</v>
      </c>
      <c r="AL1303" s="179">
        <v>4.61509990210039</v>
      </c>
      <c r="AM1303" s="179">
        <v>5.52751045745817</v>
      </c>
      <c r="AN1303" s="179">
        <v>5.00764862940548</v>
      </c>
      <c r="AO1303" s="179">
        <v>4.10584749911</v>
      </c>
      <c r="AP1303" s="179">
        <v>3.57537624599502</v>
      </c>
      <c r="AQ1303" s="179">
        <v>2.96002959238163</v>
      </c>
      <c r="AR1303" s="179">
        <v>2.83271649163403</v>
      </c>
      <c r="AS1303" s="177">
        <v>0.8</v>
      </c>
      <c r="AT1303" s="180">
        <v>1.05145774230258</v>
      </c>
      <c r="AU1303" s="181">
        <v>1296</v>
      </c>
    </row>
    <row r="1304" customHeight="1" spans="1:47">
      <c r="A1304" s="184" t="s">
        <v>1456</v>
      </c>
      <c r="B1304" s="185" t="s">
        <v>1498</v>
      </c>
      <c r="C1304" s="167" t="s">
        <v>1502</v>
      </c>
      <c r="D1304" s="186">
        <v>0</v>
      </c>
      <c r="E1304" s="186">
        <v>0.75</v>
      </c>
      <c r="F1304" s="186">
        <v>0.1</v>
      </c>
      <c r="G1304" s="187">
        <v>20</v>
      </c>
      <c r="H1304" s="186" t="s">
        <v>160</v>
      </c>
      <c r="I1304" s="186" t="s">
        <v>160</v>
      </c>
      <c r="J1304" s="186" t="s">
        <v>160</v>
      </c>
      <c r="K1304" s="196" t="s">
        <v>160</v>
      </c>
      <c r="L1304" s="171">
        <v>0.4153</v>
      </c>
      <c r="M1304" s="172">
        <v>8</v>
      </c>
      <c r="N1304" s="173">
        <v>119.97</v>
      </c>
      <c r="O1304" s="173">
        <v>30.53</v>
      </c>
      <c r="P1304" s="174">
        <v>0.98</v>
      </c>
      <c r="Q1304" s="175">
        <v>25.03</v>
      </c>
      <c r="R1304" s="176">
        <v>20</v>
      </c>
      <c r="S1304" s="174">
        <f t="shared" si="40"/>
        <v>1.061776</v>
      </c>
      <c r="T1304" s="177">
        <f t="shared" si="41"/>
        <v>-0.0770181281174183</v>
      </c>
      <c r="U1304" s="219">
        <v>2.61</v>
      </c>
      <c r="V1304" s="219">
        <v>2.85</v>
      </c>
      <c r="W1304" s="219">
        <v>3.09</v>
      </c>
      <c r="X1304" s="219">
        <v>3.9</v>
      </c>
      <c r="Y1304" s="219">
        <v>4.43</v>
      </c>
      <c r="Z1304" s="219">
        <v>4.36</v>
      </c>
      <c r="AA1304" s="219">
        <v>5.08</v>
      </c>
      <c r="AB1304" s="219">
        <v>4.55</v>
      </c>
      <c r="AC1304" s="219">
        <v>3.8</v>
      </c>
      <c r="AD1304" s="219">
        <v>3.38</v>
      </c>
      <c r="AE1304" s="219">
        <v>2.84</v>
      </c>
      <c r="AF1304" s="219">
        <v>2.68</v>
      </c>
      <c r="AG1304" s="179">
        <v>2.76391924473712</v>
      </c>
      <c r="AH1304" s="179">
        <v>3.01807273850605</v>
      </c>
      <c r="AI1304" s="179">
        <v>3.27222623227498</v>
      </c>
      <c r="AJ1304" s="179">
        <v>4.12999427374512</v>
      </c>
      <c r="AK1304" s="179">
        <v>4.69124990581818</v>
      </c>
      <c r="AL1304" s="179">
        <v>4.61712180346891</v>
      </c>
      <c r="AM1304" s="179">
        <v>5.3795822847757</v>
      </c>
      <c r="AN1304" s="179">
        <v>4.81832665270264</v>
      </c>
      <c r="AO1304" s="179">
        <v>4.02409698467473</v>
      </c>
      <c r="AP1304" s="179">
        <v>3.57932837057911</v>
      </c>
      <c r="AQ1304" s="179">
        <v>3.00748300959901</v>
      </c>
      <c r="AR1304" s="179">
        <v>2.83804734708639</v>
      </c>
      <c r="AS1304" s="177">
        <v>0.8</v>
      </c>
      <c r="AT1304" s="180">
        <v>1.04416440212162</v>
      </c>
      <c r="AU1304" s="181">
        <v>1297</v>
      </c>
    </row>
    <row r="1305" customHeight="1" spans="1:47">
      <c r="A1305" s="184" t="s">
        <v>1456</v>
      </c>
      <c r="B1305" s="185" t="s">
        <v>1498</v>
      </c>
      <c r="C1305" s="167" t="s">
        <v>1503</v>
      </c>
      <c r="D1305" s="186">
        <v>0</v>
      </c>
      <c r="E1305" s="186">
        <v>0.75</v>
      </c>
      <c r="F1305" s="186">
        <v>0.1</v>
      </c>
      <c r="G1305" s="187">
        <v>20</v>
      </c>
      <c r="H1305" s="186" t="s">
        <v>160</v>
      </c>
      <c r="I1305" s="186" t="s">
        <v>160</v>
      </c>
      <c r="J1305" s="186" t="s">
        <v>160</v>
      </c>
      <c r="K1305" s="196" t="s">
        <v>160</v>
      </c>
      <c r="L1305" s="171">
        <v>0.4153</v>
      </c>
      <c r="M1305" s="172">
        <v>5</v>
      </c>
      <c r="N1305" s="173">
        <v>119.9</v>
      </c>
      <c r="O1305" s="173">
        <v>31.02</v>
      </c>
      <c r="P1305" s="174">
        <v>1.018</v>
      </c>
      <c r="Q1305" s="175">
        <v>26.02</v>
      </c>
      <c r="R1305" s="176">
        <v>20</v>
      </c>
      <c r="S1305" s="174">
        <f t="shared" si="40"/>
        <v>1.102016</v>
      </c>
      <c r="T1305" s="177">
        <f t="shared" si="41"/>
        <v>-0.0762384575178584</v>
      </c>
      <c r="U1305" s="219">
        <v>2.74</v>
      </c>
      <c r="V1305" s="219">
        <v>3.12</v>
      </c>
      <c r="W1305" s="219">
        <v>3.32</v>
      </c>
      <c r="X1305" s="219">
        <v>4.15</v>
      </c>
      <c r="Y1305" s="219">
        <v>4.72</v>
      </c>
      <c r="Z1305" s="219">
        <v>4.6</v>
      </c>
      <c r="AA1305" s="219">
        <v>5.02</v>
      </c>
      <c r="AB1305" s="219">
        <v>4.67</v>
      </c>
      <c r="AC1305" s="219">
        <v>3.96</v>
      </c>
      <c r="AD1305" s="219">
        <v>3.4</v>
      </c>
      <c r="AE1305" s="219">
        <v>2.85</v>
      </c>
      <c r="AF1305" s="219">
        <v>2.69</v>
      </c>
      <c r="AG1305" s="179">
        <v>2.91961408908764</v>
      </c>
      <c r="AH1305" s="179">
        <v>3.32452407224577</v>
      </c>
      <c r="AI1305" s="179">
        <v>3.53763458969743</v>
      </c>
      <c r="AJ1305" s="179">
        <v>4.42204323712178</v>
      </c>
      <c r="AK1305" s="179">
        <v>5.02940821185899</v>
      </c>
      <c r="AL1305" s="179">
        <v>4.901541901388</v>
      </c>
      <c r="AM1305" s="179">
        <v>5.34907398803647</v>
      </c>
      <c r="AN1305" s="179">
        <v>4.97613058249608</v>
      </c>
      <c r="AO1305" s="179">
        <v>4.21958824554271</v>
      </c>
      <c r="AP1305" s="179">
        <v>3.62287879667809</v>
      </c>
      <c r="AQ1305" s="179">
        <v>3.03682487368604</v>
      </c>
      <c r="AR1305" s="179">
        <v>2.86633645972472</v>
      </c>
      <c r="AS1305" s="177">
        <v>0.8</v>
      </c>
      <c r="AT1305" s="180">
        <v>1.04230979453268</v>
      </c>
      <c r="AU1305" s="181">
        <v>1298</v>
      </c>
    </row>
    <row r="1306" customHeight="1" spans="1:47">
      <c r="A1306" s="184" t="s">
        <v>1456</v>
      </c>
      <c r="B1306" s="185" t="s">
        <v>1498</v>
      </c>
      <c r="C1306" s="167" t="s">
        <v>1504</v>
      </c>
      <c r="D1306" s="186">
        <v>0</v>
      </c>
      <c r="E1306" s="186">
        <v>0.75</v>
      </c>
      <c r="F1306" s="186">
        <v>0.1</v>
      </c>
      <c r="G1306" s="187">
        <v>20</v>
      </c>
      <c r="H1306" s="186" t="s">
        <v>160</v>
      </c>
      <c r="I1306" s="186" t="s">
        <v>160</v>
      </c>
      <c r="J1306" s="186" t="s">
        <v>160</v>
      </c>
      <c r="K1306" s="196" t="s">
        <v>160</v>
      </c>
      <c r="L1306" s="171">
        <v>0.4153</v>
      </c>
      <c r="M1306" s="172">
        <v>16</v>
      </c>
      <c r="N1306" s="173">
        <v>119.68</v>
      </c>
      <c r="O1306" s="173">
        <v>30.63</v>
      </c>
      <c r="P1306" s="174">
        <v>0.986</v>
      </c>
      <c r="Q1306" s="175">
        <v>25.13</v>
      </c>
      <c r="R1306" s="176">
        <v>20</v>
      </c>
      <c r="S1306" s="174">
        <f t="shared" si="40"/>
        <v>1.061776</v>
      </c>
      <c r="T1306" s="177">
        <f t="shared" si="41"/>
        <v>-0.071367218697729</v>
      </c>
      <c r="U1306" s="219">
        <v>2.61</v>
      </c>
      <c r="V1306" s="219">
        <v>2.85</v>
      </c>
      <c r="W1306" s="219">
        <v>3.09</v>
      </c>
      <c r="X1306" s="219">
        <v>3.9</v>
      </c>
      <c r="Y1306" s="219">
        <v>4.43</v>
      </c>
      <c r="Z1306" s="219">
        <v>4.36</v>
      </c>
      <c r="AA1306" s="219">
        <v>5.08</v>
      </c>
      <c r="AB1306" s="219">
        <v>4.55</v>
      </c>
      <c r="AC1306" s="219">
        <v>3.8</v>
      </c>
      <c r="AD1306" s="219">
        <v>3.38</v>
      </c>
      <c r="AE1306" s="219">
        <v>2.84</v>
      </c>
      <c r="AF1306" s="219">
        <v>2.68</v>
      </c>
      <c r="AG1306" s="179">
        <v>2.76592509154473</v>
      </c>
      <c r="AH1306" s="179">
        <v>3.02026303099712</v>
      </c>
      <c r="AI1306" s="179">
        <v>3.27460097044951</v>
      </c>
      <c r="AJ1306" s="179">
        <v>4.13299151610133</v>
      </c>
      <c r="AK1306" s="179">
        <v>4.69465446572535</v>
      </c>
      <c r="AL1306" s="179">
        <v>4.62047256671841</v>
      </c>
      <c r="AM1306" s="179">
        <v>5.38348638507557</v>
      </c>
      <c r="AN1306" s="179">
        <v>4.82182343545155</v>
      </c>
      <c r="AO1306" s="179">
        <v>4.02701737466283</v>
      </c>
      <c r="AP1306" s="179">
        <v>3.58192598062115</v>
      </c>
      <c r="AQ1306" s="179">
        <v>3.00966561685327</v>
      </c>
      <c r="AR1306" s="179">
        <v>2.84010699055168</v>
      </c>
      <c r="AS1306" s="177">
        <v>0.8</v>
      </c>
      <c r="AT1306" s="180">
        <v>1.04379654077788</v>
      </c>
      <c r="AU1306" s="181">
        <v>1299</v>
      </c>
    </row>
    <row r="1307" customHeight="1" spans="1:47">
      <c r="A1307" s="184" t="s">
        <v>1456</v>
      </c>
      <c r="B1307" s="185" t="s">
        <v>1505</v>
      </c>
      <c r="C1307" s="188" t="s">
        <v>1506</v>
      </c>
      <c r="D1307" s="186">
        <v>0</v>
      </c>
      <c r="E1307" s="186">
        <v>0.75</v>
      </c>
      <c r="F1307" s="186">
        <v>0.1</v>
      </c>
      <c r="G1307" s="187">
        <v>20</v>
      </c>
      <c r="H1307" s="186" t="s">
        <v>1507</v>
      </c>
      <c r="I1307" s="187">
        <v>3</v>
      </c>
      <c r="J1307" s="186" t="s">
        <v>160</v>
      </c>
      <c r="K1307" s="196" t="s">
        <v>160</v>
      </c>
      <c r="L1307" s="171">
        <v>0.4153</v>
      </c>
      <c r="M1307" s="172">
        <v>4</v>
      </c>
      <c r="N1307" s="173">
        <v>120.75</v>
      </c>
      <c r="O1307" s="173">
        <v>30.75</v>
      </c>
      <c r="P1307" s="174">
        <v>1.028</v>
      </c>
      <c r="Q1307" s="175">
        <v>25.15</v>
      </c>
      <c r="R1307" s="176">
        <v>20</v>
      </c>
      <c r="S1307" s="174">
        <f t="shared" si="40"/>
        <v>1.078656</v>
      </c>
      <c r="T1307" s="177">
        <f t="shared" si="41"/>
        <v>-0.0469621454847514</v>
      </c>
      <c r="U1307" s="219">
        <v>2.63</v>
      </c>
      <c r="V1307" s="219">
        <v>2.9</v>
      </c>
      <c r="W1307" s="219">
        <v>3.21</v>
      </c>
      <c r="X1307" s="219">
        <v>4.03</v>
      </c>
      <c r="Y1307" s="219">
        <v>4.51</v>
      </c>
      <c r="Z1307" s="219">
        <v>4.35</v>
      </c>
      <c r="AA1307" s="219">
        <v>5.21</v>
      </c>
      <c r="AB1307" s="219">
        <v>4.72</v>
      </c>
      <c r="AC1307" s="219">
        <v>3.87</v>
      </c>
      <c r="AD1307" s="219">
        <v>3.37</v>
      </c>
      <c r="AE1307" s="219">
        <v>2.79</v>
      </c>
      <c r="AF1307" s="219">
        <v>2.67</v>
      </c>
      <c r="AG1307" s="179">
        <v>2.78743095110953</v>
      </c>
      <c r="AH1307" s="179">
        <v>3.07359306396108</v>
      </c>
      <c r="AI1307" s="179">
        <v>3.40214956390174</v>
      </c>
      <c r="AJ1307" s="179">
        <v>4.27123449922867</v>
      </c>
      <c r="AK1307" s="179">
        <v>4.77996714429809</v>
      </c>
      <c r="AL1307" s="179">
        <v>4.61038959594162</v>
      </c>
      <c r="AM1307" s="179">
        <v>5.52186891835766</v>
      </c>
      <c r="AN1307" s="179">
        <v>5.00253767651596</v>
      </c>
      <c r="AO1307" s="179">
        <v>4.1016569508722</v>
      </c>
      <c r="AP1307" s="179">
        <v>3.57172711225822</v>
      </c>
      <c r="AQ1307" s="179">
        <v>2.957008499466</v>
      </c>
      <c r="AR1307" s="179">
        <v>2.82982533819865</v>
      </c>
      <c r="AS1307" s="177">
        <v>0.8</v>
      </c>
      <c r="AT1307" s="180">
        <v>1.04128592213951</v>
      </c>
      <c r="AU1307" s="181">
        <v>1300</v>
      </c>
    </row>
    <row r="1308" customHeight="1" spans="1:47">
      <c r="A1308" s="184" t="s">
        <v>1456</v>
      </c>
      <c r="B1308" s="185" t="s">
        <v>1505</v>
      </c>
      <c r="C1308" s="167" t="s">
        <v>1508</v>
      </c>
      <c r="D1308" s="186">
        <v>0</v>
      </c>
      <c r="E1308" s="186">
        <v>0.75</v>
      </c>
      <c r="F1308" s="186">
        <v>0.1</v>
      </c>
      <c r="G1308" s="187">
        <v>20</v>
      </c>
      <c r="H1308" s="186" t="s">
        <v>1507</v>
      </c>
      <c r="I1308" s="187">
        <v>3</v>
      </c>
      <c r="J1308" s="186" t="s">
        <v>160</v>
      </c>
      <c r="K1308" s="196" t="s">
        <v>160</v>
      </c>
      <c r="L1308" s="171">
        <v>0.4153</v>
      </c>
      <c r="M1308" s="172">
        <v>4</v>
      </c>
      <c r="N1308" s="173">
        <v>120.75</v>
      </c>
      <c r="O1308" s="173">
        <v>30.75</v>
      </c>
      <c r="P1308" s="174">
        <v>1.028</v>
      </c>
      <c r="Q1308" s="175">
        <v>25.15</v>
      </c>
      <c r="R1308" s="176">
        <v>20</v>
      </c>
      <c r="S1308" s="174">
        <f t="shared" si="40"/>
        <v>1.078656</v>
      </c>
      <c r="T1308" s="177">
        <f t="shared" si="41"/>
        <v>-0.0469621454847514</v>
      </c>
      <c r="U1308" s="219">
        <v>2.63</v>
      </c>
      <c r="V1308" s="219">
        <v>2.9</v>
      </c>
      <c r="W1308" s="219">
        <v>3.21</v>
      </c>
      <c r="X1308" s="219">
        <v>4.03</v>
      </c>
      <c r="Y1308" s="219">
        <v>4.51</v>
      </c>
      <c r="Z1308" s="219">
        <v>4.35</v>
      </c>
      <c r="AA1308" s="219">
        <v>5.21</v>
      </c>
      <c r="AB1308" s="219">
        <v>4.72</v>
      </c>
      <c r="AC1308" s="219">
        <v>3.87</v>
      </c>
      <c r="AD1308" s="219">
        <v>3.37</v>
      </c>
      <c r="AE1308" s="219">
        <v>2.79</v>
      </c>
      <c r="AF1308" s="219">
        <v>2.67</v>
      </c>
      <c r="AG1308" s="179">
        <v>2.78743095110953</v>
      </c>
      <c r="AH1308" s="179">
        <v>3.07359306396108</v>
      </c>
      <c r="AI1308" s="179">
        <v>3.40214956390174</v>
      </c>
      <c r="AJ1308" s="179">
        <v>4.27123449922867</v>
      </c>
      <c r="AK1308" s="179">
        <v>4.77996714429809</v>
      </c>
      <c r="AL1308" s="179">
        <v>4.61038959594162</v>
      </c>
      <c r="AM1308" s="179">
        <v>5.52186891835766</v>
      </c>
      <c r="AN1308" s="179">
        <v>5.00253767651596</v>
      </c>
      <c r="AO1308" s="179">
        <v>4.1016569508722</v>
      </c>
      <c r="AP1308" s="179">
        <v>3.57172711225822</v>
      </c>
      <c r="AQ1308" s="179">
        <v>2.957008499466</v>
      </c>
      <c r="AR1308" s="179">
        <v>2.82982533819865</v>
      </c>
      <c r="AS1308" s="177">
        <v>0.8</v>
      </c>
      <c r="AT1308" s="180">
        <v>1.05009556620024</v>
      </c>
      <c r="AU1308" s="181">
        <v>1301</v>
      </c>
    </row>
    <row r="1309" customHeight="1" spans="1:47">
      <c r="A1309" s="184" t="s">
        <v>1456</v>
      </c>
      <c r="B1309" s="185" t="s">
        <v>1505</v>
      </c>
      <c r="C1309" s="167" t="s">
        <v>1509</v>
      </c>
      <c r="D1309" s="186">
        <v>0</v>
      </c>
      <c r="E1309" s="186">
        <v>0.75</v>
      </c>
      <c r="F1309" s="186">
        <v>0.1</v>
      </c>
      <c r="G1309" s="187">
        <v>20</v>
      </c>
      <c r="H1309" s="186" t="s">
        <v>1507</v>
      </c>
      <c r="I1309" s="187">
        <v>3</v>
      </c>
      <c r="J1309" s="186" t="s">
        <v>160</v>
      </c>
      <c r="K1309" s="196" t="s">
        <v>160</v>
      </c>
      <c r="L1309" s="171">
        <v>0.4153</v>
      </c>
      <c r="M1309" s="172">
        <v>6</v>
      </c>
      <c r="N1309" s="173">
        <v>120.7</v>
      </c>
      <c r="O1309" s="173">
        <v>30.77</v>
      </c>
      <c r="P1309" s="174">
        <v>1.028</v>
      </c>
      <c r="Q1309" s="175">
        <v>25.17</v>
      </c>
      <c r="R1309" s="176">
        <v>20</v>
      </c>
      <c r="S1309" s="174">
        <f t="shared" si="40"/>
        <v>1.078656</v>
      </c>
      <c r="T1309" s="177">
        <f t="shared" si="41"/>
        <v>-0.0469621454847514</v>
      </c>
      <c r="U1309" s="219">
        <v>2.63</v>
      </c>
      <c r="V1309" s="219">
        <v>2.9</v>
      </c>
      <c r="W1309" s="219">
        <v>3.21</v>
      </c>
      <c r="X1309" s="219">
        <v>4.03</v>
      </c>
      <c r="Y1309" s="219">
        <v>4.51</v>
      </c>
      <c r="Z1309" s="219">
        <v>4.35</v>
      </c>
      <c r="AA1309" s="219">
        <v>5.21</v>
      </c>
      <c r="AB1309" s="219">
        <v>4.72</v>
      </c>
      <c r="AC1309" s="219">
        <v>3.87</v>
      </c>
      <c r="AD1309" s="219">
        <v>3.37</v>
      </c>
      <c r="AE1309" s="219">
        <v>2.79</v>
      </c>
      <c r="AF1309" s="219">
        <v>2.67</v>
      </c>
      <c r="AG1309" s="179">
        <v>2.78774304319449</v>
      </c>
      <c r="AH1309" s="179">
        <v>3.07393719591788</v>
      </c>
      <c r="AI1309" s="179">
        <v>3.40253048237807</v>
      </c>
      <c r="AJ1309" s="179">
        <v>4.27171272398244</v>
      </c>
      <c r="AK1309" s="179">
        <v>4.78050232882402</v>
      </c>
      <c r="AL1309" s="179">
        <v>4.61090579387682</v>
      </c>
      <c r="AM1309" s="179">
        <v>5.52248716921799</v>
      </c>
      <c r="AN1309" s="179">
        <v>5.00309778094221</v>
      </c>
      <c r="AO1309" s="179">
        <v>4.10211618903524</v>
      </c>
      <c r="AP1309" s="179">
        <v>3.57212701732526</v>
      </c>
      <c r="AQ1309" s="179">
        <v>2.95733957814169</v>
      </c>
      <c r="AR1309" s="179">
        <v>2.83014217693129</v>
      </c>
      <c r="AS1309" s="177">
        <v>0.8</v>
      </c>
      <c r="AT1309" s="180">
        <v>1.04956851756338</v>
      </c>
      <c r="AU1309" s="181">
        <v>1302</v>
      </c>
    </row>
    <row r="1310" customHeight="1" spans="1:47">
      <c r="A1310" s="184" t="s">
        <v>1456</v>
      </c>
      <c r="B1310" s="185" t="s">
        <v>1505</v>
      </c>
      <c r="C1310" s="167" t="s">
        <v>1510</v>
      </c>
      <c r="D1310" s="186">
        <v>0</v>
      </c>
      <c r="E1310" s="186">
        <v>0.75</v>
      </c>
      <c r="F1310" s="186">
        <v>0.1</v>
      </c>
      <c r="G1310" s="187">
        <v>20</v>
      </c>
      <c r="H1310" s="186" t="s">
        <v>1507</v>
      </c>
      <c r="I1310" s="187">
        <v>3</v>
      </c>
      <c r="J1310" s="186" t="s">
        <v>160</v>
      </c>
      <c r="K1310" s="196" t="s">
        <v>160</v>
      </c>
      <c r="L1310" s="171">
        <v>0.4153</v>
      </c>
      <c r="M1310" s="172">
        <v>6</v>
      </c>
      <c r="N1310" s="173">
        <v>120.92</v>
      </c>
      <c r="O1310" s="173">
        <v>30.85</v>
      </c>
      <c r="P1310" s="174">
        <v>1.028</v>
      </c>
      <c r="Q1310" s="175">
        <v>25.25</v>
      </c>
      <c r="R1310" s="176">
        <v>20</v>
      </c>
      <c r="S1310" s="174">
        <f t="shared" si="40"/>
        <v>1.078656</v>
      </c>
      <c r="T1310" s="177">
        <f t="shared" si="41"/>
        <v>-0.0469621454847514</v>
      </c>
      <c r="U1310" s="219">
        <v>2.63</v>
      </c>
      <c r="V1310" s="219">
        <v>2.9</v>
      </c>
      <c r="W1310" s="219">
        <v>3.21</v>
      </c>
      <c r="X1310" s="219">
        <v>4.03</v>
      </c>
      <c r="Y1310" s="219">
        <v>4.51</v>
      </c>
      <c r="Z1310" s="219">
        <v>4.35</v>
      </c>
      <c r="AA1310" s="219">
        <v>5.21</v>
      </c>
      <c r="AB1310" s="219">
        <v>4.72</v>
      </c>
      <c r="AC1310" s="219">
        <v>3.87</v>
      </c>
      <c r="AD1310" s="219">
        <v>3.37</v>
      </c>
      <c r="AE1310" s="219">
        <v>2.79</v>
      </c>
      <c r="AF1310" s="219">
        <v>2.67</v>
      </c>
      <c r="AG1310" s="179">
        <v>2.78903042304497</v>
      </c>
      <c r="AH1310" s="179">
        <v>3.07535674023971</v>
      </c>
      <c r="AI1310" s="179">
        <v>3.40410177109292</v>
      </c>
      <c r="AJ1310" s="179">
        <v>4.27368540109173</v>
      </c>
      <c r="AK1310" s="179">
        <v>4.78270996499347</v>
      </c>
      <c r="AL1310" s="179">
        <v>4.61303511035956</v>
      </c>
      <c r="AM1310" s="179">
        <v>5.52503745401685</v>
      </c>
      <c r="AN1310" s="179">
        <v>5.00540821170049</v>
      </c>
      <c r="AO1310" s="179">
        <v>4.10401054645781</v>
      </c>
      <c r="AP1310" s="179">
        <v>3.57377662572683</v>
      </c>
      <c r="AQ1310" s="179">
        <v>2.95870527767889</v>
      </c>
      <c r="AR1310" s="179">
        <v>2.83144913670345</v>
      </c>
      <c r="AS1310" s="177">
        <v>0.8</v>
      </c>
      <c r="AT1310" s="180">
        <v>1.04508908572192</v>
      </c>
      <c r="AU1310" s="181">
        <v>1303</v>
      </c>
    </row>
    <row r="1311" customHeight="1" spans="1:47">
      <c r="A1311" s="184" t="s">
        <v>1456</v>
      </c>
      <c r="B1311" s="185" t="s">
        <v>1505</v>
      </c>
      <c r="C1311" s="167" t="s">
        <v>1511</v>
      </c>
      <c r="D1311" s="186">
        <v>0</v>
      </c>
      <c r="E1311" s="186">
        <v>0.75</v>
      </c>
      <c r="F1311" s="186">
        <v>0.1</v>
      </c>
      <c r="G1311" s="187">
        <v>20</v>
      </c>
      <c r="H1311" s="186" t="s">
        <v>1507</v>
      </c>
      <c r="I1311" s="187">
        <v>3</v>
      </c>
      <c r="J1311" s="186" t="s">
        <v>160</v>
      </c>
      <c r="K1311" s="196" t="s">
        <v>160</v>
      </c>
      <c r="L1311" s="171">
        <v>0.4153</v>
      </c>
      <c r="M1311" s="172">
        <v>9</v>
      </c>
      <c r="N1311" s="173">
        <v>120.95</v>
      </c>
      <c r="O1311" s="173">
        <v>30.53</v>
      </c>
      <c r="P1311" s="174">
        <v>1.037</v>
      </c>
      <c r="Q1311" s="175">
        <v>24.73</v>
      </c>
      <c r="R1311" s="176">
        <v>19</v>
      </c>
      <c r="S1311" s="174">
        <f t="shared" si="40"/>
        <v>1.078656</v>
      </c>
      <c r="T1311" s="177">
        <f t="shared" si="41"/>
        <v>-0.038618428859618</v>
      </c>
      <c r="U1311" s="219">
        <v>2.63</v>
      </c>
      <c r="V1311" s="219">
        <v>2.9</v>
      </c>
      <c r="W1311" s="219">
        <v>3.21</v>
      </c>
      <c r="X1311" s="219">
        <v>4.03</v>
      </c>
      <c r="Y1311" s="219">
        <v>4.51</v>
      </c>
      <c r="Z1311" s="219">
        <v>4.35</v>
      </c>
      <c r="AA1311" s="219">
        <v>5.21</v>
      </c>
      <c r="AB1311" s="219">
        <v>4.72</v>
      </c>
      <c r="AC1311" s="219">
        <v>3.87</v>
      </c>
      <c r="AD1311" s="219">
        <v>3.37</v>
      </c>
      <c r="AE1311" s="219">
        <v>2.79</v>
      </c>
      <c r="AF1311" s="219">
        <v>2.67</v>
      </c>
      <c r="AG1311" s="179">
        <v>2.78237896048416</v>
      </c>
      <c r="AH1311" s="179">
        <v>3.06802242791029</v>
      </c>
      <c r="AI1311" s="179">
        <v>3.39598344606622</v>
      </c>
      <c r="AJ1311" s="179">
        <v>4.26349323602706</v>
      </c>
      <c r="AK1311" s="179">
        <v>4.77130384478462</v>
      </c>
      <c r="AL1311" s="179">
        <v>4.60203364186543</v>
      </c>
      <c r="AM1311" s="179">
        <v>5.51186098255607</v>
      </c>
      <c r="AN1311" s="179">
        <v>4.99347098611606</v>
      </c>
      <c r="AO1311" s="179">
        <v>4.09422303310787</v>
      </c>
      <c r="AP1311" s="179">
        <v>3.5652536489854</v>
      </c>
      <c r="AQ1311" s="179">
        <v>2.95164916340335</v>
      </c>
      <c r="AR1311" s="179">
        <v>2.82469651121395</v>
      </c>
      <c r="AS1311" s="177">
        <v>0.8</v>
      </c>
      <c r="AT1311" s="180">
        <v>1.04728985920047</v>
      </c>
      <c r="AU1311" s="181">
        <v>1304</v>
      </c>
    </row>
    <row r="1312" customHeight="1" spans="1:47">
      <c r="A1312" s="184" t="s">
        <v>1456</v>
      </c>
      <c r="B1312" s="185" t="s">
        <v>1505</v>
      </c>
      <c r="C1312" s="167" t="s">
        <v>1512</v>
      </c>
      <c r="D1312" s="186">
        <v>0</v>
      </c>
      <c r="E1312" s="186">
        <v>0.75</v>
      </c>
      <c r="F1312" s="186">
        <v>0.1</v>
      </c>
      <c r="G1312" s="187">
        <v>20</v>
      </c>
      <c r="H1312" s="186" t="s">
        <v>1507</v>
      </c>
      <c r="I1312" s="187">
        <v>3</v>
      </c>
      <c r="J1312" s="186" t="s">
        <v>160</v>
      </c>
      <c r="K1312" s="196" t="s">
        <v>160</v>
      </c>
      <c r="L1312" s="171">
        <v>0.4153</v>
      </c>
      <c r="M1312" s="172">
        <v>6</v>
      </c>
      <c r="N1312" s="173">
        <v>120.68</v>
      </c>
      <c r="O1312" s="173">
        <v>30.53</v>
      </c>
      <c r="P1312" s="174">
        <v>1.034</v>
      </c>
      <c r="Q1312" s="175">
        <v>24.73</v>
      </c>
      <c r="R1312" s="176">
        <v>19</v>
      </c>
      <c r="S1312" s="174">
        <f t="shared" si="40"/>
        <v>1.078656</v>
      </c>
      <c r="T1312" s="177">
        <f t="shared" si="41"/>
        <v>-0.0413996677346624</v>
      </c>
      <c r="U1312" s="219">
        <v>2.63</v>
      </c>
      <c r="V1312" s="219">
        <v>2.9</v>
      </c>
      <c r="W1312" s="219">
        <v>3.21</v>
      </c>
      <c r="X1312" s="219">
        <v>4.03</v>
      </c>
      <c r="Y1312" s="219">
        <v>4.51</v>
      </c>
      <c r="Z1312" s="219">
        <v>4.35</v>
      </c>
      <c r="AA1312" s="219">
        <v>5.21</v>
      </c>
      <c r="AB1312" s="219">
        <v>4.72</v>
      </c>
      <c r="AC1312" s="219">
        <v>3.87</v>
      </c>
      <c r="AD1312" s="219">
        <v>3.37</v>
      </c>
      <c r="AE1312" s="219">
        <v>2.79</v>
      </c>
      <c r="AF1312" s="219">
        <v>2.67</v>
      </c>
      <c r="AG1312" s="179">
        <v>2.78237896048416</v>
      </c>
      <c r="AH1312" s="179">
        <v>3.06802242791029</v>
      </c>
      <c r="AI1312" s="179">
        <v>3.39598344606622</v>
      </c>
      <c r="AJ1312" s="179">
        <v>4.26349323602706</v>
      </c>
      <c r="AK1312" s="179">
        <v>4.77130384478462</v>
      </c>
      <c r="AL1312" s="179">
        <v>4.60203364186543</v>
      </c>
      <c r="AM1312" s="179">
        <v>5.51186098255607</v>
      </c>
      <c r="AN1312" s="179">
        <v>4.99347098611606</v>
      </c>
      <c r="AO1312" s="179">
        <v>4.09422303310787</v>
      </c>
      <c r="AP1312" s="179">
        <v>3.5652536489854</v>
      </c>
      <c r="AQ1312" s="179">
        <v>2.95164916340335</v>
      </c>
      <c r="AR1312" s="179">
        <v>2.82469651121395</v>
      </c>
      <c r="AS1312" s="177">
        <v>0.8</v>
      </c>
      <c r="AT1312" s="180">
        <v>1.04512415818673</v>
      </c>
      <c r="AU1312" s="181">
        <v>1305</v>
      </c>
    </row>
    <row r="1313" customHeight="1" spans="1:47">
      <c r="A1313" s="184" t="s">
        <v>1456</v>
      </c>
      <c r="B1313" s="185" t="s">
        <v>1505</v>
      </c>
      <c r="C1313" s="167" t="s">
        <v>1513</v>
      </c>
      <c r="D1313" s="186">
        <v>0</v>
      </c>
      <c r="E1313" s="186">
        <v>0.75</v>
      </c>
      <c r="F1313" s="186">
        <v>0.1</v>
      </c>
      <c r="G1313" s="187">
        <v>20</v>
      </c>
      <c r="H1313" s="186" t="s">
        <v>1507</v>
      </c>
      <c r="I1313" s="187">
        <v>3</v>
      </c>
      <c r="J1313" s="186" t="s">
        <v>160</v>
      </c>
      <c r="K1313" s="196" t="s">
        <v>160</v>
      </c>
      <c r="L1313" s="171">
        <v>0.4153</v>
      </c>
      <c r="M1313" s="172">
        <v>5</v>
      </c>
      <c r="N1313" s="173">
        <v>121.02</v>
      </c>
      <c r="O1313" s="173">
        <v>30.7</v>
      </c>
      <c r="P1313" s="174">
        <v>1.038</v>
      </c>
      <c r="Q1313" s="175">
        <v>24.6</v>
      </c>
      <c r="R1313" s="176">
        <v>20</v>
      </c>
      <c r="S1313" s="174">
        <f t="shared" si="40"/>
        <v>1.13816</v>
      </c>
      <c r="T1313" s="177">
        <f t="shared" si="41"/>
        <v>-0.0880016869332957</v>
      </c>
      <c r="U1313" s="219">
        <v>2.63</v>
      </c>
      <c r="V1313" s="219">
        <v>3.09</v>
      </c>
      <c r="W1313" s="219">
        <v>3.49</v>
      </c>
      <c r="X1313" s="219">
        <v>4.41</v>
      </c>
      <c r="Y1313" s="219">
        <v>4.87</v>
      </c>
      <c r="Z1313" s="219">
        <v>4.6</v>
      </c>
      <c r="AA1313" s="219">
        <v>5.44</v>
      </c>
      <c r="AB1313" s="219">
        <v>5.09</v>
      </c>
      <c r="AC1313" s="219">
        <v>4.17</v>
      </c>
      <c r="AD1313" s="219">
        <v>3.47</v>
      </c>
      <c r="AE1313" s="219">
        <v>2.86</v>
      </c>
      <c r="AF1313" s="219">
        <v>2.59</v>
      </c>
      <c r="AG1313" s="179">
        <v>2.78332269628172</v>
      </c>
      <c r="AH1313" s="179">
        <v>3.27013959373023</v>
      </c>
      <c r="AI1313" s="179">
        <v>3.69345863498981</v>
      </c>
      <c r="AJ1313" s="179">
        <v>4.66709242988684</v>
      </c>
      <c r="AK1313" s="179">
        <v>5.15390932733535</v>
      </c>
      <c r="AL1313" s="179">
        <v>4.86816897448513</v>
      </c>
      <c r="AM1313" s="179">
        <v>5.75713896113025</v>
      </c>
      <c r="AN1313" s="179">
        <v>5.38673480002812</v>
      </c>
      <c r="AO1313" s="179">
        <v>4.41310100513109</v>
      </c>
      <c r="AP1313" s="179">
        <v>3.67229268292683</v>
      </c>
      <c r="AQ1313" s="179">
        <v>3.02673114500597</v>
      </c>
      <c r="AR1313" s="179">
        <v>2.74099079215576</v>
      </c>
      <c r="AS1313" s="177">
        <v>0.8</v>
      </c>
      <c r="AT1313" s="180">
        <v>1.04912024037062</v>
      </c>
      <c r="AU1313" s="181">
        <v>1306</v>
      </c>
    </row>
    <row r="1314" customHeight="1" spans="1:47">
      <c r="A1314" s="184" t="s">
        <v>1456</v>
      </c>
      <c r="B1314" s="185" t="s">
        <v>1505</v>
      </c>
      <c r="C1314" s="167" t="s">
        <v>1514</v>
      </c>
      <c r="D1314" s="186">
        <v>0</v>
      </c>
      <c r="E1314" s="186">
        <v>0.75</v>
      </c>
      <c r="F1314" s="186">
        <v>0.1</v>
      </c>
      <c r="G1314" s="187">
        <v>20</v>
      </c>
      <c r="H1314" s="186" t="s">
        <v>1507</v>
      </c>
      <c r="I1314" s="187">
        <v>3</v>
      </c>
      <c r="J1314" s="186" t="s">
        <v>160</v>
      </c>
      <c r="K1314" s="196" t="s">
        <v>160</v>
      </c>
      <c r="L1314" s="171">
        <v>0.4153</v>
      </c>
      <c r="M1314" s="172">
        <v>7</v>
      </c>
      <c r="N1314" s="173">
        <v>120.57</v>
      </c>
      <c r="O1314" s="173">
        <v>30.63</v>
      </c>
      <c r="P1314" s="174">
        <v>1.024</v>
      </c>
      <c r="Q1314" s="175">
        <v>24.93</v>
      </c>
      <c r="R1314" s="176">
        <v>20</v>
      </c>
      <c r="S1314" s="174">
        <f t="shared" si="40"/>
        <v>1.078656</v>
      </c>
      <c r="T1314" s="177">
        <f t="shared" si="41"/>
        <v>-0.0506704639848108</v>
      </c>
      <c r="U1314" s="219">
        <v>2.63</v>
      </c>
      <c r="V1314" s="219">
        <v>2.9</v>
      </c>
      <c r="W1314" s="219">
        <v>3.21</v>
      </c>
      <c r="X1314" s="219">
        <v>4.03</v>
      </c>
      <c r="Y1314" s="219">
        <v>4.51</v>
      </c>
      <c r="Z1314" s="219">
        <v>4.35</v>
      </c>
      <c r="AA1314" s="219">
        <v>5.21</v>
      </c>
      <c r="AB1314" s="219">
        <v>4.72</v>
      </c>
      <c r="AC1314" s="219">
        <v>3.87</v>
      </c>
      <c r="AD1314" s="219">
        <v>3.37</v>
      </c>
      <c r="AE1314" s="219">
        <v>2.79</v>
      </c>
      <c r="AF1314" s="219">
        <v>2.67</v>
      </c>
      <c r="AG1314" s="179">
        <v>2.7854803755785</v>
      </c>
      <c r="AH1314" s="179">
        <v>3.07144223923104</v>
      </c>
      <c r="AI1314" s="179">
        <v>3.39976882342471</v>
      </c>
      <c r="AJ1314" s="179">
        <v>4.26824559451762</v>
      </c>
      <c r="AK1314" s="179">
        <v>4.77662224101104</v>
      </c>
      <c r="AL1314" s="179">
        <v>4.60716335884656</v>
      </c>
      <c r="AM1314" s="179">
        <v>5.5180048504806</v>
      </c>
      <c r="AN1314" s="179">
        <v>4.9990370238519</v>
      </c>
      <c r="AO1314" s="179">
        <v>4.09878671235315</v>
      </c>
      <c r="AP1314" s="179">
        <v>3.56922770558918</v>
      </c>
      <c r="AQ1314" s="179">
        <v>2.95493925774297</v>
      </c>
      <c r="AR1314" s="179">
        <v>2.82784509611962</v>
      </c>
      <c r="AS1314" s="177">
        <v>0.8</v>
      </c>
      <c r="AT1314" s="180">
        <v>1.04062662705583</v>
      </c>
      <c r="AU1314" s="181">
        <v>1307</v>
      </c>
    </row>
    <row r="1315" customHeight="1" spans="1:47">
      <c r="A1315" s="184" t="s">
        <v>1456</v>
      </c>
      <c r="B1315" s="185" t="s">
        <v>1515</v>
      </c>
      <c r="C1315" s="188" t="s">
        <v>1516</v>
      </c>
      <c r="D1315" s="186">
        <v>0</v>
      </c>
      <c r="E1315" s="186">
        <v>0.75</v>
      </c>
      <c r="F1315" s="186">
        <v>0.1</v>
      </c>
      <c r="G1315" s="187">
        <v>20</v>
      </c>
      <c r="H1315" s="186" t="s">
        <v>160</v>
      </c>
      <c r="I1315" s="186" t="s">
        <v>160</v>
      </c>
      <c r="J1315" s="186" t="s">
        <v>160</v>
      </c>
      <c r="K1315" s="196" t="s">
        <v>160</v>
      </c>
      <c r="L1315" s="171">
        <v>0.4153</v>
      </c>
      <c r="M1315" s="172">
        <v>43</v>
      </c>
      <c r="N1315" s="173">
        <v>119.65</v>
      </c>
      <c r="O1315" s="173">
        <v>29.08</v>
      </c>
      <c r="P1315" s="174">
        <v>1.025</v>
      </c>
      <c r="Q1315" s="175">
        <v>23.08</v>
      </c>
      <c r="R1315" s="176">
        <v>19</v>
      </c>
      <c r="S1315" s="174">
        <f t="shared" si="40"/>
        <v>1.04136</v>
      </c>
      <c r="T1315" s="177">
        <f t="shared" si="41"/>
        <v>-0.0157102250902668</v>
      </c>
      <c r="U1315" s="219">
        <v>2.49</v>
      </c>
      <c r="V1315" s="219">
        <v>2.59</v>
      </c>
      <c r="W1315" s="219">
        <v>2.91</v>
      </c>
      <c r="X1315" s="219">
        <v>3.73</v>
      </c>
      <c r="Y1315" s="219">
        <v>4.24</v>
      </c>
      <c r="Z1315" s="219">
        <v>4.07</v>
      </c>
      <c r="AA1315" s="219">
        <v>5.15</v>
      </c>
      <c r="AB1315" s="219">
        <v>4.63</v>
      </c>
      <c r="AC1315" s="219">
        <v>3.84</v>
      </c>
      <c r="AD1315" s="219">
        <v>3.4</v>
      </c>
      <c r="AE1315" s="219">
        <v>2.9</v>
      </c>
      <c r="AF1315" s="219">
        <v>2.76</v>
      </c>
      <c r="AG1315" s="179">
        <v>2.60901958976723</v>
      </c>
      <c r="AH1315" s="179">
        <v>2.71379949297073</v>
      </c>
      <c r="AI1315" s="179">
        <v>3.04909518322194</v>
      </c>
      <c r="AJ1315" s="179">
        <v>3.90829038949067</v>
      </c>
      <c r="AK1315" s="179">
        <v>4.44266789582853</v>
      </c>
      <c r="AL1315" s="179">
        <v>4.26454206038258</v>
      </c>
      <c r="AM1315" s="179">
        <v>5.39616501498041</v>
      </c>
      <c r="AN1315" s="179">
        <v>4.85130951832219</v>
      </c>
      <c r="AO1315" s="179">
        <v>4.02354828301452</v>
      </c>
      <c r="AP1315" s="179">
        <v>3.56251670891911</v>
      </c>
      <c r="AQ1315" s="179">
        <v>3.03861719290159</v>
      </c>
      <c r="AR1315" s="179">
        <v>2.89192532841669</v>
      </c>
      <c r="AS1315" s="177">
        <v>0.8</v>
      </c>
      <c r="AT1315" s="180">
        <v>1.05116923915308</v>
      </c>
      <c r="AU1315" s="181">
        <v>1308</v>
      </c>
    </row>
    <row r="1316" customHeight="1" spans="1:47">
      <c r="A1316" s="184" t="s">
        <v>1456</v>
      </c>
      <c r="B1316" s="185" t="s">
        <v>1515</v>
      </c>
      <c r="C1316" s="167" t="s">
        <v>1517</v>
      </c>
      <c r="D1316" s="186">
        <v>0</v>
      </c>
      <c r="E1316" s="186">
        <v>0.75</v>
      </c>
      <c r="F1316" s="186">
        <v>0.1</v>
      </c>
      <c r="G1316" s="187">
        <v>20</v>
      </c>
      <c r="H1316" s="186" t="s">
        <v>160</v>
      </c>
      <c r="I1316" s="186" t="s">
        <v>160</v>
      </c>
      <c r="J1316" s="186" t="s">
        <v>160</v>
      </c>
      <c r="K1316" s="196" t="s">
        <v>160</v>
      </c>
      <c r="L1316" s="171">
        <v>0.4153</v>
      </c>
      <c r="M1316" s="172">
        <v>41</v>
      </c>
      <c r="N1316" s="173">
        <v>119.65</v>
      </c>
      <c r="O1316" s="173">
        <v>29.08</v>
      </c>
      <c r="P1316" s="174">
        <v>1.025</v>
      </c>
      <c r="Q1316" s="175">
        <v>23.08</v>
      </c>
      <c r="R1316" s="176">
        <v>19</v>
      </c>
      <c r="S1316" s="174">
        <f t="shared" si="40"/>
        <v>1.04136</v>
      </c>
      <c r="T1316" s="177">
        <f t="shared" si="41"/>
        <v>-0.0157102250902668</v>
      </c>
      <c r="U1316" s="219">
        <v>2.49</v>
      </c>
      <c r="V1316" s="219">
        <v>2.59</v>
      </c>
      <c r="W1316" s="219">
        <v>2.91</v>
      </c>
      <c r="X1316" s="219">
        <v>3.73</v>
      </c>
      <c r="Y1316" s="219">
        <v>4.24</v>
      </c>
      <c r="Z1316" s="219">
        <v>4.07</v>
      </c>
      <c r="AA1316" s="219">
        <v>5.15</v>
      </c>
      <c r="AB1316" s="219">
        <v>4.63</v>
      </c>
      <c r="AC1316" s="219">
        <v>3.84</v>
      </c>
      <c r="AD1316" s="219">
        <v>3.4</v>
      </c>
      <c r="AE1316" s="219">
        <v>2.9</v>
      </c>
      <c r="AF1316" s="219">
        <v>2.76</v>
      </c>
      <c r="AG1316" s="179">
        <v>2.60901958976723</v>
      </c>
      <c r="AH1316" s="179">
        <v>2.71379949297073</v>
      </c>
      <c r="AI1316" s="179">
        <v>3.04909518322194</v>
      </c>
      <c r="AJ1316" s="179">
        <v>3.90829038949067</v>
      </c>
      <c r="AK1316" s="179">
        <v>4.44266789582853</v>
      </c>
      <c r="AL1316" s="179">
        <v>4.26454206038258</v>
      </c>
      <c r="AM1316" s="179">
        <v>5.39616501498041</v>
      </c>
      <c r="AN1316" s="179">
        <v>4.85130951832219</v>
      </c>
      <c r="AO1316" s="179">
        <v>4.02354828301452</v>
      </c>
      <c r="AP1316" s="179">
        <v>3.56251670891911</v>
      </c>
      <c r="AQ1316" s="179">
        <v>3.03861719290159</v>
      </c>
      <c r="AR1316" s="179">
        <v>2.89192532841669</v>
      </c>
      <c r="AS1316" s="177">
        <v>0.8</v>
      </c>
      <c r="AT1316" s="180">
        <v>1.04519746265603</v>
      </c>
      <c r="AU1316" s="181">
        <v>1309</v>
      </c>
    </row>
    <row r="1317" customHeight="1" spans="1:47">
      <c r="A1317" s="184" t="s">
        <v>1456</v>
      </c>
      <c r="B1317" s="185" t="s">
        <v>1515</v>
      </c>
      <c r="C1317" s="167" t="s">
        <v>1518</v>
      </c>
      <c r="D1317" s="186">
        <v>0</v>
      </c>
      <c r="E1317" s="186">
        <v>0.75</v>
      </c>
      <c r="F1317" s="186">
        <v>0.1</v>
      </c>
      <c r="G1317" s="187">
        <v>20</v>
      </c>
      <c r="H1317" s="186" t="s">
        <v>160</v>
      </c>
      <c r="I1317" s="186" t="s">
        <v>160</v>
      </c>
      <c r="J1317" s="186" t="s">
        <v>160</v>
      </c>
      <c r="K1317" s="196" t="s">
        <v>160</v>
      </c>
      <c r="L1317" s="171">
        <v>0.4153</v>
      </c>
      <c r="M1317" s="172">
        <v>42</v>
      </c>
      <c r="N1317" s="173">
        <v>119.7</v>
      </c>
      <c r="O1317" s="173">
        <v>29.08</v>
      </c>
      <c r="P1317" s="174">
        <v>1.022</v>
      </c>
      <c r="Q1317" s="175">
        <v>23.08</v>
      </c>
      <c r="R1317" s="176">
        <v>19</v>
      </c>
      <c r="S1317" s="174">
        <f t="shared" si="40"/>
        <v>1.04136</v>
      </c>
      <c r="T1317" s="177">
        <f t="shared" si="41"/>
        <v>-0.0185910732119536</v>
      </c>
      <c r="U1317" s="219">
        <v>2.49</v>
      </c>
      <c r="V1317" s="219">
        <v>2.59</v>
      </c>
      <c r="W1317" s="219">
        <v>2.91</v>
      </c>
      <c r="X1317" s="219">
        <v>3.73</v>
      </c>
      <c r="Y1317" s="219">
        <v>4.24</v>
      </c>
      <c r="Z1317" s="219">
        <v>4.07</v>
      </c>
      <c r="AA1317" s="219">
        <v>5.15</v>
      </c>
      <c r="AB1317" s="219">
        <v>4.63</v>
      </c>
      <c r="AC1317" s="219">
        <v>3.84</v>
      </c>
      <c r="AD1317" s="219">
        <v>3.4</v>
      </c>
      <c r="AE1317" s="219">
        <v>2.9</v>
      </c>
      <c r="AF1317" s="219">
        <v>2.76</v>
      </c>
      <c r="AG1317" s="179">
        <v>2.60901958976723</v>
      </c>
      <c r="AH1317" s="179">
        <v>2.71379949297073</v>
      </c>
      <c r="AI1317" s="179">
        <v>3.04909518322194</v>
      </c>
      <c r="AJ1317" s="179">
        <v>3.90829038949067</v>
      </c>
      <c r="AK1317" s="179">
        <v>4.44266789582853</v>
      </c>
      <c r="AL1317" s="179">
        <v>4.26454206038258</v>
      </c>
      <c r="AM1317" s="179">
        <v>5.39616501498041</v>
      </c>
      <c r="AN1317" s="179">
        <v>4.85130951832219</v>
      </c>
      <c r="AO1317" s="179">
        <v>4.02354828301452</v>
      </c>
      <c r="AP1317" s="179">
        <v>3.56251670891911</v>
      </c>
      <c r="AQ1317" s="179">
        <v>3.03861719290159</v>
      </c>
      <c r="AR1317" s="179">
        <v>2.89192532841669</v>
      </c>
      <c r="AS1317" s="177">
        <v>0.8</v>
      </c>
      <c r="AT1317" s="180">
        <v>1.04519746265603</v>
      </c>
      <c r="AU1317" s="181">
        <v>1310</v>
      </c>
    </row>
    <row r="1318" customHeight="1" spans="1:47">
      <c r="A1318" s="184" t="s">
        <v>1456</v>
      </c>
      <c r="B1318" s="185" t="s">
        <v>1515</v>
      </c>
      <c r="C1318" s="167" t="s">
        <v>1519</v>
      </c>
      <c r="D1318" s="186">
        <v>0</v>
      </c>
      <c r="E1318" s="186">
        <v>0.75</v>
      </c>
      <c r="F1318" s="186">
        <v>0.1</v>
      </c>
      <c r="G1318" s="187">
        <v>20</v>
      </c>
      <c r="H1318" s="186" t="s">
        <v>160</v>
      </c>
      <c r="I1318" s="186" t="s">
        <v>160</v>
      </c>
      <c r="J1318" s="186" t="s">
        <v>160</v>
      </c>
      <c r="K1318" s="196" t="s">
        <v>160</v>
      </c>
      <c r="L1318" s="171">
        <v>0.4153</v>
      </c>
      <c r="M1318" s="172">
        <v>79</v>
      </c>
      <c r="N1318" s="173">
        <v>119.82</v>
      </c>
      <c r="O1318" s="173">
        <v>28.9</v>
      </c>
      <c r="P1318" s="174">
        <v>1.022</v>
      </c>
      <c r="Q1318" s="175">
        <v>22.7</v>
      </c>
      <c r="R1318" s="176">
        <v>19</v>
      </c>
      <c r="S1318" s="174">
        <f t="shared" si="40"/>
        <v>1.032688</v>
      </c>
      <c r="T1318" s="177">
        <f t="shared" si="41"/>
        <v>-0.0103496893543837</v>
      </c>
      <c r="U1318" s="219">
        <v>2.38</v>
      </c>
      <c r="V1318" s="219">
        <v>2.54</v>
      </c>
      <c r="W1318" s="219">
        <v>2.71</v>
      </c>
      <c r="X1318" s="219">
        <v>3.54</v>
      </c>
      <c r="Y1318" s="219">
        <v>4.07</v>
      </c>
      <c r="Z1318" s="219">
        <v>4.07</v>
      </c>
      <c r="AA1318" s="219">
        <v>5.31</v>
      </c>
      <c r="AB1318" s="219">
        <v>4.67</v>
      </c>
      <c r="AC1318" s="219">
        <v>3.85</v>
      </c>
      <c r="AD1318" s="219">
        <v>3.49</v>
      </c>
      <c r="AE1318" s="219">
        <v>2.91</v>
      </c>
      <c r="AF1318" s="219">
        <v>2.81</v>
      </c>
      <c r="AG1318" s="179">
        <v>2.48913050214586</v>
      </c>
      <c r="AH1318" s="179">
        <v>2.6564670064918</v>
      </c>
      <c r="AI1318" s="179">
        <v>2.83426204235936</v>
      </c>
      <c r="AJ1318" s="179">
        <v>3.70232015865392</v>
      </c>
      <c r="AK1318" s="179">
        <v>4.25662232929985</v>
      </c>
      <c r="AL1318" s="179">
        <v>4.25662232929985</v>
      </c>
      <c r="AM1318" s="179">
        <v>5.55348023798088</v>
      </c>
      <c r="AN1318" s="179">
        <v>4.88413422059712</v>
      </c>
      <c r="AO1318" s="179">
        <v>4.02653463582418</v>
      </c>
      <c r="AP1318" s="179">
        <v>3.65002750104581</v>
      </c>
      <c r="AQ1318" s="179">
        <v>3.04343267279178</v>
      </c>
      <c r="AR1318" s="179">
        <v>2.93884735757557</v>
      </c>
      <c r="AS1318" s="177">
        <v>0.8</v>
      </c>
      <c r="AT1318" s="180">
        <v>1.04796934745323</v>
      </c>
      <c r="AU1318" s="181">
        <v>1311</v>
      </c>
    </row>
    <row r="1319" customHeight="1" spans="1:47">
      <c r="A1319" s="184" t="s">
        <v>1456</v>
      </c>
      <c r="B1319" s="185" t="s">
        <v>1515</v>
      </c>
      <c r="C1319" s="167" t="s">
        <v>1520</v>
      </c>
      <c r="D1319" s="186">
        <v>0</v>
      </c>
      <c r="E1319" s="186">
        <v>0.75</v>
      </c>
      <c r="F1319" s="186">
        <v>0.1</v>
      </c>
      <c r="G1319" s="187">
        <v>20</v>
      </c>
      <c r="H1319" s="186" t="s">
        <v>160</v>
      </c>
      <c r="I1319" s="186" t="s">
        <v>160</v>
      </c>
      <c r="J1319" s="186" t="s">
        <v>160</v>
      </c>
      <c r="K1319" s="196" t="s">
        <v>160</v>
      </c>
      <c r="L1319" s="171">
        <v>0.4153</v>
      </c>
      <c r="M1319" s="172">
        <v>74</v>
      </c>
      <c r="N1319" s="173">
        <v>119.88</v>
      </c>
      <c r="O1319" s="173">
        <v>29.45</v>
      </c>
      <c r="P1319" s="174">
        <v>0.992</v>
      </c>
      <c r="Q1319" s="175">
        <v>23.55</v>
      </c>
      <c r="R1319" s="176">
        <v>19</v>
      </c>
      <c r="S1319" s="174">
        <f t="shared" si="40"/>
        <v>1.04136</v>
      </c>
      <c r="T1319" s="177">
        <f t="shared" si="41"/>
        <v>-0.0473995544288239</v>
      </c>
      <c r="U1319" s="219">
        <v>2.49</v>
      </c>
      <c r="V1319" s="219">
        <v>2.59</v>
      </c>
      <c r="W1319" s="219">
        <v>2.91</v>
      </c>
      <c r="X1319" s="219">
        <v>3.73</v>
      </c>
      <c r="Y1319" s="219">
        <v>4.24</v>
      </c>
      <c r="Z1319" s="219">
        <v>4.07</v>
      </c>
      <c r="AA1319" s="219">
        <v>5.15</v>
      </c>
      <c r="AB1319" s="219">
        <v>4.63</v>
      </c>
      <c r="AC1319" s="219">
        <v>3.84</v>
      </c>
      <c r="AD1319" s="219">
        <v>3.4</v>
      </c>
      <c r="AE1319" s="219">
        <v>2.9</v>
      </c>
      <c r="AF1319" s="219">
        <v>2.76</v>
      </c>
      <c r="AG1319" s="179">
        <v>2.61586771145425</v>
      </c>
      <c r="AH1319" s="179">
        <v>2.72092263962511</v>
      </c>
      <c r="AI1319" s="179">
        <v>3.05709840977184</v>
      </c>
      <c r="AJ1319" s="179">
        <v>3.91854882077283</v>
      </c>
      <c r="AK1319" s="179">
        <v>4.45432895444419</v>
      </c>
      <c r="AL1319" s="179">
        <v>4.27573557655374</v>
      </c>
      <c r="AM1319" s="179">
        <v>5.41032880079895</v>
      </c>
      <c r="AN1319" s="179">
        <v>4.86404317431052</v>
      </c>
      <c r="AO1319" s="179">
        <v>4.03410924176077</v>
      </c>
      <c r="AP1319" s="179">
        <v>3.57186755780902</v>
      </c>
      <c r="AQ1319" s="179">
        <v>3.04659291695475</v>
      </c>
      <c r="AR1319" s="179">
        <v>2.89951601751556</v>
      </c>
      <c r="AS1319" s="177">
        <v>0.8</v>
      </c>
      <c r="AT1319" s="180">
        <v>1.04477184366687</v>
      </c>
      <c r="AU1319" s="181">
        <v>1312</v>
      </c>
    </row>
    <row r="1320" customHeight="1" spans="1:47">
      <c r="A1320" s="184" t="s">
        <v>1456</v>
      </c>
      <c r="B1320" s="185" t="s">
        <v>1515</v>
      </c>
      <c r="C1320" s="167" t="s">
        <v>1521</v>
      </c>
      <c r="D1320" s="186">
        <v>0</v>
      </c>
      <c r="E1320" s="186">
        <v>0.75</v>
      </c>
      <c r="F1320" s="186">
        <v>0.1</v>
      </c>
      <c r="G1320" s="187">
        <v>20</v>
      </c>
      <c r="H1320" s="186" t="s">
        <v>160</v>
      </c>
      <c r="I1320" s="186" t="s">
        <v>160</v>
      </c>
      <c r="J1320" s="186" t="s">
        <v>1522</v>
      </c>
      <c r="K1320" s="196"/>
      <c r="L1320" s="171">
        <v>0.4153</v>
      </c>
      <c r="M1320" s="172">
        <v>319</v>
      </c>
      <c r="N1320" s="173">
        <v>120.43</v>
      </c>
      <c r="O1320" s="173">
        <v>29.05</v>
      </c>
      <c r="P1320" s="174">
        <v>1.033</v>
      </c>
      <c r="Q1320" s="175">
        <v>22.25</v>
      </c>
      <c r="R1320" s="176">
        <v>19</v>
      </c>
      <c r="S1320" s="174">
        <f t="shared" si="40"/>
        <v>1.05664</v>
      </c>
      <c r="T1320" s="177">
        <f t="shared" si="41"/>
        <v>-0.0223728043609932</v>
      </c>
      <c r="U1320" s="219">
        <v>2.51</v>
      </c>
      <c r="V1320" s="219">
        <v>2.61</v>
      </c>
      <c r="W1320" s="219">
        <v>3.08</v>
      </c>
      <c r="X1320" s="219">
        <v>3.81</v>
      </c>
      <c r="Y1320" s="219">
        <v>4.36</v>
      </c>
      <c r="Z1320" s="219">
        <v>4.2</v>
      </c>
      <c r="AA1320" s="219">
        <v>5.42</v>
      </c>
      <c r="AB1320" s="219">
        <v>4.73</v>
      </c>
      <c r="AC1320" s="219">
        <v>3.77</v>
      </c>
      <c r="AD1320" s="219">
        <v>3.34</v>
      </c>
      <c r="AE1320" s="219">
        <v>2.82</v>
      </c>
      <c r="AF1320" s="219">
        <v>2.68</v>
      </c>
      <c r="AG1320" s="179">
        <v>2.6207911871593</v>
      </c>
      <c r="AH1320" s="179">
        <v>2.72520517867959</v>
      </c>
      <c r="AI1320" s="179">
        <v>3.21595093882495</v>
      </c>
      <c r="AJ1320" s="179">
        <v>3.97817307692308</v>
      </c>
      <c r="AK1320" s="179">
        <v>4.55245003028468</v>
      </c>
      <c r="AL1320" s="179">
        <v>4.38538764385221</v>
      </c>
      <c r="AM1320" s="179">
        <v>5.65923834039976</v>
      </c>
      <c r="AN1320" s="179">
        <v>4.93878179890975</v>
      </c>
      <c r="AO1320" s="179">
        <v>3.93640748031496</v>
      </c>
      <c r="AP1320" s="179">
        <v>3.48742731677771</v>
      </c>
      <c r="AQ1320" s="179">
        <v>2.9444745608722</v>
      </c>
      <c r="AR1320" s="179">
        <v>2.79829497274379</v>
      </c>
      <c r="AS1320" s="177">
        <v>0.8</v>
      </c>
      <c r="AT1320" s="180">
        <v>1.0490078834322</v>
      </c>
      <c r="AU1320" s="181">
        <v>1313</v>
      </c>
    </row>
    <row r="1321" customHeight="1" spans="1:47">
      <c r="A1321" s="184" t="s">
        <v>1456</v>
      </c>
      <c r="B1321" s="185" t="s">
        <v>1515</v>
      </c>
      <c r="C1321" s="167" t="s">
        <v>1523</v>
      </c>
      <c r="D1321" s="186">
        <v>0</v>
      </c>
      <c r="E1321" s="186">
        <v>0.75</v>
      </c>
      <c r="F1321" s="186">
        <v>0.1</v>
      </c>
      <c r="G1321" s="187">
        <v>20</v>
      </c>
      <c r="H1321" s="186" t="s">
        <v>160</v>
      </c>
      <c r="I1321" s="186" t="s">
        <v>160</v>
      </c>
      <c r="J1321" s="186" t="s">
        <v>160</v>
      </c>
      <c r="K1321" s="196" t="s">
        <v>160</v>
      </c>
      <c r="L1321" s="171">
        <v>0.4153</v>
      </c>
      <c r="M1321" s="172">
        <v>37</v>
      </c>
      <c r="N1321" s="173">
        <v>119.45</v>
      </c>
      <c r="O1321" s="173">
        <v>29.22</v>
      </c>
      <c r="P1321" s="174">
        <v>1.011</v>
      </c>
      <c r="Q1321" s="175">
        <v>23.22</v>
      </c>
      <c r="R1321" s="176">
        <v>19</v>
      </c>
      <c r="S1321" s="174">
        <f t="shared" si="40"/>
        <v>1.04136</v>
      </c>
      <c r="T1321" s="177">
        <f t="shared" si="41"/>
        <v>-0.0291541829914729</v>
      </c>
      <c r="U1321" s="219">
        <v>2.49</v>
      </c>
      <c r="V1321" s="219">
        <v>2.59</v>
      </c>
      <c r="W1321" s="219">
        <v>2.91</v>
      </c>
      <c r="X1321" s="219">
        <v>3.73</v>
      </c>
      <c r="Y1321" s="219">
        <v>4.24</v>
      </c>
      <c r="Z1321" s="219">
        <v>4.07</v>
      </c>
      <c r="AA1321" s="219">
        <v>5.15</v>
      </c>
      <c r="AB1321" s="219">
        <v>4.63</v>
      </c>
      <c r="AC1321" s="219">
        <v>3.84</v>
      </c>
      <c r="AD1321" s="219">
        <v>3.4</v>
      </c>
      <c r="AE1321" s="219">
        <v>2.9</v>
      </c>
      <c r="AF1321" s="219">
        <v>2.76</v>
      </c>
      <c r="AG1321" s="179">
        <v>2.61137243604517</v>
      </c>
      <c r="AH1321" s="179">
        <v>2.71624683106707</v>
      </c>
      <c r="AI1321" s="179">
        <v>3.05184489513713</v>
      </c>
      <c r="AJ1321" s="179">
        <v>3.91181493431666</v>
      </c>
      <c r="AK1321" s="179">
        <v>4.44667434892832</v>
      </c>
      <c r="AL1321" s="179">
        <v>4.2683878773911</v>
      </c>
      <c r="AM1321" s="179">
        <v>5.40103134362756</v>
      </c>
      <c r="AN1321" s="179">
        <v>4.85568448951371</v>
      </c>
      <c r="AO1321" s="179">
        <v>4.02717676884075</v>
      </c>
      <c r="AP1321" s="179">
        <v>3.56572943074441</v>
      </c>
      <c r="AQ1321" s="179">
        <v>3.04135745563494</v>
      </c>
      <c r="AR1321" s="179">
        <v>2.89453330260429</v>
      </c>
      <c r="AS1321" s="177">
        <v>0.8</v>
      </c>
      <c r="AT1321" s="180">
        <v>1.05169863574137</v>
      </c>
      <c r="AU1321" s="181">
        <v>1314</v>
      </c>
    </row>
    <row r="1322" customHeight="1" spans="1:47">
      <c r="A1322" s="184" t="s">
        <v>1456</v>
      </c>
      <c r="B1322" s="185" t="s">
        <v>1515</v>
      </c>
      <c r="C1322" s="167" t="s">
        <v>1524</v>
      </c>
      <c r="D1322" s="186">
        <v>0</v>
      </c>
      <c r="E1322" s="186">
        <v>0.75</v>
      </c>
      <c r="F1322" s="186">
        <v>0.1</v>
      </c>
      <c r="G1322" s="187">
        <v>20</v>
      </c>
      <c r="H1322" s="186" t="s">
        <v>160</v>
      </c>
      <c r="I1322" s="186" t="s">
        <v>160</v>
      </c>
      <c r="J1322" s="186" t="s">
        <v>160</v>
      </c>
      <c r="K1322" s="196" t="s">
        <v>160</v>
      </c>
      <c r="L1322" s="171">
        <v>0.4153</v>
      </c>
      <c r="M1322" s="172">
        <v>72</v>
      </c>
      <c r="N1322" s="173">
        <v>120.07</v>
      </c>
      <c r="O1322" s="173">
        <v>29.3</v>
      </c>
      <c r="P1322" s="174">
        <v>1.017</v>
      </c>
      <c r="Q1322" s="175">
        <v>22.6</v>
      </c>
      <c r="R1322" s="176">
        <v>19</v>
      </c>
      <c r="S1322" s="174">
        <f t="shared" si="40"/>
        <v>1.05664</v>
      </c>
      <c r="T1322" s="177">
        <f t="shared" si="41"/>
        <v>-0.0375151423379769</v>
      </c>
      <c r="U1322" s="219">
        <v>2.51</v>
      </c>
      <c r="V1322" s="219">
        <v>2.61</v>
      </c>
      <c r="W1322" s="219">
        <v>3.08</v>
      </c>
      <c r="X1322" s="219">
        <v>3.81</v>
      </c>
      <c r="Y1322" s="219">
        <v>4.36</v>
      </c>
      <c r="Z1322" s="219">
        <v>4.2</v>
      </c>
      <c r="AA1322" s="219">
        <v>5.42</v>
      </c>
      <c r="AB1322" s="219">
        <v>4.73</v>
      </c>
      <c r="AC1322" s="219">
        <v>3.77</v>
      </c>
      <c r="AD1322" s="219">
        <v>3.34</v>
      </c>
      <c r="AE1322" s="219">
        <v>2.82</v>
      </c>
      <c r="AF1322" s="219">
        <v>2.68</v>
      </c>
      <c r="AG1322" s="179">
        <v>2.62480095396729</v>
      </c>
      <c r="AH1322" s="179">
        <v>2.72937469715324</v>
      </c>
      <c r="AI1322" s="179">
        <v>3.2208712901272</v>
      </c>
      <c r="AJ1322" s="179">
        <v>3.98425961538462</v>
      </c>
      <c r="AK1322" s="179">
        <v>4.55941520290733</v>
      </c>
      <c r="AL1322" s="179">
        <v>4.39209721380981</v>
      </c>
      <c r="AM1322" s="179">
        <v>5.66789688067838</v>
      </c>
      <c r="AN1322" s="179">
        <v>4.94633805269534</v>
      </c>
      <c r="AO1322" s="179">
        <v>3.94243011811024</v>
      </c>
      <c r="AP1322" s="179">
        <v>3.49276302241066</v>
      </c>
      <c r="AQ1322" s="179">
        <v>2.94897955784373</v>
      </c>
      <c r="AR1322" s="179">
        <v>2.8025763173834</v>
      </c>
      <c r="AS1322" s="177">
        <v>0.8</v>
      </c>
      <c r="AT1322" s="180">
        <v>1.05280798099164</v>
      </c>
      <c r="AU1322" s="181">
        <v>1315</v>
      </c>
    </row>
    <row r="1323" customHeight="1" spans="1:47">
      <c r="A1323" s="184" t="s">
        <v>1456</v>
      </c>
      <c r="B1323" s="185" t="s">
        <v>1515</v>
      </c>
      <c r="C1323" s="167" t="s">
        <v>1525</v>
      </c>
      <c r="D1323" s="186">
        <v>0</v>
      </c>
      <c r="E1323" s="186">
        <v>0.75</v>
      </c>
      <c r="F1323" s="186">
        <v>0.1</v>
      </c>
      <c r="G1323" s="187">
        <v>20</v>
      </c>
      <c r="H1323" s="186" t="s">
        <v>160</v>
      </c>
      <c r="I1323" s="186" t="s">
        <v>160</v>
      </c>
      <c r="J1323" s="186" t="s">
        <v>160</v>
      </c>
      <c r="K1323" s="196" t="s">
        <v>160</v>
      </c>
      <c r="L1323" s="171">
        <v>0.4153</v>
      </c>
      <c r="M1323" s="172">
        <v>75</v>
      </c>
      <c r="N1323" s="173">
        <v>120.23</v>
      </c>
      <c r="O1323" s="173">
        <v>29.28</v>
      </c>
      <c r="P1323" s="174">
        <v>1.009</v>
      </c>
      <c r="Q1323" s="175">
        <v>22.58</v>
      </c>
      <c r="R1323" s="176">
        <v>19</v>
      </c>
      <c r="S1323" s="174">
        <f t="shared" si="40"/>
        <v>1.05664</v>
      </c>
      <c r="T1323" s="177">
        <f t="shared" si="41"/>
        <v>-0.0450863113264687</v>
      </c>
      <c r="U1323" s="219">
        <v>2.51</v>
      </c>
      <c r="V1323" s="219">
        <v>2.61</v>
      </c>
      <c r="W1323" s="219">
        <v>3.08</v>
      </c>
      <c r="X1323" s="219">
        <v>3.81</v>
      </c>
      <c r="Y1323" s="219">
        <v>4.36</v>
      </c>
      <c r="Z1323" s="219">
        <v>4.2</v>
      </c>
      <c r="AA1323" s="219">
        <v>5.42</v>
      </c>
      <c r="AB1323" s="219">
        <v>4.73</v>
      </c>
      <c r="AC1323" s="219">
        <v>3.77</v>
      </c>
      <c r="AD1323" s="219">
        <v>3.34</v>
      </c>
      <c r="AE1323" s="219">
        <v>2.82</v>
      </c>
      <c r="AF1323" s="219">
        <v>2.68</v>
      </c>
      <c r="AG1323" s="179">
        <v>2.6245539067232</v>
      </c>
      <c r="AH1323" s="179">
        <v>2.72911780738946</v>
      </c>
      <c r="AI1323" s="179">
        <v>3.2205681405209</v>
      </c>
      <c r="AJ1323" s="179">
        <v>3.98388461538462</v>
      </c>
      <c r="AK1323" s="179">
        <v>4.55898606904906</v>
      </c>
      <c r="AL1323" s="179">
        <v>4.39168382798304</v>
      </c>
      <c r="AM1323" s="179">
        <v>5.66736341611145</v>
      </c>
      <c r="AN1323" s="179">
        <v>4.94587250151424</v>
      </c>
      <c r="AO1323" s="179">
        <v>3.94205905511811</v>
      </c>
      <c r="AP1323" s="179">
        <v>3.49243428225318</v>
      </c>
      <c r="AQ1323" s="179">
        <v>2.94870199878861</v>
      </c>
      <c r="AR1323" s="179">
        <v>2.80231253785585</v>
      </c>
      <c r="AS1323" s="177">
        <v>0.8</v>
      </c>
      <c r="AT1323" s="180">
        <v>1.04955075451212</v>
      </c>
      <c r="AU1323" s="181">
        <v>1316</v>
      </c>
    </row>
    <row r="1324" customHeight="1" spans="1:47">
      <c r="A1324" s="184" t="s">
        <v>1456</v>
      </c>
      <c r="B1324" s="185" t="s">
        <v>1515</v>
      </c>
      <c r="C1324" s="167" t="s">
        <v>1526</v>
      </c>
      <c r="D1324" s="186">
        <v>0</v>
      </c>
      <c r="E1324" s="186">
        <v>0.75</v>
      </c>
      <c r="F1324" s="186">
        <v>0.1</v>
      </c>
      <c r="G1324" s="187">
        <v>20</v>
      </c>
      <c r="H1324" s="186" t="s">
        <v>160</v>
      </c>
      <c r="I1324" s="186" t="s">
        <v>160</v>
      </c>
      <c r="J1324" s="186" t="s">
        <v>1527</v>
      </c>
      <c r="K1324" s="196"/>
      <c r="L1324" s="171">
        <v>0.4153</v>
      </c>
      <c r="M1324" s="172">
        <v>96</v>
      </c>
      <c r="N1324" s="173">
        <v>120.03</v>
      </c>
      <c r="O1324" s="173">
        <v>28.9</v>
      </c>
      <c r="P1324" s="174">
        <v>1.04</v>
      </c>
      <c r="Q1324" s="175">
        <v>22</v>
      </c>
      <c r="R1324" s="176">
        <v>19</v>
      </c>
      <c r="S1324" s="174">
        <f t="shared" si="40"/>
        <v>1.04708</v>
      </c>
      <c r="T1324" s="177">
        <f t="shared" si="41"/>
        <v>-0.00676166100011499</v>
      </c>
      <c r="U1324" s="219">
        <v>2.42</v>
      </c>
      <c r="V1324" s="219">
        <v>2.58</v>
      </c>
      <c r="W1324" s="219">
        <v>2.87</v>
      </c>
      <c r="X1324" s="219">
        <v>3.75</v>
      </c>
      <c r="Y1324" s="219">
        <v>4.15</v>
      </c>
      <c r="Z1324" s="219">
        <v>4.19</v>
      </c>
      <c r="AA1324" s="219">
        <v>5.51</v>
      </c>
      <c r="AB1324" s="219">
        <v>4.76</v>
      </c>
      <c r="AC1324" s="219">
        <v>3.78</v>
      </c>
      <c r="AD1324" s="219">
        <v>3.4</v>
      </c>
      <c r="AE1324" s="219">
        <v>2.83</v>
      </c>
      <c r="AF1324" s="219">
        <v>2.7</v>
      </c>
      <c r="AG1324" s="179">
        <v>2.52317148641938</v>
      </c>
      <c r="AH1324" s="179">
        <v>2.68999274171983</v>
      </c>
      <c r="AI1324" s="179">
        <v>2.9923562669519</v>
      </c>
      <c r="AJ1324" s="179">
        <v>3.9098731711044</v>
      </c>
      <c r="AK1324" s="179">
        <v>4.32692630935554</v>
      </c>
      <c r="AL1324" s="179">
        <v>4.36863162318065</v>
      </c>
      <c r="AM1324" s="179">
        <v>5.7449069794094</v>
      </c>
      <c r="AN1324" s="179">
        <v>4.96293234518852</v>
      </c>
      <c r="AO1324" s="179">
        <v>3.94115215647324</v>
      </c>
      <c r="AP1324" s="179">
        <v>3.54495167513466</v>
      </c>
      <c r="AQ1324" s="179">
        <v>2.95065095312679</v>
      </c>
      <c r="AR1324" s="179">
        <v>2.81510868319517</v>
      </c>
      <c r="AS1324" s="177">
        <v>0.8</v>
      </c>
      <c r="AT1324" s="180">
        <v>1.04732156801499</v>
      </c>
      <c r="AU1324" s="181">
        <v>1317</v>
      </c>
    </row>
    <row r="1325" customHeight="1" spans="1:47">
      <c r="A1325" s="184" t="s">
        <v>1456</v>
      </c>
      <c r="B1325" s="185" t="s">
        <v>1528</v>
      </c>
      <c r="C1325" s="188" t="s">
        <v>1529</v>
      </c>
      <c r="D1325" s="186">
        <v>0</v>
      </c>
      <c r="E1325" s="186">
        <v>0.75</v>
      </c>
      <c r="F1325" s="186">
        <v>0.1</v>
      </c>
      <c r="G1325" s="187">
        <v>20</v>
      </c>
      <c r="H1325" s="186" t="s">
        <v>43</v>
      </c>
      <c r="I1325" s="187" t="s">
        <v>43</v>
      </c>
      <c r="J1325" s="186" t="s">
        <v>43</v>
      </c>
      <c r="K1325" s="196" t="s">
        <v>43</v>
      </c>
      <c r="L1325" s="171">
        <v>0.4153</v>
      </c>
      <c r="M1325" s="172">
        <v>74</v>
      </c>
      <c r="N1325" s="173">
        <v>119.92</v>
      </c>
      <c r="O1325" s="173">
        <v>28.45</v>
      </c>
      <c r="P1325" s="174">
        <v>1.057</v>
      </c>
      <c r="Q1325" s="175">
        <v>22.15</v>
      </c>
      <c r="R1325" s="176">
        <v>19</v>
      </c>
      <c r="S1325" s="174">
        <f t="shared" si="40"/>
        <v>1.032688</v>
      </c>
      <c r="T1325" s="177">
        <f t="shared" si="41"/>
        <v>0.023542444571836</v>
      </c>
      <c r="U1325" s="219">
        <v>2.38</v>
      </c>
      <c r="V1325" s="219">
        <v>2.54</v>
      </c>
      <c r="W1325" s="219">
        <v>2.71</v>
      </c>
      <c r="X1325" s="219">
        <v>3.54</v>
      </c>
      <c r="Y1325" s="219">
        <v>4.07</v>
      </c>
      <c r="Z1325" s="219">
        <v>4.07</v>
      </c>
      <c r="AA1325" s="219">
        <v>5.31</v>
      </c>
      <c r="AB1325" s="219">
        <v>4.67</v>
      </c>
      <c r="AC1325" s="219">
        <v>3.85</v>
      </c>
      <c r="AD1325" s="219">
        <v>3.49</v>
      </c>
      <c r="AE1325" s="219">
        <v>2.91</v>
      </c>
      <c r="AF1325" s="219">
        <v>2.81</v>
      </c>
      <c r="AG1325" s="179">
        <v>2.4821796321832</v>
      </c>
      <c r="AH1325" s="179">
        <v>2.64904885115349</v>
      </c>
      <c r="AI1325" s="179">
        <v>2.82634739630944</v>
      </c>
      <c r="AJ1325" s="179">
        <v>3.69198146971786</v>
      </c>
      <c r="AK1325" s="179">
        <v>4.24473575755698</v>
      </c>
      <c r="AL1325" s="179">
        <v>4.24473575755698</v>
      </c>
      <c r="AM1325" s="179">
        <v>5.53797220457679</v>
      </c>
      <c r="AN1325" s="179">
        <v>4.8704953286956</v>
      </c>
      <c r="AO1325" s="179">
        <v>4.01529058147282</v>
      </c>
      <c r="AP1325" s="179">
        <v>3.63983483878964</v>
      </c>
      <c r="AQ1325" s="179">
        <v>3.03493392002231</v>
      </c>
      <c r="AR1325" s="179">
        <v>2.93064065816587</v>
      </c>
      <c r="AS1325" s="177">
        <v>0.8</v>
      </c>
      <c r="AT1325" s="180">
        <v>1.0442966701464</v>
      </c>
      <c r="AU1325" s="181">
        <v>1318</v>
      </c>
    </row>
    <row r="1326" customHeight="1" spans="1:47">
      <c r="A1326" s="184" t="s">
        <v>1456</v>
      </c>
      <c r="B1326" s="185" t="s">
        <v>1528</v>
      </c>
      <c r="C1326" s="167" t="s">
        <v>1530</v>
      </c>
      <c r="D1326" s="186">
        <v>0</v>
      </c>
      <c r="E1326" s="186">
        <v>0.75</v>
      </c>
      <c r="F1326" s="186">
        <v>0.1</v>
      </c>
      <c r="G1326" s="187">
        <v>20</v>
      </c>
      <c r="H1326" s="186" t="s">
        <v>43</v>
      </c>
      <c r="I1326" s="187" t="s">
        <v>43</v>
      </c>
      <c r="J1326" s="186" t="s">
        <v>43</v>
      </c>
      <c r="K1326" s="196" t="s">
        <v>43</v>
      </c>
      <c r="L1326" s="171">
        <v>0.4153</v>
      </c>
      <c r="M1326" s="172">
        <v>61</v>
      </c>
      <c r="N1326" s="173">
        <v>119.92</v>
      </c>
      <c r="O1326" s="173">
        <v>28.45</v>
      </c>
      <c r="P1326" s="174">
        <v>1.054</v>
      </c>
      <c r="Q1326" s="175">
        <v>22.15</v>
      </c>
      <c r="R1326" s="176">
        <v>19</v>
      </c>
      <c r="S1326" s="174">
        <f t="shared" si="40"/>
        <v>1.032688</v>
      </c>
      <c r="T1326" s="177">
        <f t="shared" si="41"/>
        <v>0.0206374045210171</v>
      </c>
      <c r="U1326" s="219">
        <v>2.38</v>
      </c>
      <c r="V1326" s="219">
        <v>2.54</v>
      </c>
      <c r="W1326" s="219">
        <v>2.71</v>
      </c>
      <c r="X1326" s="219">
        <v>3.54</v>
      </c>
      <c r="Y1326" s="219">
        <v>4.07</v>
      </c>
      <c r="Z1326" s="219">
        <v>4.07</v>
      </c>
      <c r="AA1326" s="219">
        <v>5.31</v>
      </c>
      <c r="AB1326" s="219">
        <v>4.67</v>
      </c>
      <c r="AC1326" s="219">
        <v>3.85</v>
      </c>
      <c r="AD1326" s="219">
        <v>3.49</v>
      </c>
      <c r="AE1326" s="219">
        <v>2.91</v>
      </c>
      <c r="AF1326" s="219">
        <v>2.81</v>
      </c>
      <c r="AG1326" s="179">
        <v>2.4821796321832</v>
      </c>
      <c r="AH1326" s="179">
        <v>2.64904885115349</v>
      </c>
      <c r="AI1326" s="179">
        <v>2.82634739630944</v>
      </c>
      <c r="AJ1326" s="179">
        <v>3.69198146971786</v>
      </c>
      <c r="AK1326" s="179">
        <v>4.24473575755698</v>
      </c>
      <c r="AL1326" s="179">
        <v>4.24473575755698</v>
      </c>
      <c r="AM1326" s="179">
        <v>5.53797220457679</v>
      </c>
      <c r="AN1326" s="179">
        <v>4.8704953286956</v>
      </c>
      <c r="AO1326" s="179">
        <v>4.01529058147282</v>
      </c>
      <c r="AP1326" s="179">
        <v>3.63983483878964</v>
      </c>
      <c r="AQ1326" s="179">
        <v>3.03493392002231</v>
      </c>
      <c r="AR1326" s="179">
        <v>2.93064065816587</v>
      </c>
      <c r="AS1326" s="177">
        <v>0.8</v>
      </c>
      <c r="AT1326" s="180">
        <v>1.04516797224985</v>
      </c>
      <c r="AU1326" s="181">
        <v>1319</v>
      </c>
    </row>
    <row r="1327" customHeight="1" spans="1:47">
      <c r="A1327" s="184" t="s">
        <v>1456</v>
      </c>
      <c r="B1327" s="185" t="s">
        <v>1528</v>
      </c>
      <c r="C1327" s="167" t="s">
        <v>1531</v>
      </c>
      <c r="D1327" s="186">
        <v>0</v>
      </c>
      <c r="E1327" s="186">
        <v>0.75</v>
      </c>
      <c r="F1327" s="186">
        <v>0.1</v>
      </c>
      <c r="G1327" s="187">
        <v>20</v>
      </c>
      <c r="H1327" s="186" t="s">
        <v>43</v>
      </c>
      <c r="I1327" s="187" t="s">
        <v>43</v>
      </c>
      <c r="J1327" s="186" t="s">
        <v>43</v>
      </c>
      <c r="K1327" s="196" t="s">
        <v>43</v>
      </c>
      <c r="L1327" s="171">
        <v>0.4153</v>
      </c>
      <c r="M1327" s="172">
        <v>40</v>
      </c>
      <c r="N1327" s="173">
        <v>120.28</v>
      </c>
      <c r="O1327" s="173">
        <v>28.15</v>
      </c>
      <c r="P1327" s="174">
        <v>1.054</v>
      </c>
      <c r="Q1327" s="175">
        <v>20.95</v>
      </c>
      <c r="R1327" s="176">
        <v>19</v>
      </c>
      <c r="S1327" s="174">
        <f t="shared" si="40"/>
        <v>1.04708</v>
      </c>
      <c r="T1327" s="177">
        <f t="shared" si="41"/>
        <v>0.00660885510180664</v>
      </c>
      <c r="U1327" s="219">
        <v>2.42</v>
      </c>
      <c r="V1327" s="219">
        <v>2.58</v>
      </c>
      <c r="W1327" s="219">
        <v>2.87</v>
      </c>
      <c r="X1327" s="219">
        <v>3.75</v>
      </c>
      <c r="Y1327" s="219">
        <v>4.15</v>
      </c>
      <c r="Z1327" s="219">
        <v>4.19</v>
      </c>
      <c r="AA1327" s="219">
        <v>5.51</v>
      </c>
      <c r="AB1327" s="219">
        <v>4.76</v>
      </c>
      <c r="AC1327" s="219">
        <v>3.78</v>
      </c>
      <c r="AD1327" s="219">
        <v>3.4</v>
      </c>
      <c r="AE1327" s="219">
        <v>2.83</v>
      </c>
      <c r="AF1327" s="219">
        <v>2.7</v>
      </c>
      <c r="AG1327" s="179">
        <v>2.51133819765443</v>
      </c>
      <c r="AH1327" s="179">
        <v>2.67737708675555</v>
      </c>
      <c r="AI1327" s="179">
        <v>2.97832257325133</v>
      </c>
      <c r="AJ1327" s="179">
        <v>3.89153646330748</v>
      </c>
      <c r="AK1327" s="179">
        <v>4.30663368606028</v>
      </c>
      <c r="AL1327" s="179">
        <v>4.34814340833556</v>
      </c>
      <c r="AM1327" s="179">
        <v>5.71796424341979</v>
      </c>
      <c r="AN1327" s="179">
        <v>4.9396569507583</v>
      </c>
      <c r="AO1327" s="179">
        <v>3.92266875501394</v>
      </c>
      <c r="AP1327" s="179">
        <v>3.52832639339878</v>
      </c>
      <c r="AQ1327" s="179">
        <v>2.93681285097605</v>
      </c>
      <c r="AR1327" s="179">
        <v>2.80190625358139</v>
      </c>
      <c r="AS1327" s="177">
        <v>0.8</v>
      </c>
      <c r="AT1327" s="180">
        <v>1.04679353386536</v>
      </c>
      <c r="AU1327" s="181">
        <v>1320</v>
      </c>
    </row>
    <row r="1328" customHeight="1" spans="1:47">
      <c r="A1328" s="184" t="s">
        <v>1456</v>
      </c>
      <c r="B1328" s="185" t="s">
        <v>1528</v>
      </c>
      <c r="C1328" s="167" t="s">
        <v>1532</v>
      </c>
      <c r="D1328" s="186">
        <v>0</v>
      </c>
      <c r="E1328" s="186">
        <v>0.75</v>
      </c>
      <c r="F1328" s="186">
        <v>0.1</v>
      </c>
      <c r="G1328" s="187">
        <v>20</v>
      </c>
      <c r="H1328" s="186" t="s">
        <v>43</v>
      </c>
      <c r="I1328" s="187" t="s">
        <v>43</v>
      </c>
      <c r="J1328" s="186" t="s">
        <v>43</v>
      </c>
      <c r="K1328" s="196" t="s">
        <v>43</v>
      </c>
      <c r="L1328" s="171">
        <v>0.4153</v>
      </c>
      <c r="M1328" s="172">
        <v>161</v>
      </c>
      <c r="N1328" s="173">
        <v>120.07</v>
      </c>
      <c r="O1328" s="173">
        <v>28.65</v>
      </c>
      <c r="P1328" s="174">
        <v>1.051</v>
      </c>
      <c r="Q1328" s="175">
        <v>21.65</v>
      </c>
      <c r="R1328" s="176">
        <v>19</v>
      </c>
      <c r="S1328" s="174">
        <f t="shared" si="40"/>
        <v>1.04708</v>
      </c>
      <c r="T1328" s="177">
        <f t="shared" si="41"/>
        <v>0.00374374450853754</v>
      </c>
      <c r="U1328" s="219">
        <v>2.42</v>
      </c>
      <c r="V1328" s="219">
        <v>2.58</v>
      </c>
      <c r="W1328" s="219">
        <v>2.87</v>
      </c>
      <c r="X1328" s="219">
        <v>3.75</v>
      </c>
      <c r="Y1328" s="219">
        <v>4.15</v>
      </c>
      <c r="Z1328" s="219">
        <v>4.19</v>
      </c>
      <c r="AA1328" s="219">
        <v>5.51</v>
      </c>
      <c r="AB1328" s="219">
        <v>4.76</v>
      </c>
      <c r="AC1328" s="219">
        <v>3.78</v>
      </c>
      <c r="AD1328" s="219">
        <v>3.4</v>
      </c>
      <c r="AE1328" s="219">
        <v>2.83</v>
      </c>
      <c r="AF1328" s="219">
        <v>2.7</v>
      </c>
      <c r="AG1328" s="179">
        <v>2.51910379340642</v>
      </c>
      <c r="AH1328" s="179">
        <v>2.68565611032586</v>
      </c>
      <c r="AI1328" s="179">
        <v>2.98753218474233</v>
      </c>
      <c r="AJ1328" s="179">
        <v>3.90356992779921</v>
      </c>
      <c r="AK1328" s="179">
        <v>4.31995072009779</v>
      </c>
      <c r="AL1328" s="179">
        <v>4.36158879932765</v>
      </c>
      <c r="AM1328" s="179">
        <v>5.73564541391297</v>
      </c>
      <c r="AN1328" s="179">
        <v>4.95493142835313</v>
      </c>
      <c r="AO1328" s="179">
        <v>3.9347984872216</v>
      </c>
      <c r="AP1328" s="179">
        <v>3.53923673453795</v>
      </c>
      <c r="AQ1328" s="179">
        <v>2.94589410551247</v>
      </c>
      <c r="AR1328" s="179">
        <v>2.81057034801543</v>
      </c>
      <c r="AS1328" s="177">
        <v>0.8</v>
      </c>
      <c r="AT1328" s="180">
        <v>1.0482504089366</v>
      </c>
      <c r="AU1328" s="181">
        <v>1321</v>
      </c>
    </row>
    <row r="1329" customHeight="1" spans="1:47">
      <c r="A1329" s="184" t="s">
        <v>1456</v>
      </c>
      <c r="B1329" s="185" t="s">
        <v>1528</v>
      </c>
      <c r="C1329" s="167" t="s">
        <v>1533</v>
      </c>
      <c r="D1329" s="186">
        <v>0</v>
      </c>
      <c r="E1329" s="186">
        <v>0.75</v>
      </c>
      <c r="F1329" s="186">
        <v>0.1</v>
      </c>
      <c r="G1329" s="187">
        <v>20</v>
      </c>
      <c r="H1329" s="186" t="s">
        <v>43</v>
      </c>
      <c r="I1329" s="187" t="s">
        <v>43</v>
      </c>
      <c r="J1329" s="186" t="s">
        <v>43</v>
      </c>
      <c r="K1329" s="196" t="s">
        <v>43</v>
      </c>
      <c r="L1329" s="171">
        <v>0.4153</v>
      </c>
      <c r="M1329" s="172">
        <v>250</v>
      </c>
      <c r="N1329" s="173">
        <v>119.27</v>
      </c>
      <c r="O1329" s="173">
        <v>28.6</v>
      </c>
      <c r="P1329" s="174">
        <v>1.055</v>
      </c>
      <c r="Q1329" s="175">
        <v>22.3</v>
      </c>
      <c r="R1329" s="176">
        <v>19</v>
      </c>
      <c r="S1329" s="174">
        <f t="shared" si="40"/>
        <v>1.032688</v>
      </c>
      <c r="T1329" s="177">
        <f t="shared" si="41"/>
        <v>0.0216057512046235</v>
      </c>
      <c r="U1329" s="219">
        <v>2.38</v>
      </c>
      <c r="V1329" s="219">
        <v>2.54</v>
      </c>
      <c r="W1329" s="219">
        <v>2.71</v>
      </c>
      <c r="X1329" s="219">
        <v>3.54</v>
      </c>
      <c r="Y1329" s="219">
        <v>4.07</v>
      </c>
      <c r="Z1329" s="219">
        <v>4.07</v>
      </c>
      <c r="AA1329" s="219">
        <v>5.31</v>
      </c>
      <c r="AB1329" s="219">
        <v>4.67</v>
      </c>
      <c r="AC1329" s="219">
        <v>3.85</v>
      </c>
      <c r="AD1329" s="219">
        <v>3.49</v>
      </c>
      <c r="AE1329" s="219">
        <v>2.91</v>
      </c>
      <c r="AF1329" s="219">
        <v>2.81</v>
      </c>
      <c r="AG1329" s="179">
        <v>2.48428148676076</v>
      </c>
      <c r="AH1329" s="179">
        <v>2.65129200687913</v>
      </c>
      <c r="AI1329" s="179">
        <v>2.8287406845049</v>
      </c>
      <c r="AJ1329" s="179">
        <v>3.69510775761895</v>
      </c>
      <c r="AK1329" s="179">
        <v>4.24833010551106</v>
      </c>
      <c r="AL1329" s="179">
        <v>4.24833010551106</v>
      </c>
      <c r="AM1329" s="179">
        <v>5.54266163642843</v>
      </c>
      <c r="AN1329" s="179">
        <v>4.87461955595495</v>
      </c>
      <c r="AO1329" s="179">
        <v>4.0186906403483</v>
      </c>
      <c r="AP1329" s="179">
        <v>3.64291697008196</v>
      </c>
      <c r="AQ1329" s="179">
        <v>3.03750383465287</v>
      </c>
      <c r="AR1329" s="179">
        <v>2.93312225957889</v>
      </c>
      <c r="AS1329" s="177">
        <v>0.8</v>
      </c>
      <c r="AT1329" s="180">
        <v>1.04691057645676</v>
      </c>
      <c r="AU1329" s="181">
        <v>1322</v>
      </c>
    </row>
    <row r="1330" customHeight="1" spans="1:47">
      <c r="A1330" s="184" t="s">
        <v>1456</v>
      </c>
      <c r="B1330" s="185" t="s">
        <v>1528</v>
      </c>
      <c r="C1330" s="167" t="s">
        <v>1534</v>
      </c>
      <c r="D1330" s="186">
        <v>0</v>
      </c>
      <c r="E1330" s="186">
        <v>0.75</v>
      </c>
      <c r="F1330" s="186">
        <v>0.1</v>
      </c>
      <c r="G1330" s="187">
        <v>20</v>
      </c>
      <c r="H1330" s="186" t="s">
        <v>43</v>
      </c>
      <c r="I1330" s="187" t="s">
        <v>43</v>
      </c>
      <c r="J1330" s="186" t="s">
        <v>43</v>
      </c>
      <c r="K1330" s="196" t="s">
        <v>43</v>
      </c>
      <c r="L1330" s="171">
        <v>0.4153</v>
      </c>
      <c r="M1330" s="172">
        <v>126</v>
      </c>
      <c r="N1330" s="173">
        <v>119.48</v>
      </c>
      <c r="O1330" s="173">
        <v>28.45</v>
      </c>
      <c r="P1330" s="174">
        <v>1.057</v>
      </c>
      <c r="Q1330" s="175">
        <v>22.15</v>
      </c>
      <c r="R1330" s="176">
        <v>19</v>
      </c>
      <c r="S1330" s="174">
        <f t="shared" si="40"/>
        <v>1.032688</v>
      </c>
      <c r="T1330" s="177">
        <f t="shared" si="41"/>
        <v>0.023542444571836</v>
      </c>
      <c r="U1330" s="219">
        <v>2.38</v>
      </c>
      <c r="V1330" s="219">
        <v>2.54</v>
      </c>
      <c r="W1330" s="219">
        <v>2.71</v>
      </c>
      <c r="X1330" s="219">
        <v>3.54</v>
      </c>
      <c r="Y1330" s="219">
        <v>4.07</v>
      </c>
      <c r="Z1330" s="219">
        <v>4.07</v>
      </c>
      <c r="AA1330" s="219">
        <v>5.31</v>
      </c>
      <c r="AB1330" s="219">
        <v>4.67</v>
      </c>
      <c r="AC1330" s="219">
        <v>3.85</v>
      </c>
      <c r="AD1330" s="219">
        <v>3.49</v>
      </c>
      <c r="AE1330" s="219">
        <v>2.91</v>
      </c>
      <c r="AF1330" s="219">
        <v>2.81</v>
      </c>
      <c r="AG1330" s="179">
        <v>2.4821796321832</v>
      </c>
      <c r="AH1330" s="179">
        <v>2.64904885115349</v>
      </c>
      <c r="AI1330" s="179">
        <v>2.82634739630944</v>
      </c>
      <c r="AJ1330" s="179">
        <v>3.69198146971786</v>
      </c>
      <c r="AK1330" s="179">
        <v>4.24473575755698</v>
      </c>
      <c r="AL1330" s="179">
        <v>4.24473575755698</v>
      </c>
      <c r="AM1330" s="179">
        <v>5.53797220457679</v>
      </c>
      <c r="AN1330" s="179">
        <v>4.8704953286956</v>
      </c>
      <c r="AO1330" s="179">
        <v>4.01529058147282</v>
      </c>
      <c r="AP1330" s="179">
        <v>3.63983483878964</v>
      </c>
      <c r="AQ1330" s="179">
        <v>3.03493392002231</v>
      </c>
      <c r="AR1330" s="179">
        <v>2.93064065816587</v>
      </c>
      <c r="AS1330" s="177">
        <v>0.8</v>
      </c>
      <c r="AT1330" s="180">
        <v>1.04965827706159</v>
      </c>
      <c r="AU1330" s="181">
        <v>1323</v>
      </c>
    </row>
    <row r="1331" customHeight="1" spans="1:47">
      <c r="A1331" s="184" t="s">
        <v>1456</v>
      </c>
      <c r="B1331" s="185" t="s">
        <v>1528</v>
      </c>
      <c r="C1331" s="167" t="s">
        <v>1535</v>
      </c>
      <c r="D1331" s="186">
        <v>0</v>
      </c>
      <c r="E1331" s="186">
        <v>0.75</v>
      </c>
      <c r="F1331" s="186">
        <v>0.1</v>
      </c>
      <c r="G1331" s="187">
        <v>20</v>
      </c>
      <c r="H1331" s="186" t="s">
        <v>43</v>
      </c>
      <c r="I1331" s="187" t="s">
        <v>43</v>
      </c>
      <c r="J1331" s="186" t="s">
        <v>43</v>
      </c>
      <c r="K1331" s="196" t="s">
        <v>43</v>
      </c>
      <c r="L1331" s="171">
        <v>0.4153</v>
      </c>
      <c r="M1331" s="172">
        <v>132</v>
      </c>
      <c r="N1331" s="173">
        <v>119.57</v>
      </c>
      <c r="O1331" s="173">
        <v>28.12</v>
      </c>
      <c r="P1331" s="174">
        <v>1.097</v>
      </c>
      <c r="Q1331" s="175">
        <v>21.72</v>
      </c>
      <c r="R1331" s="176">
        <v>19</v>
      </c>
      <c r="S1331" s="174">
        <f t="shared" si="40"/>
        <v>1.032688</v>
      </c>
      <c r="T1331" s="177">
        <f t="shared" si="41"/>
        <v>0.0622763119160872</v>
      </c>
      <c r="U1331" s="219">
        <v>2.38</v>
      </c>
      <c r="V1331" s="219">
        <v>2.54</v>
      </c>
      <c r="W1331" s="219">
        <v>2.71</v>
      </c>
      <c r="X1331" s="219">
        <v>3.54</v>
      </c>
      <c r="Y1331" s="219">
        <v>4.07</v>
      </c>
      <c r="Z1331" s="219">
        <v>4.07</v>
      </c>
      <c r="AA1331" s="219">
        <v>5.31</v>
      </c>
      <c r="AB1331" s="219">
        <v>4.67</v>
      </c>
      <c r="AC1331" s="219">
        <v>3.85</v>
      </c>
      <c r="AD1331" s="219">
        <v>3.49</v>
      </c>
      <c r="AE1331" s="219">
        <v>2.91</v>
      </c>
      <c r="AF1331" s="219">
        <v>2.81</v>
      </c>
      <c r="AG1331" s="179">
        <v>2.4769987450227</v>
      </c>
      <c r="AH1331" s="179">
        <v>2.64351966905784</v>
      </c>
      <c r="AI1331" s="179">
        <v>2.82044815084517</v>
      </c>
      <c r="AJ1331" s="179">
        <v>3.68427544427746</v>
      </c>
      <c r="AK1331" s="179">
        <v>4.23587600514386</v>
      </c>
      <c r="AL1331" s="179">
        <v>4.23587600514386</v>
      </c>
      <c r="AM1331" s="179">
        <v>5.52641316641619</v>
      </c>
      <c r="AN1331" s="179">
        <v>4.86032947027563</v>
      </c>
      <c r="AO1331" s="179">
        <v>4.00690973459554</v>
      </c>
      <c r="AP1331" s="179">
        <v>3.63223765551648</v>
      </c>
      <c r="AQ1331" s="179">
        <v>3.0285993058891</v>
      </c>
      <c r="AR1331" s="179">
        <v>2.92452372836714</v>
      </c>
      <c r="AS1331" s="177">
        <v>0.8</v>
      </c>
      <c r="AT1331" s="180">
        <v>1.04965827706159</v>
      </c>
      <c r="AU1331" s="181">
        <v>1324</v>
      </c>
    </row>
    <row r="1332" customHeight="1" spans="1:47">
      <c r="A1332" s="184" t="s">
        <v>1456</v>
      </c>
      <c r="B1332" s="185" t="s">
        <v>1528</v>
      </c>
      <c r="C1332" s="167" t="s">
        <v>1536</v>
      </c>
      <c r="D1332" s="186">
        <v>0</v>
      </c>
      <c r="E1332" s="186">
        <v>0.75</v>
      </c>
      <c r="F1332" s="186">
        <v>0.1</v>
      </c>
      <c r="G1332" s="187">
        <v>20</v>
      </c>
      <c r="H1332" s="186" t="s">
        <v>43</v>
      </c>
      <c r="I1332" s="187" t="s">
        <v>43</v>
      </c>
      <c r="J1332" s="186" t="s">
        <v>43</v>
      </c>
      <c r="K1332" s="196" t="s">
        <v>43</v>
      </c>
      <c r="L1332" s="171">
        <v>0.4153</v>
      </c>
      <c r="M1332" s="172">
        <v>366</v>
      </c>
      <c r="N1332" s="173">
        <v>119.05</v>
      </c>
      <c r="O1332" s="173">
        <v>27.62</v>
      </c>
      <c r="P1332" s="174">
        <v>1.158</v>
      </c>
      <c r="Q1332" s="175">
        <v>23.02</v>
      </c>
      <c r="R1332" s="176">
        <v>19</v>
      </c>
      <c r="S1332" s="174">
        <f t="shared" si="40"/>
        <v>1.051896</v>
      </c>
      <c r="T1332" s="177">
        <f t="shared" si="41"/>
        <v>0.100869287458076</v>
      </c>
      <c r="U1332" s="219">
        <v>2.46</v>
      </c>
      <c r="V1332" s="219">
        <v>2.61</v>
      </c>
      <c r="W1332" s="219">
        <v>2.7</v>
      </c>
      <c r="X1332" s="219">
        <v>3.52</v>
      </c>
      <c r="Y1332" s="219">
        <v>3.99</v>
      </c>
      <c r="Z1332" s="219">
        <v>4.17</v>
      </c>
      <c r="AA1332" s="219">
        <v>5.43</v>
      </c>
      <c r="AB1332" s="219">
        <v>4.73</v>
      </c>
      <c r="AC1332" s="219">
        <v>3.95</v>
      </c>
      <c r="AD1332" s="219">
        <v>3.66</v>
      </c>
      <c r="AE1332" s="219">
        <v>3</v>
      </c>
      <c r="AF1332" s="219">
        <v>2.92</v>
      </c>
      <c r="AG1332" s="179">
        <v>2.58099158091674</v>
      </c>
      <c r="AH1332" s="179">
        <v>2.7383691163385</v>
      </c>
      <c r="AI1332" s="179">
        <v>2.83279563759155</v>
      </c>
      <c r="AJ1332" s="179">
        <v>3.6931261645638</v>
      </c>
      <c r="AK1332" s="179">
        <v>4.18624244221862</v>
      </c>
      <c r="AL1332" s="179">
        <v>4.37509548472473</v>
      </c>
      <c r="AM1332" s="179">
        <v>5.69706678226745</v>
      </c>
      <c r="AN1332" s="179">
        <v>4.9626382836326</v>
      </c>
      <c r="AO1332" s="179">
        <v>4.14427509943949</v>
      </c>
      <c r="AP1332" s="179">
        <v>3.84001186429077</v>
      </c>
      <c r="AQ1332" s="179">
        <v>3.14755070843505</v>
      </c>
      <c r="AR1332" s="179">
        <v>3.06361602287679</v>
      </c>
      <c r="AS1332" s="177">
        <v>0.8</v>
      </c>
      <c r="AT1332" s="180">
        <v>1.04982820602551</v>
      </c>
      <c r="AU1332" s="181">
        <v>1325</v>
      </c>
    </row>
    <row r="1333" customHeight="1" spans="1:47">
      <c r="A1333" s="184" t="s">
        <v>1456</v>
      </c>
      <c r="B1333" s="185" t="s">
        <v>1528</v>
      </c>
      <c r="C1333" s="167" t="s">
        <v>1537</v>
      </c>
      <c r="D1333" s="186">
        <v>0</v>
      </c>
      <c r="E1333" s="186">
        <v>0.75</v>
      </c>
      <c r="F1333" s="186">
        <v>0.1</v>
      </c>
      <c r="G1333" s="187">
        <v>20</v>
      </c>
      <c r="H1333" s="186" t="s">
        <v>43</v>
      </c>
      <c r="I1333" s="187" t="s">
        <v>43</v>
      </c>
      <c r="J1333" s="186" t="s">
        <v>43</v>
      </c>
      <c r="K1333" s="196" t="s">
        <v>43</v>
      </c>
      <c r="L1333" s="171">
        <v>0.4153</v>
      </c>
      <c r="M1333" s="172">
        <v>213</v>
      </c>
      <c r="N1333" s="173">
        <v>119.63</v>
      </c>
      <c r="O1333" s="173">
        <v>27.98</v>
      </c>
      <c r="P1333" s="174">
        <v>1.103</v>
      </c>
      <c r="Q1333" s="175">
        <v>22.18</v>
      </c>
      <c r="R1333" s="176">
        <v>19</v>
      </c>
      <c r="S1333" s="174">
        <f t="shared" si="40"/>
        <v>1.051896</v>
      </c>
      <c r="T1333" s="177">
        <f t="shared" si="41"/>
        <v>0.0485827496254383</v>
      </c>
      <c r="U1333" s="219">
        <v>2.46</v>
      </c>
      <c r="V1333" s="219">
        <v>2.61</v>
      </c>
      <c r="W1333" s="219">
        <v>2.7</v>
      </c>
      <c r="X1333" s="219">
        <v>3.52</v>
      </c>
      <c r="Y1333" s="219">
        <v>3.99</v>
      </c>
      <c r="Z1333" s="219">
        <v>4.17</v>
      </c>
      <c r="AA1333" s="219">
        <v>5.43</v>
      </c>
      <c r="AB1333" s="219">
        <v>4.73</v>
      </c>
      <c r="AC1333" s="219">
        <v>3.95</v>
      </c>
      <c r="AD1333" s="219">
        <v>3.66</v>
      </c>
      <c r="AE1333" s="219">
        <v>3</v>
      </c>
      <c r="AF1333" s="219">
        <v>2.92</v>
      </c>
      <c r="AG1333" s="179">
        <v>2.56636108512629</v>
      </c>
      <c r="AH1333" s="179">
        <v>2.72284651714618</v>
      </c>
      <c r="AI1333" s="179">
        <v>2.81673777635812</v>
      </c>
      <c r="AJ1333" s="179">
        <v>3.67219147140021</v>
      </c>
      <c r="AK1333" s="179">
        <v>4.16251249172922</v>
      </c>
      <c r="AL1333" s="179">
        <v>4.3502950101531</v>
      </c>
      <c r="AM1333" s="179">
        <v>5.66477263912022</v>
      </c>
      <c r="AN1333" s="179">
        <v>4.93450728969404</v>
      </c>
      <c r="AO1333" s="179">
        <v>4.12078304319058</v>
      </c>
      <c r="AP1333" s="179">
        <v>3.81824454128545</v>
      </c>
      <c r="AQ1333" s="179">
        <v>3.12970864039791</v>
      </c>
      <c r="AR1333" s="179">
        <v>3.04624974332063</v>
      </c>
      <c r="AS1333" s="177">
        <v>0.8</v>
      </c>
      <c r="AT1333" s="180">
        <v>1.05466140546205</v>
      </c>
      <c r="AU1333" s="181">
        <v>1326</v>
      </c>
    </row>
    <row r="1334" customHeight="1" spans="1:47">
      <c r="A1334" s="184" t="s">
        <v>1456</v>
      </c>
      <c r="B1334" s="185" t="s">
        <v>1528</v>
      </c>
      <c r="C1334" s="167" t="s">
        <v>1538</v>
      </c>
      <c r="D1334" s="186">
        <v>0</v>
      </c>
      <c r="E1334" s="186">
        <v>0.75</v>
      </c>
      <c r="F1334" s="186">
        <v>0.1</v>
      </c>
      <c r="G1334" s="187">
        <v>20</v>
      </c>
      <c r="H1334" s="186" t="s">
        <v>43</v>
      </c>
      <c r="I1334" s="187" t="s">
        <v>43</v>
      </c>
      <c r="J1334" s="186" t="s">
        <v>43</v>
      </c>
      <c r="K1334" s="196" t="s">
        <v>43</v>
      </c>
      <c r="L1334" s="171">
        <v>0.4153</v>
      </c>
      <c r="M1334" s="172">
        <v>194</v>
      </c>
      <c r="N1334" s="173">
        <v>119.13</v>
      </c>
      <c r="O1334" s="173">
        <v>28.08</v>
      </c>
      <c r="P1334" s="174">
        <v>1.126</v>
      </c>
      <c r="Q1334" s="175">
        <v>21.68</v>
      </c>
      <c r="R1334" s="176">
        <v>19</v>
      </c>
      <c r="S1334" s="174">
        <f t="shared" si="40"/>
        <v>1.032688</v>
      </c>
      <c r="T1334" s="177">
        <f t="shared" si="41"/>
        <v>0.090358365740669</v>
      </c>
      <c r="U1334" s="219">
        <v>2.38</v>
      </c>
      <c r="V1334" s="219">
        <v>2.54</v>
      </c>
      <c r="W1334" s="219">
        <v>2.71</v>
      </c>
      <c r="X1334" s="219">
        <v>3.54</v>
      </c>
      <c r="Y1334" s="219">
        <v>4.07</v>
      </c>
      <c r="Z1334" s="219">
        <v>4.07</v>
      </c>
      <c r="AA1334" s="219">
        <v>5.31</v>
      </c>
      <c r="AB1334" s="219">
        <v>4.67</v>
      </c>
      <c r="AC1334" s="219">
        <v>3.85</v>
      </c>
      <c r="AD1334" s="219">
        <v>3.49</v>
      </c>
      <c r="AE1334" s="219">
        <v>2.91</v>
      </c>
      <c r="AF1334" s="219">
        <v>2.81</v>
      </c>
      <c r="AG1334" s="179">
        <v>2.47627968950932</v>
      </c>
      <c r="AH1334" s="179">
        <v>2.64275227367801</v>
      </c>
      <c r="AI1334" s="179">
        <v>2.81962939435725</v>
      </c>
      <c r="AJ1334" s="179">
        <v>3.68320592473235</v>
      </c>
      <c r="AK1334" s="179">
        <v>4.23464635979115</v>
      </c>
      <c r="AL1334" s="179">
        <v>4.23464635979115</v>
      </c>
      <c r="AM1334" s="179">
        <v>5.52480888709852</v>
      </c>
      <c r="AN1334" s="179">
        <v>4.85891855042375</v>
      </c>
      <c r="AO1334" s="179">
        <v>4.00574655655919</v>
      </c>
      <c r="AP1334" s="179">
        <v>3.63118324217963</v>
      </c>
      <c r="AQ1334" s="179">
        <v>3.02772012456812</v>
      </c>
      <c r="AR1334" s="179">
        <v>2.92367475946268</v>
      </c>
      <c r="AS1334" s="177">
        <v>0.8</v>
      </c>
      <c r="AT1334" s="180">
        <v>1.05581570502325</v>
      </c>
      <c r="AU1334" s="181">
        <v>1327</v>
      </c>
    </row>
    <row r="1335" customHeight="1" spans="1:47">
      <c r="A1335" s="184" t="s">
        <v>1456</v>
      </c>
      <c r="B1335" s="185" t="s">
        <v>1539</v>
      </c>
      <c r="C1335" s="188" t="s">
        <v>1540</v>
      </c>
      <c r="D1335" s="186">
        <v>0</v>
      </c>
      <c r="E1335" s="186">
        <v>0.75</v>
      </c>
      <c r="F1335" s="186">
        <v>0.1</v>
      </c>
      <c r="G1335" s="187">
        <v>20</v>
      </c>
      <c r="H1335" s="186" t="s">
        <v>1541</v>
      </c>
      <c r="I1335" s="186" t="s">
        <v>1541</v>
      </c>
      <c r="J1335" s="186" t="s">
        <v>1541</v>
      </c>
      <c r="K1335" s="196" t="s">
        <v>1541</v>
      </c>
      <c r="L1335" s="171">
        <v>0.4153</v>
      </c>
      <c r="M1335" s="172">
        <v>8</v>
      </c>
      <c r="N1335" s="173">
        <v>120.7</v>
      </c>
      <c r="O1335" s="173">
        <v>28</v>
      </c>
      <c r="P1335" s="174">
        <v>1.058</v>
      </c>
      <c r="Q1335" s="175">
        <v>20.8</v>
      </c>
      <c r="R1335" s="176">
        <v>19</v>
      </c>
      <c r="S1335" s="174">
        <f t="shared" si="40"/>
        <v>1.04708</v>
      </c>
      <c r="T1335" s="177">
        <f t="shared" si="41"/>
        <v>0.0104290025594984</v>
      </c>
      <c r="U1335" s="219">
        <v>2.42</v>
      </c>
      <c r="V1335" s="219">
        <v>2.58</v>
      </c>
      <c r="W1335" s="219">
        <v>2.87</v>
      </c>
      <c r="X1335" s="219">
        <v>3.75</v>
      </c>
      <c r="Y1335" s="219">
        <v>4.15</v>
      </c>
      <c r="Z1335" s="219">
        <v>4.19</v>
      </c>
      <c r="AA1335" s="219">
        <v>5.51</v>
      </c>
      <c r="AB1335" s="219">
        <v>4.76</v>
      </c>
      <c r="AC1335" s="219">
        <v>3.78</v>
      </c>
      <c r="AD1335" s="219">
        <v>3.4</v>
      </c>
      <c r="AE1335" s="219">
        <v>2.83</v>
      </c>
      <c r="AF1335" s="219">
        <v>2.7</v>
      </c>
      <c r="AG1335" s="179">
        <v>2.50943377774382</v>
      </c>
      <c r="AH1335" s="179">
        <v>2.67534675478473</v>
      </c>
      <c r="AI1335" s="179">
        <v>2.97606402567139</v>
      </c>
      <c r="AJ1335" s="179">
        <v>3.88858539939642</v>
      </c>
      <c r="AK1335" s="179">
        <v>4.3033678419987</v>
      </c>
      <c r="AL1335" s="179">
        <v>4.34484608625893</v>
      </c>
      <c r="AM1335" s="179">
        <v>5.71362814684647</v>
      </c>
      <c r="AN1335" s="179">
        <v>4.93591106696718</v>
      </c>
      <c r="AO1335" s="179">
        <v>3.91969408259159</v>
      </c>
      <c r="AP1335" s="179">
        <v>3.52565076211942</v>
      </c>
      <c r="AQ1335" s="179">
        <v>2.93458578141116</v>
      </c>
      <c r="AR1335" s="179">
        <v>2.79978148756542</v>
      </c>
      <c r="AS1335" s="177">
        <v>0.8</v>
      </c>
      <c r="AT1335" s="180">
        <v>1.05670803588971</v>
      </c>
      <c r="AU1335" s="181">
        <v>1328</v>
      </c>
    </row>
    <row r="1336" customHeight="1" spans="1:47">
      <c r="A1336" s="184" t="s">
        <v>1456</v>
      </c>
      <c r="B1336" s="185" t="s">
        <v>1539</v>
      </c>
      <c r="C1336" s="167" t="s">
        <v>1542</v>
      </c>
      <c r="D1336" s="186">
        <v>0</v>
      </c>
      <c r="E1336" s="186">
        <v>0.75</v>
      </c>
      <c r="F1336" s="186">
        <v>0.1</v>
      </c>
      <c r="G1336" s="187">
        <v>20</v>
      </c>
      <c r="H1336" s="186" t="s">
        <v>1541</v>
      </c>
      <c r="I1336" s="186" t="s">
        <v>1541</v>
      </c>
      <c r="J1336" s="186" t="s">
        <v>1541</v>
      </c>
      <c r="K1336" s="196" t="s">
        <v>1541</v>
      </c>
      <c r="L1336" s="171">
        <v>0.4153</v>
      </c>
      <c r="M1336" s="172">
        <v>14</v>
      </c>
      <c r="N1336" s="173">
        <v>120.65</v>
      </c>
      <c r="O1336" s="173">
        <v>28.02</v>
      </c>
      <c r="P1336" s="174">
        <v>1.056</v>
      </c>
      <c r="Q1336" s="175">
        <v>20.82</v>
      </c>
      <c r="R1336" s="176">
        <v>19</v>
      </c>
      <c r="S1336" s="174">
        <f t="shared" si="40"/>
        <v>1.04708</v>
      </c>
      <c r="T1336" s="177">
        <f t="shared" si="41"/>
        <v>0.00851892883065242</v>
      </c>
      <c r="U1336" s="219">
        <v>2.42</v>
      </c>
      <c r="V1336" s="219">
        <v>2.58</v>
      </c>
      <c r="W1336" s="219">
        <v>2.87</v>
      </c>
      <c r="X1336" s="219">
        <v>3.75</v>
      </c>
      <c r="Y1336" s="219">
        <v>4.15</v>
      </c>
      <c r="Z1336" s="219">
        <v>4.19</v>
      </c>
      <c r="AA1336" s="219">
        <v>5.51</v>
      </c>
      <c r="AB1336" s="219">
        <v>4.76</v>
      </c>
      <c r="AC1336" s="219">
        <v>3.78</v>
      </c>
      <c r="AD1336" s="219">
        <v>3.4</v>
      </c>
      <c r="AE1336" s="219">
        <v>2.83</v>
      </c>
      <c r="AF1336" s="219">
        <v>2.7</v>
      </c>
      <c r="AG1336" s="179">
        <v>2.50965565190816</v>
      </c>
      <c r="AH1336" s="179">
        <v>2.67558329831531</v>
      </c>
      <c r="AI1336" s="179">
        <v>2.97632715742828</v>
      </c>
      <c r="AJ1336" s="179">
        <v>3.88892921266761</v>
      </c>
      <c r="AK1336" s="179">
        <v>4.30374832868549</v>
      </c>
      <c r="AL1336" s="179">
        <v>4.34523024028727</v>
      </c>
      <c r="AM1336" s="179">
        <v>5.71413332314627</v>
      </c>
      <c r="AN1336" s="179">
        <v>4.93634748061275</v>
      </c>
      <c r="AO1336" s="179">
        <v>3.92004064636895</v>
      </c>
      <c r="AP1336" s="179">
        <v>3.52596248615196</v>
      </c>
      <c r="AQ1336" s="179">
        <v>2.93484524582649</v>
      </c>
      <c r="AR1336" s="179">
        <v>2.80002903312068</v>
      </c>
      <c r="AS1336" s="177">
        <v>0.8</v>
      </c>
      <c r="AT1336" s="180">
        <v>1.05101326631247</v>
      </c>
      <c r="AU1336" s="181">
        <v>1329</v>
      </c>
    </row>
    <row r="1337" customHeight="1" spans="1:47">
      <c r="A1337" s="184" t="s">
        <v>1456</v>
      </c>
      <c r="B1337" s="185" t="s">
        <v>1539</v>
      </c>
      <c r="C1337" s="167" t="s">
        <v>1543</v>
      </c>
      <c r="D1337" s="186">
        <v>0</v>
      </c>
      <c r="E1337" s="186">
        <v>0.75</v>
      </c>
      <c r="F1337" s="186">
        <v>0.1</v>
      </c>
      <c r="G1337" s="187">
        <v>20</v>
      </c>
      <c r="H1337" s="186" t="s">
        <v>1541</v>
      </c>
      <c r="I1337" s="186" t="s">
        <v>1541</v>
      </c>
      <c r="J1337" s="186" t="s">
        <v>1541</v>
      </c>
      <c r="K1337" s="196" t="s">
        <v>1541</v>
      </c>
      <c r="L1337" s="171">
        <v>0.4153</v>
      </c>
      <c r="M1337" s="172">
        <v>4</v>
      </c>
      <c r="N1337" s="173">
        <v>120.82</v>
      </c>
      <c r="O1337" s="173">
        <v>27.93</v>
      </c>
      <c r="P1337" s="174">
        <v>1.054</v>
      </c>
      <c r="Q1337" s="175">
        <v>21.03</v>
      </c>
      <c r="R1337" s="176">
        <v>19</v>
      </c>
      <c r="S1337" s="174">
        <f t="shared" si="40"/>
        <v>1.038872</v>
      </c>
      <c r="T1337" s="177">
        <f t="shared" si="41"/>
        <v>0.0145619479589401</v>
      </c>
      <c r="U1337" s="203">
        <v>2.46</v>
      </c>
      <c r="V1337" s="203">
        <v>2.62</v>
      </c>
      <c r="W1337" s="203">
        <v>2.78</v>
      </c>
      <c r="X1337" s="203">
        <v>3.64</v>
      </c>
      <c r="Y1337" s="203">
        <v>3.98</v>
      </c>
      <c r="Z1337" s="203">
        <v>4.19</v>
      </c>
      <c r="AA1337" s="203">
        <v>5.44</v>
      </c>
      <c r="AB1337" s="203">
        <v>4.73</v>
      </c>
      <c r="AC1337" s="203">
        <v>3.82</v>
      </c>
      <c r="AD1337" s="203">
        <v>3.44</v>
      </c>
      <c r="AE1337" s="203">
        <v>2.81</v>
      </c>
      <c r="AF1337" s="203">
        <v>2.7</v>
      </c>
      <c r="AG1337" s="179">
        <v>2.55250171339684</v>
      </c>
      <c r="AH1337" s="179">
        <v>2.71851808499988</v>
      </c>
      <c r="AI1337" s="179">
        <v>2.88453445660293</v>
      </c>
      <c r="AJ1337" s="179">
        <v>3.77687245396931</v>
      </c>
      <c r="AK1337" s="179">
        <v>4.12965724362578</v>
      </c>
      <c r="AL1337" s="179">
        <v>4.34755373135478</v>
      </c>
      <c r="AM1337" s="179">
        <v>5.64455663450358</v>
      </c>
      <c r="AN1337" s="179">
        <v>4.90785898551506</v>
      </c>
      <c r="AO1337" s="179">
        <v>3.96364087202273</v>
      </c>
      <c r="AP1337" s="179">
        <v>3.5693519894655</v>
      </c>
      <c r="AQ1337" s="179">
        <v>2.9156625262785</v>
      </c>
      <c r="AR1337" s="179">
        <v>2.80152627080141</v>
      </c>
      <c r="AS1337" s="177">
        <v>0.8</v>
      </c>
      <c r="AT1337" s="180">
        <v>1.05806699849368</v>
      </c>
      <c r="AU1337" s="181">
        <v>1330</v>
      </c>
    </row>
    <row r="1338" customHeight="1" spans="1:47">
      <c r="A1338" s="184" t="s">
        <v>1456</v>
      </c>
      <c r="B1338" s="185" t="s">
        <v>1539</v>
      </c>
      <c r="C1338" s="167" t="s">
        <v>1544</v>
      </c>
      <c r="D1338" s="186">
        <v>0</v>
      </c>
      <c r="E1338" s="186">
        <v>0.75</v>
      </c>
      <c r="F1338" s="186">
        <v>0.1</v>
      </c>
      <c r="G1338" s="187">
        <v>20</v>
      </c>
      <c r="H1338" s="186" t="s">
        <v>1541</v>
      </c>
      <c r="I1338" s="186" t="s">
        <v>1541</v>
      </c>
      <c r="J1338" s="186" t="s">
        <v>1541</v>
      </c>
      <c r="K1338" s="196" t="s">
        <v>1541</v>
      </c>
      <c r="L1338" s="171">
        <v>0.4153</v>
      </c>
      <c r="M1338" s="172">
        <v>8</v>
      </c>
      <c r="N1338" s="173">
        <v>120.7</v>
      </c>
      <c r="O1338" s="173">
        <v>28</v>
      </c>
      <c r="P1338" s="174">
        <v>1.058</v>
      </c>
      <c r="Q1338" s="175">
        <v>20.8</v>
      </c>
      <c r="R1338" s="176">
        <v>19</v>
      </c>
      <c r="S1338" s="174">
        <f t="shared" si="40"/>
        <v>1.04708</v>
      </c>
      <c r="T1338" s="177">
        <f t="shared" si="41"/>
        <v>0.0104290025594984</v>
      </c>
      <c r="U1338" s="219">
        <v>2.42</v>
      </c>
      <c r="V1338" s="219">
        <v>2.58</v>
      </c>
      <c r="W1338" s="219">
        <v>2.87</v>
      </c>
      <c r="X1338" s="219">
        <v>3.75</v>
      </c>
      <c r="Y1338" s="219">
        <v>4.15</v>
      </c>
      <c r="Z1338" s="219">
        <v>4.19</v>
      </c>
      <c r="AA1338" s="219">
        <v>5.51</v>
      </c>
      <c r="AB1338" s="219">
        <v>4.76</v>
      </c>
      <c r="AC1338" s="219">
        <v>3.78</v>
      </c>
      <c r="AD1338" s="219">
        <v>3.4</v>
      </c>
      <c r="AE1338" s="219">
        <v>2.83</v>
      </c>
      <c r="AF1338" s="219">
        <v>2.7</v>
      </c>
      <c r="AG1338" s="179">
        <v>2.50943377774382</v>
      </c>
      <c r="AH1338" s="179">
        <v>2.67534675478473</v>
      </c>
      <c r="AI1338" s="179">
        <v>2.97606402567139</v>
      </c>
      <c r="AJ1338" s="179">
        <v>3.88858539939642</v>
      </c>
      <c r="AK1338" s="179">
        <v>4.3033678419987</v>
      </c>
      <c r="AL1338" s="179">
        <v>4.34484608625893</v>
      </c>
      <c r="AM1338" s="179">
        <v>5.71362814684647</v>
      </c>
      <c r="AN1338" s="179">
        <v>4.93591106696718</v>
      </c>
      <c r="AO1338" s="179">
        <v>3.91969408259159</v>
      </c>
      <c r="AP1338" s="179">
        <v>3.52565076211942</v>
      </c>
      <c r="AQ1338" s="179">
        <v>2.93458578141116</v>
      </c>
      <c r="AR1338" s="179">
        <v>2.79978148756542</v>
      </c>
      <c r="AS1338" s="177">
        <v>0.8</v>
      </c>
      <c r="AT1338" s="180">
        <v>1.04623325804091</v>
      </c>
      <c r="AU1338" s="181">
        <v>1331</v>
      </c>
    </row>
    <row r="1339" customHeight="1" spans="1:47">
      <c r="A1339" s="184" t="s">
        <v>1456</v>
      </c>
      <c r="B1339" s="185" t="s">
        <v>1539</v>
      </c>
      <c r="C1339" s="167" t="s">
        <v>1545</v>
      </c>
      <c r="D1339" s="186">
        <v>0</v>
      </c>
      <c r="E1339" s="186">
        <v>0.75</v>
      </c>
      <c r="F1339" s="186">
        <v>0.1</v>
      </c>
      <c r="G1339" s="187">
        <v>20</v>
      </c>
      <c r="H1339" s="186" t="s">
        <v>1541</v>
      </c>
      <c r="I1339" s="186" t="s">
        <v>1541</v>
      </c>
      <c r="J1339" s="186" t="s">
        <v>1541</v>
      </c>
      <c r="K1339" s="196" t="s">
        <v>1541</v>
      </c>
      <c r="L1339" s="171">
        <v>0.4153</v>
      </c>
      <c r="M1339" s="172">
        <v>52</v>
      </c>
      <c r="N1339" s="173">
        <v>121.15</v>
      </c>
      <c r="O1339" s="173">
        <v>27.83</v>
      </c>
      <c r="P1339" s="174">
        <v>1.053</v>
      </c>
      <c r="Q1339" s="175">
        <v>20.03</v>
      </c>
      <c r="R1339" s="176">
        <v>18</v>
      </c>
      <c r="S1339" s="174">
        <f t="shared" si="40"/>
        <v>1.168528</v>
      </c>
      <c r="T1339" s="177">
        <f t="shared" si="41"/>
        <v>-0.0988662659345776</v>
      </c>
      <c r="U1339" s="219">
        <v>2.44</v>
      </c>
      <c r="V1339" s="219">
        <v>2.91</v>
      </c>
      <c r="W1339" s="219">
        <v>3.18</v>
      </c>
      <c r="X1339" s="219">
        <v>4.11</v>
      </c>
      <c r="Y1339" s="219">
        <v>4.47</v>
      </c>
      <c r="Z1339" s="219">
        <v>4.79</v>
      </c>
      <c r="AA1339" s="219">
        <v>6.27</v>
      </c>
      <c r="AB1339" s="219">
        <v>5.84</v>
      </c>
      <c r="AC1339" s="219">
        <v>4.6</v>
      </c>
      <c r="AD1339" s="219">
        <v>3.75</v>
      </c>
      <c r="AE1339" s="219">
        <v>2.94</v>
      </c>
      <c r="AF1339" s="219">
        <v>2.63</v>
      </c>
      <c r="AG1339" s="179">
        <v>2.52527788807799</v>
      </c>
      <c r="AH1339" s="179">
        <v>3.01170436651924</v>
      </c>
      <c r="AI1339" s="179">
        <v>3.29114085413443</v>
      </c>
      <c r="AJ1339" s="179">
        <v>4.25364431147564</v>
      </c>
      <c r="AK1339" s="179">
        <v>4.62622629496255</v>
      </c>
      <c r="AL1339" s="179">
        <v>4.95741028028425</v>
      </c>
      <c r="AM1339" s="179">
        <v>6.48913621239713</v>
      </c>
      <c r="AN1339" s="179">
        <v>6.0441077321211</v>
      </c>
      <c r="AO1339" s="179">
        <v>4.76076978899949</v>
      </c>
      <c r="AP1339" s="179">
        <v>3.88106232798872</v>
      </c>
      <c r="AQ1339" s="179">
        <v>3.04275286514315</v>
      </c>
      <c r="AR1339" s="179">
        <v>2.72191837936275</v>
      </c>
      <c r="AS1339" s="177">
        <v>0.8</v>
      </c>
      <c r="AT1339" s="180">
        <v>1.04532656762002</v>
      </c>
      <c r="AU1339" s="181">
        <v>1332</v>
      </c>
    </row>
    <row r="1340" customHeight="1" spans="1:47">
      <c r="A1340" s="184" t="s">
        <v>1456</v>
      </c>
      <c r="B1340" s="185" t="s">
        <v>1539</v>
      </c>
      <c r="C1340" s="167" t="s">
        <v>1546</v>
      </c>
      <c r="D1340" s="186">
        <v>0</v>
      </c>
      <c r="E1340" s="186">
        <v>0.75</v>
      </c>
      <c r="F1340" s="186">
        <v>0.1</v>
      </c>
      <c r="G1340" s="187">
        <v>20</v>
      </c>
      <c r="H1340" s="186" t="s">
        <v>1541</v>
      </c>
      <c r="I1340" s="186" t="s">
        <v>1541</v>
      </c>
      <c r="J1340" s="186" t="s">
        <v>1541</v>
      </c>
      <c r="K1340" s="196" t="s">
        <v>1541</v>
      </c>
      <c r="L1340" s="171">
        <v>0.4153</v>
      </c>
      <c r="M1340" s="172">
        <v>6</v>
      </c>
      <c r="N1340" s="173">
        <v>120.68</v>
      </c>
      <c r="O1340" s="173">
        <v>28.15</v>
      </c>
      <c r="P1340" s="174">
        <v>1.059</v>
      </c>
      <c r="Q1340" s="175">
        <v>20.95</v>
      </c>
      <c r="R1340" s="176">
        <v>19</v>
      </c>
      <c r="S1340" s="174">
        <f t="shared" si="40"/>
        <v>1.04708</v>
      </c>
      <c r="T1340" s="177">
        <f t="shared" si="41"/>
        <v>0.0113840394239213</v>
      </c>
      <c r="U1340" s="219">
        <v>2.42</v>
      </c>
      <c r="V1340" s="219">
        <v>2.58</v>
      </c>
      <c r="W1340" s="219">
        <v>2.87</v>
      </c>
      <c r="X1340" s="219">
        <v>3.75</v>
      </c>
      <c r="Y1340" s="219">
        <v>4.15</v>
      </c>
      <c r="Z1340" s="219">
        <v>4.19</v>
      </c>
      <c r="AA1340" s="219">
        <v>5.51</v>
      </c>
      <c r="AB1340" s="219">
        <v>4.76</v>
      </c>
      <c r="AC1340" s="219">
        <v>3.78</v>
      </c>
      <c r="AD1340" s="219">
        <v>3.4</v>
      </c>
      <c r="AE1340" s="219">
        <v>2.83</v>
      </c>
      <c r="AF1340" s="219">
        <v>2.7</v>
      </c>
      <c r="AG1340" s="179">
        <v>2.51133819765443</v>
      </c>
      <c r="AH1340" s="179">
        <v>2.67737708675555</v>
      </c>
      <c r="AI1340" s="179">
        <v>2.97832257325133</v>
      </c>
      <c r="AJ1340" s="179">
        <v>3.89153646330748</v>
      </c>
      <c r="AK1340" s="179">
        <v>4.30663368606028</v>
      </c>
      <c r="AL1340" s="179">
        <v>4.34814340833556</v>
      </c>
      <c r="AM1340" s="179">
        <v>5.71796424341979</v>
      </c>
      <c r="AN1340" s="179">
        <v>4.9396569507583</v>
      </c>
      <c r="AO1340" s="179">
        <v>3.92266875501394</v>
      </c>
      <c r="AP1340" s="179">
        <v>3.52832639339878</v>
      </c>
      <c r="AQ1340" s="179">
        <v>2.93681285097605</v>
      </c>
      <c r="AR1340" s="179">
        <v>2.80190625358139</v>
      </c>
      <c r="AS1340" s="177">
        <v>0.8</v>
      </c>
      <c r="AT1340" s="180">
        <v>1.04784780326409</v>
      </c>
      <c r="AU1340" s="181">
        <v>1333</v>
      </c>
    </row>
    <row r="1341" customHeight="1" spans="1:47">
      <c r="A1341" s="184" t="s">
        <v>1456</v>
      </c>
      <c r="B1341" s="185" t="s">
        <v>1539</v>
      </c>
      <c r="C1341" s="167" t="s">
        <v>1547</v>
      </c>
      <c r="D1341" s="186">
        <v>0</v>
      </c>
      <c r="E1341" s="186">
        <v>0.75</v>
      </c>
      <c r="F1341" s="186">
        <v>0.1</v>
      </c>
      <c r="G1341" s="187">
        <v>20</v>
      </c>
      <c r="H1341" s="186" t="s">
        <v>1541</v>
      </c>
      <c r="I1341" s="186" t="s">
        <v>1541</v>
      </c>
      <c r="J1341" s="186" t="s">
        <v>1541</v>
      </c>
      <c r="K1341" s="196" t="s">
        <v>1541</v>
      </c>
      <c r="L1341" s="171">
        <v>0.4153</v>
      </c>
      <c r="M1341" s="172">
        <v>39</v>
      </c>
      <c r="N1341" s="173">
        <v>120.57</v>
      </c>
      <c r="O1341" s="173">
        <v>27.67</v>
      </c>
      <c r="P1341" s="174">
        <v>1.074</v>
      </c>
      <c r="Q1341" s="175">
        <v>20.67</v>
      </c>
      <c r="R1341" s="176">
        <v>19</v>
      </c>
      <c r="S1341" s="174">
        <f t="shared" si="40"/>
        <v>1.038872</v>
      </c>
      <c r="T1341" s="177">
        <f t="shared" si="41"/>
        <v>0.0338135978253338</v>
      </c>
      <c r="U1341" s="219">
        <v>2.46</v>
      </c>
      <c r="V1341" s="219">
        <v>2.62</v>
      </c>
      <c r="W1341" s="219">
        <v>2.78</v>
      </c>
      <c r="X1341" s="219">
        <v>3.64</v>
      </c>
      <c r="Y1341" s="219">
        <v>3.98</v>
      </c>
      <c r="Z1341" s="219">
        <v>4.19</v>
      </c>
      <c r="AA1341" s="219">
        <v>5.44</v>
      </c>
      <c r="AB1341" s="219">
        <v>4.73</v>
      </c>
      <c r="AC1341" s="219">
        <v>3.82</v>
      </c>
      <c r="AD1341" s="219">
        <v>3.44</v>
      </c>
      <c r="AE1341" s="219">
        <v>2.81</v>
      </c>
      <c r="AF1341" s="219">
        <v>2.7</v>
      </c>
      <c r="AG1341" s="179">
        <v>2.54846672159804</v>
      </c>
      <c r="AH1341" s="179">
        <v>2.71422065471011</v>
      </c>
      <c r="AI1341" s="179">
        <v>2.87997458782218</v>
      </c>
      <c r="AJ1341" s="179">
        <v>3.77090197829954</v>
      </c>
      <c r="AK1341" s="179">
        <v>4.12312908616268</v>
      </c>
      <c r="AL1341" s="179">
        <v>4.34068112337227</v>
      </c>
      <c r="AM1341" s="179">
        <v>5.6356337258103</v>
      </c>
      <c r="AN1341" s="179">
        <v>4.9001006476255</v>
      </c>
      <c r="AO1341" s="179">
        <v>3.95737515305062</v>
      </c>
      <c r="AP1341" s="179">
        <v>3.56370956190945</v>
      </c>
      <c r="AQ1341" s="179">
        <v>2.91105345028069</v>
      </c>
      <c r="AR1341" s="179">
        <v>2.79709762126614</v>
      </c>
      <c r="AS1341" s="177">
        <v>0.8</v>
      </c>
      <c r="AT1341" s="180">
        <v>1.04649948148877</v>
      </c>
      <c r="AU1341" s="181">
        <v>1334</v>
      </c>
    </row>
    <row r="1342" customHeight="1" spans="1:47">
      <c r="A1342" s="184" t="s">
        <v>1456</v>
      </c>
      <c r="B1342" s="185" t="s">
        <v>1539</v>
      </c>
      <c r="C1342" s="167" t="s">
        <v>1548</v>
      </c>
      <c r="D1342" s="186">
        <v>0</v>
      </c>
      <c r="E1342" s="186">
        <v>0.75</v>
      </c>
      <c r="F1342" s="186">
        <v>0.1</v>
      </c>
      <c r="G1342" s="187">
        <v>20</v>
      </c>
      <c r="H1342" s="186" t="s">
        <v>1541</v>
      </c>
      <c r="I1342" s="186" t="s">
        <v>1541</v>
      </c>
      <c r="J1342" s="186" t="s">
        <v>1541</v>
      </c>
      <c r="K1342" s="196" t="s">
        <v>1541</v>
      </c>
      <c r="L1342" s="171">
        <v>0.4153</v>
      </c>
      <c r="M1342" s="172">
        <v>6</v>
      </c>
      <c r="N1342" s="173">
        <v>120.4</v>
      </c>
      <c r="O1342" s="173">
        <v>27.5</v>
      </c>
      <c r="P1342" s="174">
        <v>1.075</v>
      </c>
      <c r="Q1342" s="175">
        <v>20.4</v>
      </c>
      <c r="R1342" s="176">
        <v>18</v>
      </c>
      <c r="S1342" s="174">
        <f t="shared" si="40"/>
        <v>1.038872</v>
      </c>
      <c r="T1342" s="177">
        <f t="shared" si="41"/>
        <v>0.0347761803186533</v>
      </c>
      <c r="U1342" s="219">
        <v>2.46</v>
      </c>
      <c r="V1342" s="219">
        <v>2.62</v>
      </c>
      <c r="W1342" s="219">
        <v>2.78</v>
      </c>
      <c r="X1342" s="219">
        <v>3.64</v>
      </c>
      <c r="Y1342" s="219">
        <v>3.98</v>
      </c>
      <c r="Z1342" s="219">
        <v>4.19</v>
      </c>
      <c r="AA1342" s="219">
        <v>5.44</v>
      </c>
      <c r="AB1342" s="219">
        <v>4.73</v>
      </c>
      <c r="AC1342" s="219">
        <v>3.82</v>
      </c>
      <c r="AD1342" s="219">
        <v>3.44</v>
      </c>
      <c r="AE1342" s="219">
        <v>2.81</v>
      </c>
      <c r="AF1342" s="219">
        <v>2.7</v>
      </c>
      <c r="AG1342" s="179">
        <v>2.54625031765222</v>
      </c>
      <c r="AH1342" s="179">
        <v>2.71186009441009</v>
      </c>
      <c r="AI1342" s="179">
        <v>2.87746987116796</v>
      </c>
      <c r="AJ1342" s="179">
        <v>3.7676224212415</v>
      </c>
      <c r="AK1342" s="179">
        <v>4.11954319685197</v>
      </c>
      <c r="AL1342" s="179">
        <v>4.33690602884667</v>
      </c>
      <c r="AM1342" s="179">
        <v>5.63073240976752</v>
      </c>
      <c r="AN1342" s="179">
        <v>4.89583902540448</v>
      </c>
      <c r="AO1342" s="179">
        <v>3.9539334200941</v>
      </c>
      <c r="AP1342" s="179">
        <v>3.56061020029416</v>
      </c>
      <c r="AQ1342" s="179">
        <v>2.90852170431006</v>
      </c>
      <c r="AR1342" s="179">
        <v>2.79466498278902</v>
      </c>
      <c r="AS1342" s="177">
        <v>0.8</v>
      </c>
      <c r="AT1342" s="180">
        <v>1.04313352612058</v>
      </c>
      <c r="AU1342" s="181">
        <v>1335</v>
      </c>
    </row>
    <row r="1343" customHeight="1" spans="1:47">
      <c r="A1343" s="184" t="s">
        <v>1456</v>
      </c>
      <c r="B1343" s="185" t="s">
        <v>1539</v>
      </c>
      <c r="C1343" s="167" t="s">
        <v>1549</v>
      </c>
      <c r="D1343" s="186">
        <v>0</v>
      </c>
      <c r="E1343" s="186">
        <v>0.75</v>
      </c>
      <c r="F1343" s="186">
        <v>0.1</v>
      </c>
      <c r="G1343" s="187">
        <v>20</v>
      </c>
      <c r="H1343" s="186" t="s">
        <v>1541</v>
      </c>
      <c r="I1343" s="186" t="s">
        <v>1541</v>
      </c>
      <c r="J1343" s="186" t="s">
        <v>1541</v>
      </c>
      <c r="K1343" s="196" t="s">
        <v>1541</v>
      </c>
      <c r="L1343" s="171">
        <v>0.4153</v>
      </c>
      <c r="M1343" s="172">
        <v>69</v>
      </c>
      <c r="N1343" s="173">
        <v>120.08</v>
      </c>
      <c r="O1343" s="173">
        <v>27.78</v>
      </c>
      <c r="P1343" s="174">
        <v>1.087</v>
      </c>
      <c r="Q1343" s="175">
        <v>20.78</v>
      </c>
      <c r="R1343" s="176">
        <v>19</v>
      </c>
      <c r="S1343" s="174">
        <f t="shared" si="40"/>
        <v>1.038872</v>
      </c>
      <c r="T1343" s="177">
        <f t="shared" si="41"/>
        <v>0.0463271702384893</v>
      </c>
      <c r="U1343" s="219">
        <v>2.46</v>
      </c>
      <c r="V1343" s="219">
        <v>2.62</v>
      </c>
      <c r="W1343" s="219">
        <v>2.78</v>
      </c>
      <c r="X1343" s="219">
        <v>3.64</v>
      </c>
      <c r="Y1343" s="219">
        <v>3.98</v>
      </c>
      <c r="Z1343" s="219">
        <v>4.19</v>
      </c>
      <c r="AA1343" s="219">
        <v>5.44</v>
      </c>
      <c r="AB1343" s="219">
        <v>4.73</v>
      </c>
      <c r="AC1343" s="219">
        <v>3.82</v>
      </c>
      <c r="AD1343" s="219">
        <v>3.44</v>
      </c>
      <c r="AE1343" s="219">
        <v>2.81</v>
      </c>
      <c r="AF1343" s="219">
        <v>2.7</v>
      </c>
      <c r="AG1343" s="179">
        <v>2.55024742220408</v>
      </c>
      <c r="AH1343" s="179">
        <v>2.71611717324175</v>
      </c>
      <c r="AI1343" s="179">
        <v>2.88198692427941</v>
      </c>
      <c r="AJ1343" s="179">
        <v>3.77353683610685</v>
      </c>
      <c r="AK1343" s="179">
        <v>4.12601005706189</v>
      </c>
      <c r="AL1343" s="179">
        <v>4.34371410529882</v>
      </c>
      <c r="AM1343" s="179">
        <v>5.63957153528057</v>
      </c>
      <c r="AN1343" s="179">
        <v>4.90352451505094</v>
      </c>
      <c r="AO1343" s="179">
        <v>3.96014030602423</v>
      </c>
      <c r="AP1343" s="179">
        <v>3.56619964730977</v>
      </c>
      <c r="AQ1343" s="179">
        <v>2.91308750259897</v>
      </c>
      <c r="AR1343" s="179">
        <v>2.79905204876058</v>
      </c>
      <c r="AS1343" s="177">
        <v>0.8</v>
      </c>
      <c r="AT1343" s="180">
        <v>1.0403674482932</v>
      </c>
      <c r="AU1343" s="181">
        <v>1336</v>
      </c>
    </row>
    <row r="1344" customHeight="1" spans="1:47">
      <c r="A1344" s="184" t="s">
        <v>1456</v>
      </c>
      <c r="B1344" s="185" t="s">
        <v>1539</v>
      </c>
      <c r="C1344" s="167" t="s">
        <v>1550</v>
      </c>
      <c r="D1344" s="186">
        <v>0</v>
      </c>
      <c r="E1344" s="186">
        <v>0.75</v>
      </c>
      <c r="F1344" s="186">
        <v>0.1</v>
      </c>
      <c r="G1344" s="187">
        <v>20</v>
      </c>
      <c r="H1344" s="186" t="s">
        <v>1541</v>
      </c>
      <c r="I1344" s="186" t="s">
        <v>1541</v>
      </c>
      <c r="J1344" s="186" t="s">
        <v>1551</v>
      </c>
      <c r="K1344" s="196">
        <v>5</v>
      </c>
      <c r="L1344" s="171">
        <v>0.4153</v>
      </c>
      <c r="M1344" s="172">
        <v>519</v>
      </c>
      <c r="N1344" s="173">
        <v>119.72</v>
      </c>
      <c r="O1344" s="173">
        <v>27.57</v>
      </c>
      <c r="P1344" s="174">
        <v>1.133</v>
      </c>
      <c r="Q1344" s="175">
        <v>22.97</v>
      </c>
      <c r="R1344" s="176">
        <v>19</v>
      </c>
      <c r="S1344" s="174">
        <f t="shared" si="40"/>
        <v>1.051896</v>
      </c>
      <c r="T1344" s="177">
        <f t="shared" si="41"/>
        <v>0.0771026793523315</v>
      </c>
      <c r="U1344" s="219">
        <v>2.46</v>
      </c>
      <c r="V1344" s="219">
        <v>2.61</v>
      </c>
      <c r="W1344" s="219">
        <v>2.7</v>
      </c>
      <c r="X1344" s="219">
        <v>3.52</v>
      </c>
      <c r="Y1344" s="219">
        <v>3.99</v>
      </c>
      <c r="Z1344" s="219">
        <v>4.17</v>
      </c>
      <c r="AA1344" s="219">
        <v>5.43</v>
      </c>
      <c r="AB1344" s="219">
        <v>4.73</v>
      </c>
      <c r="AC1344" s="219">
        <v>3.95</v>
      </c>
      <c r="AD1344" s="219">
        <v>3.66</v>
      </c>
      <c r="AE1344" s="219">
        <v>3</v>
      </c>
      <c r="AF1344" s="219">
        <v>2.92</v>
      </c>
      <c r="AG1344" s="179">
        <v>2.58033676333022</v>
      </c>
      <c r="AH1344" s="179">
        <v>2.73767437085035</v>
      </c>
      <c r="AI1344" s="179">
        <v>2.83207693536243</v>
      </c>
      <c r="AJ1344" s="179">
        <v>3.69218918980584</v>
      </c>
      <c r="AK1344" s="179">
        <v>4.18518036003559</v>
      </c>
      <c r="AL1344" s="179">
        <v>4.37398548905976</v>
      </c>
      <c r="AM1344" s="179">
        <v>5.69562139222889</v>
      </c>
      <c r="AN1344" s="179">
        <v>4.96137922380159</v>
      </c>
      <c r="AO1344" s="179">
        <v>4.14322366469689</v>
      </c>
      <c r="AP1344" s="179">
        <v>3.8390376234913</v>
      </c>
      <c r="AQ1344" s="179">
        <v>3.1467521504027</v>
      </c>
      <c r="AR1344" s="179">
        <v>3.0628387597253</v>
      </c>
      <c r="AS1344" s="177">
        <v>0.8</v>
      </c>
      <c r="AT1344" s="180">
        <v>1.03877223863708</v>
      </c>
      <c r="AU1344" s="181">
        <v>1337</v>
      </c>
    </row>
    <row r="1345" customHeight="1" spans="1:47">
      <c r="A1345" s="184" t="s">
        <v>1456</v>
      </c>
      <c r="B1345" s="185" t="s">
        <v>1539</v>
      </c>
      <c r="C1345" s="167" t="s">
        <v>1552</v>
      </c>
      <c r="D1345" s="186">
        <v>0</v>
      </c>
      <c r="E1345" s="186">
        <v>0.75</v>
      </c>
      <c r="F1345" s="186">
        <v>0.1</v>
      </c>
      <c r="G1345" s="187">
        <v>20</v>
      </c>
      <c r="H1345" s="186" t="s">
        <v>1541</v>
      </c>
      <c r="I1345" s="186" t="s">
        <v>1541</v>
      </c>
      <c r="J1345" s="186" t="s">
        <v>1553</v>
      </c>
      <c r="K1345" s="196">
        <v>5</v>
      </c>
      <c r="L1345" s="171">
        <v>0.4153</v>
      </c>
      <c r="M1345" s="172">
        <v>10</v>
      </c>
      <c r="N1345" s="173">
        <v>120.63</v>
      </c>
      <c r="O1345" s="173">
        <v>27.78</v>
      </c>
      <c r="P1345" s="174">
        <v>1.067</v>
      </c>
      <c r="Q1345" s="175">
        <v>20.78</v>
      </c>
      <c r="R1345" s="176">
        <v>19</v>
      </c>
      <c r="S1345" s="174">
        <f t="shared" si="40"/>
        <v>1.038872</v>
      </c>
      <c r="T1345" s="177">
        <f t="shared" si="41"/>
        <v>0.0270755203720958</v>
      </c>
      <c r="U1345" s="219">
        <v>2.46</v>
      </c>
      <c r="V1345" s="219">
        <v>2.62</v>
      </c>
      <c r="W1345" s="219">
        <v>2.78</v>
      </c>
      <c r="X1345" s="219">
        <v>3.64</v>
      </c>
      <c r="Y1345" s="219">
        <v>3.98</v>
      </c>
      <c r="Z1345" s="219">
        <v>4.19</v>
      </c>
      <c r="AA1345" s="219">
        <v>5.44</v>
      </c>
      <c r="AB1345" s="219">
        <v>4.73</v>
      </c>
      <c r="AC1345" s="219">
        <v>3.82</v>
      </c>
      <c r="AD1345" s="219">
        <v>3.44</v>
      </c>
      <c r="AE1345" s="219">
        <v>2.81</v>
      </c>
      <c r="AF1345" s="219">
        <v>2.7</v>
      </c>
      <c r="AG1345" s="179">
        <v>2.55024742220408</v>
      </c>
      <c r="AH1345" s="179">
        <v>2.71611717324175</v>
      </c>
      <c r="AI1345" s="179">
        <v>2.88198692427941</v>
      </c>
      <c r="AJ1345" s="179">
        <v>3.77353683610685</v>
      </c>
      <c r="AK1345" s="179">
        <v>4.12601005706189</v>
      </c>
      <c r="AL1345" s="179">
        <v>4.34371410529882</v>
      </c>
      <c r="AM1345" s="179">
        <v>5.63957153528057</v>
      </c>
      <c r="AN1345" s="179">
        <v>4.90352451505094</v>
      </c>
      <c r="AO1345" s="179">
        <v>3.96014030602423</v>
      </c>
      <c r="AP1345" s="179">
        <v>3.56619964730977</v>
      </c>
      <c r="AQ1345" s="179">
        <v>2.91308750259897</v>
      </c>
      <c r="AR1345" s="179">
        <v>2.79905204876058</v>
      </c>
      <c r="AS1345" s="177">
        <v>0.8</v>
      </c>
      <c r="AT1345" s="180">
        <v>1.03832432262526</v>
      </c>
      <c r="AU1345" s="181">
        <v>1338</v>
      </c>
    </row>
    <row r="1346" customHeight="1" spans="1:47">
      <c r="A1346" s="184" t="s">
        <v>1456</v>
      </c>
      <c r="B1346" s="185" t="s">
        <v>1539</v>
      </c>
      <c r="C1346" s="167" t="s">
        <v>1554</v>
      </c>
      <c r="D1346" s="186">
        <v>0</v>
      </c>
      <c r="E1346" s="186">
        <v>0.75</v>
      </c>
      <c r="F1346" s="186">
        <v>0.1</v>
      </c>
      <c r="G1346" s="187">
        <v>20</v>
      </c>
      <c r="H1346" s="186" t="s">
        <v>1541</v>
      </c>
      <c r="I1346" s="186" t="s">
        <v>1541</v>
      </c>
      <c r="J1346" s="186" t="s">
        <v>1555</v>
      </c>
      <c r="K1346" s="196">
        <v>5</v>
      </c>
      <c r="L1346" s="171">
        <v>0.4153</v>
      </c>
      <c r="M1346" s="172">
        <v>11</v>
      </c>
      <c r="N1346" s="173">
        <v>120.95</v>
      </c>
      <c r="O1346" s="173">
        <v>28.13</v>
      </c>
      <c r="P1346" s="174">
        <v>1.052</v>
      </c>
      <c r="Q1346" s="175">
        <v>20.93</v>
      </c>
      <c r="R1346" s="176">
        <v>19</v>
      </c>
      <c r="S1346" s="174">
        <f t="shared" si="40"/>
        <v>1.04708</v>
      </c>
      <c r="T1346" s="177">
        <f t="shared" si="41"/>
        <v>0.00469878137296065</v>
      </c>
      <c r="U1346" s="219">
        <v>2.42</v>
      </c>
      <c r="V1346" s="219">
        <v>2.58</v>
      </c>
      <c r="W1346" s="219">
        <v>2.87</v>
      </c>
      <c r="X1346" s="219">
        <v>3.75</v>
      </c>
      <c r="Y1346" s="219">
        <v>4.15</v>
      </c>
      <c r="Z1346" s="219">
        <v>4.19</v>
      </c>
      <c r="AA1346" s="219">
        <v>5.51</v>
      </c>
      <c r="AB1346" s="219">
        <v>4.76</v>
      </c>
      <c r="AC1346" s="219">
        <v>3.78</v>
      </c>
      <c r="AD1346" s="219">
        <v>3.4</v>
      </c>
      <c r="AE1346" s="219">
        <v>2.83</v>
      </c>
      <c r="AF1346" s="219">
        <v>2.7</v>
      </c>
      <c r="AG1346" s="179">
        <v>2.51111632349009</v>
      </c>
      <c r="AH1346" s="179">
        <v>2.67714054322497</v>
      </c>
      <c r="AI1346" s="179">
        <v>2.97805944149444</v>
      </c>
      <c r="AJ1346" s="179">
        <v>3.89119265003629</v>
      </c>
      <c r="AK1346" s="179">
        <v>4.3062531993735</v>
      </c>
      <c r="AL1346" s="179">
        <v>4.34775925430722</v>
      </c>
      <c r="AM1346" s="179">
        <v>5.71745906711999</v>
      </c>
      <c r="AN1346" s="179">
        <v>4.93922053711273</v>
      </c>
      <c r="AO1346" s="179">
        <v>3.92232219123658</v>
      </c>
      <c r="AP1346" s="179">
        <v>3.52801466936624</v>
      </c>
      <c r="AQ1346" s="179">
        <v>2.93655338656072</v>
      </c>
      <c r="AR1346" s="179">
        <v>2.80165870802613</v>
      </c>
      <c r="AS1346" s="177">
        <v>0.8</v>
      </c>
      <c r="AT1346" s="180">
        <v>1.04155403281574</v>
      </c>
      <c r="AU1346" s="181">
        <v>1339</v>
      </c>
    </row>
    <row r="1347" customHeight="1" spans="1:47">
      <c r="A1347" s="184" t="s">
        <v>1456</v>
      </c>
      <c r="B1347" s="185" t="s">
        <v>1556</v>
      </c>
      <c r="C1347" s="188" t="s">
        <v>1557</v>
      </c>
      <c r="D1347" s="186">
        <v>0</v>
      </c>
      <c r="E1347" s="186">
        <v>0.75</v>
      </c>
      <c r="F1347" s="186">
        <v>0.1</v>
      </c>
      <c r="G1347" s="187">
        <v>20</v>
      </c>
      <c r="H1347" s="186" t="s">
        <v>43</v>
      </c>
      <c r="I1347" s="187" t="s">
        <v>43</v>
      </c>
      <c r="J1347" s="186" t="s">
        <v>43</v>
      </c>
      <c r="K1347" s="196" t="s">
        <v>43</v>
      </c>
      <c r="L1347" s="171">
        <v>0.4153</v>
      </c>
      <c r="M1347" s="172">
        <v>14</v>
      </c>
      <c r="N1347" s="173">
        <v>121.43</v>
      </c>
      <c r="O1347" s="173">
        <v>28.68</v>
      </c>
      <c r="P1347" s="174">
        <v>1.051</v>
      </c>
      <c r="Q1347" s="175">
        <v>21.58</v>
      </c>
      <c r="R1347" s="176">
        <v>19</v>
      </c>
      <c r="S1347" s="174">
        <f t="shared" si="40"/>
        <v>1.04896</v>
      </c>
      <c r="T1347" s="177">
        <f t="shared" si="41"/>
        <v>0.00194478340451476</v>
      </c>
      <c r="U1347" s="219">
        <v>2.46</v>
      </c>
      <c r="V1347" s="219">
        <v>2.59</v>
      </c>
      <c r="W1347" s="219">
        <v>2.98</v>
      </c>
      <c r="X1347" s="219">
        <v>3.83</v>
      </c>
      <c r="Y1347" s="219">
        <v>4.2</v>
      </c>
      <c r="Z1347" s="219">
        <v>4.16</v>
      </c>
      <c r="AA1347" s="219">
        <v>5.41</v>
      </c>
      <c r="AB1347" s="219">
        <v>4.75</v>
      </c>
      <c r="AC1347" s="219">
        <v>3.84</v>
      </c>
      <c r="AD1347" s="219">
        <v>3.4</v>
      </c>
      <c r="AE1347" s="219">
        <v>2.82</v>
      </c>
      <c r="AF1347" s="219">
        <v>2.58</v>
      </c>
      <c r="AG1347" s="179">
        <v>2.55966076876144</v>
      </c>
      <c r="AH1347" s="179">
        <v>2.6949273947529</v>
      </c>
      <c r="AI1347" s="179">
        <v>3.10072727272727</v>
      </c>
      <c r="AJ1347" s="179">
        <v>3.98516290420988</v>
      </c>
      <c r="AK1347" s="179">
        <v>4.37015253203173</v>
      </c>
      <c r="AL1347" s="179">
        <v>4.32853203172666</v>
      </c>
      <c r="AM1347" s="179">
        <v>5.62917266625991</v>
      </c>
      <c r="AN1347" s="179">
        <v>4.94243441122636</v>
      </c>
      <c r="AO1347" s="179">
        <v>3.99556802928615</v>
      </c>
      <c r="AP1347" s="179">
        <v>3.53774252593044</v>
      </c>
      <c r="AQ1347" s="179">
        <v>2.93424527150702</v>
      </c>
      <c r="AR1347" s="179">
        <v>2.68452226967663</v>
      </c>
      <c r="AS1347" s="177">
        <v>0.8</v>
      </c>
      <c r="AT1347" s="180">
        <v>1.05032178879955</v>
      </c>
      <c r="AU1347" s="181">
        <v>1340</v>
      </c>
    </row>
    <row r="1348" customHeight="1" spans="1:47">
      <c r="A1348" s="184" t="s">
        <v>1456</v>
      </c>
      <c r="B1348" s="185" t="s">
        <v>1556</v>
      </c>
      <c r="C1348" s="167" t="s">
        <v>1558</v>
      </c>
      <c r="D1348" s="186">
        <v>0</v>
      </c>
      <c r="E1348" s="186">
        <v>0.75</v>
      </c>
      <c r="F1348" s="186">
        <v>0.1</v>
      </c>
      <c r="G1348" s="187">
        <v>20</v>
      </c>
      <c r="H1348" s="186" t="s">
        <v>43</v>
      </c>
      <c r="I1348" s="187" t="s">
        <v>43</v>
      </c>
      <c r="J1348" s="186" t="s">
        <v>43</v>
      </c>
      <c r="K1348" s="196" t="s">
        <v>43</v>
      </c>
      <c r="L1348" s="171">
        <v>0.4153</v>
      </c>
      <c r="M1348" s="172">
        <v>9</v>
      </c>
      <c r="N1348" s="173">
        <v>121.43</v>
      </c>
      <c r="O1348" s="173">
        <v>28.68</v>
      </c>
      <c r="P1348" s="174">
        <v>1.051</v>
      </c>
      <c r="Q1348" s="175">
        <v>21.58</v>
      </c>
      <c r="R1348" s="176">
        <v>19</v>
      </c>
      <c r="S1348" s="174">
        <f t="shared" si="40"/>
        <v>1.04896</v>
      </c>
      <c r="T1348" s="177">
        <f t="shared" si="41"/>
        <v>0.00194478340451476</v>
      </c>
      <c r="U1348" s="219">
        <v>2.46</v>
      </c>
      <c r="V1348" s="219">
        <v>2.59</v>
      </c>
      <c r="W1348" s="219">
        <v>2.98</v>
      </c>
      <c r="X1348" s="219">
        <v>3.83</v>
      </c>
      <c r="Y1348" s="219">
        <v>4.2</v>
      </c>
      <c r="Z1348" s="219">
        <v>4.16</v>
      </c>
      <c r="AA1348" s="219">
        <v>5.41</v>
      </c>
      <c r="AB1348" s="219">
        <v>4.75</v>
      </c>
      <c r="AC1348" s="219">
        <v>3.84</v>
      </c>
      <c r="AD1348" s="219">
        <v>3.4</v>
      </c>
      <c r="AE1348" s="219">
        <v>2.82</v>
      </c>
      <c r="AF1348" s="219">
        <v>2.58</v>
      </c>
      <c r="AG1348" s="179">
        <v>2.55966076876144</v>
      </c>
      <c r="AH1348" s="179">
        <v>2.6949273947529</v>
      </c>
      <c r="AI1348" s="179">
        <v>3.10072727272727</v>
      </c>
      <c r="AJ1348" s="179">
        <v>3.98516290420988</v>
      </c>
      <c r="AK1348" s="179">
        <v>4.37015253203173</v>
      </c>
      <c r="AL1348" s="179">
        <v>4.32853203172666</v>
      </c>
      <c r="AM1348" s="179">
        <v>5.62917266625991</v>
      </c>
      <c r="AN1348" s="179">
        <v>4.94243441122636</v>
      </c>
      <c r="AO1348" s="179">
        <v>3.99556802928615</v>
      </c>
      <c r="AP1348" s="179">
        <v>3.53774252593044</v>
      </c>
      <c r="AQ1348" s="179">
        <v>2.93424527150702</v>
      </c>
      <c r="AR1348" s="179">
        <v>2.68452226967663</v>
      </c>
      <c r="AS1348" s="177">
        <v>0.8</v>
      </c>
      <c r="AT1348" s="180">
        <v>1.0403674482932</v>
      </c>
      <c r="AU1348" s="181">
        <v>1341</v>
      </c>
    </row>
    <row r="1349" customHeight="1" spans="1:47">
      <c r="A1349" s="184" t="s">
        <v>1456</v>
      </c>
      <c r="B1349" s="185" t="s">
        <v>1556</v>
      </c>
      <c r="C1349" s="167" t="s">
        <v>1559</v>
      </c>
      <c r="D1349" s="186">
        <v>0</v>
      </c>
      <c r="E1349" s="186">
        <v>0.75</v>
      </c>
      <c r="F1349" s="186">
        <v>0.1</v>
      </c>
      <c r="G1349" s="187">
        <v>20</v>
      </c>
      <c r="H1349" s="186" t="s">
        <v>43</v>
      </c>
      <c r="I1349" s="187" t="s">
        <v>43</v>
      </c>
      <c r="J1349" s="186" t="s">
        <v>43</v>
      </c>
      <c r="K1349" s="196" t="s">
        <v>43</v>
      </c>
      <c r="L1349" s="171">
        <v>0.4153</v>
      </c>
      <c r="M1349" s="172">
        <v>12</v>
      </c>
      <c r="N1349" s="173">
        <v>121.27</v>
      </c>
      <c r="O1349" s="173">
        <v>28.65</v>
      </c>
      <c r="P1349" s="174">
        <v>1.051</v>
      </c>
      <c r="Q1349" s="175">
        <v>21.55</v>
      </c>
      <c r="R1349" s="176">
        <v>19</v>
      </c>
      <c r="S1349" s="174">
        <f t="shared" si="40"/>
        <v>1.04896</v>
      </c>
      <c r="T1349" s="177">
        <f t="shared" si="41"/>
        <v>0.00194478340451476</v>
      </c>
      <c r="U1349" s="219">
        <v>2.46</v>
      </c>
      <c r="V1349" s="219">
        <v>2.59</v>
      </c>
      <c r="W1349" s="219">
        <v>2.98</v>
      </c>
      <c r="X1349" s="219">
        <v>3.83</v>
      </c>
      <c r="Y1349" s="219">
        <v>4.2</v>
      </c>
      <c r="Z1349" s="219">
        <v>4.16</v>
      </c>
      <c r="AA1349" s="219">
        <v>5.41</v>
      </c>
      <c r="AB1349" s="219">
        <v>4.75</v>
      </c>
      <c r="AC1349" s="219">
        <v>3.84</v>
      </c>
      <c r="AD1349" s="219">
        <v>3.4</v>
      </c>
      <c r="AE1349" s="219">
        <v>2.82</v>
      </c>
      <c r="AF1349" s="219">
        <v>2.58</v>
      </c>
      <c r="AG1349" s="179">
        <v>2.5593043014033</v>
      </c>
      <c r="AH1349" s="179">
        <v>2.69455208968883</v>
      </c>
      <c r="AI1349" s="179">
        <v>3.10029545454545</v>
      </c>
      <c r="AJ1349" s="179">
        <v>3.98460791641245</v>
      </c>
      <c r="AK1349" s="179">
        <v>4.36954392922514</v>
      </c>
      <c r="AL1349" s="179">
        <v>4.32792922513728</v>
      </c>
      <c r="AM1349" s="179">
        <v>5.62838872788286</v>
      </c>
      <c r="AN1349" s="179">
        <v>4.94174611043319</v>
      </c>
      <c r="AO1349" s="179">
        <v>3.99501159243441</v>
      </c>
      <c r="AP1349" s="179">
        <v>3.53724984746797</v>
      </c>
      <c r="AQ1349" s="179">
        <v>2.93383663819402</v>
      </c>
      <c r="AR1349" s="179">
        <v>2.68414841366687</v>
      </c>
      <c r="AS1349" s="177">
        <v>0.8</v>
      </c>
      <c r="AT1349" s="180">
        <v>1.04270132646005</v>
      </c>
      <c r="AU1349" s="181">
        <v>1342</v>
      </c>
    </row>
    <row r="1350" customHeight="1" spans="1:47">
      <c r="A1350" s="184" t="s">
        <v>1456</v>
      </c>
      <c r="B1350" s="185" t="s">
        <v>1556</v>
      </c>
      <c r="C1350" s="167" t="s">
        <v>1560</v>
      </c>
      <c r="D1350" s="186">
        <v>0</v>
      </c>
      <c r="E1350" s="186">
        <v>0.75</v>
      </c>
      <c r="F1350" s="186">
        <v>0.1</v>
      </c>
      <c r="G1350" s="187">
        <v>20</v>
      </c>
      <c r="H1350" s="186" t="s">
        <v>43</v>
      </c>
      <c r="I1350" s="187" t="s">
        <v>43</v>
      </c>
      <c r="J1350" s="186" t="s">
        <v>43</v>
      </c>
      <c r="K1350" s="196" t="s">
        <v>43</v>
      </c>
      <c r="L1350" s="171">
        <v>0.4153</v>
      </c>
      <c r="M1350" s="172">
        <v>8</v>
      </c>
      <c r="N1350" s="173">
        <v>121.38</v>
      </c>
      <c r="O1350" s="173">
        <v>28.58</v>
      </c>
      <c r="P1350" s="174">
        <v>1.051</v>
      </c>
      <c r="Q1350" s="175">
        <v>21.48</v>
      </c>
      <c r="R1350" s="176">
        <v>19</v>
      </c>
      <c r="S1350" s="174">
        <f t="shared" si="40"/>
        <v>1.04896</v>
      </c>
      <c r="T1350" s="177">
        <f t="shared" si="41"/>
        <v>0.00194478340451476</v>
      </c>
      <c r="U1350" s="219">
        <v>2.46</v>
      </c>
      <c r="V1350" s="219">
        <v>2.59</v>
      </c>
      <c r="W1350" s="219">
        <v>2.98</v>
      </c>
      <c r="X1350" s="219">
        <v>3.83</v>
      </c>
      <c r="Y1350" s="219">
        <v>4.2</v>
      </c>
      <c r="Z1350" s="219">
        <v>4.16</v>
      </c>
      <c r="AA1350" s="219">
        <v>5.41</v>
      </c>
      <c r="AB1350" s="219">
        <v>4.75</v>
      </c>
      <c r="AC1350" s="219">
        <v>3.84</v>
      </c>
      <c r="AD1350" s="219">
        <v>3.4</v>
      </c>
      <c r="AE1350" s="219">
        <v>2.82</v>
      </c>
      <c r="AF1350" s="219">
        <v>2.58</v>
      </c>
      <c r="AG1350" s="179">
        <v>2.55832870652837</v>
      </c>
      <c r="AH1350" s="179">
        <v>2.69352493898719</v>
      </c>
      <c r="AI1350" s="179">
        <v>3.09911363636364</v>
      </c>
      <c r="AJ1350" s="179">
        <v>3.98308900244051</v>
      </c>
      <c r="AK1350" s="179">
        <v>4.36787827943868</v>
      </c>
      <c r="AL1350" s="179">
        <v>4.32627943868212</v>
      </c>
      <c r="AM1350" s="179">
        <v>5.62624321232459</v>
      </c>
      <c r="AN1350" s="179">
        <v>4.93986233984137</v>
      </c>
      <c r="AO1350" s="179">
        <v>3.99348871262965</v>
      </c>
      <c r="AP1350" s="179">
        <v>3.5359014643075</v>
      </c>
      <c r="AQ1350" s="179">
        <v>2.9327182733374</v>
      </c>
      <c r="AR1350" s="179">
        <v>2.68312522879805</v>
      </c>
      <c r="AS1350" s="177">
        <v>0.8</v>
      </c>
      <c r="AT1350" s="180">
        <v>1.05574004359025</v>
      </c>
      <c r="AU1350" s="181">
        <v>1343</v>
      </c>
    </row>
    <row r="1351" customHeight="1" spans="1:47">
      <c r="A1351" s="184" t="s">
        <v>1456</v>
      </c>
      <c r="B1351" s="185" t="s">
        <v>1556</v>
      </c>
      <c r="C1351" s="167" t="s">
        <v>1561</v>
      </c>
      <c r="D1351" s="186">
        <v>0</v>
      </c>
      <c r="E1351" s="186">
        <v>0.75</v>
      </c>
      <c r="F1351" s="186">
        <v>0.1</v>
      </c>
      <c r="G1351" s="187">
        <v>20</v>
      </c>
      <c r="H1351" s="186" t="s">
        <v>43</v>
      </c>
      <c r="I1351" s="187" t="s">
        <v>43</v>
      </c>
      <c r="J1351" s="186" t="s">
        <v>43</v>
      </c>
      <c r="K1351" s="196" t="s">
        <v>43</v>
      </c>
      <c r="L1351" s="171">
        <v>0.4153</v>
      </c>
      <c r="M1351" s="172">
        <v>8</v>
      </c>
      <c r="N1351" s="173">
        <v>121.23</v>
      </c>
      <c r="O1351" s="173">
        <v>28.13</v>
      </c>
      <c r="P1351" s="174">
        <v>1.048</v>
      </c>
      <c r="Q1351" s="175">
        <v>20.83</v>
      </c>
      <c r="R1351" s="176">
        <v>19</v>
      </c>
      <c r="S1351" s="174">
        <f t="shared" si="40"/>
        <v>1.04896</v>
      </c>
      <c r="T1351" s="177">
        <f t="shared" si="41"/>
        <v>-0.00091519219036007</v>
      </c>
      <c r="U1351" s="219">
        <v>2.46</v>
      </c>
      <c r="V1351" s="219">
        <v>2.59</v>
      </c>
      <c r="W1351" s="219">
        <v>2.98</v>
      </c>
      <c r="X1351" s="219">
        <v>3.83</v>
      </c>
      <c r="Y1351" s="219">
        <v>4.2</v>
      </c>
      <c r="Z1351" s="219">
        <v>4.16</v>
      </c>
      <c r="AA1351" s="219">
        <v>5.41</v>
      </c>
      <c r="AB1351" s="219">
        <v>4.75</v>
      </c>
      <c r="AC1351" s="219">
        <v>3.84</v>
      </c>
      <c r="AD1351" s="219">
        <v>3.4</v>
      </c>
      <c r="AE1351" s="219">
        <v>2.82</v>
      </c>
      <c r="AF1351" s="219">
        <v>2.58</v>
      </c>
      <c r="AG1351" s="179">
        <v>2.55131192800488</v>
      </c>
      <c r="AH1351" s="179">
        <v>2.68613735509457</v>
      </c>
      <c r="AI1351" s="179">
        <v>3.09061363636364</v>
      </c>
      <c r="AJ1351" s="179">
        <v>3.97216450579622</v>
      </c>
      <c r="AK1351" s="179">
        <v>4.35589841366687</v>
      </c>
      <c r="AL1351" s="179">
        <v>4.31441366687004</v>
      </c>
      <c r="AM1351" s="179">
        <v>5.6108120042709</v>
      </c>
      <c r="AN1351" s="179">
        <v>4.92631368212324</v>
      </c>
      <c r="AO1351" s="179">
        <v>3.98253569249542</v>
      </c>
      <c r="AP1351" s="179">
        <v>3.52620347773032</v>
      </c>
      <c r="AQ1351" s="179">
        <v>2.92467464917633</v>
      </c>
      <c r="AR1351" s="179">
        <v>2.67576616839536</v>
      </c>
      <c r="AS1351" s="177">
        <v>0.8</v>
      </c>
      <c r="AT1351" s="180">
        <v>1.03959609110659</v>
      </c>
      <c r="AU1351" s="181">
        <v>1344</v>
      </c>
    </row>
    <row r="1352" customHeight="1" spans="1:47">
      <c r="A1352" s="184" t="s">
        <v>1456</v>
      </c>
      <c r="B1352" s="185" t="s">
        <v>1556</v>
      </c>
      <c r="C1352" s="167" t="s">
        <v>1562</v>
      </c>
      <c r="D1352" s="186">
        <v>0</v>
      </c>
      <c r="E1352" s="186">
        <v>0.75</v>
      </c>
      <c r="F1352" s="186">
        <v>0.1</v>
      </c>
      <c r="G1352" s="187">
        <v>20</v>
      </c>
      <c r="H1352" s="186" t="s">
        <v>43</v>
      </c>
      <c r="I1352" s="187" t="s">
        <v>43</v>
      </c>
      <c r="J1352" s="186" t="s">
        <v>43</v>
      </c>
      <c r="K1352" s="196" t="s">
        <v>43</v>
      </c>
      <c r="L1352" s="171">
        <v>0.4153</v>
      </c>
      <c r="M1352" s="172">
        <v>6</v>
      </c>
      <c r="N1352" s="173">
        <v>121.38</v>
      </c>
      <c r="O1352" s="173">
        <v>29.12</v>
      </c>
      <c r="P1352" s="174">
        <v>1.047</v>
      </c>
      <c r="Q1352" s="175">
        <v>21.72</v>
      </c>
      <c r="R1352" s="176">
        <v>19</v>
      </c>
      <c r="S1352" s="174">
        <f t="shared" si="40"/>
        <v>1.050088</v>
      </c>
      <c r="T1352" s="177">
        <f t="shared" si="41"/>
        <v>-0.00294070592178985</v>
      </c>
      <c r="U1352" s="219">
        <v>2.48</v>
      </c>
      <c r="V1352" s="219">
        <v>2.7</v>
      </c>
      <c r="W1352" s="219">
        <v>3.12</v>
      </c>
      <c r="X1352" s="219">
        <v>3.87</v>
      </c>
      <c r="Y1352" s="219">
        <v>4.44</v>
      </c>
      <c r="Z1352" s="219">
        <v>4.2</v>
      </c>
      <c r="AA1352" s="219">
        <v>5.45</v>
      </c>
      <c r="AB1352" s="219">
        <v>4.66</v>
      </c>
      <c r="AC1352" s="219">
        <v>3.65</v>
      </c>
      <c r="AD1352" s="219">
        <v>3.27</v>
      </c>
      <c r="AE1352" s="219">
        <v>2.74</v>
      </c>
      <c r="AF1352" s="219">
        <v>2.49</v>
      </c>
      <c r="AG1352" s="179">
        <v>2.58181790478512</v>
      </c>
      <c r="AH1352" s="179">
        <v>2.81085013827413</v>
      </c>
      <c r="AI1352" s="179">
        <v>3.24809349311677</v>
      </c>
      <c r="AJ1352" s="179">
        <v>4.02888519819291</v>
      </c>
      <c r="AK1352" s="179">
        <v>4.62228689405078</v>
      </c>
      <c r="AL1352" s="179">
        <v>4.37243354842642</v>
      </c>
      <c r="AM1352" s="179">
        <v>5.67375305688666</v>
      </c>
      <c r="AN1352" s="179">
        <v>4.85131912753979</v>
      </c>
      <c r="AO1352" s="179">
        <v>3.79985296470391</v>
      </c>
      <c r="AP1352" s="179">
        <v>3.404251834132</v>
      </c>
      <c r="AQ1352" s="179">
        <v>2.85249236254485</v>
      </c>
      <c r="AR1352" s="179">
        <v>2.5922284608528</v>
      </c>
      <c r="AS1352" s="177">
        <v>0.8</v>
      </c>
      <c r="AT1352" s="180">
        <v>1.05251028418163</v>
      </c>
      <c r="AU1352" s="181">
        <v>1345</v>
      </c>
    </row>
    <row r="1353" customHeight="1" spans="1:47">
      <c r="A1353" s="184" t="s">
        <v>1456</v>
      </c>
      <c r="B1353" s="185" t="s">
        <v>1556</v>
      </c>
      <c r="C1353" s="167" t="s">
        <v>1563</v>
      </c>
      <c r="D1353" s="186">
        <v>0</v>
      </c>
      <c r="E1353" s="186">
        <v>0.75</v>
      </c>
      <c r="F1353" s="186">
        <v>0.1</v>
      </c>
      <c r="G1353" s="187">
        <v>20</v>
      </c>
      <c r="H1353" s="186" t="s">
        <v>43</v>
      </c>
      <c r="I1353" s="187" t="s">
        <v>43</v>
      </c>
      <c r="J1353" s="186" t="s">
        <v>43</v>
      </c>
      <c r="K1353" s="196" t="s">
        <v>43</v>
      </c>
      <c r="L1353" s="171">
        <v>0.4153</v>
      </c>
      <c r="M1353" s="172">
        <v>61</v>
      </c>
      <c r="N1353" s="173">
        <v>121.03</v>
      </c>
      <c r="O1353" s="173">
        <v>29.13</v>
      </c>
      <c r="P1353" s="174">
        <v>1.043</v>
      </c>
      <c r="Q1353" s="175">
        <v>21.73</v>
      </c>
      <c r="R1353" s="176">
        <v>19</v>
      </c>
      <c r="S1353" s="174">
        <f t="shared" si="40"/>
        <v>1.050088</v>
      </c>
      <c r="T1353" s="177">
        <f t="shared" si="41"/>
        <v>-0.00674991048369322</v>
      </c>
      <c r="U1353" s="219">
        <v>2.48</v>
      </c>
      <c r="V1353" s="219">
        <v>2.7</v>
      </c>
      <c r="W1353" s="219">
        <v>3.12</v>
      </c>
      <c r="X1353" s="219">
        <v>3.87</v>
      </c>
      <c r="Y1353" s="219">
        <v>4.44</v>
      </c>
      <c r="Z1353" s="219">
        <v>4.2</v>
      </c>
      <c r="AA1353" s="219">
        <v>5.45</v>
      </c>
      <c r="AB1353" s="219">
        <v>4.66</v>
      </c>
      <c r="AC1353" s="219">
        <v>3.65</v>
      </c>
      <c r="AD1353" s="219">
        <v>3.27</v>
      </c>
      <c r="AE1353" s="219">
        <v>2.74</v>
      </c>
      <c r="AF1353" s="219">
        <v>2.49</v>
      </c>
      <c r="AG1353" s="179">
        <v>2.58212020325915</v>
      </c>
      <c r="AH1353" s="179">
        <v>2.81117925354827</v>
      </c>
      <c r="AI1353" s="179">
        <v>3.24847380410023</v>
      </c>
      <c r="AJ1353" s="179">
        <v>4.02935693008586</v>
      </c>
      <c r="AK1353" s="179">
        <v>4.62282810583494</v>
      </c>
      <c r="AL1353" s="179">
        <v>4.37294550551954</v>
      </c>
      <c r="AM1353" s="179">
        <v>5.67441738216226</v>
      </c>
      <c r="AN1353" s="179">
        <v>4.85188715612406</v>
      </c>
      <c r="AO1353" s="179">
        <v>3.80029787979674</v>
      </c>
      <c r="AP1353" s="179">
        <v>3.40465042929735</v>
      </c>
      <c r="AQ1353" s="179">
        <v>2.85282635360084</v>
      </c>
      <c r="AR1353" s="179">
        <v>2.5925319782723</v>
      </c>
      <c r="AS1353" s="177">
        <v>0.8</v>
      </c>
      <c r="AT1353" s="180">
        <v>1.04953106010227</v>
      </c>
      <c r="AU1353" s="181">
        <v>1346</v>
      </c>
    </row>
    <row r="1354" customHeight="1" spans="1:47">
      <c r="A1354" s="184" t="s">
        <v>1456</v>
      </c>
      <c r="B1354" s="185" t="s">
        <v>1556</v>
      </c>
      <c r="C1354" s="167" t="s">
        <v>1564</v>
      </c>
      <c r="D1354" s="186">
        <v>0</v>
      </c>
      <c r="E1354" s="186">
        <v>0.75</v>
      </c>
      <c r="F1354" s="186">
        <v>0.1</v>
      </c>
      <c r="G1354" s="187">
        <v>20</v>
      </c>
      <c r="H1354" s="186" t="s">
        <v>43</v>
      </c>
      <c r="I1354" s="187" t="s">
        <v>43</v>
      </c>
      <c r="J1354" s="186" t="s">
        <v>43</v>
      </c>
      <c r="K1354" s="196" t="s">
        <v>43</v>
      </c>
      <c r="L1354" s="171">
        <v>0.4153</v>
      </c>
      <c r="M1354" s="172">
        <v>51</v>
      </c>
      <c r="N1354" s="173">
        <v>120.73</v>
      </c>
      <c r="O1354" s="173">
        <v>28.87</v>
      </c>
      <c r="P1354" s="174">
        <v>1.049</v>
      </c>
      <c r="Q1354" s="175">
        <v>21.97</v>
      </c>
      <c r="R1354" s="176">
        <v>19</v>
      </c>
      <c r="S1354" s="174">
        <f t="shared" si="40"/>
        <v>1.04708</v>
      </c>
      <c r="T1354" s="177">
        <f t="shared" si="41"/>
        <v>0.00183367077969154</v>
      </c>
      <c r="U1354" s="219">
        <v>2.42</v>
      </c>
      <c r="V1354" s="219">
        <v>2.58</v>
      </c>
      <c r="W1354" s="219">
        <v>2.87</v>
      </c>
      <c r="X1354" s="219">
        <v>3.75</v>
      </c>
      <c r="Y1354" s="219">
        <v>4.15</v>
      </c>
      <c r="Z1354" s="219">
        <v>4.19</v>
      </c>
      <c r="AA1354" s="219">
        <v>5.51</v>
      </c>
      <c r="AB1354" s="219">
        <v>4.76</v>
      </c>
      <c r="AC1354" s="219">
        <v>3.78</v>
      </c>
      <c r="AD1354" s="219">
        <v>3.4</v>
      </c>
      <c r="AE1354" s="219">
        <v>2.83</v>
      </c>
      <c r="AF1354" s="219">
        <v>2.7</v>
      </c>
      <c r="AG1354" s="179">
        <v>2.52261680100852</v>
      </c>
      <c r="AH1354" s="179">
        <v>2.68940138289338</v>
      </c>
      <c r="AI1354" s="179">
        <v>2.99169843755969</v>
      </c>
      <c r="AJ1354" s="179">
        <v>3.90901363792642</v>
      </c>
      <c r="AK1354" s="179">
        <v>4.32597509263857</v>
      </c>
      <c r="AL1354" s="179">
        <v>4.36767123810979</v>
      </c>
      <c r="AM1354" s="179">
        <v>5.74364403865989</v>
      </c>
      <c r="AN1354" s="179">
        <v>4.9618413110746</v>
      </c>
      <c r="AO1354" s="179">
        <v>3.94028574702983</v>
      </c>
      <c r="AP1354" s="179">
        <v>3.54417236505329</v>
      </c>
      <c r="AQ1354" s="179">
        <v>2.95000229208847</v>
      </c>
      <c r="AR1354" s="179">
        <v>2.81448981930702</v>
      </c>
      <c r="AS1354" s="177">
        <v>0.8</v>
      </c>
      <c r="AT1354" s="180">
        <v>1.0493858301421</v>
      </c>
      <c r="AU1354" s="181">
        <v>1347</v>
      </c>
    </row>
    <row r="1355" customHeight="1" spans="1:47">
      <c r="A1355" s="184" t="s">
        <v>1456</v>
      </c>
      <c r="B1355" s="185" t="s">
        <v>1556</v>
      </c>
      <c r="C1355" s="167" t="s">
        <v>1565</v>
      </c>
      <c r="D1355" s="186">
        <v>0</v>
      </c>
      <c r="E1355" s="186">
        <v>0.75</v>
      </c>
      <c r="F1355" s="186">
        <v>0.1</v>
      </c>
      <c r="G1355" s="187">
        <v>20</v>
      </c>
      <c r="H1355" s="186" t="s">
        <v>43</v>
      </c>
      <c r="I1355" s="187" t="s">
        <v>43</v>
      </c>
      <c r="J1355" s="186" t="s">
        <v>43</v>
      </c>
      <c r="K1355" s="196" t="s">
        <v>43</v>
      </c>
      <c r="L1355" s="171">
        <v>0.4153</v>
      </c>
      <c r="M1355" s="172">
        <v>3</v>
      </c>
      <c r="N1355" s="173">
        <v>121.37</v>
      </c>
      <c r="O1355" s="173">
        <v>28.37</v>
      </c>
      <c r="P1355" s="174">
        <v>1.051</v>
      </c>
      <c r="Q1355" s="175">
        <v>21.17</v>
      </c>
      <c r="R1355" s="176">
        <v>19</v>
      </c>
      <c r="S1355" s="174">
        <f t="shared" ref="S1355:S1418" si="42">(U1355*31+V1355*28+W1355*31+X1355*30+Y1355*31+Z1355*30+AA1355*31+AB1355*31+AC1355*30+AD1355*31+AE1355*30+AF1355*31)*AS1355/1000</f>
        <v>1.04896</v>
      </c>
      <c r="T1355" s="177">
        <f t="shared" ref="T1355:T1418" si="43">P1355/S1355-1</f>
        <v>0.00194478340451476</v>
      </c>
      <c r="U1355" s="219">
        <v>2.46</v>
      </c>
      <c r="V1355" s="219">
        <v>2.59</v>
      </c>
      <c r="W1355" s="219">
        <v>2.98</v>
      </c>
      <c r="X1355" s="219">
        <v>3.83</v>
      </c>
      <c r="Y1355" s="219">
        <v>4.2</v>
      </c>
      <c r="Z1355" s="219">
        <v>4.16</v>
      </c>
      <c r="AA1355" s="219">
        <v>5.41</v>
      </c>
      <c r="AB1355" s="219">
        <v>4.75</v>
      </c>
      <c r="AC1355" s="219">
        <v>3.84</v>
      </c>
      <c r="AD1355" s="219">
        <v>3.4</v>
      </c>
      <c r="AE1355" s="219">
        <v>2.82</v>
      </c>
      <c r="AF1355" s="219">
        <v>2.58</v>
      </c>
      <c r="AG1355" s="179">
        <v>2.55478279438682</v>
      </c>
      <c r="AH1355" s="179">
        <v>2.68979164124466</v>
      </c>
      <c r="AI1355" s="179">
        <v>3.09481818181818</v>
      </c>
      <c r="AJ1355" s="179">
        <v>3.97756833435021</v>
      </c>
      <c r="AK1355" s="179">
        <v>4.36182428309945</v>
      </c>
      <c r="AL1355" s="179">
        <v>4.32028309945088</v>
      </c>
      <c r="AM1355" s="179">
        <v>5.61844508846858</v>
      </c>
      <c r="AN1355" s="179">
        <v>4.93301555826724</v>
      </c>
      <c r="AO1355" s="179">
        <v>3.98795363026236</v>
      </c>
      <c r="AP1355" s="179">
        <v>3.53100061012813</v>
      </c>
      <c r="AQ1355" s="179">
        <v>2.92865344722392</v>
      </c>
      <c r="AR1355" s="179">
        <v>2.67940634533252</v>
      </c>
      <c r="AS1355" s="177">
        <v>0.8</v>
      </c>
      <c r="AT1355" s="180">
        <v>1.0493858301421</v>
      </c>
      <c r="AU1355" s="181">
        <v>1348</v>
      </c>
    </row>
    <row r="1356" customHeight="1" spans="1:47">
      <c r="A1356" s="184" t="s">
        <v>1456</v>
      </c>
      <c r="B1356" s="185" t="s">
        <v>1556</v>
      </c>
      <c r="C1356" s="167" t="s">
        <v>1566</v>
      </c>
      <c r="D1356" s="186">
        <v>0</v>
      </c>
      <c r="E1356" s="186">
        <v>0.75</v>
      </c>
      <c r="F1356" s="186">
        <v>0.1</v>
      </c>
      <c r="G1356" s="187">
        <v>20</v>
      </c>
      <c r="H1356" s="186" t="s">
        <v>43</v>
      </c>
      <c r="I1356" s="187" t="s">
        <v>43</v>
      </c>
      <c r="J1356" s="186" t="s">
        <v>43</v>
      </c>
      <c r="K1356" s="196" t="s">
        <v>43</v>
      </c>
      <c r="L1356" s="171">
        <v>0.4153</v>
      </c>
      <c r="M1356" s="172">
        <v>11</v>
      </c>
      <c r="N1356" s="173">
        <v>121.12</v>
      </c>
      <c r="O1356" s="173">
        <v>28.85</v>
      </c>
      <c r="P1356" s="174">
        <v>1.051</v>
      </c>
      <c r="Q1356" s="175">
        <v>21.85</v>
      </c>
      <c r="R1356" s="176">
        <v>19</v>
      </c>
      <c r="S1356" s="174">
        <f t="shared" si="42"/>
        <v>1.04896</v>
      </c>
      <c r="T1356" s="177">
        <f t="shared" si="43"/>
        <v>0.00194478340451476</v>
      </c>
      <c r="U1356" s="219">
        <v>2.46</v>
      </c>
      <c r="V1356" s="219">
        <v>2.59</v>
      </c>
      <c r="W1356" s="219">
        <v>2.98</v>
      </c>
      <c r="X1356" s="219">
        <v>3.83</v>
      </c>
      <c r="Y1356" s="219">
        <v>4.2</v>
      </c>
      <c r="Z1356" s="219">
        <v>4.16</v>
      </c>
      <c r="AA1356" s="219">
        <v>5.41</v>
      </c>
      <c r="AB1356" s="219">
        <v>4.75</v>
      </c>
      <c r="AC1356" s="219">
        <v>3.84</v>
      </c>
      <c r="AD1356" s="219">
        <v>3.4</v>
      </c>
      <c r="AE1356" s="219">
        <v>2.82</v>
      </c>
      <c r="AF1356" s="219">
        <v>2.58</v>
      </c>
      <c r="AG1356" s="179">
        <v>2.5625312690665</v>
      </c>
      <c r="AH1356" s="179">
        <v>2.69794958816351</v>
      </c>
      <c r="AI1356" s="179">
        <v>3.10420454545455</v>
      </c>
      <c r="AJ1356" s="179">
        <v>3.98963201647346</v>
      </c>
      <c r="AK1356" s="179">
        <v>4.3750533862111</v>
      </c>
      <c r="AL1356" s="179">
        <v>4.33338621110433</v>
      </c>
      <c r="AM1356" s="179">
        <v>5.63548543319097</v>
      </c>
      <c r="AN1356" s="179">
        <v>4.94797704392922</v>
      </c>
      <c r="AO1356" s="179">
        <v>4.00004881025015</v>
      </c>
      <c r="AP1356" s="179">
        <v>3.54170988407566</v>
      </c>
      <c r="AQ1356" s="179">
        <v>2.93753584502746</v>
      </c>
      <c r="AR1356" s="179">
        <v>2.68753279438682</v>
      </c>
      <c r="AS1356" s="177">
        <v>0.8</v>
      </c>
      <c r="AT1356" s="180">
        <v>1.05059789745223</v>
      </c>
      <c r="AU1356" s="181">
        <v>1349</v>
      </c>
    </row>
    <row r="1357" customHeight="1" spans="1:47">
      <c r="A1357" s="184" t="s">
        <v>1456</v>
      </c>
      <c r="B1357" s="185" t="s">
        <v>1567</v>
      </c>
      <c r="C1357" s="188" t="s">
        <v>1568</v>
      </c>
      <c r="D1357" s="186">
        <v>0</v>
      </c>
      <c r="E1357" s="186">
        <v>0.75</v>
      </c>
      <c r="F1357" s="186">
        <v>0.1</v>
      </c>
      <c r="G1357" s="187">
        <v>20</v>
      </c>
      <c r="H1357" s="186" t="s">
        <v>43</v>
      </c>
      <c r="I1357" s="187" t="s">
        <v>43</v>
      </c>
      <c r="J1357" s="186" t="s">
        <v>43</v>
      </c>
      <c r="K1357" s="196" t="s">
        <v>43</v>
      </c>
      <c r="L1357" s="171">
        <v>0.4153</v>
      </c>
      <c r="M1357" s="172">
        <v>3</v>
      </c>
      <c r="N1357" s="173">
        <v>122.2</v>
      </c>
      <c r="O1357" s="173">
        <v>30</v>
      </c>
      <c r="P1357" s="174">
        <v>1.034</v>
      </c>
      <c r="Q1357" s="175">
        <v>22.6</v>
      </c>
      <c r="R1357" s="176">
        <v>19</v>
      </c>
      <c r="S1357" s="174">
        <f t="shared" si="42"/>
        <v>1.147224</v>
      </c>
      <c r="T1357" s="177">
        <f t="shared" si="43"/>
        <v>-0.09869389064385</v>
      </c>
      <c r="U1357" s="219">
        <v>2.47</v>
      </c>
      <c r="V1357" s="219">
        <v>3</v>
      </c>
      <c r="W1357" s="219">
        <v>3.51</v>
      </c>
      <c r="X1357" s="219">
        <v>4.35</v>
      </c>
      <c r="Y1357" s="219">
        <v>4.82</v>
      </c>
      <c r="Z1357" s="219">
        <v>4.7</v>
      </c>
      <c r="AA1357" s="219">
        <v>5.79</v>
      </c>
      <c r="AB1357" s="219">
        <v>5.4</v>
      </c>
      <c r="AC1357" s="219">
        <v>4.3</v>
      </c>
      <c r="AD1357" s="219">
        <v>3.48</v>
      </c>
      <c r="AE1357" s="219">
        <v>2.79</v>
      </c>
      <c r="AF1357" s="219">
        <v>2.46</v>
      </c>
      <c r="AG1357" s="179">
        <v>2.586091016227</v>
      </c>
      <c r="AH1357" s="179">
        <v>3.1410012342838</v>
      </c>
      <c r="AI1357" s="179">
        <v>3.67497144411205</v>
      </c>
      <c r="AJ1357" s="179">
        <v>4.55445178971151</v>
      </c>
      <c r="AK1357" s="179">
        <v>5.04654198308264</v>
      </c>
      <c r="AL1357" s="179">
        <v>4.92090193371129</v>
      </c>
      <c r="AM1357" s="179">
        <v>6.06213238216774</v>
      </c>
      <c r="AN1357" s="179">
        <v>5.65380222171084</v>
      </c>
      <c r="AO1357" s="179">
        <v>4.50210176914011</v>
      </c>
      <c r="AP1357" s="179">
        <v>3.64356143176921</v>
      </c>
      <c r="AQ1357" s="179">
        <v>2.92113114788393</v>
      </c>
      <c r="AR1357" s="179">
        <v>2.57562101211272</v>
      </c>
      <c r="AS1357" s="177">
        <v>0.8</v>
      </c>
      <c r="AT1357" s="180">
        <v>1.05236944545885</v>
      </c>
      <c r="AU1357" s="181">
        <v>1350</v>
      </c>
    </row>
    <row r="1358" customHeight="1" spans="1:47">
      <c r="A1358" s="184" t="s">
        <v>1456</v>
      </c>
      <c r="B1358" s="185" t="s">
        <v>1567</v>
      </c>
      <c r="C1358" s="167" t="s">
        <v>1569</v>
      </c>
      <c r="D1358" s="186">
        <v>0</v>
      </c>
      <c r="E1358" s="186">
        <v>0.75</v>
      </c>
      <c r="F1358" s="186">
        <v>0.1</v>
      </c>
      <c r="G1358" s="187">
        <v>20</v>
      </c>
      <c r="H1358" s="186" t="s">
        <v>43</v>
      </c>
      <c r="I1358" s="187" t="s">
        <v>43</v>
      </c>
      <c r="J1358" s="186" t="s">
        <v>43</v>
      </c>
      <c r="K1358" s="196" t="s">
        <v>43</v>
      </c>
      <c r="L1358" s="171">
        <v>0.4153</v>
      </c>
      <c r="M1358" s="172">
        <v>7</v>
      </c>
      <c r="N1358" s="173">
        <v>122.1</v>
      </c>
      <c r="O1358" s="173">
        <v>30.02</v>
      </c>
      <c r="P1358" s="174">
        <v>1.033</v>
      </c>
      <c r="Q1358" s="175">
        <v>22.62</v>
      </c>
      <c r="R1358" s="176">
        <v>19</v>
      </c>
      <c r="S1358" s="174">
        <f t="shared" si="42"/>
        <v>1.147224</v>
      </c>
      <c r="T1358" s="177">
        <f t="shared" si="43"/>
        <v>-0.0995655599952584</v>
      </c>
      <c r="U1358" s="219">
        <v>2.47</v>
      </c>
      <c r="V1358" s="219">
        <v>3</v>
      </c>
      <c r="W1358" s="219">
        <v>3.51</v>
      </c>
      <c r="X1358" s="219">
        <v>4.35</v>
      </c>
      <c r="Y1358" s="219">
        <v>4.82</v>
      </c>
      <c r="Z1358" s="219">
        <v>4.7</v>
      </c>
      <c r="AA1358" s="219">
        <v>5.79</v>
      </c>
      <c r="AB1358" s="219">
        <v>5.4</v>
      </c>
      <c r="AC1358" s="219">
        <v>4.3</v>
      </c>
      <c r="AD1358" s="219">
        <v>3.48</v>
      </c>
      <c r="AE1358" s="219">
        <v>2.79</v>
      </c>
      <c r="AF1358" s="219">
        <v>2.46</v>
      </c>
      <c r="AG1358" s="179">
        <v>2.58660774181851</v>
      </c>
      <c r="AH1358" s="179">
        <v>3.14162883621682</v>
      </c>
      <c r="AI1358" s="179">
        <v>3.67570573837367</v>
      </c>
      <c r="AJ1358" s="179">
        <v>4.55536181251438</v>
      </c>
      <c r="AK1358" s="179">
        <v>5.04755033018835</v>
      </c>
      <c r="AL1358" s="179">
        <v>4.92188517673968</v>
      </c>
      <c r="AM1358" s="179">
        <v>6.06334365389845</v>
      </c>
      <c r="AN1358" s="179">
        <v>5.65493190519027</v>
      </c>
      <c r="AO1358" s="179">
        <v>4.50300133191077</v>
      </c>
      <c r="AP1358" s="179">
        <v>3.64428945001151</v>
      </c>
      <c r="AQ1358" s="179">
        <v>2.92171481768164</v>
      </c>
      <c r="AR1358" s="179">
        <v>2.57613564569779</v>
      </c>
      <c r="AS1358" s="177">
        <v>0.8</v>
      </c>
      <c r="AT1358" s="180">
        <v>1.04858324352007</v>
      </c>
      <c r="AU1358" s="181">
        <v>1351</v>
      </c>
    </row>
    <row r="1359" customHeight="1" spans="1:47">
      <c r="A1359" s="184" t="s">
        <v>1456</v>
      </c>
      <c r="B1359" s="185" t="s">
        <v>1567</v>
      </c>
      <c r="C1359" s="167" t="s">
        <v>89</v>
      </c>
      <c r="D1359" s="186">
        <v>0</v>
      </c>
      <c r="E1359" s="186">
        <v>0.75</v>
      </c>
      <c r="F1359" s="186">
        <v>0.1</v>
      </c>
      <c r="G1359" s="187">
        <v>20</v>
      </c>
      <c r="H1359" s="186" t="s">
        <v>43</v>
      </c>
      <c r="I1359" s="187" t="s">
        <v>43</v>
      </c>
      <c r="J1359" s="186" t="s">
        <v>43</v>
      </c>
      <c r="K1359" s="196" t="s">
        <v>43</v>
      </c>
      <c r="L1359" s="171">
        <v>0.4153</v>
      </c>
      <c r="M1359" s="172">
        <v>7</v>
      </c>
      <c r="N1359" s="173">
        <v>122.3</v>
      </c>
      <c r="O1359" s="173">
        <v>29.95</v>
      </c>
      <c r="P1359" s="174">
        <v>1.038</v>
      </c>
      <c r="Q1359" s="175">
        <v>22.25</v>
      </c>
      <c r="R1359" s="176">
        <v>19</v>
      </c>
      <c r="S1359" s="174">
        <f t="shared" si="42"/>
        <v>1.144736</v>
      </c>
      <c r="T1359" s="177">
        <f t="shared" si="43"/>
        <v>-0.0932407122690299</v>
      </c>
      <c r="U1359" s="219">
        <v>2.43</v>
      </c>
      <c r="V1359" s="219">
        <v>2.85</v>
      </c>
      <c r="W1359" s="219">
        <v>3.29</v>
      </c>
      <c r="X1359" s="219">
        <v>4.24</v>
      </c>
      <c r="Y1359" s="219">
        <v>4.69</v>
      </c>
      <c r="Z1359" s="219">
        <v>4.59</v>
      </c>
      <c r="AA1359" s="219">
        <v>6.09</v>
      </c>
      <c r="AB1359" s="219">
        <v>5.57</v>
      </c>
      <c r="AC1359" s="219">
        <v>4.33</v>
      </c>
      <c r="AD1359" s="219">
        <v>3.57</v>
      </c>
      <c r="AE1359" s="219">
        <v>2.82</v>
      </c>
      <c r="AF1359" s="219">
        <v>2.48</v>
      </c>
      <c r="AG1359" s="179">
        <v>2.5407231711067</v>
      </c>
      <c r="AH1359" s="179">
        <v>2.97986050932267</v>
      </c>
      <c r="AI1359" s="179">
        <v>3.43990914935845</v>
      </c>
      <c r="AJ1359" s="179">
        <v>4.43319598579935</v>
      </c>
      <c r="AK1359" s="179">
        <v>4.90370027674503</v>
      </c>
      <c r="AL1359" s="179">
        <v>4.79914376764599</v>
      </c>
      <c r="AM1359" s="179">
        <v>6.36749140413161</v>
      </c>
      <c r="AN1359" s="179">
        <v>5.82379755681659</v>
      </c>
      <c r="AO1359" s="179">
        <v>4.52729684398848</v>
      </c>
      <c r="AP1359" s="179">
        <v>3.73266737483577</v>
      </c>
      <c r="AQ1359" s="179">
        <v>2.94849355659296</v>
      </c>
      <c r="AR1359" s="179">
        <v>2.59300142565622</v>
      </c>
      <c r="AS1359" s="177">
        <v>0.8</v>
      </c>
      <c r="AT1359" s="180">
        <v>1.04933232436729</v>
      </c>
      <c r="AU1359" s="181">
        <v>1352</v>
      </c>
    </row>
    <row r="1360" customHeight="1" spans="1:47">
      <c r="A1360" s="184" t="s">
        <v>1456</v>
      </c>
      <c r="B1360" s="185" t="s">
        <v>1567</v>
      </c>
      <c r="C1360" s="167" t="s">
        <v>1570</v>
      </c>
      <c r="D1360" s="186">
        <v>0</v>
      </c>
      <c r="E1360" s="186">
        <v>0.75</v>
      </c>
      <c r="F1360" s="186">
        <v>0.1</v>
      </c>
      <c r="G1360" s="187">
        <v>20</v>
      </c>
      <c r="H1360" s="186" t="s">
        <v>43</v>
      </c>
      <c r="I1360" s="187" t="s">
        <v>43</v>
      </c>
      <c r="J1360" s="186" t="s">
        <v>43</v>
      </c>
      <c r="K1360" s="196" t="s">
        <v>43</v>
      </c>
      <c r="L1360" s="171">
        <v>0.4153</v>
      </c>
      <c r="M1360" s="172">
        <v>1</v>
      </c>
      <c r="N1360" s="173">
        <v>122.2</v>
      </c>
      <c r="O1360" s="173">
        <v>30.25</v>
      </c>
      <c r="P1360" s="174">
        <v>1.037</v>
      </c>
      <c r="Q1360" s="175">
        <v>22.95</v>
      </c>
      <c r="R1360" s="176">
        <v>19</v>
      </c>
      <c r="S1360" s="174">
        <f t="shared" si="42"/>
        <v>1.147224</v>
      </c>
      <c r="T1360" s="177">
        <f t="shared" si="43"/>
        <v>-0.0960788825896253</v>
      </c>
      <c r="U1360" s="219">
        <v>2.47</v>
      </c>
      <c r="V1360" s="219">
        <v>3</v>
      </c>
      <c r="W1360" s="219">
        <v>3.51</v>
      </c>
      <c r="X1360" s="219">
        <v>4.35</v>
      </c>
      <c r="Y1360" s="219">
        <v>4.82</v>
      </c>
      <c r="Z1360" s="219">
        <v>4.7</v>
      </c>
      <c r="AA1360" s="219">
        <v>5.79</v>
      </c>
      <c r="AB1360" s="219">
        <v>5.4</v>
      </c>
      <c r="AC1360" s="219">
        <v>4.3</v>
      </c>
      <c r="AD1360" s="219">
        <v>3.48</v>
      </c>
      <c r="AE1360" s="219">
        <v>2.79</v>
      </c>
      <c r="AF1360" s="219">
        <v>2.46</v>
      </c>
      <c r="AG1360" s="179">
        <v>2.59068987399148</v>
      </c>
      <c r="AH1360" s="179">
        <v>3.14658689148762</v>
      </c>
      <c r="AI1360" s="179">
        <v>3.68150666304052</v>
      </c>
      <c r="AJ1360" s="179">
        <v>4.56255099265706</v>
      </c>
      <c r="AK1360" s="179">
        <v>5.05551627232345</v>
      </c>
      <c r="AL1360" s="179">
        <v>4.92965279666395</v>
      </c>
      <c r="AM1360" s="179">
        <v>6.07291270057112</v>
      </c>
      <c r="AN1360" s="179">
        <v>5.66385640467773</v>
      </c>
      <c r="AO1360" s="179">
        <v>4.51010787779893</v>
      </c>
      <c r="AP1360" s="179">
        <v>3.65004079412564</v>
      </c>
      <c r="AQ1360" s="179">
        <v>2.92632580908349</v>
      </c>
      <c r="AR1360" s="179">
        <v>2.58020125101985</v>
      </c>
      <c r="AS1360" s="177">
        <v>0.8</v>
      </c>
      <c r="AT1360" s="180">
        <v>1.04922531281769</v>
      </c>
      <c r="AU1360" s="181">
        <v>1353</v>
      </c>
    </row>
    <row r="1361" customHeight="1" spans="1:47">
      <c r="A1361" s="184" t="s">
        <v>1456</v>
      </c>
      <c r="B1361" s="185" t="s">
        <v>1567</v>
      </c>
      <c r="C1361" s="167" t="s">
        <v>1571</v>
      </c>
      <c r="D1361" s="186">
        <v>0</v>
      </c>
      <c r="E1361" s="186">
        <v>0.75</v>
      </c>
      <c r="F1361" s="186">
        <v>0.1</v>
      </c>
      <c r="G1361" s="187">
        <v>20</v>
      </c>
      <c r="H1361" s="186" t="s">
        <v>43</v>
      </c>
      <c r="I1361" s="187" t="s">
        <v>43</v>
      </c>
      <c r="J1361" s="186" t="s">
        <v>43</v>
      </c>
      <c r="K1361" s="196" t="s">
        <v>43</v>
      </c>
      <c r="L1361" s="171">
        <v>0.4153</v>
      </c>
      <c r="M1361" s="172">
        <v>23</v>
      </c>
      <c r="N1361" s="173">
        <v>122.45</v>
      </c>
      <c r="O1361" s="173">
        <v>30.73</v>
      </c>
      <c r="P1361" s="174">
        <v>1.054</v>
      </c>
      <c r="Q1361" s="175">
        <v>23.53</v>
      </c>
      <c r="R1361" s="176">
        <v>20</v>
      </c>
      <c r="S1361" s="174">
        <f t="shared" si="42"/>
        <v>1.147224</v>
      </c>
      <c r="T1361" s="177">
        <f t="shared" si="43"/>
        <v>-0.0812605036156846</v>
      </c>
      <c r="U1361" s="219">
        <v>2.47</v>
      </c>
      <c r="V1361" s="219">
        <v>3</v>
      </c>
      <c r="W1361" s="219">
        <v>3.51</v>
      </c>
      <c r="X1361" s="219">
        <v>4.35</v>
      </c>
      <c r="Y1361" s="219">
        <v>4.82</v>
      </c>
      <c r="Z1361" s="219">
        <v>4.7</v>
      </c>
      <c r="AA1361" s="219">
        <v>5.79</v>
      </c>
      <c r="AB1361" s="219">
        <v>5.4</v>
      </c>
      <c r="AC1361" s="219">
        <v>4.3</v>
      </c>
      <c r="AD1361" s="219">
        <v>3.48</v>
      </c>
      <c r="AE1361" s="219">
        <v>2.79</v>
      </c>
      <c r="AF1361" s="219">
        <v>2.46</v>
      </c>
      <c r="AG1361" s="179">
        <v>2.59911250113317</v>
      </c>
      <c r="AH1361" s="179">
        <v>3.15681680299575</v>
      </c>
      <c r="AI1361" s="179">
        <v>3.69347565950503</v>
      </c>
      <c r="AJ1361" s="179">
        <v>4.57738436434384</v>
      </c>
      <c r="AK1361" s="179">
        <v>5.07195233014651</v>
      </c>
      <c r="AL1361" s="179">
        <v>4.94567965802668</v>
      </c>
      <c r="AM1361" s="179">
        <v>6.0926564297818</v>
      </c>
      <c r="AN1361" s="179">
        <v>5.68227024539236</v>
      </c>
      <c r="AO1361" s="179">
        <v>4.52477075096058</v>
      </c>
      <c r="AP1361" s="179">
        <v>3.66190749147507</v>
      </c>
      <c r="AQ1361" s="179">
        <v>2.93583962678605</v>
      </c>
      <c r="AR1361" s="179">
        <v>2.58858977845652</v>
      </c>
      <c r="AS1361" s="177">
        <v>0.8</v>
      </c>
      <c r="AT1361" s="180">
        <v>1.04263146341279</v>
      </c>
      <c r="AU1361" s="181">
        <v>1354</v>
      </c>
    </row>
    <row r="1362" customHeight="1" spans="1:47">
      <c r="A1362" s="184" t="s">
        <v>1456</v>
      </c>
      <c r="B1362" s="185" t="s">
        <v>1572</v>
      </c>
      <c r="C1362" s="188" t="s">
        <v>1573</v>
      </c>
      <c r="D1362" s="186">
        <v>0</v>
      </c>
      <c r="E1362" s="186">
        <v>0.75</v>
      </c>
      <c r="F1362" s="186">
        <v>0.1</v>
      </c>
      <c r="G1362" s="187">
        <v>20</v>
      </c>
      <c r="H1362" s="186" t="s">
        <v>1574</v>
      </c>
      <c r="I1362" s="187">
        <v>5</v>
      </c>
      <c r="J1362" s="186" t="s">
        <v>43</v>
      </c>
      <c r="K1362" s="196" t="s">
        <v>43</v>
      </c>
      <c r="L1362" s="171">
        <v>0.4153</v>
      </c>
      <c r="M1362" s="172">
        <v>61</v>
      </c>
      <c r="N1362" s="173">
        <v>118.87</v>
      </c>
      <c r="O1362" s="173">
        <v>28.93</v>
      </c>
      <c r="P1362" s="174">
        <v>1.018</v>
      </c>
      <c r="Q1362" s="175">
        <v>24.03</v>
      </c>
      <c r="R1362" s="176">
        <v>19</v>
      </c>
      <c r="S1362" s="174">
        <f t="shared" si="42"/>
        <v>1.029608</v>
      </c>
      <c r="T1362" s="177">
        <f t="shared" si="43"/>
        <v>-0.0112741936737086</v>
      </c>
      <c r="U1362" s="219">
        <v>2.26</v>
      </c>
      <c r="V1362" s="219">
        <v>2.43</v>
      </c>
      <c r="W1362" s="219">
        <v>2.53</v>
      </c>
      <c r="X1362" s="219">
        <v>3.38</v>
      </c>
      <c r="Y1362" s="219">
        <v>4.14</v>
      </c>
      <c r="Z1362" s="219">
        <v>4.09</v>
      </c>
      <c r="AA1362" s="219">
        <v>5.25</v>
      </c>
      <c r="AB1362" s="219">
        <v>4.72</v>
      </c>
      <c r="AC1362" s="219">
        <v>4.06</v>
      </c>
      <c r="AD1362" s="219">
        <v>3.57</v>
      </c>
      <c r="AE1362" s="219">
        <v>2.99</v>
      </c>
      <c r="AF1362" s="219">
        <v>2.8</v>
      </c>
      <c r="AG1362" s="179">
        <v>2.38297324807111</v>
      </c>
      <c r="AH1362" s="179">
        <v>2.56222344814726</v>
      </c>
      <c r="AI1362" s="179">
        <v>2.66766474230969</v>
      </c>
      <c r="AJ1362" s="179">
        <v>3.56391574269042</v>
      </c>
      <c r="AK1362" s="179">
        <v>4.36526957832495</v>
      </c>
      <c r="AL1362" s="179">
        <v>4.31254893124374</v>
      </c>
      <c r="AM1362" s="179">
        <v>5.53566794352802</v>
      </c>
      <c r="AN1362" s="179">
        <v>4.9768290844671</v>
      </c>
      <c r="AO1362" s="179">
        <v>4.280916542995</v>
      </c>
      <c r="AP1362" s="179">
        <v>3.76425420159905</v>
      </c>
      <c r="AQ1362" s="179">
        <v>3.15269469545691</v>
      </c>
      <c r="AR1362" s="179">
        <v>2.95235623654828</v>
      </c>
      <c r="AS1362" s="177">
        <v>0.8</v>
      </c>
      <c r="AT1362" s="180">
        <v>1.04629271144109</v>
      </c>
      <c r="AU1362" s="181">
        <v>1355</v>
      </c>
    </row>
    <row r="1363" customHeight="1" spans="1:47">
      <c r="A1363" s="184" t="s">
        <v>1456</v>
      </c>
      <c r="B1363" s="185" t="s">
        <v>1572</v>
      </c>
      <c r="C1363" s="167" t="s">
        <v>1575</v>
      </c>
      <c r="D1363" s="186">
        <v>0</v>
      </c>
      <c r="E1363" s="186">
        <v>0.75</v>
      </c>
      <c r="F1363" s="186">
        <v>0.1</v>
      </c>
      <c r="G1363" s="187">
        <v>20</v>
      </c>
      <c r="H1363" s="186" t="s">
        <v>1574</v>
      </c>
      <c r="I1363" s="187">
        <v>5</v>
      </c>
      <c r="J1363" s="186" t="s">
        <v>43</v>
      </c>
      <c r="K1363" s="196" t="s">
        <v>43</v>
      </c>
      <c r="L1363" s="171">
        <v>0.4153</v>
      </c>
      <c r="M1363" s="172">
        <v>70</v>
      </c>
      <c r="N1363" s="173">
        <v>118.87</v>
      </c>
      <c r="O1363" s="173">
        <v>28.93</v>
      </c>
      <c r="P1363" s="174">
        <v>1.02</v>
      </c>
      <c r="Q1363" s="175">
        <v>24.03</v>
      </c>
      <c r="R1363" s="176">
        <v>19</v>
      </c>
      <c r="S1363" s="174">
        <f t="shared" si="42"/>
        <v>1.029608</v>
      </c>
      <c r="T1363" s="177">
        <f t="shared" si="43"/>
        <v>-0.0093317068243447</v>
      </c>
      <c r="U1363" s="219">
        <v>2.26</v>
      </c>
      <c r="V1363" s="219">
        <v>2.43</v>
      </c>
      <c r="W1363" s="219">
        <v>2.53</v>
      </c>
      <c r="X1363" s="219">
        <v>3.38</v>
      </c>
      <c r="Y1363" s="219">
        <v>4.14</v>
      </c>
      <c r="Z1363" s="219">
        <v>4.09</v>
      </c>
      <c r="AA1363" s="219">
        <v>5.25</v>
      </c>
      <c r="AB1363" s="219">
        <v>4.72</v>
      </c>
      <c r="AC1363" s="219">
        <v>4.06</v>
      </c>
      <c r="AD1363" s="219">
        <v>3.57</v>
      </c>
      <c r="AE1363" s="219">
        <v>2.99</v>
      </c>
      <c r="AF1363" s="219">
        <v>2.8</v>
      </c>
      <c r="AG1363" s="179">
        <v>2.38297324807111</v>
      </c>
      <c r="AH1363" s="179">
        <v>2.56222344814726</v>
      </c>
      <c r="AI1363" s="179">
        <v>2.66766474230969</v>
      </c>
      <c r="AJ1363" s="179">
        <v>3.56391574269042</v>
      </c>
      <c r="AK1363" s="179">
        <v>4.36526957832495</v>
      </c>
      <c r="AL1363" s="179">
        <v>4.31254893124374</v>
      </c>
      <c r="AM1363" s="179">
        <v>5.53566794352802</v>
      </c>
      <c r="AN1363" s="179">
        <v>4.9768290844671</v>
      </c>
      <c r="AO1363" s="179">
        <v>4.280916542995</v>
      </c>
      <c r="AP1363" s="179">
        <v>3.76425420159905</v>
      </c>
      <c r="AQ1363" s="179">
        <v>3.15269469545691</v>
      </c>
      <c r="AR1363" s="179">
        <v>2.95235623654828</v>
      </c>
      <c r="AS1363" s="177">
        <v>0.8</v>
      </c>
      <c r="AT1363" s="180">
        <v>1.05141140590245</v>
      </c>
      <c r="AU1363" s="181">
        <v>1356</v>
      </c>
    </row>
    <row r="1364" customHeight="1" spans="1:47">
      <c r="A1364" s="184" t="s">
        <v>1456</v>
      </c>
      <c r="B1364" s="185" t="s">
        <v>1572</v>
      </c>
      <c r="C1364" s="167" t="s">
        <v>1576</v>
      </c>
      <c r="D1364" s="186">
        <v>0</v>
      </c>
      <c r="E1364" s="186">
        <v>0.75</v>
      </c>
      <c r="F1364" s="186">
        <v>0.1</v>
      </c>
      <c r="G1364" s="187">
        <v>20</v>
      </c>
      <c r="H1364" s="186" t="s">
        <v>1574</v>
      </c>
      <c r="I1364" s="187">
        <v>5</v>
      </c>
      <c r="J1364" s="186" t="s">
        <v>43</v>
      </c>
      <c r="K1364" s="196" t="s">
        <v>43</v>
      </c>
      <c r="L1364" s="171">
        <v>0.4153</v>
      </c>
      <c r="M1364" s="172">
        <v>60</v>
      </c>
      <c r="N1364" s="173">
        <v>118.93</v>
      </c>
      <c r="O1364" s="173">
        <v>28.98</v>
      </c>
      <c r="P1364" s="174">
        <v>1.019</v>
      </c>
      <c r="Q1364" s="175">
        <v>24.08</v>
      </c>
      <c r="R1364" s="176">
        <v>19</v>
      </c>
      <c r="S1364" s="174">
        <f t="shared" si="42"/>
        <v>1.029608</v>
      </c>
      <c r="T1364" s="177">
        <f t="shared" si="43"/>
        <v>-0.0103029502490267</v>
      </c>
      <c r="U1364" s="219">
        <v>2.26</v>
      </c>
      <c r="V1364" s="219">
        <v>2.43</v>
      </c>
      <c r="W1364" s="219">
        <v>2.53</v>
      </c>
      <c r="X1364" s="219">
        <v>3.38</v>
      </c>
      <c r="Y1364" s="219">
        <v>4.14</v>
      </c>
      <c r="Z1364" s="219">
        <v>4.09</v>
      </c>
      <c r="AA1364" s="219">
        <v>5.25</v>
      </c>
      <c r="AB1364" s="219">
        <v>4.72</v>
      </c>
      <c r="AC1364" s="219">
        <v>4.06</v>
      </c>
      <c r="AD1364" s="219">
        <v>3.57</v>
      </c>
      <c r="AE1364" s="219">
        <v>2.99</v>
      </c>
      <c r="AF1364" s="219">
        <v>2.8</v>
      </c>
      <c r="AG1364" s="179">
        <v>2.3836405311536</v>
      </c>
      <c r="AH1364" s="179">
        <v>2.56294092508994</v>
      </c>
      <c r="AI1364" s="179">
        <v>2.66841174505249</v>
      </c>
      <c r="AJ1364" s="179">
        <v>3.56491371473415</v>
      </c>
      <c r="AK1364" s="179">
        <v>4.36649194644952</v>
      </c>
      <c r="AL1364" s="179">
        <v>4.31375653646825</v>
      </c>
      <c r="AM1364" s="179">
        <v>5.53721804803382</v>
      </c>
      <c r="AN1364" s="179">
        <v>4.97822270223231</v>
      </c>
      <c r="AO1364" s="179">
        <v>4.28211529047948</v>
      </c>
      <c r="AP1364" s="179">
        <v>3.76530827266299</v>
      </c>
      <c r="AQ1364" s="179">
        <v>3.15357751688021</v>
      </c>
      <c r="AR1364" s="179">
        <v>2.95318295895137</v>
      </c>
      <c r="AS1364" s="177">
        <v>0.8</v>
      </c>
      <c r="AT1364" s="180">
        <v>1.05150087392659</v>
      </c>
      <c r="AU1364" s="181">
        <v>1357</v>
      </c>
    </row>
    <row r="1365" customHeight="1" spans="1:47">
      <c r="A1365" s="184" t="s">
        <v>1456</v>
      </c>
      <c r="B1365" s="185" t="s">
        <v>1572</v>
      </c>
      <c r="C1365" s="167" t="s">
        <v>1577</v>
      </c>
      <c r="D1365" s="186">
        <v>0</v>
      </c>
      <c r="E1365" s="186">
        <v>0.75</v>
      </c>
      <c r="F1365" s="186">
        <v>0.1</v>
      </c>
      <c r="G1365" s="187">
        <v>20</v>
      </c>
      <c r="H1365" s="186" t="s">
        <v>1574</v>
      </c>
      <c r="I1365" s="187">
        <v>5</v>
      </c>
      <c r="J1365" s="186" t="s">
        <v>43</v>
      </c>
      <c r="K1365" s="196" t="s">
        <v>43</v>
      </c>
      <c r="L1365" s="171">
        <v>0.4153</v>
      </c>
      <c r="M1365" s="172">
        <v>98</v>
      </c>
      <c r="N1365" s="173">
        <v>118.52</v>
      </c>
      <c r="O1365" s="173">
        <v>28.9</v>
      </c>
      <c r="P1365" s="174">
        <v>1.021</v>
      </c>
      <c r="Q1365" s="175">
        <v>24</v>
      </c>
      <c r="R1365" s="176">
        <v>19</v>
      </c>
      <c r="S1365" s="174">
        <f t="shared" si="42"/>
        <v>1.029608</v>
      </c>
      <c r="T1365" s="177">
        <f t="shared" si="43"/>
        <v>-0.00836046339966279</v>
      </c>
      <c r="U1365" s="219">
        <v>2.26</v>
      </c>
      <c r="V1365" s="219">
        <v>2.43</v>
      </c>
      <c r="W1365" s="219">
        <v>2.53</v>
      </c>
      <c r="X1365" s="219">
        <v>3.38</v>
      </c>
      <c r="Y1365" s="219">
        <v>4.14</v>
      </c>
      <c r="Z1365" s="219">
        <v>4.09</v>
      </c>
      <c r="AA1365" s="219">
        <v>5.25</v>
      </c>
      <c r="AB1365" s="219">
        <v>4.72</v>
      </c>
      <c r="AC1365" s="219">
        <v>4.06</v>
      </c>
      <c r="AD1365" s="219">
        <v>3.57</v>
      </c>
      <c r="AE1365" s="219">
        <v>2.99</v>
      </c>
      <c r="AF1365" s="219">
        <v>2.8</v>
      </c>
      <c r="AG1365" s="179">
        <v>2.38249912588092</v>
      </c>
      <c r="AH1365" s="179">
        <v>2.56171366189851</v>
      </c>
      <c r="AI1365" s="179">
        <v>2.66713397720297</v>
      </c>
      <c r="AJ1365" s="179">
        <v>3.56320665729093</v>
      </c>
      <c r="AK1365" s="179">
        <v>4.36440105360487</v>
      </c>
      <c r="AL1365" s="179">
        <v>4.31169089595263</v>
      </c>
      <c r="AM1365" s="179">
        <v>5.53456655348443</v>
      </c>
      <c r="AN1365" s="179">
        <v>4.97583888237077</v>
      </c>
      <c r="AO1365" s="179">
        <v>4.28006480136129</v>
      </c>
      <c r="AP1365" s="179">
        <v>3.76350525636941</v>
      </c>
      <c r="AQ1365" s="179">
        <v>3.15206742760351</v>
      </c>
      <c r="AR1365" s="179">
        <v>2.95176882852503</v>
      </c>
      <c r="AS1365" s="177">
        <v>0.8</v>
      </c>
      <c r="AT1365" s="180">
        <v>1.05329939538474</v>
      </c>
      <c r="AU1365" s="181">
        <v>1358</v>
      </c>
    </row>
    <row r="1366" customHeight="1" spans="1:47">
      <c r="A1366" s="184" t="s">
        <v>1456</v>
      </c>
      <c r="B1366" s="185" t="s">
        <v>1572</v>
      </c>
      <c r="C1366" s="167" t="s">
        <v>1578</v>
      </c>
      <c r="D1366" s="186">
        <v>0</v>
      </c>
      <c r="E1366" s="186">
        <v>0.75</v>
      </c>
      <c r="F1366" s="186">
        <v>0.1</v>
      </c>
      <c r="G1366" s="187">
        <v>20</v>
      </c>
      <c r="H1366" s="186" t="s">
        <v>1574</v>
      </c>
      <c r="I1366" s="187">
        <v>5</v>
      </c>
      <c r="J1366" s="186" t="s">
        <v>1579</v>
      </c>
      <c r="K1366" s="196"/>
      <c r="L1366" s="171">
        <v>0.4153</v>
      </c>
      <c r="M1366" s="172">
        <v>142</v>
      </c>
      <c r="N1366" s="173">
        <v>118.42</v>
      </c>
      <c r="O1366" s="173">
        <v>29.13</v>
      </c>
      <c r="P1366" s="174">
        <v>0.997</v>
      </c>
      <c r="Q1366" s="175">
        <v>23.53</v>
      </c>
      <c r="R1366" s="176">
        <v>19</v>
      </c>
      <c r="S1366" s="174">
        <f t="shared" si="42"/>
        <v>1.034384</v>
      </c>
      <c r="T1366" s="177">
        <f t="shared" si="43"/>
        <v>-0.0361413169577255</v>
      </c>
      <c r="U1366" s="219">
        <v>2.46</v>
      </c>
      <c r="V1366" s="219">
        <v>2.67</v>
      </c>
      <c r="W1366" s="219">
        <v>2.67</v>
      </c>
      <c r="X1366" s="219">
        <v>3.66</v>
      </c>
      <c r="Y1366" s="219">
        <v>4.26</v>
      </c>
      <c r="Z1366" s="219">
        <v>4.03</v>
      </c>
      <c r="AA1366" s="219">
        <v>4.98</v>
      </c>
      <c r="AB1366" s="219">
        <v>4.52</v>
      </c>
      <c r="AC1366" s="219">
        <v>3.94</v>
      </c>
      <c r="AD1366" s="219">
        <v>3.49</v>
      </c>
      <c r="AE1366" s="219">
        <v>3.02</v>
      </c>
      <c r="AF1366" s="219">
        <v>2.74</v>
      </c>
      <c r="AG1366" s="179">
        <v>2.58351559962258</v>
      </c>
      <c r="AH1366" s="179">
        <v>2.8040596142245</v>
      </c>
      <c r="AI1366" s="179">
        <v>2.8040596142245</v>
      </c>
      <c r="AJ1366" s="179">
        <v>3.84376711163359</v>
      </c>
      <c r="AK1366" s="179">
        <v>4.4738928676391</v>
      </c>
      <c r="AL1366" s="179">
        <v>4.23234466117032</v>
      </c>
      <c r="AM1366" s="179">
        <v>5.23004377484571</v>
      </c>
      <c r="AN1366" s="179">
        <v>4.74694736190815</v>
      </c>
      <c r="AO1366" s="179">
        <v>4.13782579776949</v>
      </c>
      <c r="AP1366" s="179">
        <v>3.66523148076536</v>
      </c>
      <c r="AQ1366" s="179">
        <v>3.17163297189438</v>
      </c>
      <c r="AR1366" s="179">
        <v>2.87757428575848</v>
      </c>
      <c r="AS1366" s="177">
        <v>0.8</v>
      </c>
      <c r="AT1366" s="180">
        <v>1.13636682414297</v>
      </c>
      <c r="AU1366" s="181">
        <v>1359</v>
      </c>
    </row>
    <row r="1367" customHeight="1" spans="1:47">
      <c r="A1367" s="184" t="s">
        <v>1456</v>
      </c>
      <c r="B1367" s="185" t="s">
        <v>1572</v>
      </c>
      <c r="C1367" s="167" t="s">
        <v>1580</v>
      </c>
      <c r="D1367" s="186">
        <v>0</v>
      </c>
      <c r="E1367" s="186">
        <v>0.75</v>
      </c>
      <c r="F1367" s="186">
        <v>0.1</v>
      </c>
      <c r="G1367" s="187">
        <v>20</v>
      </c>
      <c r="H1367" s="186" t="s">
        <v>1574</v>
      </c>
      <c r="I1367" s="187">
        <v>5</v>
      </c>
      <c r="J1367" s="186" t="s">
        <v>1581</v>
      </c>
      <c r="K1367" s="196"/>
      <c r="L1367" s="171">
        <v>0.4153</v>
      </c>
      <c r="M1367" s="172">
        <v>54</v>
      </c>
      <c r="N1367" s="173">
        <v>119.17</v>
      </c>
      <c r="O1367" s="173">
        <v>29.03</v>
      </c>
      <c r="P1367" s="174">
        <v>1.013</v>
      </c>
      <c r="Q1367" s="175">
        <v>23.03</v>
      </c>
      <c r="R1367" s="176">
        <v>19</v>
      </c>
      <c r="S1367" s="174">
        <f t="shared" si="42"/>
        <v>1.04136</v>
      </c>
      <c r="T1367" s="177">
        <f t="shared" si="43"/>
        <v>-0.0272336175770148</v>
      </c>
      <c r="U1367" s="219">
        <v>2.49</v>
      </c>
      <c r="V1367" s="219">
        <v>2.59</v>
      </c>
      <c r="W1367" s="219">
        <v>2.91</v>
      </c>
      <c r="X1367" s="219">
        <v>3.73</v>
      </c>
      <c r="Y1367" s="219">
        <v>4.24</v>
      </c>
      <c r="Z1367" s="219">
        <v>4.07</v>
      </c>
      <c r="AA1367" s="219">
        <v>5.15</v>
      </c>
      <c r="AB1367" s="219">
        <v>4.63</v>
      </c>
      <c r="AC1367" s="219">
        <v>3.84</v>
      </c>
      <c r="AD1367" s="219">
        <v>3.4</v>
      </c>
      <c r="AE1367" s="219">
        <v>2.9</v>
      </c>
      <c r="AF1367" s="219">
        <v>2.76</v>
      </c>
      <c r="AG1367" s="179">
        <v>2.60817792118</v>
      </c>
      <c r="AH1367" s="179">
        <v>2.7129240224322</v>
      </c>
      <c r="AI1367" s="179">
        <v>3.04811154643927</v>
      </c>
      <c r="AJ1367" s="179">
        <v>3.90702957670738</v>
      </c>
      <c r="AK1367" s="179">
        <v>4.44123469309365</v>
      </c>
      <c r="AL1367" s="179">
        <v>4.26316632096489</v>
      </c>
      <c r="AM1367" s="179">
        <v>5.39442421448875</v>
      </c>
      <c r="AN1367" s="179">
        <v>4.84974448797726</v>
      </c>
      <c r="AO1367" s="179">
        <v>4.02225028808481</v>
      </c>
      <c r="AP1367" s="179">
        <v>3.56136744257509</v>
      </c>
      <c r="AQ1367" s="179">
        <v>3.03763693631405</v>
      </c>
      <c r="AR1367" s="179">
        <v>2.89099239456096</v>
      </c>
      <c r="AS1367" s="177">
        <v>0.8</v>
      </c>
      <c r="AT1367" s="180">
        <v>1.1398543317148</v>
      </c>
      <c r="AU1367" s="181">
        <v>1360</v>
      </c>
    </row>
    <row r="1368" customHeight="1" spans="1:47">
      <c r="A1368" s="184" t="s">
        <v>1456</v>
      </c>
      <c r="B1368" s="185" t="s">
        <v>1572</v>
      </c>
      <c r="C1368" s="167" t="s">
        <v>1582</v>
      </c>
      <c r="D1368" s="186">
        <v>0</v>
      </c>
      <c r="E1368" s="186">
        <v>0.75</v>
      </c>
      <c r="F1368" s="186">
        <v>0.1</v>
      </c>
      <c r="G1368" s="187">
        <v>20</v>
      </c>
      <c r="H1368" s="186" t="s">
        <v>1574</v>
      </c>
      <c r="I1368" s="187">
        <v>5</v>
      </c>
      <c r="J1368" s="186" t="s">
        <v>1583</v>
      </c>
      <c r="K1368" s="196"/>
      <c r="L1368" s="171">
        <v>0.4153</v>
      </c>
      <c r="M1368" s="172">
        <v>101</v>
      </c>
      <c r="N1368" s="173">
        <v>118.62</v>
      </c>
      <c r="O1368" s="173">
        <v>28.75</v>
      </c>
      <c r="P1368" s="174">
        <v>1.039</v>
      </c>
      <c r="Q1368" s="175">
        <v>23.75</v>
      </c>
      <c r="R1368" s="176">
        <v>19</v>
      </c>
      <c r="S1368" s="174">
        <f t="shared" si="42"/>
        <v>1.029608</v>
      </c>
      <c r="T1368" s="177">
        <f t="shared" si="43"/>
        <v>0.00912191824461361</v>
      </c>
      <c r="U1368" s="219">
        <v>2.26</v>
      </c>
      <c r="V1368" s="219">
        <v>2.43</v>
      </c>
      <c r="W1368" s="219">
        <v>2.53</v>
      </c>
      <c r="X1368" s="219">
        <v>3.38</v>
      </c>
      <c r="Y1368" s="219">
        <v>4.14</v>
      </c>
      <c r="Z1368" s="219">
        <v>4.09</v>
      </c>
      <c r="AA1368" s="219">
        <v>5.25</v>
      </c>
      <c r="AB1368" s="219">
        <v>4.72</v>
      </c>
      <c r="AC1368" s="219">
        <v>4.06</v>
      </c>
      <c r="AD1368" s="219">
        <v>3.57</v>
      </c>
      <c r="AE1368" s="219">
        <v>2.99</v>
      </c>
      <c r="AF1368" s="219">
        <v>2.8</v>
      </c>
      <c r="AG1368" s="179">
        <v>2.37965439273976</v>
      </c>
      <c r="AH1368" s="179">
        <v>2.55865494440603</v>
      </c>
      <c r="AI1368" s="179">
        <v>2.66394938656265</v>
      </c>
      <c r="AJ1368" s="179">
        <v>3.55895214489398</v>
      </c>
      <c r="AK1368" s="179">
        <v>4.35918990528434</v>
      </c>
      <c r="AL1368" s="179">
        <v>4.30654268420603</v>
      </c>
      <c r="AM1368" s="179">
        <v>5.5279582132229</v>
      </c>
      <c r="AN1368" s="179">
        <v>4.96989766979278</v>
      </c>
      <c r="AO1368" s="179">
        <v>4.27495435155904</v>
      </c>
      <c r="AP1368" s="179">
        <v>3.75901158499157</v>
      </c>
      <c r="AQ1368" s="179">
        <v>3.14830382048314</v>
      </c>
      <c r="AR1368" s="179">
        <v>2.94824438038554</v>
      </c>
      <c r="AS1368" s="177">
        <v>0.8</v>
      </c>
      <c r="AT1368" s="180">
        <v>1.13962432915921</v>
      </c>
      <c r="AU1368" s="181">
        <v>1361</v>
      </c>
    </row>
    <row r="1369" customHeight="1" spans="1:47">
      <c r="A1369" s="184" t="s">
        <v>1584</v>
      </c>
      <c r="B1369" s="185" t="s">
        <v>1585</v>
      </c>
      <c r="C1369" s="188" t="s">
        <v>1586</v>
      </c>
      <c r="D1369" s="186">
        <v>0</v>
      </c>
      <c r="E1369" s="186">
        <v>0.75</v>
      </c>
      <c r="F1369" s="186" t="s">
        <v>1587</v>
      </c>
      <c r="G1369" s="187">
        <v>20</v>
      </c>
      <c r="H1369" s="186" t="s">
        <v>1588</v>
      </c>
      <c r="I1369" s="187">
        <v>5</v>
      </c>
      <c r="J1369" s="186" t="s">
        <v>160</v>
      </c>
      <c r="K1369" s="196" t="s">
        <v>160</v>
      </c>
      <c r="L1369" s="171">
        <v>0.3993</v>
      </c>
      <c r="M1369" s="172">
        <v>16</v>
      </c>
      <c r="N1369" s="173">
        <v>115.85</v>
      </c>
      <c r="O1369" s="173">
        <v>28.68</v>
      </c>
      <c r="P1369" s="174">
        <v>1.018</v>
      </c>
      <c r="Q1369" s="175">
        <v>23.18</v>
      </c>
      <c r="R1369" s="176">
        <v>18</v>
      </c>
      <c r="S1369" s="174">
        <f t="shared" si="42"/>
        <v>1.005856</v>
      </c>
      <c r="T1369" s="177">
        <f t="shared" si="43"/>
        <v>0.0120732987624468</v>
      </c>
      <c r="U1369" s="219">
        <v>2.29</v>
      </c>
      <c r="V1369" s="219">
        <v>2.34</v>
      </c>
      <c r="W1369" s="219">
        <v>2.52</v>
      </c>
      <c r="X1369" s="219">
        <v>3.28</v>
      </c>
      <c r="Y1369" s="219">
        <v>3.97</v>
      </c>
      <c r="Z1369" s="219">
        <v>4.18</v>
      </c>
      <c r="AA1369" s="219">
        <v>5.07</v>
      </c>
      <c r="AB1369" s="219">
        <v>4.66</v>
      </c>
      <c r="AC1369" s="219">
        <v>4.01</v>
      </c>
      <c r="AD1369" s="219">
        <v>3.33</v>
      </c>
      <c r="AE1369" s="219">
        <v>2.94</v>
      </c>
      <c r="AF1369" s="219">
        <v>2.66</v>
      </c>
      <c r="AG1369" s="179">
        <v>2.40386981834378</v>
      </c>
      <c r="AH1369" s="179">
        <v>2.45635605891897</v>
      </c>
      <c r="AI1369" s="179">
        <v>2.64530652498966</v>
      </c>
      <c r="AJ1369" s="179">
        <v>3.44309738173257</v>
      </c>
      <c r="AK1369" s="179">
        <v>4.16740750167022</v>
      </c>
      <c r="AL1369" s="179">
        <v>4.38784971208602</v>
      </c>
      <c r="AM1369" s="179">
        <v>5.32210479432444</v>
      </c>
      <c r="AN1369" s="179">
        <v>4.89171762160786</v>
      </c>
      <c r="AO1369" s="179">
        <v>4.20939649413037</v>
      </c>
      <c r="AP1369" s="179">
        <v>3.49558362230777</v>
      </c>
      <c r="AQ1369" s="179">
        <v>3.08619094582127</v>
      </c>
      <c r="AR1369" s="179">
        <v>2.7922679986002</v>
      </c>
      <c r="AS1369" s="177">
        <v>0.8</v>
      </c>
      <c r="AT1369" s="180">
        <v>1.13595241283017</v>
      </c>
      <c r="AU1369" s="181">
        <v>1362</v>
      </c>
    </row>
    <row r="1370" customHeight="1" spans="1:47">
      <c r="A1370" s="184" t="s">
        <v>1584</v>
      </c>
      <c r="B1370" s="185" t="s">
        <v>1585</v>
      </c>
      <c r="C1370" s="167" t="s">
        <v>1589</v>
      </c>
      <c r="D1370" s="186">
        <v>0</v>
      </c>
      <c r="E1370" s="186">
        <v>0.75</v>
      </c>
      <c r="F1370" s="186" t="s">
        <v>1587</v>
      </c>
      <c r="G1370" s="187">
        <v>20</v>
      </c>
      <c r="H1370" s="186" t="s">
        <v>1588</v>
      </c>
      <c r="I1370" s="187">
        <v>5</v>
      </c>
      <c r="J1370" s="186" t="s">
        <v>160</v>
      </c>
      <c r="K1370" s="196" t="s">
        <v>160</v>
      </c>
      <c r="L1370" s="171">
        <v>0.3993</v>
      </c>
      <c r="M1370" s="172">
        <v>25</v>
      </c>
      <c r="N1370" s="173">
        <v>115.9</v>
      </c>
      <c r="O1370" s="173">
        <v>28.68</v>
      </c>
      <c r="P1370" s="174">
        <v>1.018</v>
      </c>
      <c r="Q1370" s="175">
        <v>23.18</v>
      </c>
      <c r="R1370" s="176">
        <v>18</v>
      </c>
      <c r="S1370" s="174">
        <f t="shared" si="42"/>
        <v>1.005856</v>
      </c>
      <c r="T1370" s="177">
        <f t="shared" si="43"/>
        <v>0.0120732987624468</v>
      </c>
      <c r="U1370" s="219">
        <v>2.29</v>
      </c>
      <c r="V1370" s="219">
        <v>2.34</v>
      </c>
      <c r="W1370" s="219">
        <v>2.52</v>
      </c>
      <c r="X1370" s="219">
        <v>3.28</v>
      </c>
      <c r="Y1370" s="219">
        <v>3.97</v>
      </c>
      <c r="Z1370" s="219">
        <v>4.18</v>
      </c>
      <c r="AA1370" s="219">
        <v>5.07</v>
      </c>
      <c r="AB1370" s="219">
        <v>4.66</v>
      </c>
      <c r="AC1370" s="219">
        <v>4.01</v>
      </c>
      <c r="AD1370" s="219">
        <v>3.33</v>
      </c>
      <c r="AE1370" s="219">
        <v>2.94</v>
      </c>
      <c r="AF1370" s="219">
        <v>2.66</v>
      </c>
      <c r="AG1370" s="179">
        <v>2.40386981834378</v>
      </c>
      <c r="AH1370" s="179">
        <v>2.45635605891897</v>
      </c>
      <c r="AI1370" s="179">
        <v>2.64530652498966</v>
      </c>
      <c r="AJ1370" s="179">
        <v>3.44309738173257</v>
      </c>
      <c r="AK1370" s="179">
        <v>4.16740750167022</v>
      </c>
      <c r="AL1370" s="179">
        <v>4.38784971208602</v>
      </c>
      <c r="AM1370" s="179">
        <v>5.32210479432444</v>
      </c>
      <c r="AN1370" s="179">
        <v>4.89171762160786</v>
      </c>
      <c r="AO1370" s="179">
        <v>4.20939649413037</v>
      </c>
      <c r="AP1370" s="179">
        <v>3.49558362230777</v>
      </c>
      <c r="AQ1370" s="179">
        <v>3.08619094582127</v>
      </c>
      <c r="AR1370" s="179">
        <v>2.7922679986002</v>
      </c>
      <c r="AS1370" s="177">
        <v>0.8</v>
      </c>
      <c r="AT1370" s="180">
        <v>1.13648158419882</v>
      </c>
      <c r="AU1370" s="181">
        <v>1363</v>
      </c>
    </row>
    <row r="1371" customHeight="1" spans="1:47">
      <c r="A1371" s="184" t="s">
        <v>1584</v>
      </c>
      <c r="B1371" s="185" t="s">
        <v>1585</v>
      </c>
      <c r="C1371" s="188" t="s">
        <v>1590</v>
      </c>
      <c r="D1371" s="186">
        <v>0</v>
      </c>
      <c r="E1371" s="186">
        <v>0.75</v>
      </c>
      <c r="F1371" s="186" t="s">
        <v>1587</v>
      </c>
      <c r="G1371" s="187">
        <v>20</v>
      </c>
      <c r="H1371" s="186" t="s">
        <v>1588</v>
      </c>
      <c r="I1371" s="187">
        <v>5</v>
      </c>
      <c r="J1371" s="186" t="s">
        <v>160</v>
      </c>
      <c r="K1371" s="196" t="s">
        <v>160</v>
      </c>
      <c r="L1371" s="171">
        <v>0.3993</v>
      </c>
      <c r="M1371" s="172">
        <v>23</v>
      </c>
      <c r="N1371" s="173">
        <v>115.87</v>
      </c>
      <c r="O1371" s="173">
        <v>28.67</v>
      </c>
      <c r="P1371" s="174">
        <v>1.018</v>
      </c>
      <c r="Q1371" s="175">
        <v>23.17</v>
      </c>
      <c r="R1371" s="176">
        <v>18</v>
      </c>
      <c r="S1371" s="174">
        <f t="shared" si="42"/>
        <v>1.005856</v>
      </c>
      <c r="T1371" s="177">
        <f t="shared" si="43"/>
        <v>0.0120732987624468</v>
      </c>
      <c r="U1371" s="219">
        <v>2.29</v>
      </c>
      <c r="V1371" s="219">
        <v>2.34</v>
      </c>
      <c r="W1371" s="219">
        <v>2.52</v>
      </c>
      <c r="X1371" s="219">
        <v>3.28</v>
      </c>
      <c r="Y1371" s="219">
        <v>3.97</v>
      </c>
      <c r="Z1371" s="219">
        <v>4.18</v>
      </c>
      <c r="AA1371" s="219">
        <v>5.07</v>
      </c>
      <c r="AB1371" s="219">
        <v>4.66</v>
      </c>
      <c r="AC1371" s="219">
        <v>4.01</v>
      </c>
      <c r="AD1371" s="219">
        <v>3.33</v>
      </c>
      <c r="AE1371" s="219">
        <v>2.94</v>
      </c>
      <c r="AF1371" s="219">
        <v>2.66</v>
      </c>
      <c r="AG1371" s="179">
        <v>2.40374232494512</v>
      </c>
      <c r="AH1371" s="179">
        <v>2.45622578182165</v>
      </c>
      <c r="AI1371" s="179">
        <v>2.64516622657716</v>
      </c>
      <c r="AJ1371" s="179">
        <v>3.44291477110044</v>
      </c>
      <c r="AK1371" s="179">
        <v>4.16718647599656</v>
      </c>
      <c r="AL1371" s="179">
        <v>4.38761699487799</v>
      </c>
      <c r="AM1371" s="179">
        <v>5.32182252728025</v>
      </c>
      <c r="AN1371" s="179">
        <v>4.89145818089269</v>
      </c>
      <c r="AO1371" s="179">
        <v>4.20917324149779</v>
      </c>
      <c r="AP1371" s="179">
        <v>3.49539822797697</v>
      </c>
      <c r="AQ1371" s="179">
        <v>3.08602726434002</v>
      </c>
      <c r="AR1371" s="179">
        <v>2.79211990583145</v>
      </c>
      <c r="AS1371" s="177">
        <v>0.8</v>
      </c>
      <c r="AT1371" s="180">
        <v>1.13997572195247</v>
      </c>
      <c r="AU1371" s="181">
        <v>1364</v>
      </c>
    </row>
    <row r="1372" customHeight="1" spans="1:47">
      <c r="A1372" s="184" t="s">
        <v>1584</v>
      </c>
      <c r="B1372" s="185" t="s">
        <v>1585</v>
      </c>
      <c r="C1372" s="167" t="s">
        <v>1591</v>
      </c>
      <c r="D1372" s="186">
        <v>0</v>
      </c>
      <c r="E1372" s="186">
        <v>0.75</v>
      </c>
      <c r="F1372" s="186" t="s">
        <v>1587</v>
      </c>
      <c r="G1372" s="187">
        <v>20</v>
      </c>
      <c r="H1372" s="186" t="s">
        <v>1588</v>
      </c>
      <c r="I1372" s="187">
        <v>5</v>
      </c>
      <c r="J1372" s="186" t="s">
        <v>160</v>
      </c>
      <c r="K1372" s="196" t="s">
        <v>160</v>
      </c>
      <c r="L1372" s="171">
        <v>0.3993</v>
      </c>
      <c r="M1372" s="172">
        <v>27</v>
      </c>
      <c r="N1372" s="173">
        <v>115.92</v>
      </c>
      <c r="O1372" s="173">
        <v>28.63</v>
      </c>
      <c r="P1372" s="174">
        <v>1.016</v>
      </c>
      <c r="Q1372" s="175">
        <v>23.13</v>
      </c>
      <c r="R1372" s="176">
        <v>18</v>
      </c>
      <c r="S1372" s="174">
        <f t="shared" si="42"/>
        <v>1.005856</v>
      </c>
      <c r="T1372" s="177">
        <f t="shared" si="43"/>
        <v>0.010084942576273</v>
      </c>
      <c r="U1372" s="219">
        <v>2.29</v>
      </c>
      <c r="V1372" s="219">
        <v>2.34</v>
      </c>
      <c r="W1372" s="219">
        <v>2.52</v>
      </c>
      <c r="X1372" s="219">
        <v>3.28</v>
      </c>
      <c r="Y1372" s="219">
        <v>3.97</v>
      </c>
      <c r="Z1372" s="219">
        <v>4.18</v>
      </c>
      <c r="AA1372" s="219">
        <v>5.07</v>
      </c>
      <c r="AB1372" s="219">
        <v>4.66</v>
      </c>
      <c r="AC1372" s="219">
        <v>4.01</v>
      </c>
      <c r="AD1372" s="219">
        <v>3.33</v>
      </c>
      <c r="AE1372" s="219">
        <v>2.94</v>
      </c>
      <c r="AF1372" s="219">
        <v>2.66</v>
      </c>
      <c r="AG1372" s="179">
        <v>2.40297736455318</v>
      </c>
      <c r="AH1372" s="179">
        <v>2.45544411923774</v>
      </c>
      <c r="AI1372" s="179">
        <v>2.64432443610218</v>
      </c>
      <c r="AJ1372" s="179">
        <v>3.44181910730761</v>
      </c>
      <c r="AK1372" s="179">
        <v>4.16586032195463</v>
      </c>
      <c r="AL1372" s="179">
        <v>4.38622069162981</v>
      </c>
      <c r="AM1372" s="179">
        <v>5.32012892501511</v>
      </c>
      <c r="AN1372" s="179">
        <v>4.88990153660166</v>
      </c>
      <c r="AO1372" s="179">
        <v>4.20783372570229</v>
      </c>
      <c r="AP1372" s="179">
        <v>3.49428586199217</v>
      </c>
      <c r="AQ1372" s="179">
        <v>3.08504517545255</v>
      </c>
      <c r="AR1372" s="179">
        <v>2.79123134921897</v>
      </c>
      <c r="AS1372" s="177">
        <v>0.8</v>
      </c>
      <c r="AT1372" s="180">
        <v>1.13454978992534</v>
      </c>
      <c r="AU1372" s="181">
        <v>1365</v>
      </c>
    </row>
    <row r="1373" customHeight="1" spans="1:47">
      <c r="A1373" s="184" t="s">
        <v>1584</v>
      </c>
      <c r="B1373" s="185" t="s">
        <v>1585</v>
      </c>
      <c r="C1373" s="167" t="s">
        <v>1592</v>
      </c>
      <c r="D1373" s="186">
        <v>0</v>
      </c>
      <c r="E1373" s="186">
        <v>0.75</v>
      </c>
      <c r="F1373" s="186" t="s">
        <v>1587</v>
      </c>
      <c r="G1373" s="187">
        <v>20</v>
      </c>
      <c r="H1373" s="186" t="s">
        <v>1588</v>
      </c>
      <c r="I1373" s="187">
        <v>5</v>
      </c>
      <c r="J1373" s="186" t="s">
        <v>160</v>
      </c>
      <c r="K1373" s="196" t="s">
        <v>160</v>
      </c>
      <c r="L1373" s="171">
        <v>0.3993</v>
      </c>
      <c r="M1373" s="172">
        <v>41</v>
      </c>
      <c r="N1373" s="173">
        <v>115.73</v>
      </c>
      <c r="O1373" s="173">
        <v>28.72</v>
      </c>
      <c r="P1373" s="174">
        <v>0.995</v>
      </c>
      <c r="Q1373" s="175">
        <v>23.22</v>
      </c>
      <c r="R1373" s="176">
        <v>18</v>
      </c>
      <c r="S1373" s="174">
        <f t="shared" si="42"/>
        <v>1.005856</v>
      </c>
      <c r="T1373" s="177">
        <f t="shared" si="43"/>
        <v>-0.0107927973785515</v>
      </c>
      <c r="U1373" s="219">
        <v>2.29</v>
      </c>
      <c r="V1373" s="219">
        <v>2.34</v>
      </c>
      <c r="W1373" s="219">
        <v>2.52</v>
      </c>
      <c r="X1373" s="219">
        <v>3.28</v>
      </c>
      <c r="Y1373" s="219">
        <v>3.97</v>
      </c>
      <c r="Z1373" s="219">
        <v>4.18</v>
      </c>
      <c r="AA1373" s="219">
        <v>5.07</v>
      </c>
      <c r="AB1373" s="219">
        <v>4.66</v>
      </c>
      <c r="AC1373" s="219">
        <v>4.01</v>
      </c>
      <c r="AD1373" s="219">
        <v>3.33</v>
      </c>
      <c r="AE1373" s="219">
        <v>2.94</v>
      </c>
      <c r="AF1373" s="219">
        <v>2.66</v>
      </c>
      <c r="AG1373" s="179">
        <v>2.40434336525308</v>
      </c>
      <c r="AH1373" s="179">
        <v>2.45683994528044</v>
      </c>
      <c r="AI1373" s="179">
        <v>2.64582763337893</v>
      </c>
      <c r="AJ1373" s="179">
        <v>3.4437756497948</v>
      </c>
      <c r="AK1373" s="179">
        <v>4.16822845417237</v>
      </c>
      <c r="AL1373" s="179">
        <v>4.38871409028728</v>
      </c>
      <c r="AM1373" s="179">
        <v>5.32315321477428</v>
      </c>
      <c r="AN1373" s="179">
        <v>4.89268125854993</v>
      </c>
      <c r="AO1373" s="179">
        <v>4.21022571819425</v>
      </c>
      <c r="AP1373" s="179">
        <v>3.49627222982216</v>
      </c>
      <c r="AQ1373" s="179">
        <v>3.08679890560875</v>
      </c>
      <c r="AR1373" s="179">
        <v>2.79281805745554</v>
      </c>
      <c r="AS1373" s="177">
        <v>0.8</v>
      </c>
      <c r="AT1373" s="180">
        <v>1.13008052330585</v>
      </c>
      <c r="AU1373" s="181">
        <v>1366</v>
      </c>
    </row>
    <row r="1374" customHeight="1" spans="1:47">
      <c r="A1374" s="184" t="s">
        <v>1584</v>
      </c>
      <c r="B1374" s="185" t="s">
        <v>1585</v>
      </c>
      <c r="C1374" s="167" t="s">
        <v>1593</v>
      </c>
      <c r="D1374" s="186">
        <v>0</v>
      </c>
      <c r="E1374" s="186">
        <v>0.75</v>
      </c>
      <c r="F1374" s="186" t="s">
        <v>1587</v>
      </c>
      <c r="G1374" s="187">
        <v>20</v>
      </c>
      <c r="H1374" s="186" t="s">
        <v>1588</v>
      </c>
      <c r="I1374" s="187">
        <v>5</v>
      </c>
      <c r="J1374" s="186" t="s">
        <v>160</v>
      </c>
      <c r="K1374" s="196" t="s">
        <v>160</v>
      </c>
      <c r="L1374" s="171">
        <v>0.3993</v>
      </c>
      <c r="M1374" s="172">
        <v>21</v>
      </c>
      <c r="N1374" s="173">
        <v>115.95</v>
      </c>
      <c r="O1374" s="173">
        <v>28.68</v>
      </c>
      <c r="P1374" s="174">
        <v>1.018</v>
      </c>
      <c r="Q1374" s="175">
        <v>23.18</v>
      </c>
      <c r="R1374" s="176">
        <v>18</v>
      </c>
      <c r="S1374" s="174">
        <f t="shared" si="42"/>
        <v>1.005856</v>
      </c>
      <c r="T1374" s="177">
        <f t="shared" si="43"/>
        <v>0.0120732987624468</v>
      </c>
      <c r="U1374" s="219">
        <v>2.29</v>
      </c>
      <c r="V1374" s="219">
        <v>2.34</v>
      </c>
      <c r="W1374" s="219">
        <v>2.52</v>
      </c>
      <c r="X1374" s="219">
        <v>3.28</v>
      </c>
      <c r="Y1374" s="219">
        <v>3.97</v>
      </c>
      <c r="Z1374" s="219">
        <v>4.18</v>
      </c>
      <c r="AA1374" s="219">
        <v>5.07</v>
      </c>
      <c r="AB1374" s="219">
        <v>4.66</v>
      </c>
      <c r="AC1374" s="219">
        <v>4.01</v>
      </c>
      <c r="AD1374" s="219">
        <v>3.33</v>
      </c>
      <c r="AE1374" s="219">
        <v>2.94</v>
      </c>
      <c r="AF1374" s="219">
        <v>2.66</v>
      </c>
      <c r="AG1374" s="179">
        <v>2.40386981834378</v>
      </c>
      <c r="AH1374" s="179">
        <v>2.45635605891897</v>
      </c>
      <c r="AI1374" s="179">
        <v>2.64530652498966</v>
      </c>
      <c r="AJ1374" s="179">
        <v>3.44309738173257</v>
      </c>
      <c r="AK1374" s="179">
        <v>4.16740750167022</v>
      </c>
      <c r="AL1374" s="179">
        <v>4.38784971208602</v>
      </c>
      <c r="AM1374" s="179">
        <v>5.32210479432444</v>
      </c>
      <c r="AN1374" s="179">
        <v>4.89171762160786</v>
      </c>
      <c r="AO1374" s="179">
        <v>4.20939649413037</v>
      </c>
      <c r="AP1374" s="179">
        <v>3.49558362230777</v>
      </c>
      <c r="AQ1374" s="179">
        <v>3.08619094582127</v>
      </c>
      <c r="AR1374" s="179">
        <v>2.7922679986002</v>
      </c>
      <c r="AS1374" s="177">
        <v>0.8</v>
      </c>
      <c r="AT1374" s="180">
        <v>1.14535522616918</v>
      </c>
      <c r="AU1374" s="181">
        <v>1367</v>
      </c>
    </row>
    <row r="1375" customHeight="1" spans="1:47">
      <c r="A1375" s="184" t="s">
        <v>1584</v>
      </c>
      <c r="B1375" s="185" t="s">
        <v>1585</v>
      </c>
      <c r="C1375" s="167" t="s">
        <v>1594</v>
      </c>
      <c r="D1375" s="186">
        <v>0</v>
      </c>
      <c r="E1375" s="186">
        <v>0.75</v>
      </c>
      <c r="F1375" s="186" t="s">
        <v>1587</v>
      </c>
      <c r="G1375" s="187">
        <v>20</v>
      </c>
      <c r="H1375" s="186" t="s">
        <v>1588</v>
      </c>
      <c r="I1375" s="187">
        <v>5</v>
      </c>
      <c r="J1375" s="186" t="s">
        <v>160</v>
      </c>
      <c r="K1375" s="196" t="s">
        <v>160</v>
      </c>
      <c r="L1375" s="171">
        <v>0.3993</v>
      </c>
      <c r="M1375" s="172">
        <v>24</v>
      </c>
      <c r="N1375" s="173">
        <v>115.93</v>
      </c>
      <c r="O1375" s="173">
        <v>28.55</v>
      </c>
      <c r="P1375" s="174">
        <v>1.012</v>
      </c>
      <c r="Q1375" s="175">
        <v>22.95</v>
      </c>
      <c r="R1375" s="176">
        <v>18</v>
      </c>
      <c r="S1375" s="174">
        <f t="shared" si="42"/>
        <v>1.005856</v>
      </c>
      <c r="T1375" s="177">
        <f t="shared" si="43"/>
        <v>0.00610823020392548</v>
      </c>
      <c r="U1375" s="219">
        <v>2.29</v>
      </c>
      <c r="V1375" s="219">
        <v>2.34</v>
      </c>
      <c r="W1375" s="219">
        <v>2.52</v>
      </c>
      <c r="X1375" s="219">
        <v>3.28</v>
      </c>
      <c r="Y1375" s="219">
        <v>3.97</v>
      </c>
      <c r="Z1375" s="219">
        <v>4.18</v>
      </c>
      <c r="AA1375" s="219">
        <v>5.07</v>
      </c>
      <c r="AB1375" s="219">
        <v>4.66</v>
      </c>
      <c r="AC1375" s="219">
        <v>4.01</v>
      </c>
      <c r="AD1375" s="219">
        <v>3.33</v>
      </c>
      <c r="AE1375" s="219">
        <v>2.94</v>
      </c>
      <c r="AF1375" s="219">
        <v>2.66</v>
      </c>
      <c r="AG1375" s="179">
        <v>2.40117424362931</v>
      </c>
      <c r="AH1375" s="179">
        <v>2.45360162886139</v>
      </c>
      <c r="AI1375" s="179">
        <v>2.64234021569688</v>
      </c>
      <c r="AJ1375" s="179">
        <v>3.43923647122451</v>
      </c>
      <c r="AK1375" s="179">
        <v>4.16273438742723</v>
      </c>
      <c r="AL1375" s="179">
        <v>4.38292940540197</v>
      </c>
      <c r="AM1375" s="179">
        <v>5.31613686253301</v>
      </c>
      <c r="AN1375" s="179">
        <v>4.88623230362994</v>
      </c>
      <c r="AO1375" s="179">
        <v>4.20467629561289</v>
      </c>
      <c r="AP1375" s="179">
        <v>3.49166385645659</v>
      </c>
      <c r="AQ1375" s="179">
        <v>3.08273025164636</v>
      </c>
      <c r="AR1375" s="179">
        <v>2.78913689434671</v>
      </c>
      <c r="AS1375" s="177">
        <v>0.8</v>
      </c>
      <c r="AT1375" s="180">
        <v>1.14632064736376</v>
      </c>
      <c r="AU1375" s="181">
        <v>1368</v>
      </c>
    </row>
    <row r="1376" customHeight="1" spans="1:47">
      <c r="A1376" s="184" t="s">
        <v>1584</v>
      </c>
      <c r="B1376" s="185" t="s">
        <v>1585</v>
      </c>
      <c r="C1376" s="167" t="s">
        <v>1595</v>
      </c>
      <c r="D1376" s="186">
        <v>0</v>
      </c>
      <c r="E1376" s="186">
        <v>0.75</v>
      </c>
      <c r="F1376" s="186" t="s">
        <v>1587</v>
      </c>
      <c r="G1376" s="187">
        <v>20</v>
      </c>
      <c r="H1376" s="186" t="s">
        <v>1588</v>
      </c>
      <c r="I1376" s="187">
        <v>5</v>
      </c>
      <c r="J1376" s="186" t="s">
        <v>160</v>
      </c>
      <c r="K1376" s="196" t="s">
        <v>160</v>
      </c>
      <c r="L1376" s="171">
        <v>0.3993</v>
      </c>
      <c r="M1376" s="172">
        <v>41</v>
      </c>
      <c r="N1376" s="173">
        <v>115.82</v>
      </c>
      <c r="O1376" s="173">
        <v>28.7</v>
      </c>
      <c r="P1376" s="174">
        <v>0.996</v>
      </c>
      <c r="Q1376" s="175">
        <v>23.2</v>
      </c>
      <c r="R1376" s="176">
        <v>18</v>
      </c>
      <c r="S1376" s="174">
        <f t="shared" si="42"/>
        <v>1.005856</v>
      </c>
      <c r="T1376" s="177">
        <f t="shared" si="43"/>
        <v>-0.00979861928546466</v>
      </c>
      <c r="U1376" s="219">
        <v>2.29</v>
      </c>
      <c r="V1376" s="219">
        <v>2.34</v>
      </c>
      <c r="W1376" s="219">
        <v>2.52</v>
      </c>
      <c r="X1376" s="219">
        <v>3.28</v>
      </c>
      <c r="Y1376" s="219">
        <v>3.97</v>
      </c>
      <c r="Z1376" s="219">
        <v>4.18</v>
      </c>
      <c r="AA1376" s="219">
        <v>5.07</v>
      </c>
      <c r="AB1376" s="219">
        <v>4.66</v>
      </c>
      <c r="AC1376" s="219">
        <v>4.01</v>
      </c>
      <c r="AD1376" s="219">
        <v>3.33</v>
      </c>
      <c r="AE1376" s="219">
        <v>2.94</v>
      </c>
      <c r="AF1376" s="219">
        <v>2.66</v>
      </c>
      <c r="AG1376" s="179">
        <v>2.40410659179843</v>
      </c>
      <c r="AH1376" s="179">
        <v>2.4565980020997</v>
      </c>
      <c r="AI1376" s="179">
        <v>2.6455670791843</v>
      </c>
      <c r="AJ1376" s="179">
        <v>3.44343651576369</v>
      </c>
      <c r="AK1376" s="179">
        <v>4.16781797792129</v>
      </c>
      <c r="AL1376" s="179">
        <v>4.38828190118665</v>
      </c>
      <c r="AM1376" s="179">
        <v>5.32262900454936</v>
      </c>
      <c r="AN1376" s="179">
        <v>4.8921994400789</v>
      </c>
      <c r="AO1376" s="179">
        <v>4.20981110616231</v>
      </c>
      <c r="AP1376" s="179">
        <v>3.49592792606496</v>
      </c>
      <c r="AQ1376" s="179">
        <v>3.08649492571501</v>
      </c>
      <c r="AR1376" s="179">
        <v>2.79254302802787</v>
      </c>
      <c r="AS1376" s="177">
        <v>0.8</v>
      </c>
      <c r="AT1376" s="180">
        <v>1.14046767186302</v>
      </c>
      <c r="AU1376" s="181">
        <v>1369</v>
      </c>
    </row>
    <row r="1377" customHeight="1" spans="1:47">
      <c r="A1377" s="184" t="s">
        <v>1584</v>
      </c>
      <c r="B1377" s="185" t="s">
        <v>1585</v>
      </c>
      <c r="C1377" s="167" t="s">
        <v>1596</v>
      </c>
      <c r="D1377" s="186">
        <v>0</v>
      </c>
      <c r="E1377" s="186">
        <v>0.75</v>
      </c>
      <c r="F1377" s="186" t="s">
        <v>1587</v>
      </c>
      <c r="G1377" s="187">
        <v>20</v>
      </c>
      <c r="H1377" s="186" t="s">
        <v>1588</v>
      </c>
      <c r="I1377" s="187">
        <v>5</v>
      </c>
      <c r="J1377" s="186" t="s">
        <v>160</v>
      </c>
      <c r="K1377" s="196" t="s">
        <v>160</v>
      </c>
      <c r="L1377" s="171">
        <v>0.3993</v>
      </c>
      <c r="M1377" s="172">
        <v>35</v>
      </c>
      <c r="N1377" s="173">
        <v>115.55</v>
      </c>
      <c r="O1377" s="173">
        <v>28.85</v>
      </c>
      <c r="P1377" s="174">
        <v>1.004</v>
      </c>
      <c r="Q1377" s="175">
        <v>23.45</v>
      </c>
      <c r="R1377" s="176">
        <v>18</v>
      </c>
      <c r="S1377" s="174">
        <f t="shared" si="42"/>
        <v>1.005856</v>
      </c>
      <c r="T1377" s="177">
        <f t="shared" si="43"/>
        <v>-0.00184519454076959</v>
      </c>
      <c r="U1377" s="219">
        <v>2.29</v>
      </c>
      <c r="V1377" s="219">
        <v>2.34</v>
      </c>
      <c r="W1377" s="219">
        <v>2.52</v>
      </c>
      <c r="X1377" s="219">
        <v>3.28</v>
      </c>
      <c r="Y1377" s="219">
        <v>3.97</v>
      </c>
      <c r="Z1377" s="219">
        <v>4.18</v>
      </c>
      <c r="AA1377" s="219">
        <v>5.07</v>
      </c>
      <c r="AB1377" s="219">
        <v>4.66</v>
      </c>
      <c r="AC1377" s="219">
        <v>4.01</v>
      </c>
      <c r="AD1377" s="219">
        <v>3.33</v>
      </c>
      <c r="AE1377" s="219">
        <v>2.94</v>
      </c>
      <c r="AF1377" s="219">
        <v>2.66</v>
      </c>
      <c r="AG1377" s="179">
        <v>2.4063832596316</v>
      </c>
      <c r="AH1377" s="179">
        <v>2.45892437883753</v>
      </c>
      <c r="AI1377" s="179">
        <v>2.64807240797887</v>
      </c>
      <c r="AJ1377" s="179">
        <v>3.44669741990901</v>
      </c>
      <c r="AK1377" s="179">
        <v>4.17176486495085</v>
      </c>
      <c r="AL1377" s="179">
        <v>4.39243756561575</v>
      </c>
      <c r="AM1377" s="179">
        <v>5.32766948748131</v>
      </c>
      <c r="AN1377" s="179">
        <v>4.89683230999268</v>
      </c>
      <c r="AO1377" s="179">
        <v>4.21379776031559</v>
      </c>
      <c r="AP1377" s="179">
        <v>3.49923853911494</v>
      </c>
      <c r="AQ1377" s="179">
        <v>3.08941780930869</v>
      </c>
      <c r="AR1377" s="179">
        <v>2.79518754175548</v>
      </c>
      <c r="AS1377" s="177">
        <v>0.8</v>
      </c>
      <c r="AT1377" s="180">
        <v>1.12968624504495</v>
      </c>
      <c r="AU1377" s="181">
        <v>1370</v>
      </c>
    </row>
    <row r="1378" customHeight="1" spans="1:47">
      <c r="A1378" s="184" t="s">
        <v>1584</v>
      </c>
      <c r="B1378" s="185" t="s">
        <v>1585</v>
      </c>
      <c r="C1378" s="167" t="s">
        <v>1597</v>
      </c>
      <c r="D1378" s="186">
        <v>0</v>
      </c>
      <c r="E1378" s="186">
        <v>0.75</v>
      </c>
      <c r="F1378" s="186" t="s">
        <v>1587</v>
      </c>
      <c r="G1378" s="187">
        <v>20</v>
      </c>
      <c r="H1378" s="186" t="s">
        <v>1588</v>
      </c>
      <c r="I1378" s="187">
        <v>5</v>
      </c>
      <c r="J1378" s="186" t="s">
        <v>160</v>
      </c>
      <c r="K1378" s="196" t="s">
        <v>160</v>
      </c>
      <c r="L1378" s="171">
        <v>0.3993</v>
      </c>
      <c r="M1378" s="172">
        <v>29</v>
      </c>
      <c r="N1378" s="173">
        <v>116.27</v>
      </c>
      <c r="O1378" s="173">
        <v>28.37</v>
      </c>
      <c r="P1378" s="174">
        <v>1.03</v>
      </c>
      <c r="Q1378" s="175">
        <v>21.57</v>
      </c>
      <c r="R1378" s="176">
        <v>18</v>
      </c>
      <c r="S1378" s="174">
        <f t="shared" si="42"/>
        <v>1.056872</v>
      </c>
      <c r="T1378" s="177">
        <f t="shared" si="43"/>
        <v>-0.025425974006313</v>
      </c>
      <c r="U1378" s="219">
        <v>2.34</v>
      </c>
      <c r="V1378" s="219">
        <v>2.57</v>
      </c>
      <c r="W1378" s="219">
        <v>2.69</v>
      </c>
      <c r="X1378" s="219">
        <v>3.47</v>
      </c>
      <c r="Y1378" s="219">
        <v>4.27</v>
      </c>
      <c r="Z1378" s="219">
        <v>4.39</v>
      </c>
      <c r="AA1378" s="219">
        <v>5.31</v>
      </c>
      <c r="AB1378" s="219">
        <v>4.9</v>
      </c>
      <c r="AC1378" s="219">
        <v>4.19</v>
      </c>
      <c r="AD1378" s="219">
        <v>3.49</v>
      </c>
      <c r="AE1378" s="219">
        <v>3</v>
      </c>
      <c r="AF1378" s="219">
        <v>2.73</v>
      </c>
      <c r="AG1378" s="179">
        <v>2.43509919838921</v>
      </c>
      <c r="AH1378" s="179">
        <v>2.67444655549584</v>
      </c>
      <c r="AI1378" s="179">
        <v>2.79932343746452</v>
      </c>
      <c r="AJ1378" s="179">
        <v>3.61102317026092</v>
      </c>
      <c r="AK1378" s="179">
        <v>4.44353571671877</v>
      </c>
      <c r="AL1378" s="179">
        <v>4.56841259868745</v>
      </c>
      <c r="AM1378" s="179">
        <v>5.52580202711397</v>
      </c>
      <c r="AN1378" s="179">
        <v>5.09913934705433</v>
      </c>
      <c r="AO1378" s="179">
        <v>4.36028446207299</v>
      </c>
      <c r="AP1378" s="179">
        <v>3.63183598392237</v>
      </c>
      <c r="AQ1378" s="179">
        <v>3.12192204921693</v>
      </c>
      <c r="AR1378" s="179">
        <v>2.84094906478741</v>
      </c>
      <c r="AS1378" s="177">
        <v>0.8</v>
      </c>
      <c r="AT1378" s="180">
        <v>1.12968624504495</v>
      </c>
      <c r="AU1378" s="181">
        <v>1371</v>
      </c>
    </row>
    <row r="1379" customHeight="1" spans="1:47">
      <c r="A1379" s="184" t="s">
        <v>1584</v>
      </c>
      <c r="B1379" s="185" t="s">
        <v>1598</v>
      </c>
      <c r="C1379" s="188" t="s">
        <v>1599</v>
      </c>
      <c r="D1379" s="186">
        <v>0</v>
      </c>
      <c r="E1379" s="186">
        <v>0.75</v>
      </c>
      <c r="F1379" s="186" t="s">
        <v>1587</v>
      </c>
      <c r="G1379" s="187">
        <v>20</v>
      </c>
      <c r="H1379" s="186" t="s">
        <v>160</v>
      </c>
      <c r="I1379" s="196" t="s">
        <v>160</v>
      </c>
      <c r="J1379" s="186" t="s">
        <v>160</v>
      </c>
      <c r="K1379" s="196" t="s">
        <v>160</v>
      </c>
      <c r="L1379" s="171">
        <v>0.3993</v>
      </c>
      <c r="M1379" s="172">
        <v>41</v>
      </c>
      <c r="N1379" s="173">
        <v>116</v>
      </c>
      <c r="O1379" s="173">
        <v>29.7</v>
      </c>
      <c r="P1379" s="174">
        <v>0.986</v>
      </c>
      <c r="Q1379" s="175">
        <v>23.7</v>
      </c>
      <c r="R1379" s="176">
        <v>19</v>
      </c>
      <c r="S1379" s="174">
        <f t="shared" si="42"/>
        <v>1.053816</v>
      </c>
      <c r="T1379" s="177">
        <f t="shared" si="43"/>
        <v>-0.0643527902404216</v>
      </c>
      <c r="U1379" s="219">
        <v>2.39</v>
      </c>
      <c r="V1379" s="219">
        <v>2.83</v>
      </c>
      <c r="W1379" s="219">
        <v>2.93</v>
      </c>
      <c r="X1379" s="219">
        <v>3.58</v>
      </c>
      <c r="Y1379" s="219">
        <v>4.28</v>
      </c>
      <c r="Z1379" s="219">
        <v>4.27</v>
      </c>
      <c r="AA1379" s="219">
        <v>5.09</v>
      </c>
      <c r="AB1379" s="219">
        <v>4.74</v>
      </c>
      <c r="AC1379" s="219">
        <v>4.16</v>
      </c>
      <c r="AD1379" s="219">
        <v>3.36</v>
      </c>
      <c r="AE1379" s="219">
        <v>2.98</v>
      </c>
      <c r="AF1379" s="219">
        <v>2.64</v>
      </c>
      <c r="AG1379" s="179">
        <v>2.51286835652524</v>
      </c>
      <c r="AH1379" s="179">
        <v>2.97548847237089</v>
      </c>
      <c r="AI1379" s="179">
        <v>3.08062940779035</v>
      </c>
      <c r="AJ1379" s="179">
        <v>3.76404548801688</v>
      </c>
      <c r="AK1379" s="179">
        <v>4.50003203595315</v>
      </c>
      <c r="AL1379" s="179">
        <v>4.4895179424112</v>
      </c>
      <c r="AM1379" s="179">
        <v>5.35167361285082</v>
      </c>
      <c r="AN1379" s="179">
        <v>4.98368033888269</v>
      </c>
      <c r="AO1379" s="179">
        <v>4.37386291344979</v>
      </c>
      <c r="AP1379" s="179">
        <v>3.53273543009406</v>
      </c>
      <c r="AQ1379" s="179">
        <v>3.13319987550009</v>
      </c>
      <c r="AR1379" s="179">
        <v>2.7757206950739</v>
      </c>
      <c r="AS1379" s="177">
        <v>0.8</v>
      </c>
      <c r="AT1379" s="180">
        <v>1.12979635722984</v>
      </c>
      <c r="AU1379" s="181">
        <v>1372</v>
      </c>
    </row>
    <row r="1380" customHeight="1" spans="1:47">
      <c r="A1380" s="184" t="s">
        <v>1584</v>
      </c>
      <c r="B1380" s="185" t="s">
        <v>1598</v>
      </c>
      <c r="C1380" s="167" t="s">
        <v>1600</v>
      </c>
      <c r="D1380" s="186">
        <v>0</v>
      </c>
      <c r="E1380" s="186">
        <v>0.75</v>
      </c>
      <c r="F1380" s="186" t="s">
        <v>1587</v>
      </c>
      <c r="G1380" s="187">
        <v>20</v>
      </c>
      <c r="H1380" s="186" t="s">
        <v>160</v>
      </c>
      <c r="I1380" s="196" t="s">
        <v>160</v>
      </c>
      <c r="J1380" s="186" t="s">
        <v>160</v>
      </c>
      <c r="K1380" s="196" t="s">
        <v>160</v>
      </c>
      <c r="L1380" s="171">
        <v>0.3993</v>
      </c>
      <c r="M1380" s="172">
        <v>41</v>
      </c>
      <c r="N1380" s="173">
        <v>115.98</v>
      </c>
      <c r="O1380" s="173">
        <v>29.68</v>
      </c>
      <c r="P1380" s="174">
        <v>0.989</v>
      </c>
      <c r="Q1380" s="175">
        <v>23.28</v>
      </c>
      <c r="R1380" s="176">
        <v>19</v>
      </c>
      <c r="S1380" s="174">
        <f t="shared" si="42"/>
        <v>1.02056</v>
      </c>
      <c r="T1380" s="177">
        <f t="shared" si="43"/>
        <v>-0.0309241984792664</v>
      </c>
      <c r="U1380" s="219">
        <v>2.38</v>
      </c>
      <c r="V1380" s="219">
        <v>2.66</v>
      </c>
      <c r="W1380" s="219">
        <v>2.88</v>
      </c>
      <c r="X1380" s="219">
        <v>3.54</v>
      </c>
      <c r="Y1380" s="219">
        <v>4.14</v>
      </c>
      <c r="Z1380" s="219">
        <v>4.23</v>
      </c>
      <c r="AA1380" s="219">
        <v>4.92</v>
      </c>
      <c r="AB1380" s="219">
        <v>4.51</v>
      </c>
      <c r="AC1380" s="219">
        <v>3.94</v>
      </c>
      <c r="AD1380" s="219">
        <v>3.19</v>
      </c>
      <c r="AE1380" s="219">
        <v>2.89</v>
      </c>
      <c r="AF1380" s="219">
        <v>2.6</v>
      </c>
      <c r="AG1380" s="179">
        <v>2.49594967468841</v>
      </c>
      <c r="AH1380" s="179">
        <v>2.78959081288704</v>
      </c>
      <c r="AI1380" s="179">
        <v>3.02030885004311</v>
      </c>
      <c r="AJ1380" s="179">
        <v>3.71246296151133</v>
      </c>
      <c r="AK1380" s="179">
        <v>4.34169397193698</v>
      </c>
      <c r="AL1380" s="179">
        <v>4.43607862350082</v>
      </c>
      <c r="AM1380" s="179">
        <v>5.15969428549032</v>
      </c>
      <c r="AN1380" s="179">
        <v>4.72971976169946</v>
      </c>
      <c r="AO1380" s="179">
        <v>4.13195030179509</v>
      </c>
      <c r="AP1380" s="179">
        <v>3.34541153876303</v>
      </c>
      <c r="AQ1380" s="179">
        <v>3.03079603355021</v>
      </c>
      <c r="AR1380" s="179">
        <v>2.72666771184448</v>
      </c>
      <c r="AS1380" s="177">
        <v>0.8</v>
      </c>
      <c r="AT1380" s="180">
        <v>1.1301137394098</v>
      </c>
      <c r="AU1380" s="181">
        <v>1373</v>
      </c>
    </row>
    <row r="1381" customHeight="1" spans="1:47">
      <c r="A1381" s="184" t="s">
        <v>1584</v>
      </c>
      <c r="B1381" s="185" t="s">
        <v>1598</v>
      </c>
      <c r="C1381" s="167" t="s">
        <v>1601</v>
      </c>
      <c r="D1381" s="186">
        <v>0</v>
      </c>
      <c r="E1381" s="186">
        <v>0.75</v>
      </c>
      <c r="F1381" s="186" t="s">
        <v>1587</v>
      </c>
      <c r="G1381" s="187">
        <v>20</v>
      </c>
      <c r="H1381" s="186" t="s">
        <v>160</v>
      </c>
      <c r="I1381" s="196" t="s">
        <v>160</v>
      </c>
      <c r="J1381" s="186" t="s">
        <v>160</v>
      </c>
      <c r="K1381" s="196" t="s">
        <v>160</v>
      </c>
      <c r="L1381" s="171">
        <v>0.3993</v>
      </c>
      <c r="M1381" s="172">
        <v>33</v>
      </c>
      <c r="N1381" s="173">
        <v>115.98</v>
      </c>
      <c r="O1381" s="173">
        <v>29.73</v>
      </c>
      <c r="P1381" s="174">
        <v>0.995</v>
      </c>
      <c r="Q1381" s="175">
        <v>23.33</v>
      </c>
      <c r="R1381" s="176">
        <v>19</v>
      </c>
      <c r="S1381" s="174">
        <f t="shared" si="42"/>
        <v>1.02056</v>
      </c>
      <c r="T1381" s="177">
        <f t="shared" si="43"/>
        <v>-0.0250450732930941</v>
      </c>
      <c r="U1381" s="219">
        <v>2.38</v>
      </c>
      <c r="V1381" s="219">
        <v>2.66</v>
      </c>
      <c r="W1381" s="219">
        <v>2.88</v>
      </c>
      <c r="X1381" s="219">
        <v>3.54</v>
      </c>
      <c r="Y1381" s="219">
        <v>4.14</v>
      </c>
      <c r="Z1381" s="219">
        <v>4.23</v>
      </c>
      <c r="AA1381" s="219">
        <v>4.92</v>
      </c>
      <c r="AB1381" s="219">
        <v>4.51</v>
      </c>
      <c r="AC1381" s="219">
        <v>3.94</v>
      </c>
      <c r="AD1381" s="219">
        <v>3.19</v>
      </c>
      <c r="AE1381" s="219">
        <v>2.89</v>
      </c>
      <c r="AF1381" s="219">
        <v>2.6</v>
      </c>
      <c r="AG1381" s="179">
        <v>2.49693846515638</v>
      </c>
      <c r="AH1381" s="179">
        <v>2.79069593164537</v>
      </c>
      <c r="AI1381" s="179">
        <v>3.021505369601</v>
      </c>
      <c r="AJ1381" s="179">
        <v>3.7139336834679</v>
      </c>
      <c r="AK1381" s="179">
        <v>4.34341396880144</v>
      </c>
      <c r="AL1381" s="179">
        <v>4.43783601160147</v>
      </c>
      <c r="AM1381" s="179">
        <v>5.16173833973505</v>
      </c>
      <c r="AN1381" s="179">
        <v>4.73159347809046</v>
      </c>
      <c r="AO1381" s="179">
        <v>4.1335872070236</v>
      </c>
      <c r="AP1381" s="179">
        <v>3.34673685035667</v>
      </c>
      <c r="AQ1381" s="179">
        <v>3.0319967076899</v>
      </c>
      <c r="AR1381" s="179">
        <v>2.72774790311202</v>
      </c>
      <c r="AS1381" s="177">
        <v>0.8</v>
      </c>
      <c r="AT1381" s="180">
        <v>1.12600283451016</v>
      </c>
      <c r="AU1381" s="181">
        <v>1374</v>
      </c>
    </row>
    <row r="1382" customHeight="1" spans="1:47">
      <c r="A1382" s="184" t="s">
        <v>1584</v>
      </c>
      <c r="B1382" s="185" t="s">
        <v>1598</v>
      </c>
      <c r="C1382" s="167" t="s">
        <v>1602</v>
      </c>
      <c r="D1382" s="186">
        <v>0</v>
      </c>
      <c r="E1382" s="186">
        <v>0.75</v>
      </c>
      <c r="F1382" s="186" t="s">
        <v>1587</v>
      </c>
      <c r="G1382" s="187">
        <v>20</v>
      </c>
      <c r="H1382" s="186" t="s">
        <v>160</v>
      </c>
      <c r="I1382" s="196" t="s">
        <v>160</v>
      </c>
      <c r="J1382" s="186" t="s">
        <v>160</v>
      </c>
      <c r="K1382" s="196" t="s">
        <v>160</v>
      </c>
      <c r="L1382" s="171">
        <v>0.3993</v>
      </c>
      <c r="M1382" s="172">
        <v>48</v>
      </c>
      <c r="N1382" s="173">
        <v>115.88</v>
      </c>
      <c r="O1382" s="173">
        <v>29.62</v>
      </c>
      <c r="P1382" s="174">
        <v>0.983</v>
      </c>
      <c r="Q1382" s="175">
        <v>23.22</v>
      </c>
      <c r="R1382" s="176">
        <v>19</v>
      </c>
      <c r="S1382" s="174">
        <f t="shared" si="42"/>
        <v>1.02056</v>
      </c>
      <c r="T1382" s="177">
        <f t="shared" si="43"/>
        <v>-0.0368033236654387</v>
      </c>
      <c r="U1382" s="219">
        <v>2.38</v>
      </c>
      <c r="V1382" s="219">
        <v>2.66</v>
      </c>
      <c r="W1382" s="219">
        <v>2.88</v>
      </c>
      <c r="X1382" s="219">
        <v>3.54</v>
      </c>
      <c r="Y1382" s="219">
        <v>4.14</v>
      </c>
      <c r="Z1382" s="219">
        <v>4.23</v>
      </c>
      <c r="AA1382" s="219">
        <v>4.92</v>
      </c>
      <c r="AB1382" s="219">
        <v>4.51</v>
      </c>
      <c r="AC1382" s="219">
        <v>3.94</v>
      </c>
      <c r="AD1382" s="219">
        <v>3.19</v>
      </c>
      <c r="AE1382" s="219">
        <v>2.89</v>
      </c>
      <c r="AF1382" s="219">
        <v>2.6</v>
      </c>
      <c r="AG1382" s="179">
        <v>2.49522207415537</v>
      </c>
      <c r="AH1382" s="179">
        <v>2.78877761229129</v>
      </c>
      <c r="AI1382" s="179">
        <v>3.01942839225523</v>
      </c>
      <c r="AJ1382" s="179">
        <v>3.71138073214706</v>
      </c>
      <c r="AK1382" s="179">
        <v>4.3404283138669</v>
      </c>
      <c r="AL1382" s="179">
        <v>4.43478545112487</v>
      </c>
      <c r="AM1382" s="179">
        <v>5.15819017010269</v>
      </c>
      <c r="AN1382" s="179">
        <v>4.7283409892608</v>
      </c>
      <c r="AO1382" s="179">
        <v>4.13074578662695</v>
      </c>
      <c r="AP1382" s="179">
        <v>3.34443630947715</v>
      </c>
      <c r="AQ1382" s="179">
        <v>3.02991251861723</v>
      </c>
      <c r="AR1382" s="179">
        <v>2.72587285411931</v>
      </c>
      <c r="AS1382" s="177">
        <v>0.8</v>
      </c>
      <c r="AT1382" s="180">
        <v>1.1301137394098</v>
      </c>
      <c r="AU1382" s="181">
        <v>1375</v>
      </c>
    </row>
    <row r="1383" customHeight="1" spans="1:47">
      <c r="A1383" s="184" t="s">
        <v>1584</v>
      </c>
      <c r="B1383" s="185" t="s">
        <v>1598</v>
      </c>
      <c r="C1383" s="167" t="s">
        <v>1603</v>
      </c>
      <c r="D1383" s="186">
        <v>0</v>
      </c>
      <c r="E1383" s="186">
        <v>0.75</v>
      </c>
      <c r="F1383" s="186" t="s">
        <v>1587</v>
      </c>
      <c r="G1383" s="187">
        <v>20</v>
      </c>
      <c r="H1383" s="186" t="s">
        <v>160</v>
      </c>
      <c r="I1383" s="196" t="s">
        <v>160</v>
      </c>
      <c r="J1383" s="186" t="s">
        <v>160</v>
      </c>
      <c r="K1383" s="196" t="s">
        <v>160</v>
      </c>
      <c r="L1383" s="171">
        <v>0.3993</v>
      </c>
      <c r="M1383" s="172">
        <v>74</v>
      </c>
      <c r="N1383" s="173">
        <v>115.1</v>
      </c>
      <c r="O1383" s="173">
        <v>29.27</v>
      </c>
      <c r="P1383" s="174">
        <v>0.979</v>
      </c>
      <c r="Q1383" s="175">
        <v>22.77</v>
      </c>
      <c r="R1383" s="176">
        <v>19</v>
      </c>
      <c r="S1383" s="174">
        <f t="shared" si="42"/>
        <v>1.02056</v>
      </c>
      <c r="T1383" s="177">
        <f t="shared" si="43"/>
        <v>-0.0407227404562203</v>
      </c>
      <c r="U1383" s="219">
        <v>2.38</v>
      </c>
      <c r="V1383" s="219">
        <v>2.66</v>
      </c>
      <c r="W1383" s="219">
        <v>2.88</v>
      </c>
      <c r="X1383" s="219">
        <v>3.54</v>
      </c>
      <c r="Y1383" s="219">
        <v>4.14</v>
      </c>
      <c r="Z1383" s="219">
        <v>4.23</v>
      </c>
      <c r="AA1383" s="219">
        <v>4.92</v>
      </c>
      <c r="AB1383" s="219">
        <v>4.51</v>
      </c>
      <c r="AC1383" s="219">
        <v>3.94</v>
      </c>
      <c r="AD1383" s="219">
        <v>3.19</v>
      </c>
      <c r="AE1383" s="219">
        <v>2.89</v>
      </c>
      <c r="AF1383" s="219">
        <v>2.6</v>
      </c>
      <c r="AG1383" s="179">
        <v>2.4887482950537</v>
      </c>
      <c r="AH1383" s="179">
        <v>2.78154221211884</v>
      </c>
      <c r="AI1383" s="179">
        <v>3.01159457552716</v>
      </c>
      <c r="AJ1383" s="179">
        <v>3.70175166575214</v>
      </c>
      <c r="AK1383" s="179">
        <v>4.32916720232029</v>
      </c>
      <c r="AL1383" s="179">
        <v>4.42327953280552</v>
      </c>
      <c r="AM1383" s="179">
        <v>5.1448073998589</v>
      </c>
      <c r="AN1383" s="179">
        <v>4.71607344987066</v>
      </c>
      <c r="AO1383" s="179">
        <v>4.12002869013091</v>
      </c>
      <c r="AP1383" s="179">
        <v>3.33575926942071</v>
      </c>
      <c r="AQ1383" s="179">
        <v>3.02205150113663</v>
      </c>
      <c r="AR1383" s="179">
        <v>2.71880065846202</v>
      </c>
      <c r="AS1383" s="177">
        <v>0.8</v>
      </c>
      <c r="AT1383" s="180">
        <v>1.13118247532192</v>
      </c>
      <c r="AU1383" s="181">
        <v>1376</v>
      </c>
    </row>
    <row r="1384" customHeight="1" spans="1:47">
      <c r="A1384" s="184" t="s">
        <v>1584</v>
      </c>
      <c r="B1384" s="185" t="s">
        <v>1598</v>
      </c>
      <c r="C1384" s="167" t="s">
        <v>1604</v>
      </c>
      <c r="D1384" s="186">
        <v>0</v>
      </c>
      <c r="E1384" s="186">
        <v>0.75</v>
      </c>
      <c r="F1384" s="186" t="s">
        <v>1587</v>
      </c>
      <c r="G1384" s="187">
        <v>20</v>
      </c>
      <c r="H1384" s="186" t="s">
        <v>160</v>
      </c>
      <c r="I1384" s="196" t="s">
        <v>160</v>
      </c>
      <c r="J1384" s="186" t="s">
        <v>160</v>
      </c>
      <c r="K1384" s="196" t="s">
        <v>160</v>
      </c>
      <c r="L1384" s="171">
        <v>0.3993</v>
      </c>
      <c r="M1384" s="172">
        <v>108</v>
      </c>
      <c r="N1384" s="173">
        <v>114.57</v>
      </c>
      <c r="O1384" s="173">
        <v>29.03</v>
      </c>
      <c r="P1384" s="174">
        <v>0.953</v>
      </c>
      <c r="Q1384" s="175">
        <v>21.93</v>
      </c>
      <c r="R1384" s="176">
        <v>18</v>
      </c>
      <c r="S1384" s="174">
        <f t="shared" si="42"/>
        <v>1.011456</v>
      </c>
      <c r="T1384" s="177">
        <f t="shared" si="43"/>
        <v>-0.0577939129334343</v>
      </c>
      <c r="U1384" s="219">
        <v>2.41</v>
      </c>
      <c r="V1384" s="219">
        <v>2.53</v>
      </c>
      <c r="W1384" s="219">
        <v>2.86</v>
      </c>
      <c r="X1384" s="219">
        <v>3.66</v>
      </c>
      <c r="Y1384" s="219">
        <v>4.08</v>
      </c>
      <c r="Z1384" s="219">
        <v>4.26</v>
      </c>
      <c r="AA1384" s="219">
        <v>4.93</v>
      </c>
      <c r="AB1384" s="219">
        <v>4.51</v>
      </c>
      <c r="AC1384" s="219">
        <v>3.85</v>
      </c>
      <c r="AD1384" s="219">
        <v>3.06</v>
      </c>
      <c r="AE1384" s="219">
        <v>2.82</v>
      </c>
      <c r="AF1384" s="219">
        <v>2.53</v>
      </c>
      <c r="AG1384" s="179">
        <v>2.51009261895723</v>
      </c>
      <c r="AH1384" s="179">
        <v>2.63507648380157</v>
      </c>
      <c r="AI1384" s="179">
        <v>2.97878211212351</v>
      </c>
      <c r="AJ1384" s="179">
        <v>3.81200787775247</v>
      </c>
      <c r="AK1384" s="179">
        <v>4.24945140470767</v>
      </c>
      <c r="AL1384" s="179">
        <v>4.43692720197418</v>
      </c>
      <c r="AM1384" s="179">
        <v>5.13475378068843</v>
      </c>
      <c r="AN1384" s="179">
        <v>4.69731025373323</v>
      </c>
      <c r="AO1384" s="179">
        <v>4.00989899708935</v>
      </c>
      <c r="AP1384" s="179">
        <v>3.18708855353075</v>
      </c>
      <c r="AQ1384" s="179">
        <v>2.93712082384207</v>
      </c>
      <c r="AR1384" s="179">
        <v>2.63507648380157</v>
      </c>
      <c r="AS1384" s="177">
        <v>0.8</v>
      </c>
      <c r="AT1384" s="180">
        <v>1.13318392621188</v>
      </c>
      <c r="AU1384" s="181">
        <v>1377</v>
      </c>
    </row>
    <row r="1385" customHeight="1" spans="1:47">
      <c r="A1385" s="184" t="s">
        <v>1584</v>
      </c>
      <c r="B1385" s="185" t="s">
        <v>1598</v>
      </c>
      <c r="C1385" s="167" t="s">
        <v>1605</v>
      </c>
      <c r="D1385" s="186">
        <v>0</v>
      </c>
      <c r="E1385" s="186">
        <v>0.75</v>
      </c>
      <c r="F1385" s="186" t="s">
        <v>1587</v>
      </c>
      <c r="G1385" s="187">
        <v>20</v>
      </c>
      <c r="H1385" s="186" t="s">
        <v>160</v>
      </c>
      <c r="I1385" s="196" t="s">
        <v>160</v>
      </c>
      <c r="J1385" s="186" t="s">
        <v>160</v>
      </c>
      <c r="K1385" s="196" t="s">
        <v>160</v>
      </c>
      <c r="L1385" s="171">
        <v>0.3993</v>
      </c>
      <c r="M1385" s="172">
        <v>36</v>
      </c>
      <c r="N1385" s="173">
        <v>115.8</v>
      </c>
      <c r="O1385" s="173">
        <v>29.03</v>
      </c>
      <c r="P1385" s="174">
        <v>0.986</v>
      </c>
      <c r="Q1385" s="175">
        <v>22.43</v>
      </c>
      <c r="R1385" s="176">
        <v>19</v>
      </c>
      <c r="S1385" s="174">
        <f t="shared" si="42"/>
        <v>1.02056</v>
      </c>
      <c r="T1385" s="177">
        <f t="shared" si="43"/>
        <v>-0.0338637610723526</v>
      </c>
      <c r="U1385" s="219">
        <v>2.38</v>
      </c>
      <c r="V1385" s="219">
        <v>2.66</v>
      </c>
      <c r="W1385" s="219">
        <v>2.88</v>
      </c>
      <c r="X1385" s="219">
        <v>3.54</v>
      </c>
      <c r="Y1385" s="219">
        <v>4.14</v>
      </c>
      <c r="Z1385" s="219">
        <v>4.23</v>
      </c>
      <c r="AA1385" s="219">
        <v>4.92</v>
      </c>
      <c r="AB1385" s="219">
        <v>4.51</v>
      </c>
      <c r="AC1385" s="219">
        <v>3.94</v>
      </c>
      <c r="AD1385" s="219">
        <v>3.19</v>
      </c>
      <c r="AE1385" s="219">
        <v>2.89</v>
      </c>
      <c r="AF1385" s="219">
        <v>2.6</v>
      </c>
      <c r="AG1385" s="179">
        <v>2.48537148232343</v>
      </c>
      <c r="AH1385" s="179">
        <v>2.77776812730266</v>
      </c>
      <c r="AI1385" s="179">
        <v>3.00750834835776</v>
      </c>
      <c r="AJ1385" s="179">
        <v>3.69672901152308</v>
      </c>
      <c r="AK1385" s="179">
        <v>4.32329325076429</v>
      </c>
      <c r="AL1385" s="179">
        <v>4.41727788665047</v>
      </c>
      <c r="AM1385" s="179">
        <v>5.13782676177785</v>
      </c>
      <c r="AN1385" s="179">
        <v>4.70967453162969</v>
      </c>
      <c r="AO1385" s="179">
        <v>4.11443850435055</v>
      </c>
      <c r="AP1385" s="179">
        <v>3.33123320529905</v>
      </c>
      <c r="AQ1385" s="179">
        <v>3.01795108567845</v>
      </c>
      <c r="AR1385" s="179">
        <v>2.71511170337854</v>
      </c>
      <c r="AS1385" s="177">
        <v>0.8</v>
      </c>
      <c r="AT1385" s="180">
        <v>1.13284711246988</v>
      </c>
      <c r="AU1385" s="181">
        <v>1378</v>
      </c>
    </row>
    <row r="1386" customHeight="1" spans="1:47">
      <c r="A1386" s="184" t="s">
        <v>1584</v>
      </c>
      <c r="B1386" s="185" t="s">
        <v>1598</v>
      </c>
      <c r="C1386" s="167" t="s">
        <v>1606</v>
      </c>
      <c r="D1386" s="186">
        <v>0</v>
      </c>
      <c r="E1386" s="186">
        <v>0.75</v>
      </c>
      <c r="F1386" s="186" t="s">
        <v>1587</v>
      </c>
      <c r="G1386" s="187">
        <v>20</v>
      </c>
      <c r="H1386" s="186" t="s">
        <v>160</v>
      </c>
      <c r="I1386" s="196" t="s">
        <v>160</v>
      </c>
      <c r="J1386" s="186" t="s">
        <v>160</v>
      </c>
      <c r="K1386" s="196" t="s">
        <v>160</v>
      </c>
      <c r="L1386" s="171">
        <v>0.3993</v>
      </c>
      <c r="M1386" s="172">
        <v>31</v>
      </c>
      <c r="N1386" s="173">
        <v>115.77</v>
      </c>
      <c r="O1386" s="173">
        <v>29.33</v>
      </c>
      <c r="P1386" s="174">
        <v>0.967</v>
      </c>
      <c r="Q1386" s="175">
        <v>22.83</v>
      </c>
      <c r="R1386" s="176">
        <v>19</v>
      </c>
      <c r="S1386" s="174">
        <f t="shared" si="42"/>
        <v>1.02056</v>
      </c>
      <c r="T1386" s="177">
        <f t="shared" si="43"/>
        <v>-0.0524809908285648</v>
      </c>
      <c r="U1386" s="219">
        <v>2.38</v>
      </c>
      <c r="V1386" s="219">
        <v>2.66</v>
      </c>
      <c r="W1386" s="219">
        <v>2.88</v>
      </c>
      <c r="X1386" s="219">
        <v>3.54</v>
      </c>
      <c r="Y1386" s="219">
        <v>4.14</v>
      </c>
      <c r="Z1386" s="219">
        <v>4.23</v>
      </c>
      <c r="AA1386" s="219">
        <v>4.92</v>
      </c>
      <c r="AB1386" s="219">
        <v>4.51</v>
      </c>
      <c r="AC1386" s="219">
        <v>3.94</v>
      </c>
      <c r="AD1386" s="219">
        <v>3.19</v>
      </c>
      <c r="AE1386" s="219">
        <v>2.89</v>
      </c>
      <c r="AF1386" s="219">
        <v>2.6</v>
      </c>
      <c r="AG1386" s="179">
        <v>2.49020349611978</v>
      </c>
      <c r="AH1386" s="179">
        <v>2.78316861331034</v>
      </c>
      <c r="AI1386" s="179">
        <v>3.01335549110292</v>
      </c>
      <c r="AJ1386" s="179">
        <v>3.70391612448068</v>
      </c>
      <c r="AK1386" s="179">
        <v>4.33169851846045</v>
      </c>
      <c r="AL1386" s="179">
        <v>4.42586587755742</v>
      </c>
      <c r="AM1386" s="179">
        <v>5.14781563063416</v>
      </c>
      <c r="AN1386" s="179">
        <v>4.71883099474798</v>
      </c>
      <c r="AO1386" s="179">
        <v>4.12243772046719</v>
      </c>
      <c r="AP1386" s="179">
        <v>3.33770972799247</v>
      </c>
      <c r="AQ1386" s="179">
        <v>3.02381853100259</v>
      </c>
      <c r="AR1386" s="179">
        <v>2.72039037391236</v>
      </c>
      <c r="AS1386" s="177">
        <v>0.8</v>
      </c>
      <c r="AT1386" s="180">
        <v>1.13457004430396</v>
      </c>
      <c r="AU1386" s="181">
        <v>1379</v>
      </c>
    </row>
    <row r="1387" customHeight="1" spans="1:47">
      <c r="A1387" s="184" t="s">
        <v>1584</v>
      </c>
      <c r="B1387" s="185" t="s">
        <v>1598</v>
      </c>
      <c r="C1387" s="167" t="s">
        <v>1607</v>
      </c>
      <c r="D1387" s="186">
        <v>0</v>
      </c>
      <c r="E1387" s="186">
        <v>0.75</v>
      </c>
      <c r="F1387" s="186" t="s">
        <v>1587</v>
      </c>
      <c r="G1387" s="187">
        <v>20</v>
      </c>
      <c r="H1387" s="186" t="s">
        <v>160</v>
      </c>
      <c r="I1387" s="196" t="s">
        <v>160</v>
      </c>
      <c r="J1387" s="186" t="s">
        <v>160</v>
      </c>
      <c r="K1387" s="196" t="s">
        <v>160</v>
      </c>
      <c r="L1387" s="171">
        <v>0.3993</v>
      </c>
      <c r="M1387" s="172">
        <v>27</v>
      </c>
      <c r="N1387" s="173">
        <v>116.03</v>
      </c>
      <c r="O1387" s="173">
        <v>29.45</v>
      </c>
      <c r="P1387" s="174">
        <v>0.977</v>
      </c>
      <c r="Q1387" s="175">
        <v>23.35</v>
      </c>
      <c r="R1387" s="176">
        <v>19</v>
      </c>
      <c r="S1387" s="174">
        <f t="shared" si="42"/>
        <v>1.053816</v>
      </c>
      <c r="T1387" s="177">
        <f t="shared" si="43"/>
        <v>-0.0728931805931966</v>
      </c>
      <c r="U1387" s="219">
        <v>2.39</v>
      </c>
      <c r="V1387" s="219">
        <v>2.83</v>
      </c>
      <c r="W1387" s="219">
        <v>2.93</v>
      </c>
      <c r="X1387" s="219">
        <v>3.58</v>
      </c>
      <c r="Y1387" s="219">
        <v>4.28</v>
      </c>
      <c r="Z1387" s="219">
        <v>4.27</v>
      </c>
      <c r="AA1387" s="219">
        <v>5.09</v>
      </c>
      <c r="AB1387" s="219">
        <v>4.74</v>
      </c>
      <c r="AC1387" s="219">
        <v>4.16</v>
      </c>
      <c r="AD1387" s="219">
        <v>3.36</v>
      </c>
      <c r="AE1387" s="219">
        <v>2.98</v>
      </c>
      <c r="AF1387" s="219">
        <v>2.64</v>
      </c>
      <c r="AG1387" s="179">
        <v>2.50840503465501</v>
      </c>
      <c r="AH1387" s="179">
        <v>2.97020345107685</v>
      </c>
      <c r="AI1387" s="179">
        <v>3.07515763662727</v>
      </c>
      <c r="AJ1387" s="179">
        <v>3.75735984270499</v>
      </c>
      <c r="AK1387" s="179">
        <v>4.49203914155792</v>
      </c>
      <c r="AL1387" s="179">
        <v>4.48154372300288</v>
      </c>
      <c r="AM1387" s="179">
        <v>5.34216804451631</v>
      </c>
      <c r="AN1387" s="179">
        <v>4.97482839508984</v>
      </c>
      <c r="AO1387" s="179">
        <v>4.36609411889742</v>
      </c>
      <c r="AP1387" s="179">
        <v>3.52646063449407</v>
      </c>
      <c r="AQ1387" s="179">
        <v>3.12763472940248</v>
      </c>
      <c r="AR1387" s="179">
        <v>2.77079049853105</v>
      </c>
      <c r="AS1387" s="177">
        <v>0.8</v>
      </c>
      <c r="AT1387" s="180">
        <v>1.14231351212131</v>
      </c>
      <c r="AU1387" s="181">
        <v>1380</v>
      </c>
    </row>
    <row r="1388" customHeight="1" spans="1:47">
      <c r="A1388" s="184" t="s">
        <v>1584</v>
      </c>
      <c r="B1388" s="185" t="s">
        <v>1598</v>
      </c>
      <c r="C1388" s="167" t="s">
        <v>1608</v>
      </c>
      <c r="D1388" s="186">
        <v>0</v>
      </c>
      <c r="E1388" s="186">
        <v>0.75</v>
      </c>
      <c r="F1388" s="186" t="s">
        <v>1587</v>
      </c>
      <c r="G1388" s="187">
        <v>20</v>
      </c>
      <c r="H1388" s="186" t="s">
        <v>160</v>
      </c>
      <c r="I1388" s="196" t="s">
        <v>160</v>
      </c>
      <c r="J1388" s="186" t="s">
        <v>160</v>
      </c>
      <c r="K1388" s="196" t="s">
        <v>160</v>
      </c>
      <c r="L1388" s="171">
        <v>0.3993</v>
      </c>
      <c r="M1388" s="172">
        <v>28</v>
      </c>
      <c r="N1388" s="173">
        <v>116.18</v>
      </c>
      <c r="O1388" s="173">
        <v>29.27</v>
      </c>
      <c r="P1388" s="174">
        <v>1.002</v>
      </c>
      <c r="Q1388" s="175">
        <v>23.07</v>
      </c>
      <c r="R1388" s="176">
        <v>19</v>
      </c>
      <c r="S1388" s="174">
        <f t="shared" si="42"/>
        <v>1.053816</v>
      </c>
      <c r="T1388" s="177">
        <f t="shared" si="43"/>
        <v>-0.0491698740577103</v>
      </c>
      <c r="U1388" s="219">
        <v>2.39</v>
      </c>
      <c r="V1388" s="219">
        <v>2.83</v>
      </c>
      <c r="W1388" s="219">
        <v>2.93</v>
      </c>
      <c r="X1388" s="219">
        <v>3.58</v>
      </c>
      <c r="Y1388" s="219">
        <v>4.28</v>
      </c>
      <c r="Z1388" s="219">
        <v>4.27</v>
      </c>
      <c r="AA1388" s="219">
        <v>5.09</v>
      </c>
      <c r="AB1388" s="219">
        <v>4.74</v>
      </c>
      <c r="AC1388" s="219">
        <v>4.16</v>
      </c>
      <c r="AD1388" s="219">
        <v>3.36</v>
      </c>
      <c r="AE1388" s="219">
        <v>2.98</v>
      </c>
      <c r="AF1388" s="219">
        <v>2.64</v>
      </c>
      <c r="AG1388" s="179">
        <v>2.50486703561153</v>
      </c>
      <c r="AH1388" s="179">
        <v>2.96601410492913</v>
      </c>
      <c r="AI1388" s="179">
        <v>3.07082025704677</v>
      </c>
      <c r="AJ1388" s="179">
        <v>3.75206024581141</v>
      </c>
      <c r="AK1388" s="179">
        <v>4.48570331063487</v>
      </c>
      <c r="AL1388" s="179">
        <v>4.47522269542311</v>
      </c>
      <c r="AM1388" s="179">
        <v>5.33463314278774</v>
      </c>
      <c r="AN1388" s="179">
        <v>4.96781161037601</v>
      </c>
      <c r="AO1388" s="179">
        <v>4.35993592809371</v>
      </c>
      <c r="AP1388" s="179">
        <v>3.52148671115261</v>
      </c>
      <c r="AQ1388" s="179">
        <v>3.12322333310559</v>
      </c>
      <c r="AR1388" s="179">
        <v>2.76688241590562</v>
      </c>
      <c r="AS1388" s="177">
        <v>0.8</v>
      </c>
      <c r="AT1388" s="180">
        <v>1.12478804444107</v>
      </c>
      <c r="AU1388" s="181">
        <v>1381</v>
      </c>
    </row>
    <row r="1389" customHeight="1" spans="1:47">
      <c r="A1389" s="184" t="s">
        <v>1584</v>
      </c>
      <c r="B1389" s="185" t="s">
        <v>1598</v>
      </c>
      <c r="C1389" s="167" t="s">
        <v>1609</v>
      </c>
      <c r="D1389" s="186">
        <v>0</v>
      </c>
      <c r="E1389" s="186">
        <v>0.75</v>
      </c>
      <c r="F1389" s="186" t="s">
        <v>1587</v>
      </c>
      <c r="G1389" s="187">
        <v>20</v>
      </c>
      <c r="H1389" s="186" t="s">
        <v>160</v>
      </c>
      <c r="I1389" s="196" t="s">
        <v>160</v>
      </c>
      <c r="J1389" s="186" t="s">
        <v>160</v>
      </c>
      <c r="K1389" s="196" t="s">
        <v>160</v>
      </c>
      <c r="L1389" s="171">
        <v>0.3993</v>
      </c>
      <c r="M1389" s="172">
        <v>35</v>
      </c>
      <c r="N1389" s="173">
        <v>116.22</v>
      </c>
      <c r="O1389" s="173">
        <v>29.73</v>
      </c>
      <c r="P1389" s="174">
        <v>0.983</v>
      </c>
      <c r="Q1389" s="175">
        <v>23.73</v>
      </c>
      <c r="R1389" s="176">
        <v>19</v>
      </c>
      <c r="S1389" s="174">
        <f t="shared" si="42"/>
        <v>1.053816</v>
      </c>
      <c r="T1389" s="177">
        <f t="shared" si="43"/>
        <v>-0.0671995870246799</v>
      </c>
      <c r="U1389" s="219">
        <v>2.39</v>
      </c>
      <c r="V1389" s="219">
        <v>2.83</v>
      </c>
      <c r="W1389" s="219">
        <v>2.93</v>
      </c>
      <c r="X1389" s="219">
        <v>3.58</v>
      </c>
      <c r="Y1389" s="219">
        <v>4.28</v>
      </c>
      <c r="Z1389" s="219">
        <v>4.27</v>
      </c>
      <c r="AA1389" s="219">
        <v>5.09</v>
      </c>
      <c r="AB1389" s="219">
        <v>4.74</v>
      </c>
      <c r="AC1389" s="219">
        <v>4.16</v>
      </c>
      <c r="AD1389" s="219">
        <v>3.36</v>
      </c>
      <c r="AE1389" s="219">
        <v>2.98</v>
      </c>
      <c r="AF1389" s="219">
        <v>2.64</v>
      </c>
      <c r="AG1389" s="179">
        <v>2.51324937180684</v>
      </c>
      <c r="AH1389" s="179">
        <v>2.97593963272526</v>
      </c>
      <c r="AI1389" s="179">
        <v>3.08109651020672</v>
      </c>
      <c r="AJ1389" s="179">
        <v>3.76461621383619</v>
      </c>
      <c r="AK1389" s="179">
        <v>4.5007143562064</v>
      </c>
      <c r="AL1389" s="179">
        <v>4.49019866845825</v>
      </c>
      <c r="AM1389" s="179">
        <v>5.35248506380621</v>
      </c>
      <c r="AN1389" s="179">
        <v>4.9844359926211</v>
      </c>
      <c r="AO1389" s="179">
        <v>4.37452610322865</v>
      </c>
      <c r="AP1389" s="179">
        <v>3.53327108337698</v>
      </c>
      <c r="AQ1389" s="179">
        <v>3.13367494894744</v>
      </c>
      <c r="AR1389" s="179">
        <v>2.77614156551049</v>
      </c>
      <c r="AS1389" s="177">
        <v>0.8</v>
      </c>
      <c r="AT1389" s="180">
        <v>1.14243982692955</v>
      </c>
      <c r="AU1389" s="181">
        <v>1382</v>
      </c>
    </row>
    <row r="1390" customHeight="1" spans="1:47">
      <c r="A1390" s="184" t="s">
        <v>1584</v>
      </c>
      <c r="B1390" s="185" t="s">
        <v>1598</v>
      </c>
      <c r="C1390" s="167" t="s">
        <v>1610</v>
      </c>
      <c r="D1390" s="186">
        <v>0</v>
      </c>
      <c r="E1390" s="186">
        <v>0.75</v>
      </c>
      <c r="F1390" s="186" t="s">
        <v>1587</v>
      </c>
      <c r="G1390" s="187">
        <v>20</v>
      </c>
      <c r="H1390" s="186" t="s">
        <v>160</v>
      </c>
      <c r="I1390" s="196" t="s">
        <v>160</v>
      </c>
      <c r="J1390" s="186" t="s">
        <v>160</v>
      </c>
      <c r="K1390" s="196" t="s">
        <v>160</v>
      </c>
      <c r="L1390" s="171">
        <v>0.3993</v>
      </c>
      <c r="M1390" s="172">
        <v>53</v>
      </c>
      <c r="N1390" s="173">
        <v>116.55</v>
      </c>
      <c r="O1390" s="173">
        <v>29.9</v>
      </c>
      <c r="P1390" s="174">
        <v>0.989</v>
      </c>
      <c r="Q1390" s="175">
        <v>23.9</v>
      </c>
      <c r="R1390" s="176">
        <v>19</v>
      </c>
      <c r="S1390" s="174">
        <f t="shared" si="42"/>
        <v>1.053816</v>
      </c>
      <c r="T1390" s="177">
        <f t="shared" si="43"/>
        <v>-0.0615059934561633</v>
      </c>
      <c r="U1390" s="219">
        <v>2.39</v>
      </c>
      <c r="V1390" s="219">
        <v>2.83</v>
      </c>
      <c r="W1390" s="219">
        <v>2.93</v>
      </c>
      <c r="X1390" s="219">
        <v>3.58</v>
      </c>
      <c r="Y1390" s="219">
        <v>4.28</v>
      </c>
      <c r="Z1390" s="219">
        <v>4.27</v>
      </c>
      <c r="AA1390" s="219">
        <v>5.09</v>
      </c>
      <c r="AB1390" s="219">
        <v>4.74</v>
      </c>
      <c r="AC1390" s="219">
        <v>4.16</v>
      </c>
      <c r="AD1390" s="219">
        <v>3.36</v>
      </c>
      <c r="AE1390" s="219">
        <v>2.98</v>
      </c>
      <c r="AF1390" s="219">
        <v>2.64</v>
      </c>
      <c r="AG1390" s="179">
        <v>2.51566246859034</v>
      </c>
      <c r="AH1390" s="179">
        <v>2.97879698163626</v>
      </c>
      <c r="AI1390" s="179">
        <v>3.08405482551034</v>
      </c>
      <c r="AJ1390" s="179">
        <v>3.76823081069181</v>
      </c>
      <c r="AK1390" s="179">
        <v>4.50503571781032</v>
      </c>
      <c r="AL1390" s="179">
        <v>4.49450993342291</v>
      </c>
      <c r="AM1390" s="179">
        <v>5.35762425319031</v>
      </c>
      <c r="AN1390" s="179">
        <v>4.98922179963106</v>
      </c>
      <c r="AO1390" s="179">
        <v>4.37872630516143</v>
      </c>
      <c r="AP1390" s="179">
        <v>3.53666355416885</v>
      </c>
      <c r="AQ1390" s="179">
        <v>3.13668374744737</v>
      </c>
      <c r="AR1390" s="179">
        <v>2.77880707827552</v>
      </c>
      <c r="AS1390" s="177">
        <v>0.8</v>
      </c>
      <c r="AT1390" s="180">
        <v>1.1427150575583</v>
      </c>
      <c r="AU1390" s="181">
        <v>1383</v>
      </c>
    </row>
    <row r="1391" customHeight="1" spans="1:47">
      <c r="A1391" s="184" t="s">
        <v>1584</v>
      </c>
      <c r="B1391" s="185" t="s">
        <v>1598</v>
      </c>
      <c r="C1391" s="167" t="s">
        <v>1611</v>
      </c>
      <c r="D1391" s="186">
        <v>0</v>
      </c>
      <c r="E1391" s="186">
        <v>0.75</v>
      </c>
      <c r="F1391" s="186" t="s">
        <v>1587</v>
      </c>
      <c r="G1391" s="187">
        <v>20</v>
      </c>
      <c r="H1391" s="186" t="s">
        <v>160</v>
      </c>
      <c r="I1391" s="196" t="s">
        <v>160</v>
      </c>
      <c r="J1391" s="186" t="s">
        <v>160</v>
      </c>
      <c r="K1391" s="196" t="s">
        <v>160</v>
      </c>
      <c r="L1391" s="171">
        <v>0.3993</v>
      </c>
      <c r="M1391" s="172">
        <v>16</v>
      </c>
      <c r="N1391" s="173">
        <v>115.67</v>
      </c>
      <c r="O1391" s="173">
        <v>29.68</v>
      </c>
      <c r="P1391" s="174">
        <v>0.977</v>
      </c>
      <c r="Q1391" s="175">
        <v>23.28</v>
      </c>
      <c r="R1391" s="176">
        <v>19</v>
      </c>
      <c r="S1391" s="174">
        <f t="shared" si="42"/>
        <v>1.02056</v>
      </c>
      <c r="T1391" s="177">
        <f t="shared" si="43"/>
        <v>-0.042682448851611</v>
      </c>
      <c r="U1391" s="219">
        <v>2.38</v>
      </c>
      <c r="V1391" s="219">
        <v>2.66</v>
      </c>
      <c r="W1391" s="219">
        <v>2.88</v>
      </c>
      <c r="X1391" s="219">
        <v>3.54</v>
      </c>
      <c r="Y1391" s="219">
        <v>4.14</v>
      </c>
      <c r="Z1391" s="219">
        <v>4.23</v>
      </c>
      <c r="AA1391" s="219">
        <v>4.92</v>
      </c>
      <c r="AB1391" s="219">
        <v>4.51</v>
      </c>
      <c r="AC1391" s="219">
        <v>3.94</v>
      </c>
      <c r="AD1391" s="219">
        <v>3.19</v>
      </c>
      <c r="AE1391" s="219">
        <v>2.89</v>
      </c>
      <c r="AF1391" s="219">
        <v>2.6</v>
      </c>
      <c r="AG1391" s="179">
        <v>2.49594967468841</v>
      </c>
      <c r="AH1391" s="179">
        <v>2.78959081288704</v>
      </c>
      <c r="AI1391" s="179">
        <v>3.02030885004311</v>
      </c>
      <c r="AJ1391" s="179">
        <v>3.71246296151133</v>
      </c>
      <c r="AK1391" s="179">
        <v>4.34169397193698</v>
      </c>
      <c r="AL1391" s="179">
        <v>4.43607862350082</v>
      </c>
      <c r="AM1391" s="179">
        <v>5.15969428549032</v>
      </c>
      <c r="AN1391" s="179">
        <v>4.72971976169946</v>
      </c>
      <c r="AO1391" s="179">
        <v>4.13195030179509</v>
      </c>
      <c r="AP1391" s="179">
        <v>3.34541153876303</v>
      </c>
      <c r="AQ1391" s="179">
        <v>3.03079603355021</v>
      </c>
      <c r="AR1391" s="179">
        <v>2.72666771184448</v>
      </c>
      <c r="AS1391" s="177">
        <v>0.8</v>
      </c>
      <c r="AT1391" s="180">
        <v>1.1427150575583</v>
      </c>
      <c r="AU1391" s="181">
        <v>1384</v>
      </c>
    </row>
    <row r="1392" customHeight="1" spans="1:47">
      <c r="A1392" s="184" t="s">
        <v>1584</v>
      </c>
      <c r="B1392" s="185" t="s">
        <v>1612</v>
      </c>
      <c r="C1392" s="188" t="s">
        <v>1613</v>
      </c>
      <c r="D1392" s="186">
        <v>0</v>
      </c>
      <c r="E1392" s="186">
        <v>0.75</v>
      </c>
      <c r="F1392" s="186" t="s">
        <v>1587</v>
      </c>
      <c r="G1392" s="187">
        <v>20</v>
      </c>
      <c r="H1392" s="186" t="s">
        <v>160</v>
      </c>
      <c r="I1392" s="196" t="s">
        <v>160</v>
      </c>
      <c r="J1392" s="186" t="s">
        <v>160</v>
      </c>
      <c r="K1392" s="196" t="s">
        <v>160</v>
      </c>
      <c r="L1392" s="171">
        <v>0.3993</v>
      </c>
      <c r="M1392" s="172">
        <v>35</v>
      </c>
      <c r="N1392" s="173">
        <v>117.17</v>
      </c>
      <c r="O1392" s="173">
        <v>29.27</v>
      </c>
      <c r="P1392" s="174">
        <v>1.056</v>
      </c>
      <c r="Q1392" s="175">
        <v>23.77</v>
      </c>
      <c r="R1392" s="176">
        <v>19</v>
      </c>
      <c r="S1392" s="174">
        <f t="shared" si="42"/>
        <v>1.05272</v>
      </c>
      <c r="T1392" s="177">
        <f t="shared" si="43"/>
        <v>0.0031157382779845</v>
      </c>
      <c r="U1392" s="219">
        <v>2.46</v>
      </c>
      <c r="V1392" s="219">
        <v>2.76</v>
      </c>
      <c r="W1392" s="219">
        <v>2.73</v>
      </c>
      <c r="X1392" s="219">
        <v>3.65</v>
      </c>
      <c r="Y1392" s="219">
        <v>4.28</v>
      </c>
      <c r="Z1392" s="219">
        <v>4.17</v>
      </c>
      <c r="AA1392" s="219">
        <v>5.02</v>
      </c>
      <c r="AB1392" s="219">
        <v>4.66</v>
      </c>
      <c r="AC1392" s="219">
        <v>4.14</v>
      </c>
      <c r="AD1392" s="219">
        <v>3.54</v>
      </c>
      <c r="AE1392" s="219">
        <v>3.06</v>
      </c>
      <c r="AF1392" s="219">
        <v>2.73</v>
      </c>
      <c r="AG1392" s="179">
        <v>2.58725298274945</v>
      </c>
      <c r="AH1392" s="179">
        <v>2.90277163918231</v>
      </c>
      <c r="AI1392" s="179">
        <v>2.87121977353902</v>
      </c>
      <c r="AJ1392" s="179">
        <v>3.83881031993313</v>
      </c>
      <c r="AK1392" s="179">
        <v>4.50139949844213</v>
      </c>
      <c r="AL1392" s="179">
        <v>4.38570932441675</v>
      </c>
      <c r="AM1392" s="179">
        <v>5.27967885097652</v>
      </c>
      <c r="AN1392" s="179">
        <v>4.90105646325709</v>
      </c>
      <c r="AO1392" s="179">
        <v>4.35415745877346</v>
      </c>
      <c r="AP1392" s="179">
        <v>3.72312014590774</v>
      </c>
      <c r="AQ1392" s="179">
        <v>3.21829029561517</v>
      </c>
      <c r="AR1392" s="179">
        <v>2.87121977353902</v>
      </c>
      <c r="AS1392" s="177">
        <v>0.8</v>
      </c>
      <c r="AT1392" s="180">
        <v>1.1427150575583</v>
      </c>
      <c r="AU1392" s="181">
        <v>1385</v>
      </c>
    </row>
    <row r="1393" customHeight="1" spans="1:47">
      <c r="A1393" s="184" t="s">
        <v>1584</v>
      </c>
      <c r="B1393" s="185" t="s">
        <v>1612</v>
      </c>
      <c r="C1393" s="167" t="s">
        <v>1614</v>
      </c>
      <c r="D1393" s="186">
        <v>0</v>
      </c>
      <c r="E1393" s="186">
        <v>0.75</v>
      </c>
      <c r="F1393" s="186" t="s">
        <v>1587</v>
      </c>
      <c r="G1393" s="187">
        <v>20</v>
      </c>
      <c r="H1393" s="186" t="s">
        <v>160</v>
      </c>
      <c r="I1393" s="196" t="s">
        <v>160</v>
      </c>
      <c r="J1393" s="186" t="s">
        <v>160</v>
      </c>
      <c r="K1393" s="196" t="s">
        <v>160</v>
      </c>
      <c r="L1393" s="171">
        <v>0.3993</v>
      </c>
      <c r="M1393" s="172">
        <v>42</v>
      </c>
      <c r="N1393" s="173">
        <v>117.17</v>
      </c>
      <c r="O1393" s="173">
        <v>29.27</v>
      </c>
      <c r="P1393" s="174">
        <v>1.055</v>
      </c>
      <c r="Q1393" s="175">
        <v>23.77</v>
      </c>
      <c r="R1393" s="176">
        <v>19</v>
      </c>
      <c r="S1393" s="174">
        <f t="shared" si="42"/>
        <v>1.05272</v>
      </c>
      <c r="T1393" s="177">
        <f t="shared" si="43"/>
        <v>0.0021658180712818</v>
      </c>
      <c r="U1393" s="219">
        <v>2.46</v>
      </c>
      <c r="V1393" s="219">
        <v>2.76</v>
      </c>
      <c r="W1393" s="219">
        <v>2.73</v>
      </c>
      <c r="X1393" s="219">
        <v>3.65</v>
      </c>
      <c r="Y1393" s="219">
        <v>4.28</v>
      </c>
      <c r="Z1393" s="219">
        <v>4.17</v>
      </c>
      <c r="AA1393" s="219">
        <v>5.02</v>
      </c>
      <c r="AB1393" s="219">
        <v>4.66</v>
      </c>
      <c r="AC1393" s="219">
        <v>4.14</v>
      </c>
      <c r="AD1393" s="219">
        <v>3.54</v>
      </c>
      <c r="AE1393" s="219">
        <v>3.06</v>
      </c>
      <c r="AF1393" s="219">
        <v>2.73</v>
      </c>
      <c r="AG1393" s="179">
        <v>2.58725298274945</v>
      </c>
      <c r="AH1393" s="179">
        <v>2.90277163918231</v>
      </c>
      <c r="AI1393" s="179">
        <v>2.87121977353902</v>
      </c>
      <c r="AJ1393" s="179">
        <v>3.83881031993313</v>
      </c>
      <c r="AK1393" s="179">
        <v>4.50139949844213</v>
      </c>
      <c r="AL1393" s="179">
        <v>4.38570932441675</v>
      </c>
      <c r="AM1393" s="179">
        <v>5.27967885097652</v>
      </c>
      <c r="AN1393" s="179">
        <v>4.90105646325709</v>
      </c>
      <c r="AO1393" s="179">
        <v>4.35415745877346</v>
      </c>
      <c r="AP1393" s="179">
        <v>3.72312014590774</v>
      </c>
      <c r="AQ1393" s="179">
        <v>3.21829029561517</v>
      </c>
      <c r="AR1393" s="179">
        <v>2.87121977353902</v>
      </c>
      <c r="AS1393" s="177">
        <v>0.8</v>
      </c>
      <c r="AT1393" s="180">
        <v>1.13701124456938</v>
      </c>
      <c r="AU1393" s="181">
        <v>1386</v>
      </c>
    </row>
    <row r="1394" customHeight="1" spans="1:47">
      <c r="A1394" s="184" t="s">
        <v>1584</v>
      </c>
      <c r="B1394" s="185" t="s">
        <v>1612</v>
      </c>
      <c r="C1394" s="167" t="s">
        <v>1615</v>
      </c>
      <c r="D1394" s="186">
        <v>0</v>
      </c>
      <c r="E1394" s="186">
        <v>0.75</v>
      </c>
      <c r="F1394" s="186" t="s">
        <v>1587</v>
      </c>
      <c r="G1394" s="187">
        <v>20</v>
      </c>
      <c r="H1394" s="186" t="s">
        <v>160</v>
      </c>
      <c r="I1394" s="196" t="s">
        <v>160</v>
      </c>
      <c r="J1394" s="186" t="s">
        <v>160</v>
      </c>
      <c r="K1394" s="196" t="s">
        <v>160</v>
      </c>
      <c r="L1394" s="171">
        <v>0.3993</v>
      </c>
      <c r="M1394" s="172">
        <v>47</v>
      </c>
      <c r="N1394" s="173">
        <v>117.2</v>
      </c>
      <c r="O1394" s="173">
        <v>29.3</v>
      </c>
      <c r="P1394" s="174">
        <v>0.998</v>
      </c>
      <c r="Q1394" s="175">
        <v>23.8</v>
      </c>
      <c r="R1394" s="176">
        <v>19</v>
      </c>
      <c r="S1394" s="174">
        <f t="shared" si="42"/>
        <v>1.05272</v>
      </c>
      <c r="T1394" s="177">
        <f t="shared" si="43"/>
        <v>-0.0519796337107684</v>
      </c>
      <c r="U1394" s="219">
        <v>2.46</v>
      </c>
      <c r="V1394" s="219">
        <v>2.76</v>
      </c>
      <c r="W1394" s="219">
        <v>2.73</v>
      </c>
      <c r="X1394" s="219">
        <v>3.65</v>
      </c>
      <c r="Y1394" s="219">
        <v>4.28</v>
      </c>
      <c r="Z1394" s="219">
        <v>4.17</v>
      </c>
      <c r="AA1394" s="219">
        <v>5.02</v>
      </c>
      <c r="AB1394" s="219">
        <v>4.66</v>
      </c>
      <c r="AC1394" s="219">
        <v>4.14</v>
      </c>
      <c r="AD1394" s="219">
        <v>3.54</v>
      </c>
      <c r="AE1394" s="219">
        <v>3.06</v>
      </c>
      <c r="AF1394" s="219">
        <v>2.73</v>
      </c>
      <c r="AG1394" s="179">
        <v>2.58766426020214</v>
      </c>
      <c r="AH1394" s="179">
        <v>2.90323307242192</v>
      </c>
      <c r="AI1394" s="179">
        <v>2.87167619119994</v>
      </c>
      <c r="AJ1394" s="179">
        <v>3.83942054867391</v>
      </c>
      <c r="AK1394" s="179">
        <v>4.50211505433544</v>
      </c>
      <c r="AL1394" s="179">
        <v>4.38640648985485</v>
      </c>
      <c r="AM1394" s="179">
        <v>5.28051812447754</v>
      </c>
      <c r="AN1394" s="179">
        <v>4.90183554981382</v>
      </c>
      <c r="AO1394" s="179">
        <v>4.35484960863287</v>
      </c>
      <c r="AP1394" s="179">
        <v>3.72371198419333</v>
      </c>
      <c r="AQ1394" s="179">
        <v>3.21880188464169</v>
      </c>
      <c r="AR1394" s="179">
        <v>2.87167619119994</v>
      </c>
      <c r="AS1394" s="177">
        <v>0.8</v>
      </c>
      <c r="AT1394" s="180">
        <v>1.1427150575583</v>
      </c>
      <c r="AU1394" s="181">
        <v>1387</v>
      </c>
    </row>
    <row r="1395" customHeight="1" spans="1:47">
      <c r="A1395" s="184" t="s">
        <v>1584</v>
      </c>
      <c r="B1395" s="185" t="s">
        <v>1612</v>
      </c>
      <c r="C1395" s="167" t="s">
        <v>1616</v>
      </c>
      <c r="D1395" s="186">
        <v>0</v>
      </c>
      <c r="E1395" s="186">
        <v>0.75</v>
      </c>
      <c r="F1395" s="186" t="s">
        <v>1587</v>
      </c>
      <c r="G1395" s="187">
        <v>20</v>
      </c>
      <c r="H1395" s="186" t="s">
        <v>160</v>
      </c>
      <c r="I1395" s="196" t="s">
        <v>160</v>
      </c>
      <c r="J1395" s="186" t="s">
        <v>160</v>
      </c>
      <c r="K1395" s="196" t="s">
        <v>160</v>
      </c>
      <c r="L1395" s="171">
        <v>0.3993</v>
      </c>
      <c r="M1395" s="172">
        <v>52</v>
      </c>
      <c r="N1395" s="173">
        <v>117.25</v>
      </c>
      <c r="O1395" s="173">
        <v>29.37</v>
      </c>
      <c r="P1395" s="174">
        <v>0.99</v>
      </c>
      <c r="Q1395" s="175">
        <v>23.87</v>
      </c>
      <c r="R1395" s="176">
        <v>19</v>
      </c>
      <c r="S1395" s="174">
        <f t="shared" si="42"/>
        <v>1.05272</v>
      </c>
      <c r="T1395" s="177">
        <f t="shared" si="43"/>
        <v>-0.0595789953643895</v>
      </c>
      <c r="U1395" s="219">
        <v>2.46</v>
      </c>
      <c r="V1395" s="219">
        <v>2.76</v>
      </c>
      <c r="W1395" s="219">
        <v>2.73</v>
      </c>
      <c r="X1395" s="219">
        <v>3.65</v>
      </c>
      <c r="Y1395" s="219">
        <v>4.28</v>
      </c>
      <c r="Z1395" s="219">
        <v>4.17</v>
      </c>
      <c r="AA1395" s="219">
        <v>5.02</v>
      </c>
      <c r="AB1395" s="219">
        <v>4.66</v>
      </c>
      <c r="AC1395" s="219">
        <v>4.14</v>
      </c>
      <c r="AD1395" s="219">
        <v>3.54</v>
      </c>
      <c r="AE1395" s="219">
        <v>3.06</v>
      </c>
      <c r="AF1395" s="219">
        <v>2.73</v>
      </c>
      <c r="AG1395" s="179">
        <v>2.58893548141956</v>
      </c>
      <c r="AH1395" s="179">
        <v>2.90465932061707</v>
      </c>
      <c r="AI1395" s="179">
        <v>2.87308693669732</v>
      </c>
      <c r="AJ1395" s="179">
        <v>3.84130671023634</v>
      </c>
      <c r="AK1395" s="179">
        <v>4.50432677255111</v>
      </c>
      <c r="AL1395" s="179">
        <v>4.38856136484535</v>
      </c>
      <c r="AM1395" s="179">
        <v>5.28311224257162</v>
      </c>
      <c r="AN1395" s="179">
        <v>4.90424363553461</v>
      </c>
      <c r="AO1395" s="179">
        <v>4.3569889809256</v>
      </c>
      <c r="AP1395" s="179">
        <v>3.72554130253059</v>
      </c>
      <c r="AQ1395" s="179">
        <v>3.22038315981458</v>
      </c>
      <c r="AR1395" s="179">
        <v>2.87308693669732</v>
      </c>
      <c r="AS1395" s="177">
        <v>0.8</v>
      </c>
      <c r="AT1395" s="180">
        <v>1.1422501916688</v>
      </c>
      <c r="AU1395" s="181">
        <v>1388</v>
      </c>
    </row>
    <row r="1396" customHeight="1" spans="1:47">
      <c r="A1396" s="184" t="s">
        <v>1584</v>
      </c>
      <c r="B1396" s="185" t="s">
        <v>1612</v>
      </c>
      <c r="C1396" s="167" t="s">
        <v>1617</v>
      </c>
      <c r="D1396" s="186">
        <v>0</v>
      </c>
      <c r="E1396" s="186">
        <v>0.75</v>
      </c>
      <c r="F1396" s="186" t="s">
        <v>1587</v>
      </c>
      <c r="G1396" s="187">
        <v>20</v>
      </c>
      <c r="H1396" s="186" t="s">
        <v>160</v>
      </c>
      <c r="I1396" s="196" t="s">
        <v>160</v>
      </c>
      <c r="J1396" s="186" t="s">
        <v>160</v>
      </c>
      <c r="K1396" s="196" t="s">
        <v>160</v>
      </c>
      <c r="L1396" s="171">
        <v>0.3993</v>
      </c>
      <c r="M1396" s="172">
        <v>31</v>
      </c>
      <c r="N1396" s="173">
        <v>117.12</v>
      </c>
      <c r="O1396" s="173">
        <v>28.97</v>
      </c>
      <c r="P1396" s="174">
        <v>1.015</v>
      </c>
      <c r="Q1396" s="175">
        <v>23.77</v>
      </c>
      <c r="R1396" s="176">
        <v>19</v>
      </c>
      <c r="S1396" s="174">
        <f t="shared" si="42"/>
        <v>1.046616</v>
      </c>
      <c r="T1396" s="177">
        <f t="shared" si="43"/>
        <v>-0.0302078317166946</v>
      </c>
      <c r="U1396" s="219">
        <v>2.25</v>
      </c>
      <c r="V1396" s="219">
        <v>2.46</v>
      </c>
      <c r="W1396" s="219">
        <v>2.58</v>
      </c>
      <c r="X1396" s="219">
        <v>3.4</v>
      </c>
      <c r="Y1396" s="219">
        <v>4.24</v>
      </c>
      <c r="Z1396" s="219">
        <v>4.27</v>
      </c>
      <c r="AA1396" s="219">
        <v>5.36</v>
      </c>
      <c r="AB1396" s="219">
        <v>4.83</v>
      </c>
      <c r="AC1396" s="219">
        <v>4.16</v>
      </c>
      <c r="AD1396" s="219">
        <v>3.55</v>
      </c>
      <c r="AE1396" s="219">
        <v>3.04</v>
      </c>
      <c r="AF1396" s="219">
        <v>2.78</v>
      </c>
      <c r="AG1396" s="179">
        <v>2.37037079501938</v>
      </c>
      <c r="AH1396" s="179">
        <v>2.59160540255452</v>
      </c>
      <c r="AI1396" s="179">
        <v>2.71802517828889</v>
      </c>
      <c r="AJ1396" s="179">
        <v>3.58189364580706</v>
      </c>
      <c r="AK1396" s="179">
        <v>4.46683207594763</v>
      </c>
      <c r="AL1396" s="179">
        <v>4.49843701988122</v>
      </c>
      <c r="AM1396" s="179">
        <v>5.64674998280172</v>
      </c>
      <c r="AN1396" s="179">
        <v>5.08839597330826</v>
      </c>
      <c r="AO1396" s="179">
        <v>4.38255222545805</v>
      </c>
      <c r="AP1396" s="179">
        <v>3.73991836547502</v>
      </c>
      <c r="AQ1396" s="179">
        <v>3.20263431860396</v>
      </c>
      <c r="AR1396" s="179">
        <v>2.92872480451283</v>
      </c>
      <c r="AS1396" s="177">
        <v>0.8</v>
      </c>
      <c r="AT1396" s="180">
        <v>1.14509567382349</v>
      </c>
      <c r="AU1396" s="181">
        <v>1389</v>
      </c>
    </row>
    <row r="1397" customHeight="1" spans="1:47">
      <c r="A1397" s="184" t="s">
        <v>1584</v>
      </c>
      <c r="B1397" s="185" t="s">
        <v>1618</v>
      </c>
      <c r="C1397" s="188" t="s">
        <v>1619</v>
      </c>
      <c r="D1397" s="186">
        <v>0</v>
      </c>
      <c r="E1397" s="186">
        <v>0.75</v>
      </c>
      <c r="F1397" s="186" t="s">
        <v>1587</v>
      </c>
      <c r="G1397" s="187">
        <v>20</v>
      </c>
      <c r="H1397" s="186" t="s">
        <v>160</v>
      </c>
      <c r="I1397" s="196" t="s">
        <v>160</v>
      </c>
      <c r="J1397" s="186" t="s">
        <v>160</v>
      </c>
      <c r="K1397" s="196" t="s">
        <v>160</v>
      </c>
      <c r="L1397" s="171">
        <v>0.3993</v>
      </c>
      <c r="M1397" s="172">
        <v>79</v>
      </c>
      <c r="N1397" s="173">
        <v>117.97</v>
      </c>
      <c r="O1397" s="173">
        <v>28.45</v>
      </c>
      <c r="P1397" s="174">
        <v>1.081</v>
      </c>
      <c r="Q1397" s="175">
        <v>23.05</v>
      </c>
      <c r="R1397" s="176">
        <v>19</v>
      </c>
      <c r="S1397" s="174">
        <f t="shared" si="42"/>
        <v>1.046616</v>
      </c>
      <c r="T1397" s="177">
        <f t="shared" si="43"/>
        <v>0.0328525457283282</v>
      </c>
      <c r="U1397" s="219">
        <v>2.25</v>
      </c>
      <c r="V1397" s="219">
        <v>2.46</v>
      </c>
      <c r="W1397" s="219">
        <v>2.58</v>
      </c>
      <c r="X1397" s="219">
        <v>3.4</v>
      </c>
      <c r="Y1397" s="219">
        <v>4.24</v>
      </c>
      <c r="Z1397" s="219">
        <v>4.27</v>
      </c>
      <c r="AA1397" s="219">
        <v>5.36</v>
      </c>
      <c r="AB1397" s="219">
        <v>4.83</v>
      </c>
      <c r="AC1397" s="219">
        <v>4.16</v>
      </c>
      <c r="AD1397" s="219">
        <v>3.55</v>
      </c>
      <c r="AE1397" s="219">
        <v>3.04</v>
      </c>
      <c r="AF1397" s="219">
        <v>2.78</v>
      </c>
      <c r="AG1397" s="179">
        <v>2.36144488523011</v>
      </c>
      <c r="AH1397" s="179">
        <v>2.58184640785159</v>
      </c>
      <c r="AI1397" s="179">
        <v>2.70779013506386</v>
      </c>
      <c r="AJ1397" s="179">
        <v>3.56840560434773</v>
      </c>
      <c r="AK1397" s="179">
        <v>4.45001169483364</v>
      </c>
      <c r="AL1397" s="179">
        <v>4.4814976266367</v>
      </c>
      <c r="AM1397" s="179">
        <v>5.62548648214818</v>
      </c>
      <c r="AN1397" s="179">
        <v>5.06923502029398</v>
      </c>
      <c r="AO1397" s="179">
        <v>4.36604921002545</v>
      </c>
      <c r="AP1397" s="179">
        <v>3.72583526336307</v>
      </c>
      <c r="AQ1397" s="179">
        <v>3.19057442271091</v>
      </c>
      <c r="AR1397" s="179">
        <v>2.91769634708432</v>
      </c>
      <c r="AS1397" s="177">
        <v>0.8</v>
      </c>
      <c r="AT1397" s="180">
        <v>1.1438171703123</v>
      </c>
      <c r="AU1397" s="181">
        <v>1390</v>
      </c>
    </row>
    <row r="1398" customHeight="1" spans="1:47">
      <c r="A1398" s="184" t="s">
        <v>1584</v>
      </c>
      <c r="B1398" s="185" t="s">
        <v>1618</v>
      </c>
      <c r="C1398" s="167" t="s">
        <v>1620</v>
      </c>
      <c r="D1398" s="186">
        <v>0</v>
      </c>
      <c r="E1398" s="186">
        <v>0.75</v>
      </c>
      <c r="F1398" s="186" t="s">
        <v>1587</v>
      </c>
      <c r="G1398" s="187">
        <v>20</v>
      </c>
      <c r="H1398" s="186" t="s">
        <v>160</v>
      </c>
      <c r="I1398" s="196" t="s">
        <v>160</v>
      </c>
      <c r="J1398" s="186" t="s">
        <v>160</v>
      </c>
      <c r="K1398" s="196" t="s">
        <v>160</v>
      </c>
      <c r="L1398" s="171">
        <v>0.3993</v>
      </c>
      <c r="M1398" s="172">
        <v>67</v>
      </c>
      <c r="N1398" s="173">
        <v>117.95</v>
      </c>
      <c r="O1398" s="173">
        <v>28.43</v>
      </c>
      <c r="P1398" s="174">
        <v>1.083</v>
      </c>
      <c r="Q1398" s="175">
        <v>23.03</v>
      </c>
      <c r="R1398" s="176">
        <v>19</v>
      </c>
      <c r="S1398" s="174">
        <f t="shared" si="42"/>
        <v>1.046616</v>
      </c>
      <c r="T1398" s="177">
        <f t="shared" si="43"/>
        <v>0.0347634662569654</v>
      </c>
      <c r="U1398" s="219">
        <v>2.25</v>
      </c>
      <c r="V1398" s="219">
        <v>2.46</v>
      </c>
      <c r="W1398" s="219">
        <v>2.58</v>
      </c>
      <c r="X1398" s="219">
        <v>3.4</v>
      </c>
      <c r="Y1398" s="219">
        <v>4.24</v>
      </c>
      <c r="Z1398" s="219">
        <v>4.27</v>
      </c>
      <c r="AA1398" s="219">
        <v>5.36</v>
      </c>
      <c r="AB1398" s="219">
        <v>4.83</v>
      </c>
      <c r="AC1398" s="219">
        <v>4.16</v>
      </c>
      <c r="AD1398" s="219">
        <v>3.55</v>
      </c>
      <c r="AE1398" s="219">
        <v>3.04</v>
      </c>
      <c r="AF1398" s="219">
        <v>2.78</v>
      </c>
      <c r="AG1398" s="179">
        <v>2.36111811781972</v>
      </c>
      <c r="AH1398" s="179">
        <v>2.58148914214956</v>
      </c>
      <c r="AI1398" s="179">
        <v>2.70741544176661</v>
      </c>
      <c r="AJ1398" s="179">
        <v>3.56791182248313</v>
      </c>
      <c r="AK1398" s="179">
        <v>4.44939591980249</v>
      </c>
      <c r="AL1398" s="179">
        <v>4.48087749470675</v>
      </c>
      <c r="AM1398" s="179">
        <v>5.62470804956164</v>
      </c>
      <c r="AN1398" s="179">
        <v>5.06853355958632</v>
      </c>
      <c r="AO1398" s="179">
        <v>4.36544505339112</v>
      </c>
      <c r="AP1398" s="179">
        <v>3.72531969700444</v>
      </c>
      <c r="AQ1398" s="179">
        <v>3.19013292363197</v>
      </c>
      <c r="AR1398" s="179">
        <v>2.91729260779503</v>
      </c>
      <c r="AS1398" s="177">
        <v>0.8</v>
      </c>
      <c r="AT1398" s="180">
        <v>1.13233274726967</v>
      </c>
      <c r="AU1398" s="181">
        <v>1391</v>
      </c>
    </row>
    <row r="1399" customHeight="1" spans="1:47">
      <c r="A1399" s="184" t="s">
        <v>1584</v>
      </c>
      <c r="B1399" s="185" t="s">
        <v>1618</v>
      </c>
      <c r="C1399" s="167" t="s">
        <v>1621</v>
      </c>
      <c r="D1399" s="186">
        <v>0</v>
      </c>
      <c r="E1399" s="186">
        <v>0.75</v>
      </c>
      <c r="F1399" s="186" t="s">
        <v>1587</v>
      </c>
      <c r="G1399" s="187">
        <v>20</v>
      </c>
      <c r="H1399" s="186" t="s">
        <v>160</v>
      </c>
      <c r="I1399" s="196" t="s">
        <v>160</v>
      </c>
      <c r="J1399" s="186" t="s">
        <v>160</v>
      </c>
      <c r="K1399" s="196" t="s">
        <v>160</v>
      </c>
      <c r="L1399" s="171">
        <v>0.3993</v>
      </c>
      <c r="M1399" s="172">
        <v>95</v>
      </c>
      <c r="N1399" s="173">
        <v>117.92</v>
      </c>
      <c r="O1399" s="173">
        <v>28.43</v>
      </c>
      <c r="P1399" s="174">
        <v>1.082</v>
      </c>
      <c r="Q1399" s="175">
        <v>23.03</v>
      </c>
      <c r="R1399" s="176">
        <v>19</v>
      </c>
      <c r="S1399" s="174">
        <f t="shared" si="42"/>
        <v>1.046616</v>
      </c>
      <c r="T1399" s="177">
        <f t="shared" si="43"/>
        <v>0.0338080059926469</v>
      </c>
      <c r="U1399" s="219">
        <v>2.25</v>
      </c>
      <c r="V1399" s="219">
        <v>2.46</v>
      </c>
      <c r="W1399" s="219">
        <v>2.58</v>
      </c>
      <c r="X1399" s="219">
        <v>3.4</v>
      </c>
      <c r="Y1399" s="219">
        <v>4.24</v>
      </c>
      <c r="Z1399" s="219">
        <v>4.27</v>
      </c>
      <c r="AA1399" s="219">
        <v>5.36</v>
      </c>
      <c r="AB1399" s="219">
        <v>4.83</v>
      </c>
      <c r="AC1399" s="219">
        <v>4.16</v>
      </c>
      <c r="AD1399" s="219">
        <v>3.55</v>
      </c>
      <c r="AE1399" s="219">
        <v>3.04</v>
      </c>
      <c r="AF1399" s="219">
        <v>2.78</v>
      </c>
      <c r="AG1399" s="179">
        <v>2.36111811781972</v>
      </c>
      <c r="AH1399" s="179">
        <v>2.58148914214956</v>
      </c>
      <c r="AI1399" s="179">
        <v>2.70741544176661</v>
      </c>
      <c r="AJ1399" s="179">
        <v>3.56791182248313</v>
      </c>
      <c r="AK1399" s="179">
        <v>4.44939591980249</v>
      </c>
      <c r="AL1399" s="179">
        <v>4.48087749470675</v>
      </c>
      <c r="AM1399" s="179">
        <v>5.62470804956164</v>
      </c>
      <c r="AN1399" s="179">
        <v>5.06853355958632</v>
      </c>
      <c r="AO1399" s="179">
        <v>4.36544505339112</v>
      </c>
      <c r="AP1399" s="179">
        <v>3.72531969700444</v>
      </c>
      <c r="AQ1399" s="179">
        <v>3.19013292363197</v>
      </c>
      <c r="AR1399" s="179">
        <v>2.91729260779503</v>
      </c>
      <c r="AS1399" s="177">
        <v>0.8</v>
      </c>
      <c r="AT1399" s="180">
        <v>1.11215438363001</v>
      </c>
      <c r="AU1399" s="181">
        <v>1392</v>
      </c>
    </row>
    <row r="1400" customHeight="1" spans="1:47">
      <c r="A1400" s="184" t="s">
        <v>1584</v>
      </c>
      <c r="B1400" s="185" t="s">
        <v>1618</v>
      </c>
      <c r="C1400" s="167" t="s">
        <v>1622</v>
      </c>
      <c r="D1400" s="186">
        <v>0</v>
      </c>
      <c r="E1400" s="186">
        <v>0.75</v>
      </c>
      <c r="F1400" s="186" t="s">
        <v>1587</v>
      </c>
      <c r="G1400" s="187">
        <v>20</v>
      </c>
      <c r="H1400" s="186" t="s">
        <v>160</v>
      </c>
      <c r="I1400" s="196" t="s">
        <v>160</v>
      </c>
      <c r="J1400" s="186" t="s">
        <v>160</v>
      </c>
      <c r="K1400" s="196" t="s">
        <v>160</v>
      </c>
      <c r="L1400" s="171">
        <v>0.3993</v>
      </c>
      <c r="M1400" s="172">
        <v>103</v>
      </c>
      <c r="N1400" s="173">
        <v>118.18</v>
      </c>
      <c r="O1400" s="173">
        <v>28.43</v>
      </c>
      <c r="P1400" s="174">
        <v>1.085</v>
      </c>
      <c r="Q1400" s="175">
        <v>23.33</v>
      </c>
      <c r="R1400" s="176">
        <v>19</v>
      </c>
      <c r="S1400" s="174">
        <f t="shared" si="42"/>
        <v>1.029608</v>
      </c>
      <c r="T1400" s="177">
        <f t="shared" si="43"/>
        <v>0.0537991157799862</v>
      </c>
      <c r="U1400" s="219">
        <v>2.26</v>
      </c>
      <c r="V1400" s="219">
        <v>2.43</v>
      </c>
      <c r="W1400" s="219">
        <v>2.53</v>
      </c>
      <c r="X1400" s="219">
        <v>3.38</v>
      </c>
      <c r="Y1400" s="219">
        <v>4.14</v>
      </c>
      <c r="Z1400" s="219">
        <v>4.09</v>
      </c>
      <c r="AA1400" s="219">
        <v>5.25</v>
      </c>
      <c r="AB1400" s="219">
        <v>4.72</v>
      </c>
      <c r="AC1400" s="219">
        <v>4.06</v>
      </c>
      <c r="AD1400" s="219">
        <v>3.57</v>
      </c>
      <c r="AE1400" s="219">
        <v>2.99</v>
      </c>
      <c r="AF1400" s="219">
        <v>2.8</v>
      </c>
      <c r="AG1400" s="179">
        <v>2.37435124824205</v>
      </c>
      <c r="AH1400" s="179">
        <v>2.55295289080893</v>
      </c>
      <c r="AI1400" s="179">
        <v>2.65801268055415</v>
      </c>
      <c r="AJ1400" s="179">
        <v>3.55102089338855</v>
      </c>
      <c r="AK1400" s="179">
        <v>4.34947529545225</v>
      </c>
      <c r="AL1400" s="179">
        <v>4.29694540057964</v>
      </c>
      <c r="AM1400" s="179">
        <v>5.51563896162423</v>
      </c>
      <c r="AN1400" s="179">
        <v>4.95882207597455</v>
      </c>
      <c r="AO1400" s="179">
        <v>4.26542746365607</v>
      </c>
      <c r="AP1400" s="179">
        <v>3.75063449390448</v>
      </c>
      <c r="AQ1400" s="179">
        <v>3.14128771338218</v>
      </c>
      <c r="AR1400" s="179">
        <v>2.94167411286626</v>
      </c>
      <c r="AS1400" s="177">
        <v>0.8</v>
      </c>
      <c r="AT1400" s="180">
        <v>1.11301946431542</v>
      </c>
      <c r="AU1400" s="181">
        <v>1393</v>
      </c>
    </row>
    <row r="1401" customHeight="1" spans="1:47">
      <c r="A1401" s="184" t="s">
        <v>1584</v>
      </c>
      <c r="B1401" s="185" t="s">
        <v>1618</v>
      </c>
      <c r="C1401" s="167" t="s">
        <v>1623</v>
      </c>
      <c r="D1401" s="186">
        <v>0</v>
      </c>
      <c r="E1401" s="186">
        <v>0.75</v>
      </c>
      <c r="F1401" s="186" t="s">
        <v>1587</v>
      </c>
      <c r="G1401" s="187">
        <v>20</v>
      </c>
      <c r="H1401" s="186" t="s">
        <v>160</v>
      </c>
      <c r="I1401" s="196" t="s">
        <v>160</v>
      </c>
      <c r="J1401" s="186" t="s">
        <v>160</v>
      </c>
      <c r="K1401" s="196" t="s">
        <v>160</v>
      </c>
      <c r="L1401" s="171">
        <v>0.3993</v>
      </c>
      <c r="M1401" s="172">
        <v>102</v>
      </c>
      <c r="N1401" s="173">
        <v>118.25</v>
      </c>
      <c r="O1401" s="173">
        <v>28.68</v>
      </c>
      <c r="P1401" s="174">
        <v>1.033</v>
      </c>
      <c r="Q1401" s="175">
        <v>23.68</v>
      </c>
      <c r="R1401" s="176">
        <v>19</v>
      </c>
      <c r="S1401" s="174">
        <f t="shared" si="42"/>
        <v>1.029608</v>
      </c>
      <c r="T1401" s="177">
        <f t="shared" si="43"/>
        <v>0.00329445769652148</v>
      </c>
      <c r="U1401" s="219">
        <v>2.26</v>
      </c>
      <c r="V1401" s="219">
        <v>2.43</v>
      </c>
      <c r="W1401" s="219">
        <v>2.53</v>
      </c>
      <c r="X1401" s="219">
        <v>3.38</v>
      </c>
      <c r="Y1401" s="219">
        <v>4.14</v>
      </c>
      <c r="Z1401" s="219">
        <v>4.09</v>
      </c>
      <c r="AA1401" s="219">
        <v>5.25</v>
      </c>
      <c r="AB1401" s="219">
        <v>4.72</v>
      </c>
      <c r="AC1401" s="219">
        <v>4.06</v>
      </c>
      <c r="AD1401" s="219">
        <v>3.57</v>
      </c>
      <c r="AE1401" s="219">
        <v>2.99</v>
      </c>
      <c r="AF1401" s="219">
        <v>2.8</v>
      </c>
      <c r="AG1401" s="179">
        <v>2.37835494673701</v>
      </c>
      <c r="AH1401" s="179">
        <v>2.55725775246502</v>
      </c>
      <c r="AI1401" s="179">
        <v>2.6624946970109</v>
      </c>
      <c r="AJ1401" s="179">
        <v>3.55700872565093</v>
      </c>
      <c r="AK1401" s="179">
        <v>4.35680950419966</v>
      </c>
      <c r="AL1401" s="179">
        <v>4.30419103192671</v>
      </c>
      <c r="AM1401" s="179">
        <v>5.52493958865899</v>
      </c>
      <c r="AN1401" s="179">
        <v>4.96718378256579</v>
      </c>
      <c r="AO1401" s="179">
        <v>4.27261994856295</v>
      </c>
      <c r="AP1401" s="179">
        <v>3.75695892028811</v>
      </c>
      <c r="AQ1401" s="179">
        <v>3.14658464192197</v>
      </c>
      <c r="AR1401" s="179">
        <v>2.94663444728479</v>
      </c>
      <c r="AS1401" s="177">
        <v>0.8</v>
      </c>
      <c r="AT1401" s="180">
        <v>1.1118416236899</v>
      </c>
      <c r="AU1401" s="181">
        <v>1394</v>
      </c>
    </row>
    <row r="1402" customHeight="1" spans="1:47">
      <c r="A1402" s="184" t="s">
        <v>1584</v>
      </c>
      <c r="B1402" s="185" t="s">
        <v>1618</v>
      </c>
      <c r="C1402" s="167" t="s">
        <v>1624</v>
      </c>
      <c r="D1402" s="186">
        <v>0</v>
      </c>
      <c r="E1402" s="186">
        <v>0.75</v>
      </c>
      <c r="F1402" s="186" t="s">
        <v>1587</v>
      </c>
      <c r="G1402" s="187">
        <v>20</v>
      </c>
      <c r="H1402" s="186" t="s">
        <v>160</v>
      </c>
      <c r="I1402" s="196" t="s">
        <v>160</v>
      </c>
      <c r="J1402" s="186" t="s">
        <v>160</v>
      </c>
      <c r="K1402" s="196" t="s">
        <v>160</v>
      </c>
      <c r="L1402" s="171">
        <v>0.3993</v>
      </c>
      <c r="M1402" s="172">
        <v>62</v>
      </c>
      <c r="N1402" s="173">
        <v>117.7</v>
      </c>
      <c r="O1402" s="173">
        <v>28.32</v>
      </c>
      <c r="P1402" s="174">
        <v>1.103</v>
      </c>
      <c r="Q1402" s="175">
        <v>22.92</v>
      </c>
      <c r="R1402" s="176">
        <v>19</v>
      </c>
      <c r="S1402" s="174">
        <f t="shared" si="42"/>
        <v>1.046616</v>
      </c>
      <c r="T1402" s="177">
        <f t="shared" si="43"/>
        <v>0.0538726715433357</v>
      </c>
      <c r="U1402" s="219">
        <v>2.25</v>
      </c>
      <c r="V1402" s="219">
        <v>2.46</v>
      </c>
      <c r="W1402" s="219">
        <v>2.58</v>
      </c>
      <c r="X1402" s="219">
        <v>3.4</v>
      </c>
      <c r="Y1402" s="219">
        <v>4.24</v>
      </c>
      <c r="Z1402" s="219">
        <v>4.27</v>
      </c>
      <c r="AA1402" s="219">
        <v>5.36</v>
      </c>
      <c r="AB1402" s="219">
        <v>4.83</v>
      </c>
      <c r="AC1402" s="219">
        <v>4.16</v>
      </c>
      <c r="AD1402" s="219">
        <v>3.55</v>
      </c>
      <c r="AE1402" s="219">
        <v>3.04</v>
      </c>
      <c r="AF1402" s="219">
        <v>2.78</v>
      </c>
      <c r="AG1402" s="179">
        <v>2.35931229792015</v>
      </c>
      <c r="AH1402" s="179">
        <v>2.57951477905937</v>
      </c>
      <c r="AI1402" s="179">
        <v>2.70534476828178</v>
      </c>
      <c r="AJ1402" s="179">
        <v>3.56518302796823</v>
      </c>
      <c r="AK1402" s="179">
        <v>4.44599295252509</v>
      </c>
      <c r="AL1402" s="179">
        <v>4.47745044983069</v>
      </c>
      <c r="AM1402" s="179">
        <v>5.62040618526757</v>
      </c>
      <c r="AN1402" s="179">
        <v>5.06465706620193</v>
      </c>
      <c r="AO1402" s="179">
        <v>4.36210629304348</v>
      </c>
      <c r="AP1402" s="179">
        <v>3.72247051449624</v>
      </c>
      <c r="AQ1402" s="179">
        <v>3.18769306030101</v>
      </c>
      <c r="AR1402" s="179">
        <v>2.91506141698579</v>
      </c>
      <c r="AS1402" s="177">
        <v>0.8</v>
      </c>
      <c r="AT1402" s="180">
        <v>1.11148228248212</v>
      </c>
      <c r="AU1402" s="181">
        <v>1395</v>
      </c>
    </row>
    <row r="1403" customHeight="1" spans="1:47">
      <c r="A1403" s="184" t="s">
        <v>1584</v>
      </c>
      <c r="B1403" s="185" t="s">
        <v>1618</v>
      </c>
      <c r="C1403" s="167" t="s">
        <v>1625</v>
      </c>
      <c r="D1403" s="186">
        <v>0</v>
      </c>
      <c r="E1403" s="186">
        <v>0.75</v>
      </c>
      <c r="F1403" s="186" t="s">
        <v>1587</v>
      </c>
      <c r="G1403" s="187">
        <v>20</v>
      </c>
      <c r="H1403" s="186" t="s">
        <v>160</v>
      </c>
      <c r="I1403" s="196" t="s">
        <v>160</v>
      </c>
      <c r="J1403" s="186" t="s">
        <v>160</v>
      </c>
      <c r="K1403" s="196" t="s">
        <v>160</v>
      </c>
      <c r="L1403" s="171">
        <v>0.3993</v>
      </c>
      <c r="M1403" s="172">
        <v>74</v>
      </c>
      <c r="N1403" s="173">
        <v>117.6</v>
      </c>
      <c r="O1403" s="173">
        <v>28.42</v>
      </c>
      <c r="P1403" s="174">
        <v>1.078</v>
      </c>
      <c r="Q1403" s="175">
        <v>23.02</v>
      </c>
      <c r="R1403" s="176">
        <v>19</v>
      </c>
      <c r="S1403" s="174">
        <f t="shared" si="42"/>
        <v>1.046616</v>
      </c>
      <c r="T1403" s="177">
        <f t="shared" si="43"/>
        <v>0.0299861649353728</v>
      </c>
      <c r="U1403" s="219">
        <v>2.25</v>
      </c>
      <c r="V1403" s="219">
        <v>2.46</v>
      </c>
      <c r="W1403" s="219">
        <v>2.58</v>
      </c>
      <c r="X1403" s="219">
        <v>3.4</v>
      </c>
      <c r="Y1403" s="219">
        <v>4.24</v>
      </c>
      <c r="Z1403" s="219">
        <v>4.27</v>
      </c>
      <c r="AA1403" s="219">
        <v>5.36</v>
      </c>
      <c r="AB1403" s="219">
        <v>4.83</v>
      </c>
      <c r="AC1403" s="219">
        <v>4.16</v>
      </c>
      <c r="AD1403" s="219">
        <v>3.55</v>
      </c>
      <c r="AE1403" s="219">
        <v>3.04</v>
      </c>
      <c r="AF1403" s="219">
        <v>2.78</v>
      </c>
      <c r="AG1403" s="179">
        <v>2.36099772982641</v>
      </c>
      <c r="AH1403" s="179">
        <v>2.58135751794354</v>
      </c>
      <c r="AI1403" s="179">
        <v>2.70727739686762</v>
      </c>
      <c r="AJ1403" s="179">
        <v>3.5677299028488</v>
      </c>
      <c r="AK1403" s="179">
        <v>4.44916905531733</v>
      </c>
      <c r="AL1403" s="179">
        <v>4.48064902504835</v>
      </c>
      <c r="AM1403" s="179">
        <v>5.6244212586087</v>
      </c>
      <c r="AN1403" s="179">
        <v>5.06827512669403</v>
      </c>
      <c r="AO1403" s="179">
        <v>4.36522246936794</v>
      </c>
      <c r="AP1403" s="179">
        <v>3.72512975150389</v>
      </c>
      <c r="AQ1403" s="179">
        <v>3.18997026607657</v>
      </c>
      <c r="AR1403" s="179">
        <v>2.91714386174108</v>
      </c>
      <c r="AS1403" s="177">
        <v>0.8</v>
      </c>
      <c r="AT1403" s="180">
        <v>1.10896689402762</v>
      </c>
      <c r="AU1403" s="181">
        <v>1396</v>
      </c>
    </row>
    <row r="1404" customHeight="1" spans="1:47">
      <c r="A1404" s="184" t="s">
        <v>1584</v>
      </c>
      <c r="B1404" s="185" t="s">
        <v>1618</v>
      </c>
      <c r="C1404" s="167" t="s">
        <v>1626</v>
      </c>
      <c r="D1404" s="186">
        <v>0</v>
      </c>
      <c r="E1404" s="186">
        <v>0.75</v>
      </c>
      <c r="F1404" s="186" t="s">
        <v>1587</v>
      </c>
      <c r="G1404" s="187">
        <v>20</v>
      </c>
      <c r="H1404" s="186" t="s">
        <v>160</v>
      </c>
      <c r="I1404" s="196" t="s">
        <v>160</v>
      </c>
      <c r="J1404" s="186" t="s">
        <v>160</v>
      </c>
      <c r="K1404" s="196" t="s">
        <v>160</v>
      </c>
      <c r="L1404" s="171">
        <v>0.3993</v>
      </c>
      <c r="M1404" s="172">
        <v>56</v>
      </c>
      <c r="N1404" s="173">
        <v>117.43</v>
      </c>
      <c r="O1404" s="173">
        <v>28.4</v>
      </c>
      <c r="P1404" s="174">
        <v>1.048</v>
      </c>
      <c r="Q1404" s="175">
        <v>23</v>
      </c>
      <c r="R1404" s="176">
        <v>19</v>
      </c>
      <c r="S1404" s="174">
        <f t="shared" si="42"/>
        <v>1.046616</v>
      </c>
      <c r="T1404" s="177">
        <f t="shared" si="43"/>
        <v>0.00132235700581695</v>
      </c>
      <c r="U1404" s="219">
        <v>2.25</v>
      </c>
      <c r="V1404" s="219">
        <v>2.46</v>
      </c>
      <c r="W1404" s="219">
        <v>2.58</v>
      </c>
      <c r="X1404" s="219">
        <v>3.4</v>
      </c>
      <c r="Y1404" s="219">
        <v>4.24</v>
      </c>
      <c r="Z1404" s="219">
        <v>4.27</v>
      </c>
      <c r="AA1404" s="219">
        <v>5.36</v>
      </c>
      <c r="AB1404" s="219">
        <v>4.83</v>
      </c>
      <c r="AC1404" s="219">
        <v>4.16</v>
      </c>
      <c r="AD1404" s="219">
        <v>3.55</v>
      </c>
      <c r="AE1404" s="219">
        <v>3.04</v>
      </c>
      <c r="AF1404" s="219">
        <v>2.78</v>
      </c>
      <c r="AG1404" s="179">
        <v>2.3607569538398</v>
      </c>
      <c r="AH1404" s="179">
        <v>2.58109426953152</v>
      </c>
      <c r="AI1404" s="179">
        <v>2.70700130706964</v>
      </c>
      <c r="AJ1404" s="179">
        <v>3.56736606358015</v>
      </c>
      <c r="AK1404" s="179">
        <v>4.44871532634701</v>
      </c>
      <c r="AL1404" s="179">
        <v>4.48019208573154</v>
      </c>
      <c r="AM1404" s="179">
        <v>5.62384767670282</v>
      </c>
      <c r="AN1404" s="179">
        <v>5.06775826090945</v>
      </c>
      <c r="AO1404" s="179">
        <v>4.36477730132159</v>
      </c>
      <c r="AP1404" s="179">
        <v>3.7247498605028</v>
      </c>
      <c r="AQ1404" s="179">
        <v>3.18964495096578</v>
      </c>
      <c r="AR1404" s="179">
        <v>2.91684636963318</v>
      </c>
      <c r="AS1404" s="177">
        <v>0.8</v>
      </c>
      <c r="AT1404" s="180">
        <v>1.11840143921871</v>
      </c>
      <c r="AU1404" s="181">
        <v>1397</v>
      </c>
    </row>
    <row r="1405" customHeight="1" spans="1:47">
      <c r="A1405" s="184" t="s">
        <v>1584</v>
      </c>
      <c r="B1405" s="185" t="s">
        <v>1618</v>
      </c>
      <c r="C1405" s="167" t="s">
        <v>1627</v>
      </c>
      <c r="D1405" s="186">
        <v>0</v>
      </c>
      <c r="E1405" s="186">
        <v>0.75</v>
      </c>
      <c r="F1405" s="186" t="s">
        <v>1587</v>
      </c>
      <c r="G1405" s="187">
        <v>20</v>
      </c>
      <c r="H1405" s="186" t="s">
        <v>160</v>
      </c>
      <c r="I1405" s="196" t="s">
        <v>160</v>
      </c>
      <c r="J1405" s="186" t="s">
        <v>160</v>
      </c>
      <c r="K1405" s="196" t="s">
        <v>160</v>
      </c>
      <c r="L1405" s="171">
        <v>0.3993</v>
      </c>
      <c r="M1405" s="172">
        <v>18</v>
      </c>
      <c r="N1405" s="173">
        <v>116.68</v>
      </c>
      <c r="O1405" s="173">
        <v>28.7</v>
      </c>
      <c r="P1405" s="174">
        <v>1.014</v>
      </c>
      <c r="Q1405" s="175">
        <v>22</v>
      </c>
      <c r="R1405" s="176">
        <v>18</v>
      </c>
      <c r="S1405" s="174">
        <f t="shared" si="42"/>
        <v>1.056872</v>
      </c>
      <c r="T1405" s="177">
        <f t="shared" si="43"/>
        <v>-0.0405649880023314</v>
      </c>
      <c r="U1405" s="219">
        <v>2.34</v>
      </c>
      <c r="V1405" s="219">
        <v>2.57</v>
      </c>
      <c r="W1405" s="219">
        <v>2.69</v>
      </c>
      <c r="X1405" s="219">
        <v>3.47</v>
      </c>
      <c r="Y1405" s="219">
        <v>4.27</v>
      </c>
      <c r="Z1405" s="219">
        <v>4.39</v>
      </c>
      <c r="AA1405" s="219">
        <v>5.31</v>
      </c>
      <c r="AB1405" s="219">
        <v>4.9</v>
      </c>
      <c r="AC1405" s="219">
        <v>4.19</v>
      </c>
      <c r="AD1405" s="219">
        <v>3.49</v>
      </c>
      <c r="AE1405" s="219">
        <v>3</v>
      </c>
      <c r="AF1405" s="219">
        <v>2.73</v>
      </c>
      <c r="AG1405" s="179">
        <v>2.43975762438592</v>
      </c>
      <c r="AH1405" s="179">
        <v>2.67956286097086</v>
      </c>
      <c r="AI1405" s="179">
        <v>2.8046786365804</v>
      </c>
      <c r="AJ1405" s="179">
        <v>3.61793117804237</v>
      </c>
      <c r="AK1405" s="179">
        <v>4.4520363487726</v>
      </c>
      <c r="AL1405" s="179">
        <v>4.57715212438214</v>
      </c>
      <c r="AM1405" s="179">
        <v>5.5363730707219</v>
      </c>
      <c r="AN1405" s="179">
        <v>5.10889417072266</v>
      </c>
      <c r="AO1405" s="179">
        <v>4.36862583169958</v>
      </c>
      <c r="AP1405" s="179">
        <v>3.63878380731063</v>
      </c>
      <c r="AQ1405" s="179">
        <v>3.12789439023836</v>
      </c>
      <c r="AR1405" s="179">
        <v>2.84638389511691</v>
      </c>
      <c r="AS1405" s="177">
        <v>0.8</v>
      </c>
      <c r="AT1405" s="180">
        <v>1.11840143921871</v>
      </c>
      <c r="AU1405" s="181">
        <v>1398</v>
      </c>
    </row>
    <row r="1406" customHeight="1" spans="1:47">
      <c r="A1406" s="184" t="s">
        <v>1584</v>
      </c>
      <c r="B1406" s="185" t="s">
        <v>1618</v>
      </c>
      <c r="C1406" s="167" t="s">
        <v>1628</v>
      </c>
      <c r="D1406" s="186">
        <v>0</v>
      </c>
      <c r="E1406" s="186">
        <v>0.75</v>
      </c>
      <c r="F1406" s="186" t="s">
        <v>1587</v>
      </c>
      <c r="G1406" s="187">
        <v>20</v>
      </c>
      <c r="H1406" s="186" t="s">
        <v>160</v>
      </c>
      <c r="I1406" s="196" t="s">
        <v>160</v>
      </c>
      <c r="J1406" s="186" t="s">
        <v>160</v>
      </c>
      <c r="K1406" s="196" t="s">
        <v>160</v>
      </c>
      <c r="L1406" s="171">
        <v>0.3993</v>
      </c>
      <c r="M1406" s="172">
        <v>24</v>
      </c>
      <c r="N1406" s="173">
        <v>116.67</v>
      </c>
      <c r="O1406" s="173">
        <v>29</v>
      </c>
      <c r="P1406" s="174">
        <v>1.001</v>
      </c>
      <c r="Q1406" s="175">
        <v>22.7</v>
      </c>
      <c r="R1406" s="176">
        <v>19</v>
      </c>
      <c r="S1406" s="174">
        <f t="shared" si="42"/>
        <v>1.053816</v>
      </c>
      <c r="T1406" s="177">
        <f t="shared" si="43"/>
        <v>-0.0501188063191299</v>
      </c>
      <c r="U1406" s="219">
        <v>2.39</v>
      </c>
      <c r="V1406" s="219">
        <v>2.83</v>
      </c>
      <c r="W1406" s="219">
        <v>2.93</v>
      </c>
      <c r="X1406" s="219">
        <v>3.58</v>
      </c>
      <c r="Y1406" s="219">
        <v>4.28</v>
      </c>
      <c r="Z1406" s="219">
        <v>4.27</v>
      </c>
      <c r="AA1406" s="219">
        <v>5.09</v>
      </c>
      <c r="AB1406" s="219">
        <v>4.74</v>
      </c>
      <c r="AC1406" s="219">
        <v>4.16</v>
      </c>
      <c r="AD1406" s="219">
        <v>3.36</v>
      </c>
      <c r="AE1406" s="219">
        <v>2.98</v>
      </c>
      <c r="AF1406" s="219">
        <v>2.64</v>
      </c>
      <c r="AG1406" s="179">
        <v>2.5006395803442</v>
      </c>
      <c r="AH1406" s="179">
        <v>2.96100837337827</v>
      </c>
      <c r="AI1406" s="179">
        <v>3.06563764452238</v>
      </c>
      <c r="AJ1406" s="179">
        <v>3.74572790695909</v>
      </c>
      <c r="AK1406" s="179">
        <v>4.47813280496785</v>
      </c>
      <c r="AL1406" s="179">
        <v>4.46766987785344</v>
      </c>
      <c r="AM1406" s="179">
        <v>5.32562990123513</v>
      </c>
      <c r="AN1406" s="179">
        <v>4.95942745223075</v>
      </c>
      <c r="AO1406" s="179">
        <v>4.35257767959492</v>
      </c>
      <c r="AP1406" s="179">
        <v>3.51554351044205</v>
      </c>
      <c r="AQ1406" s="179">
        <v>3.11795228009444</v>
      </c>
      <c r="AR1406" s="179">
        <v>2.76221275820447</v>
      </c>
      <c r="AS1406" s="177">
        <v>0.8</v>
      </c>
      <c r="AT1406" s="180">
        <v>1.14869150708009</v>
      </c>
      <c r="AU1406" s="181">
        <v>1399</v>
      </c>
    </row>
    <row r="1407" customHeight="1" spans="1:47">
      <c r="A1407" s="184" t="s">
        <v>1584</v>
      </c>
      <c r="B1407" s="185" t="s">
        <v>1618</v>
      </c>
      <c r="C1407" s="167" t="s">
        <v>1629</v>
      </c>
      <c r="D1407" s="186">
        <v>0</v>
      </c>
      <c r="E1407" s="186">
        <v>0.75</v>
      </c>
      <c r="F1407" s="186" t="s">
        <v>1587</v>
      </c>
      <c r="G1407" s="187">
        <v>20</v>
      </c>
      <c r="H1407" s="186" t="s">
        <v>160</v>
      </c>
      <c r="I1407" s="196" t="s">
        <v>160</v>
      </c>
      <c r="J1407" s="186" t="s">
        <v>160</v>
      </c>
      <c r="K1407" s="196" t="s">
        <v>160</v>
      </c>
      <c r="L1407" s="171">
        <v>0.3993</v>
      </c>
      <c r="M1407" s="172">
        <v>48</v>
      </c>
      <c r="N1407" s="173">
        <v>117.07</v>
      </c>
      <c r="O1407" s="173">
        <v>28.7</v>
      </c>
      <c r="P1407" s="174">
        <v>1.026</v>
      </c>
      <c r="Q1407" s="175">
        <v>23.4</v>
      </c>
      <c r="R1407" s="176">
        <v>19</v>
      </c>
      <c r="S1407" s="174">
        <f t="shared" si="42"/>
        <v>1.046616</v>
      </c>
      <c r="T1407" s="177">
        <f t="shared" si="43"/>
        <v>-0.0196977688091907</v>
      </c>
      <c r="U1407" s="219">
        <v>2.25</v>
      </c>
      <c r="V1407" s="219">
        <v>2.46</v>
      </c>
      <c r="W1407" s="219">
        <v>2.58</v>
      </c>
      <c r="X1407" s="219">
        <v>3.4</v>
      </c>
      <c r="Y1407" s="219">
        <v>4.24</v>
      </c>
      <c r="Z1407" s="219">
        <v>4.27</v>
      </c>
      <c r="AA1407" s="219">
        <v>5.36</v>
      </c>
      <c r="AB1407" s="219">
        <v>4.83</v>
      </c>
      <c r="AC1407" s="219">
        <v>4.16</v>
      </c>
      <c r="AD1407" s="219">
        <v>3.55</v>
      </c>
      <c r="AE1407" s="219">
        <v>3.04</v>
      </c>
      <c r="AF1407" s="219">
        <v>2.78</v>
      </c>
      <c r="AG1407" s="179">
        <v>2.36567566328052</v>
      </c>
      <c r="AH1407" s="179">
        <v>2.58647205852003</v>
      </c>
      <c r="AI1407" s="179">
        <v>2.71264142722832</v>
      </c>
      <c r="AJ1407" s="179">
        <v>3.57479878006833</v>
      </c>
      <c r="AK1407" s="179">
        <v>4.45798436102639</v>
      </c>
      <c r="AL1407" s="179">
        <v>4.48952670320347</v>
      </c>
      <c r="AM1407" s="179">
        <v>5.63556513563714</v>
      </c>
      <c r="AN1407" s="179">
        <v>5.07831709050884</v>
      </c>
      <c r="AO1407" s="179">
        <v>4.3738714485542</v>
      </c>
      <c r="AP1407" s="179">
        <v>3.7325104909537</v>
      </c>
      <c r="AQ1407" s="179">
        <v>3.19629067394345</v>
      </c>
      <c r="AR1407" s="179">
        <v>2.92292370840881</v>
      </c>
      <c r="AS1407" s="177">
        <v>0.8</v>
      </c>
      <c r="AT1407" s="180">
        <v>1.14918925127786</v>
      </c>
      <c r="AU1407" s="181">
        <v>1400</v>
      </c>
    </row>
    <row r="1408" customHeight="1" spans="1:47">
      <c r="A1408" s="184" t="s">
        <v>1584</v>
      </c>
      <c r="B1408" s="185" t="s">
        <v>1618</v>
      </c>
      <c r="C1408" s="167" t="s">
        <v>1630</v>
      </c>
      <c r="D1408" s="186">
        <v>0</v>
      </c>
      <c r="E1408" s="186">
        <v>0.75</v>
      </c>
      <c r="F1408" s="186" t="s">
        <v>1587</v>
      </c>
      <c r="G1408" s="187">
        <v>20</v>
      </c>
      <c r="H1408" s="186" t="s">
        <v>160</v>
      </c>
      <c r="I1408" s="196" t="s">
        <v>160</v>
      </c>
      <c r="J1408" s="186" t="s">
        <v>160</v>
      </c>
      <c r="K1408" s="196" t="s">
        <v>160</v>
      </c>
      <c r="L1408" s="171">
        <v>0.3993</v>
      </c>
      <c r="M1408" s="172">
        <v>75</v>
      </c>
      <c r="N1408" s="173">
        <v>117.85</v>
      </c>
      <c r="O1408" s="173">
        <v>29.25</v>
      </c>
      <c r="P1408" s="174">
        <v>0.992</v>
      </c>
      <c r="Q1408" s="175">
        <v>23.75</v>
      </c>
      <c r="R1408" s="176">
        <v>19</v>
      </c>
      <c r="S1408" s="174">
        <f t="shared" si="42"/>
        <v>1.05272</v>
      </c>
      <c r="T1408" s="177">
        <f t="shared" si="43"/>
        <v>-0.0576791549509842</v>
      </c>
      <c r="U1408" s="219">
        <v>2.46</v>
      </c>
      <c r="V1408" s="219">
        <v>2.76</v>
      </c>
      <c r="W1408" s="219">
        <v>2.73</v>
      </c>
      <c r="X1408" s="219">
        <v>3.65</v>
      </c>
      <c r="Y1408" s="219">
        <v>4.28</v>
      </c>
      <c r="Z1408" s="219">
        <v>4.17</v>
      </c>
      <c r="AA1408" s="219">
        <v>5.02</v>
      </c>
      <c r="AB1408" s="219">
        <v>4.66</v>
      </c>
      <c r="AC1408" s="219">
        <v>4.14</v>
      </c>
      <c r="AD1408" s="219">
        <v>3.54</v>
      </c>
      <c r="AE1408" s="219">
        <v>3.06</v>
      </c>
      <c r="AF1408" s="219">
        <v>2.73</v>
      </c>
      <c r="AG1408" s="179">
        <v>2.58669214985941</v>
      </c>
      <c r="AH1408" s="179">
        <v>2.90214241203739</v>
      </c>
      <c r="AI1408" s="179">
        <v>2.87059738581959</v>
      </c>
      <c r="AJ1408" s="179">
        <v>3.83797818983205</v>
      </c>
      <c r="AK1408" s="179">
        <v>4.50042374040581</v>
      </c>
      <c r="AL1408" s="179">
        <v>4.38475864427388</v>
      </c>
      <c r="AM1408" s="179">
        <v>5.27853438711148</v>
      </c>
      <c r="AN1408" s="179">
        <v>4.89999407249791</v>
      </c>
      <c r="AO1408" s="179">
        <v>4.35321361805608</v>
      </c>
      <c r="AP1408" s="179">
        <v>3.72231309370013</v>
      </c>
      <c r="AQ1408" s="179">
        <v>3.21759267421537</v>
      </c>
      <c r="AR1408" s="179">
        <v>2.87059738581959</v>
      </c>
      <c r="AS1408" s="177">
        <v>0.8</v>
      </c>
      <c r="AT1408" s="180">
        <v>1.15640016080966</v>
      </c>
      <c r="AU1408" s="181">
        <v>1401</v>
      </c>
    </row>
    <row r="1409" customHeight="1" spans="1:47">
      <c r="A1409" s="184" t="s">
        <v>1584</v>
      </c>
      <c r="B1409" s="185" t="s">
        <v>1618</v>
      </c>
      <c r="C1409" s="167" t="s">
        <v>1631</v>
      </c>
      <c r="D1409" s="186">
        <v>0</v>
      </c>
      <c r="E1409" s="186">
        <v>0.75</v>
      </c>
      <c r="F1409" s="186" t="s">
        <v>1587</v>
      </c>
      <c r="G1409" s="187">
        <v>20</v>
      </c>
      <c r="H1409" s="186" t="s">
        <v>160</v>
      </c>
      <c r="I1409" s="196" t="s">
        <v>160</v>
      </c>
      <c r="J1409" s="186" t="s">
        <v>160</v>
      </c>
      <c r="K1409" s="196" t="s">
        <v>160</v>
      </c>
      <c r="L1409" s="171">
        <v>0.3993</v>
      </c>
      <c r="M1409" s="172">
        <v>73</v>
      </c>
      <c r="N1409" s="173">
        <v>117.57</v>
      </c>
      <c r="O1409" s="173">
        <v>28.95</v>
      </c>
      <c r="P1409" s="174">
        <v>1.018</v>
      </c>
      <c r="Q1409" s="175">
        <v>23.75</v>
      </c>
      <c r="R1409" s="176">
        <v>19</v>
      </c>
      <c r="S1409" s="174">
        <f t="shared" si="42"/>
        <v>1.046616</v>
      </c>
      <c r="T1409" s="177">
        <f t="shared" si="43"/>
        <v>-0.027341450923739</v>
      </c>
      <c r="U1409" s="219">
        <v>2.25</v>
      </c>
      <c r="V1409" s="219">
        <v>2.46</v>
      </c>
      <c r="W1409" s="219">
        <v>2.58</v>
      </c>
      <c r="X1409" s="219">
        <v>3.4</v>
      </c>
      <c r="Y1409" s="219">
        <v>4.24</v>
      </c>
      <c r="Z1409" s="219">
        <v>4.27</v>
      </c>
      <c r="AA1409" s="219">
        <v>5.36</v>
      </c>
      <c r="AB1409" s="219">
        <v>4.83</v>
      </c>
      <c r="AC1409" s="219">
        <v>4.16</v>
      </c>
      <c r="AD1409" s="219">
        <v>3.55</v>
      </c>
      <c r="AE1409" s="219">
        <v>3.04</v>
      </c>
      <c r="AF1409" s="219">
        <v>2.78</v>
      </c>
      <c r="AG1409" s="179">
        <v>2.36992363961568</v>
      </c>
      <c r="AH1409" s="179">
        <v>2.59111651264647</v>
      </c>
      <c r="AI1409" s="179">
        <v>2.71751244009264</v>
      </c>
      <c r="AJ1409" s="179">
        <v>3.58121794430813</v>
      </c>
      <c r="AK1409" s="179">
        <v>4.46598943643132</v>
      </c>
      <c r="AL1409" s="179">
        <v>4.49758841829286</v>
      </c>
      <c r="AM1409" s="179">
        <v>5.64568475926223</v>
      </c>
      <c r="AN1409" s="179">
        <v>5.08743607970832</v>
      </c>
      <c r="AO1409" s="179">
        <v>4.38172548480054</v>
      </c>
      <c r="AP1409" s="179">
        <v>3.73921285361584</v>
      </c>
      <c r="AQ1409" s="179">
        <v>3.20203016196962</v>
      </c>
      <c r="AR1409" s="179">
        <v>2.92817231916959</v>
      </c>
      <c r="AS1409" s="177">
        <v>0.8</v>
      </c>
      <c r="AT1409" s="180">
        <v>1.15129509211458</v>
      </c>
      <c r="AU1409" s="181">
        <v>1402</v>
      </c>
    </row>
    <row r="1410" customHeight="1" spans="1:47">
      <c r="A1410" s="184" t="s">
        <v>1584</v>
      </c>
      <c r="B1410" s="185" t="s">
        <v>1632</v>
      </c>
      <c r="C1410" s="188" t="s">
        <v>1633</v>
      </c>
      <c r="D1410" s="186">
        <v>0</v>
      </c>
      <c r="E1410" s="186">
        <v>0.75</v>
      </c>
      <c r="F1410" s="186" t="s">
        <v>1587</v>
      </c>
      <c r="G1410" s="187">
        <v>20</v>
      </c>
      <c r="H1410" s="186" t="s">
        <v>160</v>
      </c>
      <c r="I1410" s="196" t="s">
        <v>160</v>
      </c>
      <c r="J1410" s="186" t="s">
        <v>160</v>
      </c>
      <c r="K1410" s="196" t="s">
        <v>160</v>
      </c>
      <c r="L1410" s="171">
        <v>0.3993</v>
      </c>
      <c r="M1410" s="172">
        <v>40</v>
      </c>
      <c r="N1410" s="173">
        <v>117.07</v>
      </c>
      <c r="O1410" s="173">
        <v>28.27</v>
      </c>
      <c r="P1410" s="174">
        <v>1.057</v>
      </c>
      <c r="Q1410" s="175">
        <v>22.87</v>
      </c>
      <c r="R1410" s="176">
        <v>18</v>
      </c>
      <c r="S1410" s="174">
        <f t="shared" si="42"/>
        <v>1.046616</v>
      </c>
      <c r="T1410" s="177">
        <f t="shared" si="43"/>
        <v>0.00992149938468345</v>
      </c>
      <c r="U1410" s="219">
        <v>2.25</v>
      </c>
      <c r="V1410" s="219">
        <v>2.46</v>
      </c>
      <c r="W1410" s="219">
        <v>2.58</v>
      </c>
      <c r="X1410" s="219">
        <v>3.4</v>
      </c>
      <c r="Y1410" s="219">
        <v>4.24</v>
      </c>
      <c r="Z1410" s="219">
        <v>4.27</v>
      </c>
      <c r="AA1410" s="219">
        <v>5.36</v>
      </c>
      <c r="AB1410" s="219">
        <v>4.83</v>
      </c>
      <c r="AC1410" s="219">
        <v>4.16</v>
      </c>
      <c r="AD1410" s="219">
        <v>3.55</v>
      </c>
      <c r="AE1410" s="219">
        <v>3.04</v>
      </c>
      <c r="AF1410" s="219">
        <v>2.78</v>
      </c>
      <c r="AG1410" s="179">
        <v>2.35871035795363</v>
      </c>
      <c r="AH1410" s="179">
        <v>2.57885665802931</v>
      </c>
      <c r="AI1410" s="179">
        <v>2.70465454378683</v>
      </c>
      <c r="AJ1410" s="179">
        <v>3.5642734297966</v>
      </c>
      <c r="AK1410" s="179">
        <v>4.44485863009929</v>
      </c>
      <c r="AL1410" s="179">
        <v>4.47630810153867</v>
      </c>
      <c r="AM1410" s="179">
        <v>5.61897223050288</v>
      </c>
      <c r="AN1410" s="179">
        <v>5.06336490174047</v>
      </c>
      <c r="AO1410" s="179">
        <v>4.36099337292761</v>
      </c>
      <c r="AP1410" s="179">
        <v>3.72152078699351</v>
      </c>
      <c r="AQ1410" s="179">
        <v>3.18687977252402</v>
      </c>
      <c r="AR1410" s="179">
        <v>2.91431768671604</v>
      </c>
      <c r="AS1410" s="177">
        <v>0.8</v>
      </c>
      <c r="AT1410" s="180">
        <v>1.14931049665937</v>
      </c>
      <c r="AU1410" s="181">
        <v>1403</v>
      </c>
    </row>
    <row r="1411" customHeight="1" spans="1:47">
      <c r="A1411" s="184" t="s">
        <v>1584</v>
      </c>
      <c r="B1411" s="185" t="s">
        <v>1632</v>
      </c>
      <c r="C1411" s="167" t="s">
        <v>1634</v>
      </c>
      <c r="D1411" s="186">
        <v>0</v>
      </c>
      <c r="E1411" s="186">
        <v>0.75</v>
      </c>
      <c r="F1411" s="186" t="s">
        <v>1587</v>
      </c>
      <c r="G1411" s="187">
        <v>20</v>
      </c>
      <c r="H1411" s="186" t="s">
        <v>160</v>
      </c>
      <c r="I1411" s="196" t="s">
        <v>160</v>
      </c>
      <c r="J1411" s="186" t="s">
        <v>160</v>
      </c>
      <c r="K1411" s="196" t="s">
        <v>160</v>
      </c>
      <c r="L1411" s="171">
        <v>0.3993</v>
      </c>
      <c r="M1411" s="172">
        <v>55</v>
      </c>
      <c r="N1411" s="173">
        <v>117.05</v>
      </c>
      <c r="O1411" s="173">
        <v>28.23</v>
      </c>
      <c r="P1411" s="174">
        <v>1.057</v>
      </c>
      <c r="Q1411" s="175">
        <v>22.83</v>
      </c>
      <c r="R1411" s="176">
        <v>18</v>
      </c>
      <c r="S1411" s="174">
        <f t="shared" si="42"/>
        <v>1.046616</v>
      </c>
      <c r="T1411" s="177">
        <f t="shared" si="43"/>
        <v>0.00992149938468345</v>
      </c>
      <c r="U1411" s="219">
        <v>2.25</v>
      </c>
      <c r="V1411" s="219">
        <v>2.46</v>
      </c>
      <c r="W1411" s="219">
        <v>2.58</v>
      </c>
      <c r="X1411" s="219">
        <v>3.4</v>
      </c>
      <c r="Y1411" s="219">
        <v>4.24</v>
      </c>
      <c r="Z1411" s="219">
        <v>4.27</v>
      </c>
      <c r="AA1411" s="219">
        <v>5.36</v>
      </c>
      <c r="AB1411" s="219">
        <v>4.83</v>
      </c>
      <c r="AC1411" s="219">
        <v>4.16</v>
      </c>
      <c r="AD1411" s="219">
        <v>3.55</v>
      </c>
      <c r="AE1411" s="219">
        <v>3.04</v>
      </c>
      <c r="AF1411" s="219">
        <v>2.78</v>
      </c>
      <c r="AG1411" s="179">
        <v>2.35822880598042</v>
      </c>
      <c r="AH1411" s="179">
        <v>2.57833016120526</v>
      </c>
      <c r="AI1411" s="179">
        <v>2.70410236419088</v>
      </c>
      <c r="AJ1411" s="179">
        <v>3.5635457512593</v>
      </c>
      <c r="AK1411" s="179">
        <v>4.44395117215865</v>
      </c>
      <c r="AL1411" s="179">
        <v>4.47539422290506</v>
      </c>
      <c r="AM1411" s="179">
        <v>5.61782506669113</v>
      </c>
      <c r="AN1411" s="179">
        <v>5.0623311701713</v>
      </c>
      <c r="AO1411" s="179">
        <v>4.3601030368349</v>
      </c>
      <c r="AP1411" s="179">
        <v>3.72076100499132</v>
      </c>
      <c r="AQ1411" s="179">
        <v>3.18622914230243</v>
      </c>
      <c r="AR1411" s="179">
        <v>2.91372270250025</v>
      </c>
      <c r="AS1411" s="177">
        <v>0.8</v>
      </c>
      <c r="AT1411" s="180">
        <v>1.14240589124927</v>
      </c>
      <c r="AU1411" s="181">
        <v>1404</v>
      </c>
    </row>
    <row r="1412" customHeight="1" spans="1:47">
      <c r="A1412" s="184" t="s">
        <v>1584</v>
      </c>
      <c r="B1412" s="185" t="s">
        <v>1632</v>
      </c>
      <c r="C1412" s="167" t="s">
        <v>1635</v>
      </c>
      <c r="D1412" s="186">
        <v>0</v>
      </c>
      <c r="E1412" s="186">
        <v>0.75</v>
      </c>
      <c r="F1412" s="186" t="s">
        <v>1587</v>
      </c>
      <c r="G1412" s="187">
        <v>20</v>
      </c>
      <c r="H1412" s="186" t="s">
        <v>160</v>
      </c>
      <c r="I1412" s="196" t="s">
        <v>160</v>
      </c>
      <c r="J1412" s="186" t="s">
        <v>160</v>
      </c>
      <c r="K1412" s="196" t="s">
        <v>160</v>
      </c>
      <c r="L1412" s="171">
        <v>0.3993</v>
      </c>
      <c r="M1412" s="172">
        <v>44</v>
      </c>
      <c r="N1412" s="173">
        <v>116.82</v>
      </c>
      <c r="O1412" s="173">
        <v>28.2</v>
      </c>
      <c r="P1412" s="174">
        <v>1.029</v>
      </c>
      <c r="Q1412" s="175">
        <v>21.3</v>
      </c>
      <c r="R1412" s="176">
        <v>18</v>
      </c>
      <c r="S1412" s="174">
        <f t="shared" si="42"/>
        <v>1.056872</v>
      </c>
      <c r="T1412" s="177">
        <f t="shared" si="43"/>
        <v>-0.0263721623810642</v>
      </c>
      <c r="U1412" s="219">
        <v>2.34</v>
      </c>
      <c r="V1412" s="219">
        <v>2.57</v>
      </c>
      <c r="W1412" s="219">
        <v>2.69</v>
      </c>
      <c r="X1412" s="219">
        <v>3.47</v>
      </c>
      <c r="Y1412" s="219">
        <v>4.27</v>
      </c>
      <c r="Z1412" s="219">
        <v>4.39</v>
      </c>
      <c r="AA1412" s="219">
        <v>5.31</v>
      </c>
      <c r="AB1412" s="219">
        <v>4.9</v>
      </c>
      <c r="AC1412" s="219">
        <v>4.19</v>
      </c>
      <c r="AD1412" s="219">
        <v>3.49</v>
      </c>
      <c r="AE1412" s="219">
        <v>3</v>
      </c>
      <c r="AF1412" s="219">
        <v>2.73</v>
      </c>
      <c r="AG1412" s="179">
        <v>2.43231831290828</v>
      </c>
      <c r="AH1412" s="179">
        <v>2.67139233511721</v>
      </c>
      <c r="AI1412" s="179">
        <v>2.79612660757405</v>
      </c>
      <c r="AJ1412" s="179">
        <v>3.60689937854348</v>
      </c>
      <c r="AK1412" s="179">
        <v>4.43846119492237</v>
      </c>
      <c r="AL1412" s="179">
        <v>4.56319546737921</v>
      </c>
      <c r="AM1412" s="179">
        <v>5.51949155621494</v>
      </c>
      <c r="AN1412" s="179">
        <v>5.09331612532076</v>
      </c>
      <c r="AO1412" s="179">
        <v>4.35530501328449</v>
      </c>
      <c r="AP1412" s="179">
        <v>3.62768842395295</v>
      </c>
      <c r="AQ1412" s="179">
        <v>3.11835681142087</v>
      </c>
      <c r="AR1412" s="179">
        <v>2.83770469839299</v>
      </c>
      <c r="AS1412" s="177">
        <v>0.8</v>
      </c>
      <c r="AT1412" s="180">
        <v>1.13703033190408</v>
      </c>
      <c r="AU1412" s="181">
        <v>1405</v>
      </c>
    </row>
    <row r="1413" customHeight="1" spans="1:47">
      <c r="A1413" s="184" t="s">
        <v>1584</v>
      </c>
      <c r="B1413" s="185" t="s">
        <v>1632</v>
      </c>
      <c r="C1413" s="167" t="s">
        <v>1636</v>
      </c>
      <c r="D1413" s="186">
        <v>0</v>
      </c>
      <c r="E1413" s="186">
        <v>0.75</v>
      </c>
      <c r="F1413" s="186" t="s">
        <v>1587</v>
      </c>
      <c r="G1413" s="187">
        <v>20</v>
      </c>
      <c r="H1413" s="186" t="s">
        <v>160</v>
      </c>
      <c r="I1413" s="196" t="s">
        <v>160</v>
      </c>
      <c r="J1413" s="186" t="s">
        <v>160</v>
      </c>
      <c r="K1413" s="196" t="s">
        <v>160</v>
      </c>
      <c r="L1413" s="171">
        <v>0.3993</v>
      </c>
      <c r="M1413" s="172">
        <v>66</v>
      </c>
      <c r="N1413" s="173">
        <v>117.22</v>
      </c>
      <c r="O1413" s="173">
        <v>28.28</v>
      </c>
      <c r="P1413" s="174">
        <v>1.088</v>
      </c>
      <c r="Q1413" s="175">
        <v>22.88</v>
      </c>
      <c r="R1413" s="176">
        <v>18</v>
      </c>
      <c r="S1413" s="174">
        <f t="shared" si="42"/>
        <v>1.046616</v>
      </c>
      <c r="T1413" s="177">
        <f t="shared" si="43"/>
        <v>0.039540767578558</v>
      </c>
      <c r="U1413" s="219">
        <v>2.25</v>
      </c>
      <c r="V1413" s="219">
        <v>2.46</v>
      </c>
      <c r="W1413" s="219">
        <v>2.58</v>
      </c>
      <c r="X1413" s="219">
        <v>3.4</v>
      </c>
      <c r="Y1413" s="219">
        <v>4.24</v>
      </c>
      <c r="Z1413" s="219">
        <v>4.27</v>
      </c>
      <c r="AA1413" s="219">
        <v>5.36</v>
      </c>
      <c r="AB1413" s="219">
        <v>4.83</v>
      </c>
      <c r="AC1413" s="219">
        <v>4.16</v>
      </c>
      <c r="AD1413" s="219">
        <v>3.55</v>
      </c>
      <c r="AE1413" s="219">
        <v>3.04</v>
      </c>
      <c r="AF1413" s="219">
        <v>2.78</v>
      </c>
      <c r="AG1413" s="179">
        <v>2.35883074594694</v>
      </c>
      <c r="AH1413" s="179">
        <v>2.57898828223532</v>
      </c>
      <c r="AI1413" s="179">
        <v>2.70479258868582</v>
      </c>
      <c r="AJ1413" s="179">
        <v>3.56445534943093</v>
      </c>
      <c r="AK1413" s="179">
        <v>4.44508549458445</v>
      </c>
      <c r="AL1413" s="179">
        <v>4.47653657119708</v>
      </c>
      <c r="AM1413" s="179">
        <v>5.61925902145582</v>
      </c>
      <c r="AN1413" s="179">
        <v>5.06362333463276</v>
      </c>
      <c r="AO1413" s="179">
        <v>4.36121595695078</v>
      </c>
      <c r="AP1413" s="179">
        <v>3.72171073249406</v>
      </c>
      <c r="AQ1413" s="179">
        <v>3.18704243007942</v>
      </c>
      <c r="AR1413" s="179">
        <v>2.91446643276999</v>
      </c>
      <c r="AS1413" s="177">
        <v>0.8</v>
      </c>
      <c r="AT1413" s="180">
        <v>1.13858662855328</v>
      </c>
      <c r="AU1413" s="181">
        <v>1406</v>
      </c>
    </row>
    <row r="1414" customHeight="1" spans="1:47">
      <c r="A1414" s="184" t="s">
        <v>1584</v>
      </c>
      <c r="B1414" s="185" t="s">
        <v>1637</v>
      </c>
      <c r="C1414" s="188" t="s">
        <v>1638</v>
      </c>
      <c r="D1414" s="186">
        <v>0</v>
      </c>
      <c r="E1414" s="186">
        <v>0.75</v>
      </c>
      <c r="F1414" s="186" t="s">
        <v>1587</v>
      </c>
      <c r="G1414" s="187">
        <v>20</v>
      </c>
      <c r="H1414" s="186" t="s">
        <v>160</v>
      </c>
      <c r="I1414" s="196" t="s">
        <v>160</v>
      </c>
      <c r="J1414" s="186" t="s">
        <v>160</v>
      </c>
      <c r="K1414" s="196" t="s">
        <v>160</v>
      </c>
      <c r="L1414" s="171">
        <v>0.3993</v>
      </c>
      <c r="M1414" s="172">
        <v>41</v>
      </c>
      <c r="N1414" s="173">
        <v>114.98</v>
      </c>
      <c r="O1414" s="173">
        <v>27.12</v>
      </c>
      <c r="P1414" s="174">
        <v>1.007</v>
      </c>
      <c r="Q1414" s="175">
        <v>22.22</v>
      </c>
      <c r="R1414" s="176">
        <v>18</v>
      </c>
      <c r="S1414" s="174">
        <f t="shared" si="42"/>
        <v>0.9774</v>
      </c>
      <c r="T1414" s="177">
        <f t="shared" si="43"/>
        <v>0.0302844280744832</v>
      </c>
      <c r="U1414" s="219">
        <v>2.1</v>
      </c>
      <c r="V1414" s="219">
        <v>1.98</v>
      </c>
      <c r="W1414" s="219">
        <v>2.34</v>
      </c>
      <c r="X1414" s="219">
        <v>3.12</v>
      </c>
      <c r="Y1414" s="219">
        <v>3.8</v>
      </c>
      <c r="Z1414" s="219">
        <v>4.29</v>
      </c>
      <c r="AA1414" s="219">
        <v>5.25</v>
      </c>
      <c r="AB1414" s="219">
        <v>4.59</v>
      </c>
      <c r="AC1414" s="219">
        <v>3.84</v>
      </c>
      <c r="AD1414" s="219">
        <v>3.23</v>
      </c>
      <c r="AE1414" s="219">
        <v>2.92</v>
      </c>
      <c r="AF1414" s="219">
        <v>2.6</v>
      </c>
      <c r="AG1414" s="179">
        <v>2.19491467157766</v>
      </c>
      <c r="AH1414" s="179">
        <v>2.06949097605893</v>
      </c>
      <c r="AI1414" s="179">
        <v>2.4457620626151</v>
      </c>
      <c r="AJ1414" s="179">
        <v>3.2610160834868</v>
      </c>
      <c r="AK1414" s="179">
        <v>3.9717503580929</v>
      </c>
      <c r="AL1414" s="179">
        <v>4.48389711479435</v>
      </c>
      <c r="AM1414" s="179">
        <v>5.48728667894414</v>
      </c>
      <c r="AN1414" s="179">
        <v>4.79745635359116</v>
      </c>
      <c r="AO1414" s="179">
        <v>4.01355825659914</v>
      </c>
      <c r="AP1414" s="179">
        <v>3.37598780437896</v>
      </c>
      <c r="AQ1414" s="179">
        <v>3.0519765909556</v>
      </c>
      <c r="AR1414" s="179">
        <v>2.71751340290567</v>
      </c>
      <c r="AS1414" s="177">
        <v>0.8</v>
      </c>
      <c r="AT1414" s="180">
        <v>1.13760838494521</v>
      </c>
      <c r="AU1414" s="181">
        <v>1407</v>
      </c>
    </row>
    <row r="1415" customHeight="1" spans="1:47">
      <c r="A1415" s="184" t="s">
        <v>1584</v>
      </c>
      <c r="B1415" s="185" t="s">
        <v>1637</v>
      </c>
      <c r="C1415" s="167" t="s">
        <v>1639</v>
      </c>
      <c r="D1415" s="186">
        <v>0</v>
      </c>
      <c r="E1415" s="186">
        <v>0.75</v>
      </c>
      <c r="F1415" s="186" t="s">
        <v>1587</v>
      </c>
      <c r="G1415" s="187">
        <v>20</v>
      </c>
      <c r="H1415" s="186" t="s">
        <v>160</v>
      </c>
      <c r="I1415" s="196" t="s">
        <v>160</v>
      </c>
      <c r="J1415" s="186" t="s">
        <v>160</v>
      </c>
      <c r="K1415" s="196" t="s">
        <v>160</v>
      </c>
      <c r="L1415" s="171">
        <v>0.3993</v>
      </c>
      <c r="M1415" s="172">
        <v>52</v>
      </c>
      <c r="N1415" s="173">
        <v>114.98</v>
      </c>
      <c r="O1415" s="173">
        <v>27.12</v>
      </c>
      <c r="P1415" s="174">
        <v>1.007</v>
      </c>
      <c r="Q1415" s="175">
        <v>22.22</v>
      </c>
      <c r="R1415" s="176">
        <v>18</v>
      </c>
      <c r="S1415" s="174">
        <f t="shared" si="42"/>
        <v>0.9774</v>
      </c>
      <c r="T1415" s="177">
        <f t="shared" si="43"/>
        <v>0.0302844280744832</v>
      </c>
      <c r="U1415" s="219">
        <v>2.1</v>
      </c>
      <c r="V1415" s="219">
        <v>1.98</v>
      </c>
      <c r="W1415" s="219">
        <v>2.34</v>
      </c>
      <c r="X1415" s="219">
        <v>3.12</v>
      </c>
      <c r="Y1415" s="219">
        <v>3.8</v>
      </c>
      <c r="Z1415" s="219">
        <v>4.29</v>
      </c>
      <c r="AA1415" s="219">
        <v>5.25</v>
      </c>
      <c r="AB1415" s="219">
        <v>4.59</v>
      </c>
      <c r="AC1415" s="219">
        <v>3.84</v>
      </c>
      <c r="AD1415" s="219">
        <v>3.23</v>
      </c>
      <c r="AE1415" s="219">
        <v>2.92</v>
      </c>
      <c r="AF1415" s="219">
        <v>2.6</v>
      </c>
      <c r="AG1415" s="179">
        <v>2.19491467157766</v>
      </c>
      <c r="AH1415" s="179">
        <v>2.06949097605893</v>
      </c>
      <c r="AI1415" s="179">
        <v>2.4457620626151</v>
      </c>
      <c r="AJ1415" s="179">
        <v>3.2610160834868</v>
      </c>
      <c r="AK1415" s="179">
        <v>3.9717503580929</v>
      </c>
      <c r="AL1415" s="179">
        <v>4.48389711479435</v>
      </c>
      <c r="AM1415" s="179">
        <v>5.48728667894414</v>
      </c>
      <c r="AN1415" s="179">
        <v>4.79745635359116</v>
      </c>
      <c r="AO1415" s="179">
        <v>4.01355825659914</v>
      </c>
      <c r="AP1415" s="179">
        <v>3.37598780437896</v>
      </c>
      <c r="AQ1415" s="179">
        <v>3.0519765909556</v>
      </c>
      <c r="AR1415" s="179">
        <v>2.71751340290567</v>
      </c>
      <c r="AS1415" s="177">
        <v>0.8</v>
      </c>
      <c r="AT1415" s="180">
        <v>1.13622359853899</v>
      </c>
      <c r="AU1415" s="181">
        <v>1408</v>
      </c>
    </row>
    <row r="1416" customHeight="1" spans="1:47">
      <c r="A1416" s="184" t="s">
        <v>1584</v>
      </c>
      <c r="B1416" s="185" t="s">
        <v>1637</v>
      </c>
      <c r="C1416" s="167" t="s">
        <v>1640</v>
      </c>
      <c r="D1416" s="186">
        <v>0</v>
      </c>
      <c r="E1416" s="186">
        <v>0.75</v>
      </c>
      <c r="F1416" s="186" t="s">
        <v>1587</v>
      </c>
      <c r="G1416" s="187">
        <v>20</v>
      </c>
      <c r="H1416" s="186" t="s">
        <v>160</v>
      </c>
      <c r="I1416" s="196" t="s">
        <v>160</v>
      </c>
      <c r="J1416" s="186" t="s">
        <v>160</v>
      </c>
      <c r="K1416" s="196" t="s">
        <v>160</v>
      </c>
      <c r="L1416" s="171">
        <v>0.3993</v>
      </c>
      <c r="M1416" s="172">
        <v>73</v>
      </c>
      <c r="N1416" s="173">
        <v>115</v>
      </c>
      <c r="O1416" s="173">
        <v>27.1</v>
      </c>
      <c r="P1416" s="174">
        <v>1.01</v>
      </c>
      <c r="Q1416" s="175">
        <v>22.7</v>
      </c>
      <c r="R1416" s="176">
        <v>18</v>
      </c>
      <c r="S1416" s="174">
        <f t="shared" si="42"/>
        <v>1.016816</v>
      </c>
      <c r="T1416" s="177">
        <f t="shared" si="43"/>
        <v>-0.00670327768249113</v>
      </c>
      <c r="U1416" s="219">
        <v>2.24</v>
      </c>
      <c r="V1416" s="219">
        <v>2.16</v>
      </c>
      <c r="W1416" s="219">
        <v>2.4</v>
      </c>
      <c r="X1416" s="219">
        <v>3.29</v>
      </c>
      <c r="Y1416" s="219">
        <v>4</v>
      </c>
      <c r="Z1416" s="219">
        <v>4.37</v>
      </c>
      <c r="AA1416" s="219">
        <v>5.39</v>
      </c>
      <c r="AB1416" s="219">
        <v>4.79</v>
      </c>
      <c r="AC1416" s="219">
        <v>3.96</v>
      </c>
      <c r="AD1416" s="219">
        <v>3.41</v>
      </c>
      <c r="AE1416" s="219">
        <v>2.96</v>
      </c>
      <c r="AF1416" s="219">
        <v>2.71</v>
      </c>
      <c r="AG1416" s="179">
        <v>2.34745133829523</v>
      </c>
      <c r="AH1416" s="179">
        <v>2.26361379049897</v>
      </c>
      <c r="AI1416" s="179">
        <v>2.51512643388774</v>
      </c>
      <c r="AJ1416" s="179">
        <v>3.44781915312112</v>
      </c>
      <c r="AK1416" s="179">
        <v>4.19187738981291</v>
      </c>
      <c r="AL1416" s="179">
        <v>4.5796260483706</v>
      </c>
      <c r="AM1416" s="179">
        <v>5.64855478277289</v>
      </c>
      <c r="AN1416" s="179">
        <v>5.01977317430096</v>
      </c>
      <c r="AO1416" s="179">
        <v>4.14995861591478</v>
      </c>
      <c r="AP1416" s="179">
        <v>3.5735754748155</v>
      </c>
      <c r="AQ1416" s="179">
        <v>3.10198926846155</v>
      </c>
      <c r="AR1416" s="179">
        <v>2.83999693159824</v>
      </c>
      <c r="AS1416" s="177">
        <v>0.8</v>
      </c>
      <c r="AT1416" s="180">
        <v>1.13760838494521</v>
      </c>
      <c r="AU1416" s="181">
        <v>1409</v>
      </c>
    </row>
    <row r="1417" customHeight="1" spans="1:47">
      <c r="A1417" s="184" t="s">
        <v>1584</v>
      </c>
      <c r="B1417" s="185" t="s">
        <v>1637</v>
      </c>
      <c r="C1417" s="167" t="s">
        <v>1641</v>
      </c>
      <c r="D1417" s="186">
        <v>0</v>
      </c>
      <c r="E1417" s="186">
        <v>0.75</v>
      </c>
      <c r="F1417" s="186" t="s">
        <v>1587</v>
      </c>
      <c r="G1417" s="187">
        <v>20</v>
      </c>
      <c r="H1417" s="186" t="s">
        <v>160</v>
      </c>
      <c r="I1417" s="196" t="s">
        <v>160</v>
      </c>
      <c r="J1417" s="186" t="s">
        <v>160</v>
      </c>
      <c r="K1417" s="196" t="s">
        <v>160</v>
      </c>
      <c r="L1417" s="171">
        <v>0.3993</v>
      </c>
      <c r="M1417" s="172">
        <v>54</v>
      </c>
      <c r="N1417" s="173">
        <v>114.9</v>
      </c>
      <c r="O1417" s="173">
        <v>27.05</v>
      </c>
      <c r="P1417" s="174">
        <v>1.009</v>
      </c>
      <c r="Q1417" s="175">
        <v>22.15</v>
      </c>
      <c r="R1417" s="176">
        <v>18</v>
      </c>
      <c r="S1417" s="174">
        <f t="shared" si="42"/>
        <v>0.9774</v>
      </c>
      <c r="T1417" s="177">
        <f t="shared" si="43"/>
        <v>0.0323306732146509</v>
      </c>
      <c r="U1417" s="219">
        <v>2.1</v>
      </c>
      <c r="V1417" s="219">
        <v>1.98</v>
      </c>
      <c r="W1417" s="219">
        <v>2.34</v>
      </c>
      <c r="X1417" s="219">
        <v>3.12</v>
      </c>
      <c r="Y1417" s="219">
        <v>3.8</v>
      </c>
      <c r="Z1417" s="219">
        <v>4.29</v>
      </c>
      <c r="AA1417" s="219">
        <v>5.25</v>
      </c>
      <c r="AB1417" s="219">
        <v>4.59</v>
      </c>
      <c r="AC1417" s="219">
        <v>3.84</v>
      </c>
      <c r="AD1417" s="219">
        <v>3.23</v>
      </c>
      <c r="AE1417" s="219">
        <v>2.92</v>
      </c>
      <c r="AF1417" s="219">
        <v>2.6</v>
      </c>
      <c r="AG1417" s="179">
        <v>2.19402087170043</v>
      </c>
      <c r="AH1417" s="179">
        <v>2.06864825046041</v>
      </c>
      <c r="AI1417" s="179">
        <v>2.44476611418048</v>
      </c>
      <c r="AJ1417" s="179">
        <v>3.25968815224064</v>
      </c>
      <c r="AK1417" s="179">
        <v>3.97013300593411</v>
      </c>
      <c r="AL1417" s="179">
        <v>4.48207120933088</v>
      </c>
      <c r="AM1417" s="179">
        <v>5.48505217925107</v>
      </c>
      <c r="AN1417" s="179">
        <v>4.79550276243094</v>
      </c>
      <c r="AO1417" s="179">
        <v>4.01192387968079</v>
      </c>
      <c r="AP1417" s="179">
        <v>3.37461305504399</v>
      </c>
      <c r="AQ1417" s="179">
        <v>3.05073378350726</v>
      </c>
      <c r="AR1417" s="179">
        <v>2.71640679353387</v>
      </c>
      <c r="AS1417" s="177">
        <v>0.8</v>
      </c>
      <c r="AT1417" s="180">
        <v>1.14535765758932</v>
      </c>
      <c r="AU1417" s="181">
        <v>1410</v>
      </c>
    </row>
    <row r="1418" customHeight="1" spans="1:47">
      <c r="A1418" s="184" t="s">
        <v>1584</v>
      </c>
      <c r="B1418" s="185" t="s">
        <v>1637</v>
      </c>
      <c r="C1418" s="167" t="s">
        <v>1642</v>
      </c>
      <c r="D1418" s="186">
        <v>0</v>
      </c>
      <c r="E1418" s="186">
        <v>0.75</v>
      </c>
      <c r="F1418" s="186" t="s">
        <v>1587</v>
      </c>
      <c r="G1418" s="187">
        <v>20</v>
      </c>
      <c r="H1418" s="186" t="s">
        <v>160</v>
      </c>
      <c r="I1418" s="196" t="s">
        <v>160</v>
      </c>
      <c r="J1418" s="186" t="s">
        <v>160</v>
      </c>
      <c r="K1418" s="196" t="s">
        <v>160</v>
      </c>
      <c r="L1418" s="171">
        <v>0.3993</v>
      </c>
      <c r="M1418" s="172">
        <v>57</v>
      </c>
      <c r="N1418" s="173">
        <v>115.13</v>
      </c>
      <c r="O1418" s="173">
        <v>27.22</v>
      </c>
      <c r="P1418" s="174">
        <v>1.008</v>
      </c>
      <c r="Q1418" s="175">
        <v>22.82</v>
      </c>
      <c r="R1418" s="176">
        <v>18</v>
      </c>
      <c r="S1418" s="174">
        <f t="shared" si="42"/>
        <v>1.016816</v>
      </c>
      <c r="T1418" s="177">
        <f t="shared" si="43"/>
        <v>-0.00867020188510004</v>
      </c>
      <c r="U1418" s="219">
        <v>2.24</v>
      </c>
      <c r="V1418" s="219">
        <v>2.16</v>
      </c>
      <c r="W1418" s="219">
        <v>2.4</v>
      </c>
      <c r="X1418" s="219">
        <v>3.29</v>
      </c>
      <c r="Y1418" s="219">
        <v>4</v>
      </c>
      <c r="Z1418" s="219">
        <v>4.37</v>
      </c>
      <c r="AA1418" s="219">
        <v>5.39</v>
      </c>
      <c r="AB1418" s="219">
        <v>4.79</v>
      </c>
      <c r="AC1418" s="219">
        <v>3.96</v>
      </c>
      <c r="AD1418" s="219">
        <v>3.41</v>
      </c>
      <c r="AE1418" s="219">
        <v>2.96</v>
      </c>
      <c r="AF1418" s="219">
        <v>2.71</v>
      </c>
      <c r="AG1418" s="179">
        <v>2.34977765888814</v>
      </c>
      <c r="AH1418" s="179">
        <v>2.26585702821356</v>
      </c>
      <c r="AI1418" s="179">
        <v>2.51761892023729</v>
      </c>
      <c r="AJ1418" s="179">
        <v>3.45123593649195</v>
      </c>
      <c r="AK1418" s="179">
        <v>4.19603153372882</v>
      </c>
      <c r="AL1418" s="179">
        <v>4.58416445059873</v>
      </c>
      <c r="AM1418" s="179">
        <v>5.65415249169958</v>
      </c>
      <c r="AN1418" s="179">
        <v>5.02474776164026</v>
      </c>
      <c r="AO1418" s="179">
        <v>4.15407121839153</v>
      </c>
      <c r="AP1418" s="179">
        <v>3.57711688250382</v>
      </c>
      <c r="AQ1418" s="179">
        <v>3.10506333495932</v>
      </c>
      <c r="AR1418" s="179">
        <v>2.84281136410127</v>
      </c>
      <c r="AS1418" s="177">
        <v>0.8</v>
      </c>
      <c r="AT1418" s="180">
        <v>1.14075577132165</v>
      </c>
      <c r="AU1418" s="181">
        <v>1411</v>
      </c>
    </row>
    <row r="1419" customHeight="1" spans="1:47">
      <c r="A1419" s="184" t="s">
        <v>1584</v>
      </c>
      <c r="B1419" s="185" t="s">
        <v>1637</v>
      </c>
      <c r="C1419" s="167" t="s">
        <v>1643</v>
      </c>
      <c r="D1419" s="186">
        <v>0</v>
      </c>
      <c r="E1419" s="186">
        <v>0.75</v>
      </c>
      <c r="F1419" s="186" t="s">
        <v>1587</v>
      </c>
      <c r="G1419" s="187">
        <v>20</v>
      </c>
      <c r="H1419" s="186" t="s">
        <v>160</v>
      </c>
      <c r="I1419" s="196" t="s">
        <v>160</v>
      </c>
      <c r="J1419" s="186" t="s">
        <v>160</v>
      </c>
      <c r="K1419" s="196" t="s">
        <v>160</v>
      </c>
      <c r="L1419" s="171">
        <v>0.3993</v>
      </c>
      <c r="M1419" s="172">
        <v>57</v>
      </c>
      <c r="N1419" s="173">
        <v>115.33</v>
      </c>
      <c r="O1419" s="173">
        <v>27.62</v>
      </c>
      <c r="P1419" s="174">
        <v>1.028</v>
      </c>
      <c r="Q1419" s="175">
        <v>23.32</v>
      </c>
      <c r="R1419" s="176">
        <v>18</v>
      </c>
      <c r="S1419" s="174">
        <f t="shared" ref="S1419:S1482" si="44">(U1419*31+V1419*28+W1419*31+X1419*30+Y1419*31+Z1419*30+AA1419*31+AB1419*31+AC1419*30+AD1419*31+AE1419*30+AF1419*31)*AS1419/1000</f>
        <v>1.016816</v>
      </c>
      <c r="T1419" s="177">
        <f t="shared" ref="T1419:T1482" si="45">P1419/S1419-1</f>
        <v>0.0109990401409892</v>
      </c>
      <c r="U1419" s="219">
        <v>2.24</v>
      </c>
      <c r="V1419" s="219">
        <v>2.16</v>
      </c>
      <c r="W1419" s="219">
        <v>2.4</v>
      </c>
      <c r="X1419" s="219">
        <v>3.29</v>
      </c>
      <c r="Y1419" s="219">
        <v>4</v>
      </c>
      <c r="Z1419" s="219">
        <v>4.37</v>
      </c>
      <c r="AA1419" s="219">
        <v>5.39</v>
      </c>
      <c r="AB1419" s="219">
        <v>4.79</v>
      </c>
      <c r="AC1419" s="219">
        <v>3.96</v>
      </c>
      <c r="AD1419" s="219">
        <v>3.41</v>
      </c>
      <c r="AE1419" s="219">
        <v>2.96</v>
      </c>
      <c r="AF1419" s="219">
        <v>2.71</v>
      </c>
      <c r="AG1419" s="179">
        <v>2.35580494406068</v>
      </c>
      <c r="AH1419" s="179">
        <v>2.27166905320137</v>
      </c>
      <c r="AI1419" s="179">
        <v>2.5240767257793</v>
      </c>
      <c r="AJ1419" s="179">
        <v>3.46008851158912</v>
      </c>
      <c r="AK1419" s="179">
        <v>4.20679454296549</v>
      </c>
      <c r="AL1419" s="179">
        <v>4.5959230381898</v>
      </c>
      <c r="AM1419" s="179">
        <v>5.668655646646</v>
      </c>
      <c r="AN1419" s="179">
        <v>5.03763646520118</v>
      </c>
      <c r="AO1419" s="179">
        <v>4.16472659753584</v>
      </c>
      <c r="AP1419" s="179">
        <v>3.58629234787808</v>
      </c>
      <c r="AQ1419" s="179">
        <v>3.11302796179446</v>
      </c>
      <c r="AR1419" s="179">
        <v>2.85010330285912</v>
      </c>
      <c r="AS1419" s="177">
        <v>0.8</v>
      </c>
      <c r="AT1419" s="180">
        <v>1.14431821125994</v>
      </c>
      <c r="AU1419" s="181">
        <v>1412</v>
      </c>
    </row>
    <row r="1420" customHeight="1" spans="1:47">
      <c r="A1420" s="184" t="s">
        <v>1584</v>
      </c>
      <c r="B1420" s="185" t="s">
        <v>1637</v>
      </c>
      <c r="C1420" s="167" t="s">
        <v>1644</v>
      </c>
      <c r="D1420" s="186">
        <v>0</v>
      </c>
      <c r="E1420" s="186">
        <v>0.75</v>
      </c>
      <c r="F1420" s="186" t="s">
        <v>1587</v>
      </c>
      <c r="G1420" s="187">
        <v>20</v>
      </c>
      <c r="H1420" s="186" t="s">
        <v>160</v>
      </c>
      <c r="I1420" s="196" t="s">
        <v>160</v>
      </c>
      <c r="J1420" s="186" t="s">
        <v>160</v>
      </c>
      <c r="K1420" s="196" t="s">
        <v>160</v>
      </c>
      <c r="L1420" s="171">
        <v>0.3993</v>
      </c>
      <c r="M1420" s="172">
        <v>43</v>
      </c>
      <c r="N1420" s="173">
        <v>115.4</v>
      </c>
      <c r="O1420" s="173">
        <v>27.77</v>
      </c>
      <c r="P1420" s="174">
        <v>0.985</v>
      </c>
      <c r="Q1420" s="175">
        <v>23.57</v>
      </c>
      <c r="R1420" s="176">
        <v>18</v>
      </c>
      <c r="S1420" s="174">
        <f t="shared" si="44"/>
        <v>1.016816</v>
      </c>
      <c r="T1420" s="177">
        <f t="shared" si="45"/>
        <v>-0.0312898302151028</v>
      </c>
      <c r="U1420" s="219">
        <v>2.24</v>
      </c>
      <c r="V1420" s="219">
        <v>2.16</v>
      </c>
      <c r="W1420" s="219">
        <v>2.4</v>
      </c>
      <c r="X1420" s="219">
        <v>3.29</v>
      </c>
      <c r="Y1420" s="219">
        <v>4</v>
      </c>
      <c r="Z1420" s="219">
        <v>4.37</v>
      </c>
      <c r="AA1420" s="219">
        <v>5.39</v>
      </c>
      <c r="AB1420" s="219">
        <v>4.79</v>
      </c>
      <c r="AC1420" s="219">
        <v>3.96</v>
      </c>
      <c r="AD1420" s="219">
        <v>3.41</v>
      </c>
      <c r="AE1420" s="219">
        <v>2.96</v>
      </c>
      <c r="AF1420" s="219">
        <v>2.71</v>
      </c>
      <c r="AG1420" s="179">
        <v>2.35828987742128</v>
      </c>
      <c r="AH1420" s="179">
        <v>2.27406523894195</v>
      </c>
      <c r="AI1420" s="179">
        <v>2.52673915437995</v>
      </c>
      <c r="AJ1420" s="179">
        <v>3.46373825746251</v>
      </c>
      <c r="AK1420" s="179">
        <v>4.21123192396658</v>
      </c>
      <c r="AL1420" s="179">
        <v>4.60077087693349</v>
      </c>
      <c r="AM1420" s="179">
        <v>5.67463501754496</v>
      </c>
      <c r="AN1420" s="179">
        <v>5.04295022894998</v>
      </c>
      <c r="AO1420" s="179">
        <v>4.16911960472691</v>
      </c>
      <c r="AP1420" s="179">
        <v>3.59007521518151</v>
      </c>
      <c r="AQ1420" s="179">
        <v>3.11631162373527</v>
      </c>
      <c r="AR1420" s="179">
        <v>2.85310962848736</v>
      </c>
      <c r="AS1420" s="177">
        <v>0.8</v>
      </c>
      <c r="AT1420" s="180">
        <v>1.12934713979038</v>
      </c>
      <c r="AU1420" s="181">
        <v>1413</v>
      </c>
    </row>
    <row r="1421" customHeight="1" spans="1:47">
      <c r="A1421" s="184" t="s">
        <v>1584</v>
      </c>
      <c r="B1421" s="185" t="s">
        <v>1637</v>
      </c>
      <c r="C1421" s="167" t="s">
        <v>1645</v>
      </c>
      <c r="D1421" s="186">
        <v>0</v>
      </c>
      <c r="E1421" s="186">
        <v>0.75</v>
      </c>
      <c r="F1421" s="186" t="s">
        <v>1587</v>
      </c>
      <c r="G1421" s="187">
        <v>20</v>
      </c>
      <c r="H1421" s="186" t="s">
        <v>160</v>
      </c>
      <c r="I1421" s="196" t="s">
        <v>160</v>
      </c>
      <c r="J1421" s="186" t="s">
        <v>160</v>
      </c>
      <c r="K1421" s="196" t="s">
        <v>160</v>
      </c>
      <c r="L1421" s="171">
        <v>0.3993</v>
      </c>
      <c r="M1421" s="172">
        <v>66</v>
      </c>
      <c r="N1421" s="173">
        <v>115.43</v>
      </c>
      <c r="O1421" s="173">
        <v>27.32</v>
      </c>
      <c r="P1421" s="174">
        <v>1.009</v>
      </c>
      <c r="Q1421" s="175">
        <v>22.92</v>
      </c>
      <c r="R1421" s="176">
        <v>18</v>
      </c>
      <c r="S1421" s="174">
        <f t="shared" si="44"/>
        <v>1.016816</v>
      </c>
      <c r="T1421" s="177">
        <f t="shared" si="45"/>
        <v>-0.00768673978379575</v>
      </c>
      <c r="U1421" s="219">
        <v>2.24</v>
      </c>
      <c r="V1421" s="219">
        <v>2.16</v>
      </c>
      <c r="W1421" s="219">
        <v>2.4</v>
      </c>
      <c r="X1421" s="219">
        <v>3.29</v>
      </c>
      <c r="Y1421" s="219">
        <v>4</v>
      </c>
      <c r="Z1421" s="219">
        <v>4.37</v>
      </c>
      <c r="AA1421" s="219">
        <v>5.39</v>
      </c>
      <c r="AB1421" s="219">
        <v>4.79</v>
      </c>
      <c r="AC1421" s="219">
        <v>3.96</v>
      </c>
      <c r="AD1421" s="219">
        <v>3.41</v>
      </c>
      <c r="AE1421" s="219">
        <v>2.96</v>
      </c>
      <c r="AF1421" s="219">
        <v>2.71</v>
      </c>
      <c r="AG1421" s="179">
        <v>2.35099369010716</v>
      </c>
      <c r="AH1421" s="179">
        <v>2.26702962974619</v>
      </c>
      <c r="AI1421" s="179">
        <v>2.5189218108291</v>
      </c>
      <c r="AJ1421" s="179">
        <v>3.45302198234489</v>
      </c>
      <c r="AK1421" s="179">
        <v>4.1982030180485</v>
      </c>
      <c r="AL1421" s="179">
        <v>4.58653679721798</v>
      </c>
      <c r="AM1421" s="179">
        <v>5.65707856682035</v>
      </c>
      <c r="AN1421" s="179">
        <v>5.02734811411307</v>
      </c>
      <c r="AO1421" s="179">
        <v>4.15622098786801</v>
      </c>
      <c r="AP1421" s="179">
        <v>3.57896807288634</v>
      </c>
      <c r="AQ1421" s="179">
        <v>3.10667023335589</v>
      </c>
      <c r="AR1421" s="179">
        <v>2.84428254472786</v>
      </c>
      <c r="AS1421" s="177">
        <v>0.8</v>
      </c>
      <c r="AT1421" s="180">
        <v>1.14364459278364</v>
      </c>
      <c r="AU1421" s="181">
        <v>1414</v>
      </c>
    </row>
    <row r="1422" customHeight="1" spans="1:47">
      <c r="A1422" s="184" t="s">
        <v>1584</v>
      </c>
      <c r="B1422" s="185" t="s">
        <v>1637</v>
      </c>
      <c r="C1422" s="167" t="s">
        <v>1646</v>
      </c>
      <c r="D1422" s="186">
        <v>0</v>
      </c>
      <c r="E1422" s="186">
        <v>0.75</v>
      </c>
      <c r="F1422" s="186" t="s">
        <v>1587</v>
      </c>
      <c r="G1422" s="187">
        <v>20</v>
      </c>
      <c r="H1422" s="186" t="s">
        <v>160</v>
      </c>
      <c r="I1422" s="196" t="s">
        <v>160</v>
      </c>
      <c r="J1422" s="186" t="s">
        <v>160</v>
      </c>
      <c r="K1422" s="196" t="s">
        <v>160</v>
      </c>
      <c r="L1422" s="171">
        <v>0.3993</v>
      </c>
      <c r="M1422" s="172">
        <v>57</v>
      </c>
      <c r="N1422" s="173">
        <v>114.88</v>
      </c>
      <c r="O1422" s="173">
        <v>26.8</v>
      </c>
      <c r="P1422" s="174">
        <v>1.024</v>
      </c>
      <c r="Q1422" s="175">
        <v>22.7</v>
      </c>
      <c r="R1422" s="176">
        <v>18</v>
      </c>
      <c r="S1422" s="174">
        <f t="shared" si="44"/>
        <v>0.973256</v>
      </c>
      <c r="T1422" s="177">
        <f t="shared" si="45"/>
        <v>0.0521383890774885</v>
      </c>
      <c r="U1422" s="219">
        <v>2.09</v>
      </c>
      <c r="V1422" s="219">
        <v>2.04</v>
      </c>
      <c r="W1422" s="219">
        <v>2.36</v>
      </c>
      <c r="X1422" s="219">
        <v>3.17</v>
      </c>
      <c r="Y1422" s="219">
        <v>3.7</v>
      </c>
      <c r="Z1422" s="219">
        <v>4.32</v>
      </c>
      <c r="AA1422" s="219">
        <v>5.15</v>
      </c>
      <c r="AB1422" s="219">
        <v>4.37</v>
      </c>
      <c r="AC1422" s="219">
        <v>3.65</v>
      </c>
      <c r="AD1422" s="219">
        <v>3.22</v>
      </c>
      <c r="AE1422" s="219">
        <v>3.07</v>
      </c>
      <c r="AF1422" s="219">
        <v>2.76</v>
      </c>
      <c r="AG1422" s="179">
        <v>2.18890207715134</v>
      </c>
      <c r="AH1422" s="179">
        <v>2.13653599875059</v>
      </c>
      <c r="AI1422" s="179">
        <v>2.47167890051538</v>
      </c>
      <c r="AJ1422" s="179">
        <v>3.32000937060753</v>
      </c>
      <c r="AK1422" s="179">
        <v>3.87508980165547</v>
      </c>
      <c r="AL1422" s="179">
        <v>4.52442917382477</v>
      </c>
      <c r="AM1422" s="179">
        <v>5.39370607527722</v>
      </c>
      <c r="AN1422" s="179">
        <v>4.57679525222552</v>
      </c>
      <c r="AO1422" s="179">
        <v>3.82272372325473</v>
      </c>
      <c r="AP1422" s="179">
        <v>3.37237544900828</v>
      </c>
      <c r="AQ1422" s="179">
        <v>3.21527721380603</v>
      </c>
      <c r="AR1422" s="179">
        <v>2.89060752772138</v>
      </c>
      <c r="AS1422" s="177">
        <v>0.8</v>
      </c>
      <c r="AT1422" s="180">
        <v>1.13622341904979</v>
      </c>
      <c r="AU1422" s="181">
        <v>1415</v>
      </c>
    </row>
    <row r="1423" customHeight="1" spans="1:47">
      <c r="A1423" s="184" t="s">
        <v>1584</v>
      </c>
      <c r="B1423" s="185" t="s">
        <v>1637</v>
      </c>
      <c r="C1423" s="167" t="s">
        <v>1647</v>
      </c>
      <c r="D1423" s="186">
        <v>0</v>
      </c>
      <c r="E1423" s="186">
        <v>0.75</v>
      </c>
      <c r="F1423" s="186" t="s">
        <v>1587</v>
      </c>
      <c r="G1423" s="187">
        <v>20</v>
      </c>
      <c r="H1423" s="186" t="s">
        <v>160</v>
      </c>
      <c r="I1423" s="196" t="s">
        <v>160</v>
      </c>
      <c r="J1423" s="186" t="s">
        <v>160</v>
      </c>
      <c r="K1423" s="196" t="s">
        <v>160</v>
      </c>
      <c r="L1423" s="171">
        <v>0.3993</v>
      </c>
      <c r="M1423" s="172">
        <v>104</v>
      </c>
      <c r="N1423" s="173">
        <v>114.52</v>
      </c>
      <c r="O1423" s="173">
        <v>26.33</v>
      </c>
      <c r="P1423" s="174">
        <v>1.02</v>
      </c>
      <c r="Q1423" s="175">
        <v>22.13</v>
      </c>
      <c r="R1423" s="176">
        <v>18</v>
      </c>
      <c r="S1423" s="174">
        <f t="shared" si="44"/>
        <v>0.973256</v>
      </c>
      <c r="T1423" s="177">
        <f t="shared" si="45"/>
        <v>0.0480284734951544</v>
      </c>
      <c r="U1423" s="219">
        <v>2.09</v>
      </c>
      <c r="V1423" s="219">
        <v>2.04</v>
      </c>
      <c r="W1423" s="219">
        <v>2.36</v>
      </c>
      <c r="X1423" s="219">
        <v>3.17</v>
      </c>
      <c r="Y1423" s="219">
        <v>3.7</v>
      </c>
      <c r="Z1423" s="219">
        <v>4.32</v>
      </c>
      <c r="AA1423" s="219">
        <v>5.15</v>
      </c>
      <c r="AB1423" s="219">
        <v>4.37</v>
      </c>
      <c r="AC1423" s="219">
        <v>3.65</v>
      </c>
      <c r="AD1423" s="219">
        <v>3.22</v>
      </c>
      <c r="AE1423" s="219">
        <v>3.07</v>
      </c>
      <c r="AF1423" s="219">
        <v>2.76</v>
      </c>
      <c r="AG1423" s="179">
        <v>2.18258004060597</v>
      </c>
      <c r="AH1423" s="179">
        <v>2.13036520709865</v>
      </c>
      <c r="AI1423" s="179">
        <v>2.46454014154549</v>
      </c>
      <c r="AJ1423" s="179">
        <v>3.31042044436407</v>
      </c>
      <c r="AK1423" s="179">
        <v>3.86389767954166</v>
      </c>
      <c r="AL1423" s="179">
        <v>4.51136161503243</v>
      </c>
      <c r="AM1423" s="179">
        <v>5.37812785125394</v>
      </c>
      <c r="AN1423" s="179">
        <v>4.56357644853975</v>
      </c>
      <c r="AO1423" s="179">
        <v>3.81168284603434</v>
      </c>
      <c r="AP1423" s="179">
        <v>3.36263527787139</v>
      </c>
      <c r="AQ1423" s="179">
        <v>3.20599077734943</v>
      </c>
      <c r="AR1423" s="179">
        <v>2.88225880960405</v>
      </c>
      <c r="AS1423" s="177">
        <v>0.8</v>
      </c>
      <c r="AT1423" s="180">
        <v>1.13506662621052</v>
      </c>
      <c r="AU1423" s="181">
        <v>1416</v>
      </c>
    </row>
    <row r="1424" customHeight="1" spans="1:47">
      <c r="A1424" s="184" t="s">
        <v>1584</v>
      </c>
      <c r="B1424" s="185" t="s">
        <v>1637</v>
      </c>
      <c r="C1424" s="167" t="s">
        <v>1648</v>
      </c>
      <c r="D1424" s="186">
        <v>0</v>
      </c>
      <c r="E1424" s="186">
        <v>0.75</v>
      </c>
      <c r="F1424" s="186" t="s">
        <v>1587</v>
      </c>
      <c r="G1424" s="187">
        <v>20</v>
      </c>
      <c r="H1424" s="186" t="s">
        <v>160</v>
      </c>
      <c r="I1424" s="196" t="s">
        <v>160</v>
      </c>
      <c r="J1424" s="186" t="s">
        <v>160</v>
      </c>
      <c r="K1424" s="196" t="s">
        <v>160</v>
      </c>
      <c r="L1424" s="171">
        <v>0.3993</v>
      </c>
      <c r="M1424" s="172">
        <v>78</v>
      </c>
      <c r="N1424" s="173">
        <v>114.78</v>
      </c>
      <c r="O1424" s="173">
        <v>26.47</v>
      </c>
      <c r="P1424" s="174">
        <v>1.021</v>
      </c>
      <c r="Q1424" s="175">
        <v>22.27</v>
      </c>
      <c r="R1424" s="176">
        <v>18</v>
      </c>
      <c r="S1424" s="174">
        <f t="shared" si="44"/>
        <v>0.973256</v>
      </c>
      <c r="T1424" s="177">
        <f t="shared" si="45"/>
        <v>0.0490559523907377</v>
      </c>
      <c r="U1424" s="219">
        <v>2.09</v>
      </c>
      <c r="V1424" s="219">
        <v>2.04</v>
      </c>
      <c r="W1424" s="219">
        <v>2.36</v>
      </c>
      <c r="X1424" s="219">
        <v>3.17</v>
      </c>
      <c r="Y1424" s="219">
        <v>3.7</v>
      </c>
      <c r="Z1424" s="219">
        <v>4.32</v>
      </c>
      <c r="AA1424" s="219">
        <v>5.15</v>
      </c>
      <c r="AB1424" s="219">
        <v>4.37</v>
      </c>
      <c r="AC1424" s="219">
        <v>3.65</v>
      </c>
      <c r="AD1424" s="219">
        <v>3.22</v>
      </c>
      <c r="AE1424" s="219">
        <v>3.07</v>
      </c>
      <c r="AF1424" s="219">
        <v>2.76</v>
      </c>
      <c r="AG1424" s="179">
        <v>2.18440106200219</v>
      </c>
      <c r="AH1424" s="179">
        <v>2.13214266338969</v>
      </c>
      <c r="AI1424" s="179">
        <v>2.46659641450965</v>
      </c>
      <c r="AJ1424" s="179">
        <v>3.31318247203202</v>
      </c>
      <c r="AK1424" s="179">
        <v>3.86712149732444</v>
      </c>
      <c r="AL1424" s="179">
        <v>4.51512564011935</v>
      </c>
      <c r="AM1424" s="179">
        <v>5.38261505708673</v>
      </c>
      <c r="AN1424" s="179">
        <v>4.56738403873184</v>
      </c>
      <c r="AO1424" s="179">
        <v>3.81486309871195</v>
      </c>
      <c r="AP1424" s="179">
        <v>3.36544087064452</v>
      </c>
      <c r="AQ1424" s="179">
        <v>3.20866567480704</v>
      </c>
      <c r="AR1424" s="179">
        <v>2.88466360340959</v>
      </c>
      <c r="AS1424" s="177">
        <v>0.8</v>
      </c>
      <c r="AT1424" s="180">
        <v>1.12543779577515</v>
      </c>
      <c r="AU1424" s="181">
        <v>1417</v>
      </c>
    </row>
    <row r="1425" customHeight="1" spans="1:47">
      <c r="A1425" s="184" t="s">
        <v>1584</v>
      </c>
      <c r="B1425" s="185" t="s">
        <v>1637</v>
      </c>
      <c r="C1425" s="167" t="s">
        <v>1649</v>
      </c>
      <c r="D1425" s="186">
        <v>0</v>
      </c>
      <c r="E1425" s="186">
        <v>0.75</v>
      </c>
      <c r="F1425" s="186" t="s">
        <v>1587</v>
      </c>
      <c r="G1425" s="187">
        <v>20</v>
      </c>
      <c r="H1425" s="186" t="s">
        <v>160</v>
      </c>
      <c r="I1425" s="196" t="s">
        <v>160</v>
      </c>
      <c r="J1425" s="186" t="s">
        <v>160</v>
      </c>
      <c r="K1425" s="196" t="s">
        <v>160</v>
      </c>
      <c r="L1425" s="171">
        <v>0.3993</v>
      </c>
      <c r="M1425" s="172">
        <v>81</v>
      </c>
      <c r="N1425" s="173">
        <v>114.62</v>
      </c>
      <c r="O1425" s="173">
        <v>27.38</v>
      </c>
      <c r="P1425" s="174">
        <v>0.968</v>
      </c>
      <c r="Q1425" s="175">
        <v>22.48</v>
      </c>
      <c r="R1425" s="176">
        <v>18</v>
      </c>
      <c r="S1425" s="174">
        <f t="shared" si="44"/>
        <v>0.9774</v>
      </c>
      <c r="T1425" s="177">
        <f t="shared" si="45"/>
        <v>-0.00961735215878867</v>
      </c>
      <c r="U1425" s="219">
        <v>2.1</v>
      </c>
      <c r="V1425" s="219">
        <v>1.98</v>
      </c>
      <c r="W1425" s="219">
        <v>2.34</v>
      </c>
      <c r="X1425" s="219">
        <v>3.12</v>
      </c>
      <c r="Y1425" s="219">
        <v>3.8</v>
      </c>
      <c r="Z1425" s="219">
        <v>4.29</v>
      </c>
      <c r="AA1425" s="219">
        <v>5.25</v>
      </c>
      <c r="AB1425" s="219">
        <v>4.59</v>
      </c>
      <c r="AC1425" s="219">
        <v>3.84</v>
      </c>
      <c r="AD1425" s="219">
        <v>3.23</v>
      </c>
      <c r="AE1425" s="219">
        <v>2.92</v>
      </c>
      <c r="AF1425" s="219">
        <v>2.6</v>
      </c>
      <c r="AG1425" s="179">
        <v>2.19826642111725</v>
      </c>
      <c r="AH1425" s="179">
        <v>2.07265119705341</v>
      </c>
      <c r="AI1425" s="179">
        <v>2.44949686924494</v>
      </c>
      <c r="AJ1425" s="179">
        <v>3.26599582565991</v>
      </c>
      <c r="AK1425" s="179">
        <v>3.97781542868836</v>
      </c>
      <c r="AL1425" s="179">
        <v>4.49074426028238</v>
      </c>
      <c r="AM1425" s="179">
        <v>5.49566605279312</v>
      </c>
      <c r="AN1425" s="179">
        <v>4.80478232044199</v>
      </c>
      <c r="AO1425" s="179">
        <v>4.01968717004297</v>
      </c>
      <c r="AP1425" s="179">
        <v>3.3811431143851</v>
      </c>
      <c r="AQ1425" s="179">
        <v>3.05663711888684</v>
      </c>
      <c r="AR1425" s="179">
        <v>2.72166318804993</v>
      </c>
      <c r="AS1425" s="177">
        <v>0.8</v>
      </c>
      <c r="AT1425" s="180">
        <v>1.14101284569074</v>
      </c>
      <c r="AU1425" s="181">
        <v>1418</v>
      </c>
    </row>
    <row r="1426" customHeight="1" spans="1:47">
      <c r="A1426" s="184" t="s">
        <v>1584</v>
      </c>
      <c r="B1426" s="185" t="s">
        <v>1637</v>
      </c>
      <c r="C1426" s="167" t="s">
        <v>1650</v>
      </c>
      <c r="D1426" s="186">
        <v>0</v>
      </c>
      <c r="E1426" s="186">
        <v>0.75</v>
      </c>
      <c r="F1426" s="186" t="s">
        <v>1587</v>
      </c>
      <c r="G1426" s="187">
        <v>20</v>
      </c>
      <c r="H1426" s="186" t="s">
        <v>160</v>
      </c>
      <c r="I1426" s="196" t="s">
        <v>160</v>
      </c>
      <c r="J1426" s="186" t="s">
        <v>160</v>
      </c>
      <c r="K1426" s="196" t="s">
        <v>160</v>
      </c>
      <c r="L1426" s="171">
        <v>0.3993</v>
      </c>
      <c r="M1426" s="172">
        <v>123</v>
      </c>
      <c r="N1426" s="173">
        <v>114.23</v>
      </c>
      <c r="O1426" s="173">
        <v>26.95</v>
      </c>
      <c r="P1426" s="174">
        <v>0.994</v>
      </c>
      <c r="Q1426" s="175">
        <v>22.85</v>
      </c>
      <c r="R1426" s="176">
        <v>18</v>
      </c>
      <c r="S1426" s="174">
        <f t="shared" si="44"/>
        <v>0.973256</v>
      </c>
      <c r="T1426" s="177">
        <f t="shared" si="45"/>
        <v>0.0213140222099837</v>
      </c>
      <c r="U1426" s="219">
        <v>2.09</v>
      </c>
      <c r="V1426" s="219">
        <v>2.04</v>
      </c>
      <c r="W1426" s="219">
        <v>2.36</v>
      </c>
      <c r="X1426" s="219">
        <v>3.17</v>
      </c>
      <c r="Y1426" s="219">
        <v>3.7</v>
      </c>
      <c r="Z1426" s="219">
        <v>4.32</v>
      </c>
      <c r="AA1426" s="219">
        <v>5.15</v>
      </c>
      <c r="AB1426" s="219">
        <v>4.37</v>
      </c>
      <c r="AC1426" s="219">
        <v>3.65</v>
      </c>
      <c r="AD1426" s="219">
        <v>3.22</v>
      </c>
      <c r="AE1426" s="219">
        <v>3.07</v>
      </c>
      <c r="AF1426" s="219">
        <v>2.76</v>
      </c>
      <c r="AG1426" s="179">
        <v>2.19084335467749</v>
      </c>
      <c r="AH1426" s="179">
        <v>2.13843083423066</v>
      </c>
      <c r="AI1426" s="179">
        <v>2.47387096509038</v>
      </c>
      <c r="AJ1426" s="179">
        <v>3.32295379632902</v>
      </c>
      <c r="AK1426" s="179">
        <v>3.87852651306542</v>
      </c>
      <c r="AL1426" s="179">
        <v>4.52844176660611</v>
      </c>
      <c r="AM1426" s="179">
        <v>5.39848960602349</v>
      </c>
      <c r="AN1426" s="179">
        <v>4.58085428705294</v>
      </c>
      <c r="AO1426" s="179">
        <v>3.82611399261859</v>
      </c>
      <c r="AP1426" s="179">
        <v>3.37536631677585</v>
      </c>
      <c r="AQ1426" s="179">
        <v>3.21812875543536</v>
      </c>
      <c r="AR1426" s="179">
        <v>2.89317112866502</v>
      </c>
      <c r="AS1426" s="177">
        <v>0.8</v>
      </c>
      <c r="AT1426" s="180">
        <v>1.14125108657159</v>
      </c>
      <c r="AU1426" s="181">
        <v>1419</v>
      </c>
    </row>
    <row r="1427" customHeight="1" spans="1:47">
      <c r="A1427" s="184" t="s">
        <v>1584</v>
      </c>
      <c r="B1427" s="185" t="s">
        <v>1637</v>
      </c>
      <c r="C1427" s="167" t="s">
        <v>1651</v>
      </c>
      <c r="D1427" s="186">
        <v>0</v>
      </c>
      <c r="E1427" s="186">
        <v>0.75</v>
      </c>
      <c r="F1427" s="186" t="s">
        <v>1587</v>
      </c>
      <c r="G1427" s="187">
        <v>20</v>
      </c>
      <c r="H1427" s="186" t="s">
        <v>160</v>
      </c>
      <c r="I1427" s="196" t="s">
        <v>160</v>
      </c>
      <c r="J1427" s="186" t="s">
        <v>160</v>
      </c>
      <c r="K1427" s="196" t="s">
        <v>160</v>
      </c>
      <c r="L1427" s="171">
        <v>0.3993</v>
      </c>
      <c r="M1427" s="172">
        <v>249</v>
      </c>
      <c r="N1427" s="173">
        <v>114.27</v>
      </c>
      <c r="O1427" s="173">
        <v>26.72</v>
      </c>
      <c r="P1427" s="174">
        <v>1.007</v>
      </c>
      <c r="Q1427" s="175">
        <v>22.62</v>
      </c>
      <c r="R1427" s="176">
        <v>18</v>
      </c>
      <c r="S1427" s="174">
        <f t="shared" si="44"/>
        <v>0.973256</v>
      </c>
      <c r="T1427" s="177">
        <f t="shared" si="45"/>
        <v>0.034671247852569</v>
      </c>
      <c r="U1427" s="219">
        <v>2.09</v>
      </c>
      <c r="V1427" s="219">
        <v>2.04</v>
      </c>
      <c r="W1427" s="219">
        <v>2.36</v>
      </c>
      <c r="X1427" s="219">
        <v>3.17</v>
      </c>
      <c r="Y1427" s="219">
        <v>3.7</v>
      </c>
      <c r="Z1427" s="219">
        <v>4.32</v>
      </c>
      <c r="AA1427" s="219">
        <v>5.15</v>
      </c>
      <c r="AB1427" s="219">
        <v>4.37</v>
      </c>
      <c r="AC1427" s="219">
        <v>3.65</v>
      </c>
      <c r="AD1427" s="219">
        <v>3.22</v>
      </c>
      <c r="AE1427" s="219">
        <v>3.07</v>
      </c>
      <c r="AF1427" s="219">
        <v>2.76</v>
      </c>
      <c r="AG1427" s="179">
        <v>2.18804310479463</v>
      </c>
      <c r="AH1427" s="179">
        <v>2.13569757597179</v>
      </c>
      <c r="AI1427" s="179">
        <v>2.47070896043795</v>
      </c>
      <c r="AJ1427" s="179">
        <v>3.31870652736793</v>
      </c>
      <c r="AK1427" s="179">
        <v>3.87356913289001</v>
      </c>
      <c r="AL1427" s="179">
        <v>4.5226536902932</v>
      </c>
      <c r="AM1427" s="179">
        <v>5.39158946875231</v>
      </c>
      <c r="AN1427" s="179">
        <v>4.57499921911604</v>
      </c>
      <c r="AO1427" s="179">
        <v>3.82122360406717</v>
      </c>
      <c r="AP1427" s="179">
        <v>3.37105205619077</v>
      </c>
      <c r="AQ1427" s="179">
        <v>3.21401546972225</v>
      </c>
      <c r="AR1427" s="179">
        <v>2.88947319102066</v>
      </c>
      <c r="AS1427" s="177">
        <v>0.8</v>
      </c>
      <c r="AT1427" s="180">
        <v>1.14219761115225</v>
      </c>
      <c r="AU1427" s="181">
        <v>1420</v>
      </c>
    </row>
    <row r="1428" customHeight="1" spans="1:47">
      <c r="A1428" s="184" t="s">
        <v>1584</v>
      </c>
      <c r="B1428" s="185" t="s">
        <v>1652</v>
      </c>
      <c r="C1428" s="188" t="s">
        <v>1653</v>
      </c>
      <c r="D1428" s="186">
        <v>0</v>
      </c>
      <c r="E1428" s="186">
        <v>0.75</v>
      </c>
      <c r="F1428" s="186" t="s">
        <v>1587</v>
      </c>
      <c r="G1428" s="187">
        <v>20</v>
      </c>
      <c r="H1428" s="186" t="s">
        <v>160</v>
      </c>
      <c r="I1428" s="196" t="s">
        <v>160</v>
      </c>
      <c r="J1428" s="186" t="s">
        <v>160</v>
      </c>
      <c r="K1428" s="196" t="s">
        <v>160</v>
      </c>
      <c r="L1428" s="171">
        <v>0.3993</v>
      </c>
      <c r="M1428" s="172">
        <v>95</v>
      </c>
      <c r="N1428" s="173">
        <v>114.38</v>
      </c>
      <c r="O1428" s="173">
        <v>27.8</v>
      </c>
      <c r="P1428" s="174">
        <v>0.932</v>
      </c>
      <c r="Q1428" s="175">
        <v>23.1</v>
      </c>
      <c r="R1428" s="176">
        <v>18</v>
      </c>
      <c r="S1428" s="174">
        <f t="shared" si="44"/>
        <v>0.9774</v>
      </c>
      <c r="T1428" s="177">
        <f t="shared" si="45"/>
        <v>-0.0464497646818088</v>
      </c>
      <c r="U1428" s="219">
        <v>2.1</v>
      </c>
      <c r="V1428" s="219">
        <v>1.98</v>
      </c>
      <c r="W1428" s="219">
        <v>2.34</v>
      </c>
      <c r="X1428" s="219">
        <v>3.12</v>
      </c>
      <c r="Y1428" s="219">
        <v>3.8</v>
      </c>
      <c r="Z1428" s="219">
        <v>4.29</v>
      </c>
      <c r="AA1428" s="219">
        <v>5.25</v>
      </c>
      <c r="AB1428" s="219">
        <v>4.59</v>
      </c>
      <c r="AC1428" s="219">
        <v>3.84</v>
      </c>
      <c r="AD1428" s="219">
        <v>3.23</v>
      </c>
      <c r="AE1428" s="219">
        <v>2.92</v>
      </c>
      <c r="AF1428" s="219">
        <v>2.6</v>
      </c>
      <c r="AG1428" s="179">
        <v>2.20428238182934</v>
      </c>
      <c r="AH1428" s="179">
        <v>2.07832338858195</v>
      </c>
      <c r="AI1428" s="179">
        <v>2.45620036832413</v>
      </c>
      <c r="AJ1428" s="179">
        <v>3.27493382443217</v>
      </c>
      <c r="AK1428" s="179">
        <v>3.98870145283405</v>
      </c>
      <c r="AL1428" s="179">
        <v>4.50303400859423</v>
      </c>
      <c r="AM1428" s="179">
        <v>5.51070595457336</v>
      </c>
      <c r="AN1428" s="179">
        <v>4.81793149171271</v>
      </c>
      <c r="AO1428" s="179">
        <v>4.03068778391651</v>
      </c>
      <c r="AP1428" s="179">
        <v>3.39039623490894</v>
      </c>
      <c r="AQ1428" s="179">
        <v>3.06500216901985</v>
      </c>
      <c r="AR1428" s="179">
        <v>2.72911152036014</v>
      </c>
      <c r="AS1428" s="177">
        <v>0.8</v>
      </c>
      <c r="AT1428" s="180">
        <v>1.1403238788191</v>
      </c>
      <c r="AU1428" s="181">
        <v>1421</v>
      </c>
    </row>
    <row r="1429" customHeight="1" spans="1:47">
      <c r="A1429" s="184" t="s">
        <v>1584</v>
      </c>
      <c r="B1429" s="185" t="s">
        <v>1652</v>
      </c>
      <c r="C1429" s="167" t="s">
        <v>1654</v>
      </c>
      <c r="D1429" s="186">
        <v>0</v>
      </c>
      <c r="E1429" s="186">
        <v>0.75</v>
      </c>
      <c r="F1429" s="186" t="s">
        <v>1587</v>
      </c>
      <c r="G1429" s="187">
        <v>20</v>
      </c>
      <c r="H1429" s="186" t="s">
        <v>160</v>
      </c>
      <c r="I1429" s="196" t="s">
        <v>160</v>
      </c>
      <c r="J1429" s="186" t="s">
        <v>160</v>
      </c>
      <c r="K1429" s="196" t="s">
        <v>160</v>
      </c>
      <c r="L1429" s="171">
        <v>0.3993</v>
      </c>
      <c r="M1429" s="172">
        <v>85</v>
      </c>
      <c r="N1429" s="173">
        <v>114.38</v>
      </c>
      <c r="O1429" s="173">
        <v>27.8</v>
      </c>
      <c r="P1429" s="174">
        <v>0.931</v>
      </c>
      <c r="Q1429" s="175">
        <v>23.1</v>
      </c>
      <c r="R1429" s="176">
        <v>18</v>
      </c>
      <c r="S1429" s="174">
        <f t="shared" si="44"/>
        <v>0.9774</v>
      </c>
      <c r="T1429" s="177">
        <f t="shared" si="45"/>
        <v>-0.0474728872518928</v>
      </c>
      <c r="U1429" s="219">
        <v>2.1</v>
      </c>
      <c r="V1429" s="219">
        <v>1.98</v>
      </c>
      <c r="W1429" s="219">
        <v>2.34</v>
      </c>
      <c r="X1429" s="219">
        <v>3.12</v>
      </c>
      <c r="Y1429" s="219">
        <v>3.8</v>
      </c>
      <c r="Z1429" s="219">
        <v>4.29</v>
      </c>
      <c r="AA1429" s="219">
        <v>5.25</v>
      </c>
      <c r="AB1429" s="219">
        <v>4.59</v>
      </c>
      <c r="AC1429" s="219">
        <v>3.84</v>
      </c>
      <c r="AD1429" s="219">
        <v>3.23</v>
      </c>
      <c r="AE1429" s="219">
        <v>2.92</v>
      </c>
      <c r="AF1429" s="219">
        <v>2.6</v>
      </c>
      <c r="AG1429" s="179">
        <v>2.20428238182934</v>
      </c>
      <c r="AH1429" s="179">
        <v>2.07832338858195</v>
      </c>
      <c r="AI1429" s="179">
        <v>2.45620036832413</v>
      </c>
      <c r="AJ1429" s="179">
        <v>3.27493382443217</v>
      </c>
      <c r="AK1429" s="179">
        <v>3.98870145283405</v>
      </c>
      <c r="AL1429" s="179">
        <v>4.50303400859423</v>
      </c>
      <c r="AM1429" s="179">
        <v>5.51070595457336</v>
      </c>
      <c r="AN1429" s="179">
        <v>4.81793149171271</v>
      </c>
      <c r="AO1429" s="179">
        <v>4.03068778391651</v>
      </c>
      <c r="AP1429" s="179">
        <v>3.39039623490894</v>
      </c>
      <c r="AQ1429" s="179">
        <v>3.06500216901985</v>
      </c>
      <c r="AR1429" s="179">
        <v>2.72911152036014</v>
      </c>
      <c r="AS1429" s="177">
        <v>0.8</v>
      </c>
      <c r="AT1429" s="180">
        <v>1.14125108657159</v>
      </c>
      <c r="AU1429" s="181">
        <v>1422</v>
      </c>
    </row>
    <row r="1430" customHeight="1" spans="1:47">
      <c r="A1430" s="184" t="s">
        <v>1584</v>
      </c>
      <c r="B1430" s="185" t="s">
        <v>1652</v>
      </c>
      <c r="C1430" s="167" t="s">
        <v>1655</v>
      </c>
      <c r="D1430" s="186">
        <v>0</v>
      </c>
      <c r="E1430" s="186">
        <v>0.75</v>
      </c>
      <c r="F1430" s="186" t="s">
        <v>1587</v>
      </c>
      <c r="G1430" s="187">
        <v>20</v>
      </c>
      <c r="H1430" s="186" t="s">
        <v>160</v>
      </c>
      <c r="I1430" s="196" t="s">
        <v>160</v>
      </c>
      <c r="J1430" s="186" t="s">
        <v>160</v>
      </c>
      <c r="K1430" s="196" t="s">
        <v>160</v>
      </c>
      <c r="L1430" s="171">
        <v>0.3993</v>
      </c>
      <c r="M1430" s="172">
        <v>54</v>
      </c>
      <c r="N1430" s="173">
        <v>115.38</v>
      </c>
      <c r="O1430" s="173">
        <v>28.7</v>
      </c>
      <c r="P1430" s="174">
        <v>0.948</v>
      </c>
      <c r="Q1430" s="175">
        <v>23.2</v>
      </c>
      <c r="R1430" s="176">
        <v>18</v>
      </c>
      <c r="S1430" s="174">
        <f t="shared" si="44"/>
        <v>1.005856</v>
      </c>
      <c r="T1430" s="177">
        <f t="shared" si="45"/>
        <v>-0.0575191677536351</v>
      </c>
      <c r="U1430" s="219">
        <v>2.29</v>
      </c>
      <c r="V1430" s="219">
        <v>2.34</v>
      </c>
      <c r="W1430" s="219">
        <v>2.52</v>
      </c>
      <c r="X1430" s="219">
        <v>3.28</v>
      </c>
      <c r="Y1430" s="219">
        <v>3.97</v>
      </c>
      <c r="Z1430" s="219">
        <v>4.18</v>
      </c>
      <c r="AA1430" s="219">
        <v>5.07</v>
      </c>
      <c r="AB1430" s="219">
        <v>4.66</v>
      </c>
      <c r="AC1430" s="219">
        <v>4.01</v>
      </c>
      <c r="AD1430" s="219">
        <v>3.33</v>
      </c>
      <c r="AE1430" s="219">
        <v>2.94</v>
      </c>
      <c r="AF1430" s="219">
        <v>2.66</v>
      </c>
      <c r="AG1430" s="179">
        <v>2.40410659179843</v>
      </c>
      <c r="AH1430" s="179">
        <v>2.4565980020997</v>
      </c>
      <c r="AI1430" s="179">
        <v>2.6455670791843</v>
      </c>
      <c r="AJ1430" s="179">
        <v>3.44343651576369</v>
      </c>
      <c r="AK1430" s="179">
        <v>4.16781797792129</v>
      </c>
      <c r="AL1430" s="179">
        <v>4.38828190118665</v>
      </c>
      <c r="AM1430" s="179">
        <v>5.32262900454936</v>
      </c>
      <c r="AN1430" s="179">
        <v>4.8921994400789</v>
      </c>
      <c r="AO1430" s="179">
        <v>4.20981110616231</v>
      </c>
      <c r="AP1430" s="179">
        <v>3.49592792606496</v>
      </c>
      <c r="AQ1430" s="179">
        <v>3.08649492571501</v>
      </c>
      <c r="AR1430" s="179">
        <v>2.79254302802787</v>
      </c>
      <c r="AS1430" s="177">
        <v>0.8</v>
      </c>
      <c r="AT1430" s="180">
        <v>1.13742123432707</v>
      </c>
      <c r="AU1430" s="181">
        <v>1423</v>
      </c>
    </row>
    <row r="1431" customHeight="1" spans="1:47">
      <c r="A1431" s="184" t="s">
        <v>1584</v>
      </c>
      <c r="B1431" s="185" t="s">
        <v>1652</v>
      </c>
      <c r="C1431" s="167" t="s">
        <v>1656</v>
      </c>
      <c r="D1431" s="186">
        <v>0</v>
      </c>
      <c r="E1431" s="186">
        <v>0.75</v>
      </c>
      <c r="F1431" s="186" t="s">
        <v>1587</v>
      </c>
      <c r="G1431" s="187">
        <v>20</v>
      </c>
      <c r="H1431" s="186" t="s">
        <v>160</v>
      </c>
      <c r="I1431" s="196" t="s">
        <v>160</v>
      </c>
      <c r="J1431" s="186" t="s">
        <v>160</v>
      </c>
      <c r="K1431" s="196" t="s">
        <v>160</v>
      </c>
      <c r="L1431" s="171">
        <v>0.3993</v>
      </c>
      <c r="M1431" s="172">
        <v>91</v>
      </c>
      <c r="N1431" s="173">
        <v>114.43</v>
      </c>
      <c r="O1431" s="173">
        <v>28.12</v>
      </c>
      <c r="P1431" s="174">
        <v>0.936</v>
      </c>
      <c r="Q1431" s="175">
        <v>24.02</v>
      </c>
      <c r="R1431" s="176">
        <v>18</v>
      </c>
      <c r="S1431" s="174">
        <f t="shared" si="44"/>
        <v>0.977216</v>
      </c>
      <c r="T1431" s="177">
        <f t="shared" si="45"/>
        <v>-0.0421769598532975</v>
      </c>
      <c r="U1431" s="219">
        <v>2.23</v>
      </c>
      <c r="V1431" s="219">
        <v>2.18</v>
      </c>
      <c r="W1431" s="219">
        <v>2.47</v>
      </c>
      <c r="X1431" s="219">
        <v>3.22</v>
      </c>
      <c r="Y1431" s="219">
        <v>3.84</v>
      </c>
      <c r="Z1431" s="219">
        <v>4.12</v>
      </c>
      <c r="AA1431" s="219">
        <v>5</v>
      </c>
      <c r="AB1431" s="219">
        <v>4.54</v>
      </c>
      <c r="AC1431" s="219">
        <v>3.91</v>
      </c>
      <c r="AD1431" s="219">
        <v>3.15</v>
      </c>
      <c r="AE1431" s="219">
        <v>2.86</v>
      </c>
      <c r="AF1431" s="219">
        <v>2.55</v>
      </c>
      <c r="AG1431" s="179">
        <v>2.35189493418037</v>
      </c>
      <c r="AH1431" s="179">
        <v>2.29916186390726</v>
      </c>
      <c r="AI1431" s="179">
        <v>2.60501367149126</v>
      </c>
      <c r="AJ1431" s="179">
        <v>3.39600972558779</v>
      </c>
      <c r="AK1431" s="179">
        <v>4.04989979697426</v>
      </c>
      <c r="AL1431" s="179">
        <v>4.34520499050364</v>
      </c>
      <c r="AM1431" s="179">
        <v>5.27330702731024</v>
      </c>
      <c r="AN1431" s="179">
        <v>4.78816278079769</v>
      </c>
      <c r="AO1431" s="179">
        <v>4.1237260953566</v>
      </c>
      <c r="AP1431" s="179">
        <v>3.32218342720545</v>
      </c>
      <c r="AQ1431" s="179">
        <v>3.01633161962145</v>
      </c>
      <c r="AR1431" s="179">
        <v>2.68938658392822</v>
      </c>
      <c r="AS1431" s="177">
        <v>0.8</v>
      </c>
      <c r="AT1431" s="180">
        <v>1.14038577533656</v>
      </c>
      <c r="AU1431" s="181">
        <v>1424</v>
      </c>
    </row>
    <row r="1432" customHeight="1" spans="1:47">
      <c r="A1432" s="184" t="s">
        <v>1584</v>
      </c>
      <c r="B1432" s="185" t="s">
        <v>1652</v>
      </c>
      <c r="C1432" s="167" t="s">
        <v>1657</v>
      </c>
      <c r="D1432" s="186">
        <v>0</v>
      </c>
      <c r="E1432" s="186">
        <v>0.75</v>
      </c>
      <c r="F1432" s="186" t="s">
        <v>1587</v>
      </c>
      <c r="G1432" s="187">
        <v>20</v>
      </c>
      <c r="H1432" s="186" t="s">
        <v>160</v>
      </c>
      <c r="I1432" s="196" t="s">
        <v>160</v>
      </c>
      <c r="J1432" s="186" t="s">
        <v>160</v>
      </c>
      <c r="K1432" s="196" t="s">
        <v>160</v>
      </c>
      <c r="L1432" s="171">
        <v>0.3993</v>
      </c>
      <c r="M1432" s="172">
        <v>54</v>
      </c>
      <c r="N1432" s="173">
        <v>114.92</v>
      </c>
      <c r="O1432" s="173">
        <v>28.23</v>
      </c>
      <c r="P1432" s="174">
        <v>0.942</v>
      </c>
      <c r="Q1432" s="175">
        <v>24.13</v>
      </c>
      <c r="R1432" s="176">
        <v>18</v>
      </c>
      <c r="S1432" s="174">
        <f t="shared" si="44"/>
        <v>0.977216</v>
      </c>
      <c r="T1432" s="177">
        <f t="shared" si="45"/>
        <v>-0.0360370685703059</v>
      </c>
      <c r="U1432" s="219">
        <v>2.23</v>
      </c>
      <c r="V1432" s="219">
        <v>2.18</v>
      </c>
      <c r="W1432" s="219">
        <v>2.47</v>
      </c>
      <c r="X1432" s="219">
        <v>3.22</v>
      </c>
      <c r="Y1432" s="219">
        <v>3.84</v>
      </c>
      <c r="Z1432" s="219">
        <v>4.12</v>
      </c>
      <c r="AA1432" s="219">
        <v>5</v>
      </c>
      <c r="AB1432" s="219">
        <v>4.54</v>
      </c>
      <c r="AC1432" s="219">
        <v>3.91</v>
      </c>
      <c r="AD1432" s="219">
        <v>3.15</v>
      </c>
      <c r="AE1432" s="219">
        <v>2.86</v>
      </c>
      <c r="AF1432" s="219">
        <v>2.55</v>
      </c>
      <c r="AG1432" s="179">
        <v>2.35446902220185</v>
      </c>
      <c r="AH1432" s="179">
        <v>2.30167823695068</v>
      </c>
      <c r="AI1432" s="179">
        <v>2.60786479140743</v>
      </c>
      <c r="AJ1432" s="179">
        <v>3.39972657017486</v>
      </c>
      <c r="AK1432" s="179">
        <v>4.05433230728928</v>
      </c>
      <c r="AL1432" s="179">
        <v>4.34996070469579</v>
      </c>
      <c r="AM1432" s="179">
        <v>5.27907852511625</v>
      </c>
      <c r="AN1432" s="179">
        <v>4.79340330080555</v>
      </c>
      <c r="AO1432" s="179">
        <v>4.12823940664091</v>
      </c>
      <c r="AP1432" s="179">
        <v>3.32581947082324</v>
      </c>
      <c r="AQ1432" s="179">
        <v>3.01963291636649</v>
      </c>
      <c r="AR1432" s="179">
        <v>2.69233004780929</v>
      </c>
      <c r="AS1432" s="177">
        <v>0.8</v>
      </c>
      <c r="AT1432" s="180">
        <v>1.14015477214101</v>
      </c>
      <c r="AU1432" s="181">
        <v>1425</v>
      </c>
    </row>
    <row r="1433" customHeight="1" spans="1:47">
      <c r="A1433" s="184" t="s">
        <v>1584</v>
      </c>
      <c r="B1433" s="185" t="s">
        <v>1652</v>
      </c>
      <c r="C1433" s="167" t="s">
        <v>1658</v>
      </c>
      <c r="D1433" s="186">
        <v>0</v>
      </c>
      <c r="E1433" s="186">
        <v>0.75</v>
      </c>
      <c r="F1433" s="186" t="s">
        <v>1587</v>
      </c>
      <c r="G1433" s="187">
        <v>20</v>
      </c>
      <c r="H1433" s="186" t="s">
        <v>160</v>
      </c>
      <c r="I1433" s="196" t="s">
        <v>160</v>
      </c>
      <c r="J1433" s="186" t="s">
        <v>160</v>
      </c>
      <c r="K1433" s="196" t="s">
        <v>160</v>
      </c>
      <c r="L1433" s="171">
        <v>0.3993</v>
      </c>
      <c r="M1433" s="172">
        <v>69</v>
      </c>
      <c r="N1433" s="173">
        <v>114.78</v>
      </c>
      <c r="O1433" s="173">
        <v>28.38</v>
      </c>
      <c r="P1433" s="174">
        <v>0.929</v>
      </c>
      <c r="Q1433" s="175">
        <v>24.38</v>
      </c>
      <c r="R1433" s="176">
        <v>18</v>
      </c>
      <c r="S1433" s="174">
        <f t="shared" si="44"/>
        <v>0.977216</v>
      </c>
      <c r="T1433" s="177">
        <f t="shared" si="45"/>
        <v>-0.0493401663501211</v>
      </c>
      <c r="U1433" s="219">
        <v>2.23</v>
      </c>
      <c r="V1433" s="219">
        <v>2.18</v>
      </c>
      <c r="W1433" s="219">
        <v>2.47</v>
      </c>
      <c r="X1433" s="219">
        <v>3.22</v>
      </c>
      <c r="Y1433" s="219">
        <v>3.84</v>
      </c>
      <c r="Z1433" s="219">
        <v>4.12</v>
      </c>
      <c r="AA1433" s="219">
        <v>5</v>
      </c>
      <c r="AB1433" s="219">
        <v>4.54</v>
      </c>
      <c r="AC1433" s="219">
        <v>3.91</v>
      </c>
      <c r="AD1433" s="219">
        <v>3.15</v>
      </c>
      <c r="AE1433" s="219">
        <v>2.86</v>
      </c>
      <c r="AF1433" s="219">
        <v>2.55</v>
      </c>
      <c r="AG1433" s="179">
        <v>2.35645892003406</v>
      </c>
      <c r="AH1433" s="179">
        <v>2.30362351823957</v>
      </c>
      <c r="AI1433" s="179">
        <v>2.61006884864759</v>
      </c>
      <c r="AJ1433" s="179">
        <v>3.40259987556487</v>
      </c>
      <c r="AK1433" s="179">
        <v>4.05775885781649</v>
      </c>
      <c r="AL1433" s="179">
        <v>4.35363710786561</v>
      </c>
      <c r="AM1433" s="179">
        <v>5.28354017944856</v>
      </c>
      <c r="AN1433" s="179">
        <v>4.79745448293929</v>
      </c>
      <c r="AO1433" s="179">
        <v>4.13172842032877</v>
      </c>
      <c r="AP1433" s="179">
        <v>3.32863031305259</v>
      </c>
      <c r="AQ1433" s="179">
        <v>3.02218498264457</v>
      </c>
      <c r="AR1433" s="179">
        <v>2.69460549151876</v>
      </c>
      <c r="AS1433" s="177">
        <v>0.8</v>
      </c>
      <c r="AT1433" s="180">
        <v>1.12969962332185</v>
      </c>
      <c r="AU1433" s="181">
        <v>1426</v>
      </c>
    </row>
    <row r="1434" customHeight="1" spans="1:47">
      <c r="A1434" s="184" t="s">
        <v>1584</v>
      </c>
      <c r="B1434" s="185" t="s">
        <v>1652</v>
      </c>
      <c r="C1434" s="167" t="s">
        <v>1659</v>
      </c>
      <c r="D1434" s="186">
        <v>0</v>
      </c>
      <c r="E1434" s="186">
        <v>0.75</v>
      </c>
      <c r="F1434" s="186" t="s">
        <v>1587</v>
      </c>
      <c r="G1434" s="187">
        <v>20</v>
      </c>
      <c r="H1434" s="186" t="s">
        <v>160</v>
      </c>
      <c r="I1434" s="196" t="s">
        <v>160</v>
      </c>
      <c r="J1434" s="186" t="s">
        <v>160</v>
      </c>
      <c r="K1434" s="196" t="s">
        <v>160</v>
      </c>
      <c r="L1434" s="171">
        <v>0.3993</v>
      </c>
      <c r="M1434" s="172">
        <v>64</v>
      </c>
      <c r="N1434" s="173">
        <v>115.35</v>
      </c>
      <c r="O1434" s="173">
        <v>28.87</v>
      </c>
      <c r="P1434" s="174">
        <v>0.98</v>
      </c>
      <c r="Q1434" s="175">
        <v>23.47</v>
      </c>
      <c r="R1434" s="176">
        <v>19</v>
      </c>
      <c r="S1434" s="174">
        <f t="shared" si="44"/>
        <v>1.005856</v>
      </c>
      <c r="T1434" s="177">
        <f t="shared" si="45"/>
        <v>-0.0257054687748548</v>
      </c>
      <c r="U1434" s="219">
        <v>2.29</v>
      </c>
      <c r="V1434" s="219">
        <v>2.34</v>
      </c>
      <c r="W1434" s="219">
        <v>2.52</v>
      </c>
      <c r="X1434" s="219">
        <v>3.28</v>
      </c>
      <c r="Y1434" s="219">
        <v>3.97</v>
      </c>
      <c r="Z1434" s="219">
        <v>4.18</v>
      </c>
      <c r="AA1434" s="219">
        <v>5.07</v>
      </c>
      <c r="AB1434" s="219">
        <v>4.66</v>
      </c>
      <c r="AC1434" s="219">
        <v>4.01</v>
      </c>
      <c r="AD1434" s="219">
        <v>3.33</v>
      </c>
      <c r="AE1434" s="219">
        <v>2.94</v>
      </c>
      <c r="AF1434" s="219">
        <v>2.66</v>
      </c>
      <c r="AG1434" s="179">
        <v>2.40682037985557</v>
      </c>
      <c r="AH1434" s="179">
        <v>2.45937104317119</v>
      </c>
      <c r="AI1434" s="179">
        <v>2.64855343110743</v>
      </c>
      <c r="AJ1434" s="179">
        <v>3.44732351350491</v>
      </c>
      <c r="AK1434" s="179">
        <v>4.17252266726052</v>
      </c>
      <c r="AL1434" s="179">
        <v>4.39323545318614</v>
      </c>
      <c r="AM1434" s="179">
        <v>5.32863726020424</v>
      </c>
      <c r="AN1434" s="179">
        <v>4.89772182101613</v>
      </c>
      <c r="AO1434" s="179">
        <v>4.21456319791302</v>
      </c>
      <c r="AP1434" s="179">
        <v>3.49987417682054</v>
      </c>
      <c r="AQ1434" s="179">
        <v>3.08997900295867</v>
      </c>
      <c r="AR1434" s="179">
        <v>2.79569528839118</v>
      </c>
      <c r="AS1434" s="177">
        <v>0.8</v>
      </c>
      <c r="AT1434" s="180">
        <v>1.14343373416666</v>
      </c>
      <c r="AU1434" s="181">
        <v>1427</v>
      </c>
    </row>
    <row r="1435" customHeight="1" spans="1:47">
      <c r="A1435" s="184" t="s">
        <v>1584</v>
      </c>
      <c r="B1435" s="185" t="s">
        <v>1652</v>
      </c>
      <c r="C1435" s="167" t="s">
        <v>1660</v>
      </c>
      <c r="D1435" s="186">
        <v>0</v>
      </c>
      <c r="E1435" s="186">
        <v>0.75</v>
      </c>
      <c r="F1435" s="186" t="s">
        <v>1587</v>
      </c>
      <c r="G1435" s="187">
        <v>20</v>
      </c>
      <c r="H1435" s="186" t="s">
        <v>160</v>
      </c>
      <c r="I1435" s="196" t="s">
        <v>160</v>
      </c>
      <c r="J1435" s="186" t="s">
        <v>160</v>
      </c>
      <c r="K1435" s="196" t="s">
        <v>160</v>
      </c>
      <c r="L1435" s="171">
        <v>0.3993</v>
      </c>
      <c r="M1435" s="172">
        <v>256</v>
      </c>
      <c r="N1435" s="173">
        <v>114.37</v>
      </c>
      <c r="O1435" s="173">
        <v>28.53</v>
      </c>
      <c r="P1435" s="174">
        <v>0.931</v>
      </c>
      <c r="Q1435" s="175">
        <v>24.53</v>
      </c>
      <c r="R1435" s="176">
        <v>18</v>
      </c>
      <c r="S1435" s="174">
        <f t="shared" si="44"/>
        <v>0.977216</v>
      </c>
      <c r="T1435" s="177">
        <f t="shared" si="45"/>
        <v>-0.0472935359224572</v>
      </c>
      <c r="U1435" s="219">
        <v>2.23</v>
      </c>
      <c r="V1435" s="219">
        <v>2.18</v>
      </c>
      <c r="W1435" s="219">
        <v>2.47</v>
      </c>
      <c r="X1435" s="219">
        <v>3.22</v>
      </c>
      <c r="Y1435" s="219">
        <v>3.84</v>
      </c>
      <c r="Z1435" s="219">
        <v>4.12</v>
      </c>
      <c r="AA1435" s="219">
        <v>5</v>
      </c>
      <c r="AB1435" s="219">
        <v>4.54</v>
      </c>
      <c r="AC1435" s="219">
        <v>3.91</v>
      </c>
      <c r="AD1435" s="219">
        <v>3.15</v>
      </c>
      <c r="AE1435" s="219">
        <v>2.86</v>
      </c>
      <c r="AF1435" s="219">
        <v>2.55</v>
      </c>
      <c r="AG1435" s="179">
        <v>2.35948940664091</v>
      </c>
      <c r="AH1435" s="179">
        <v>2.30658605671622</v>
      </c>
      <c r="AI1435" s="179">
        <v>2.61342548627939</v>
      </c>
      <c r="AJ1435" s="179">
        <v>3.40697573514965</v>
      </c>
      <c r="AK1435" s="179">
        <v>4.06297727421573</v>
      </c>
      <c r="AL1435" s="179">
        <v>4.35923603379396</v>
      </c>
      <c r="AM1435" s="179">
        <v>5.2903349924684</v>
      </c>
      <c r="AN1435" s="179">
        <v>4.80362417316131</v>
      </c>
      <c r="AO1435" s="179">
        <v>4.13704196411029</v>
      </c>
      <c r="AP1435" s="179">
        <v>3.33291104525509</v>
      </c>
      <c r="AQ1435" s="179">
        <v>3.02607161569192</v>
      </c>
      <c r="AR1435" s="179">
        <v>2.69807084615888</v>
      </c>
      <c r="AS1435" s="177">
        <v>0.8</v>
      </c>
      <c r="AT1435" s="180">
        <v>1.13634461221467</v>
      </c>
      <c r="AU1435" s="181">
        <v>1428</v>
      </c>
    </row>
    <row r="1436" customHeight="1" spans="1:47">
      <c r="A1436" s="184" t="s">
        <v>1584</v>
      </c>
      <c r="B1436" s="185" t="s">
        <v>1652</v>
      </c>
      <c r="C1436" s="167" t="s">
        <v>1661</v>
      </c>
      <c r="D1436" s="186">
        <v>0</v>
      </c>
      <c r="E1436" s="186">
        <v>0.75</v>
      </c>
      <c r="F1436" s="186" t="s">
        <v>1587</v>
      </c>
      <c r="G1436" s="187">
        <v>20</v>
      </c>
      <c r="H1436" s="186" t="s">
        <v>160</v>
      </c>
      <c r="I1436" s="196" t="s">
        <v>160</v>
      </c>
      <c r="J1436" s="186" t="s">
        <v>160</v>
      </c>
      <c r="K1436" s="196" t="s">
        <v>160</v>
      </c>
      <c r="L1436" s="171">
        <v>0.3993</v>
      </c>
      <c r="M1436" s="172">
        <v>24</v>
      </c>
      <c r="N1436" s="173">
        <v>115.78</v>
      </c>
      <c r="O1436" s="173">
        <v>28.2</v>
      </c>
      <c r="P1436" s="174">
        <v>0.972</v>
      </c>
      <c r="Q1436" s="175">
        <v>22.6</v>
      </c>
      <c r="R1436" s="176">
        <v>18</v>
      </c>
      <c r="S1436" s="174">
        <f t="shared" si="44"/>
        <v>1.005856</v>
      </c>
      <c r="T1436" s="177">
        <f t="shared" si="45"/>
        <v>-0.0336588935195499</v>
      </c>
      <c r="U1436" s="219">
        <v>2.29</v>
      </c>
      <c r="V1436" s="219">
        <v>2.34</v>
      </c>
      <c r="W1436" s="219">
        <v>2.52</v>
      </c>
      <c r="X1436" s="219">
        <v>3.28</v>
      </c>
      <c r="Y1436" s="219">
        <v>3.97</v>
      </c>
      <c r="Z1436" s="219">
        <v>4.18</v>
      </c>
      <c r="AA1436" s="219">
        <v>5.07</v>
      </c>
      <c r="AB1436" s="219">
        <v>4.66</v>
      </c>
      <c r="AC1436" s="219">
        <v>4.01</v>
      </c>
      <c r="AD1436" s="219">
        <v>3.33</v>
      </c>
      <c r="AE1436" s="219">
        <v>2.94</v>
      </c>
      <c r="AF1436" s="219">
        <v>2.66</v>
      </c>
      <c r="AG1436" s="179">
        <v>2.39587416091369</v>
      </c>
      <c r="AH1436" s="179">
        <v>2.44818582381573</v>
      </c>
      <c r="AI1436" s="179">
        <v>2.6365078102631</v>
      </c>
      <c r="AJ1436" s="179">
        <v>3.43164508637419</v>
      </c>
      <c r="AK1436" s="179">
        <v>4.15354603442242</v>
      </c>
      <c r="AL1436" s="179">
        <v>4.37325501861101</v>
      </c>
      <c r="AM1436" s="179">
        <v>5.30440261826743</v>
      </c>
      <c r="AN1436" s="179">
        <v>4.87544698247065</v>
      </c>
      <c r="AO1436" s="179">
        <v>4.19539536474406</v>
      </c>
      <c r="AP1436" s="179">
        <v>3.48395674927624</v>
      </c>
      <c r="AQ1436" s="179">
        <v>3.07592577864028</v>
      </c>
      <c r="AR1436" s="179">
        <v>2.78298046638883</v>
      </c>
      <c r="AS1436" s="177">
        <v>0.8</v>
      </c>
      <c r="AT1436" s="180">
        <v>1.13577798525482</v>
      </c>
      <c r="AU1436" s="181">
        <v>1429</v>
      </c>
    </row>
    <row r="1437" customHeight="1" spans="1:47">
      <c r="A1437" s="184" t="s">
        <v>1584</v>
      </c>
      <c r="B1437" s="185" t="s">
        <v>1652</v>
      </c>
      <c r="C1437" s="167" t="s">
        <v>1662</v>
      </c>
      <c r="D1437" s="186">
        <v>0</v>
      </c>
      <c r="E1437" s="186">
        <v>0.75</v>
      </c>
      <c r="F1437" s="186" t="s">
        <v>1587</v>
      </c>
      <c r="G1437" s="187">
        <v>20</v>
      </c>
      <c r="H1437" s="186" t="s">
        <v>160</v>
      </c>
      <c r="I1437" s="196" t="s">
        <v>160</v>
      </c>
      <c r="J1437" s="186" t="s">
        <v>160</v>
      </c>
      <c r="K1437" s="196" t="s">
        <v>160</v>
      </c>
      <c r="L1437" s="171">
        <v>0.3993</v>
      </c>
      <c r="M1437" s="172">
        <v>35</v>
      </c>
      <c r="N1437" s="173">
        <v>115.53</v>
      </c>
      <c r="O1437" s="173">
        <v>28.07</v>
      </c>
      <c r="P1437" s="174">
        <v>0.974</v>
      </c>
      <c r="Q1437" s="175">
        <v>22.37</v>
      </c>
      <c r="R1437" s="176">
        <v>18</v>
      </c>
      <c r="S1437" s="174">
        <f t="shared" si="44"/>
        <v>1.005856</v>
      </c>
      <c r="T1437" s="177">
        <f t="shared" si="45"/>
        <v>-0.0316705373333761</v>
      </c>
      <c r="U1437" s="219">
        <v>2.29</v>
      </c>
      <c r="V1437" s="219">
        <v>2.34</v>
      </c>
      <c r="W1437" s="219">
        <v>2.52</v>
      </c>
      <c r="X1437" s="219">
        <v>3.28</v>
      </c>
      <c r="Y1437" s="219">
        <v>3.97</v>
      </c>
      <c r="Z1437" s="219">
        <v>4.18</v>
      </c>
      <c r="AA1437" s="219">
        <v>5.07</v>
      </c>
      <c r="AB1437" s="219">
        <v>4.66</v>
      </c>
      <c r="AC1437" s="219">
        <v>4.01</v>
      </c>
      <c r="AD1437" s="219">
        <v>3.33</v>
      </c>
      <c r="AE1437" s="219">
        <v>2.94</v>
      </c>
      <c r="AF1437" s="219">
        <v>2.66</v>
      </c>
      <c r="AG1437" s="179">
        <v>2.39379783984984</v>
      </c>
      <c r="AH1437" s="179">
        <v>2.44606416823084</v>
      </c>
      <c r="AI1437" s="179">
        <v>2.63422295040244</v>
      </c>
      <c r="AJ1437" s="179">
        <v>3.42867114179366</v>
      </c>
      <c r="AK1437" s="179">
        <v>4.14994647345147</v>
      </c>
      <c r="AL1437" s="179">
        <v>4.36946505265167</v>
      </c>
      <c r="AM1437" s="179">
        <v>5.29980569783349</v>
      </c>
      <c r="AN1437" s="179">
        <v>4.87122180510928</v>
      </c>
      <c r="AO1437" s="179">
        <v>4.19175953615627</v>
      </c>
      <c r="AP1437" s="179">
        <v>3.48093747017466</v>
      </c>
      <c r="AQ1437" s="179">
        <v>3.07326010880285</v>
      </c>
      <c r="AR1437" s="179">
        <v>2.78056866986924</v>
      </c>
      <c r="AS1437" s="177">
        <v>0.8</v>
      </c>
      <c r="AT1437" s="180">
        <v>1.14343388815557</v>
      </c>
      <c r="AU1437" s="181">
        <v>1430</v>
      </c>
    </row>
    <row r="1438" customHeight="1" spans="1:47">
      <c r="A1438" s="184" t="s">
        <v>1584</v>
      </c>
      <c r="B1438" s="185" t="s">
        <v>1652</v>
      </c>
      <c r="C1438" s="167" t="s">
        <v>1663</v>
      </c>
      <c r="D1438" s="186">
        <v>0</v>
      </c>
      <c r="E1438" s="186">
        <v>0.75</v>
      </c>
      <c r="F1438" s="186" t="s">
        <v>1587</v>
      </c>
      <c r="G1438" s="187">
        <v>20</v>
      </c>
      <c r="H1438" s="186" t="s">
        <v>160</v>
      </c>
      <c r="I1438" s="196" t="s">
        <v>160</v>
      </c>
      <c r="J1438" s="186" t="s">
        <v>160</v>
      </c>
      <c r="K1438" s="196" t="s">
        <v>160</v>
      </c>
      <c r="L1438" s="171">
        <v>0.3993</v>
      </c>
      <c r="M1438" s="172">
        <v>39</v>
      </c>
      <c r="N1438" s="173">
        <v>115.37</v>
      </c>
      <c r="O1438" s="173">
        <v>28.42</v>
      </c>
      <c r="P1438" s="174">
        <v>0.967</v>
      </c>
      <c r="Q1438" s="175">
        <v>22.82</v>
      </c>
      <c r="R1438" s="176">
        <v>18</v>
      </c>
      <c r="S1438" s="174">
        <f t="shared" si="44"/>
        <v>1.005856</v>
      </c>
      <c r="T1438" s="177">
        <f t="shared" si="45"/>
        <v>-0.0386297839849843</v>
      </c>
      <c r="U1438" s="219">
        <v>2.29</v>
      </c>
      <c r="V1438" s="219">
        <v>2.34</v>
      </c>
      <c r="W1438" s="219">
        <v>2.52</v>
      </c>
      <c r="X1438" s="219">
        <v>3.28</v>
      </c>
      <c r="Y1438" s="219">
        <v>3.97</v>
      </c>
      <c r="Z1438" s="219">
        <v>4.18</v>
      </c>
      <c r="AA1438" s="219">
        <v>5.07</v>
      </c>
      <c r="AB1438" s="219">
        <v>4.66</v>
      </c>
      <c r="AC1438" s="219">
        <v>4.01</v>
      </c>
      <c r="AD1438" s="219">
        <v>3.33</v>
      </c>
      <c r="AE1438" s="219">
        <v>2.94</v>
      </c>
      <c r="AF1438" s="219">
        <v>2.66</v>
      </c>
      <c r="AG1438" s="179">
        <v>2.39957146947476</v>
      </c>
      <c r="AH1438" s="179">
        <v>2.45196385963796</v>
      </c>
      <c r="AI1438" s="179">
        <v>2.6405764642255</v>
      </c>
      <c r="AJ1438" s="179">
        <v>3.4369407947062</v>
      </c>
      <c r="AK1438" s="179">
        <v>4.15995577895842</v>
      </c>
      <c r="AL1438" s="179">
        <v>4.38000381764388</v>
      </c>
      <c r="AM1438" s="179">
        <v>5.31258836254891</v>
      </c>
      <c r="AN1438" s="179">
        <v>4.88297076321064</v>
      </c>
      <c r="AO1438" s="179">
        <v>4.20186969108898</v>
      </c>
      <c r="AP1438" s="179">
        <v>3.4893331848694</v>
      </c>
      <c r="AQ1438" s="179">
        <v>3.08067254159641</v>
      </c>
      <c r="AR1438" s="179">
        <v>2.78727515668247</v>
      </c>
      <c r="AS1438" s="177">
        <v>0.8</v>
      </c>
      <c r="AT1438" s="180">
        <v>1.11891687673838</v>
      </c>
      <c r="AU1438" s="181">
        <v>1431</v>
      </c>
    </row>
    <row r="1439" customHeight="1" spans="1:47">
      <c r="A1439" s="184" t="s">
        <v>1584</v>
      </c>
      <c r="B1439" s="185" t="s">
        <v>1664</v>
      </c>
      <c r="C1439" s="167" t="s">
        <v>1665</v>
      </c>
      <c r="D1439" s="186">
        <v>0</v>
      </c>
      <c r="E1439" s="186">
        <v>0.75</v>
      </c>
      <c r="F1439" s="186" t="s">
        <v>1587</v>
      </c>
      <c r="G1439" s="187">
        <v>20</v>
      </c>
      <c r="H1439" s="186" t="s">
        <v>160</v>
      </c>
      <c r="I1439" s="196" t="s">
        <v>160</v>
      </c>
      <c r="J1439" s="186" t="s">
        <v>160</v>
      </c>
      <c r="K1439" s="196" t="s">
        <v>160</v>
      </c>
      <c r="L1439" s="171">
        <v>0.3993</v>
      </c>
      <c r="M1439" s="172">
        <v>96</v>
      </c>
      <c r="N1439" s="173">
        <v>113.85</v>
      </c>
      <c r="O1439" s="173">
        <v>27.63</v>
      </c>
      <c r="P1439" s="174">
        <v>0.923</v>
      </c>
      <c r="Q1439" s="175">
        <v>22.03</v>
      </c>
      <c r="R1439" s="176">
        <v>17</v>
      </c>
      <c r="S1439" s="174">
        <f t="shared" si="44"/>
        <v>0.975848</v>
      </c>
      <c r="T1439" s="177">
        <f t="shared" si="45"/>
        <v>-0.054155975110878</v>
      </c>
      <c r="U1439" s="219">
        <v>2.01</v>
      </c>
      <c r="V1439" s="219">
        <v>2</v>
      </c>
      <c r="W1439" s="219">
        <v>2.35</v>
      </c>
      <c r="X1439" s="219">
        <v>3.18</v>
      </c>
      <c r="Y1439" s="219">
        <v>3.87</v>
      </c>
      <c r="Z1439" s="219">
        <v>4.3</v>
      </c>
      <c r="AA1439" s="219">
        <v>5.37</v>
      </c>
      <c r="AB1439" s="219">
        <v>4.62</v>
      </c>
      <c r="AC1439" s="219">
        <v>3.86</v>
      </c>
      <c r="AD1439" s="219">
        <v>3.1</v>
      </c>
      <c r="AE1439" s="219">
        <v>2.85</v>
      </c>
      <c r="AF1439" s="219">
        <v>2.49</v>
      </c>
      <c r="AG1439" s="179">
        <v>2.09939302022446</v>
      </c>
      <c r="AH1439" s="179">
        <v>2.08894827883031</v>
      </c>
      <c r="AI1439" s="179">
        <v>2.45451422762561</v>
      </c>
      <c r="AJ1439" s="179">
        <v>3.32142776334019</v>
      </c>
      <c r="AK1439" s="179">
        <v>4.04211491953665</v>
      </c>
      <c r="AL1439" s="179">
        <v>4.49123879948517</v>
      </c>
      <c r="AM1439" s="179">
        <v>5.60882612865938</v>
      </c>
      <c r="AN1439" s="179">
        <v>4.82547052409801</v>
      </c>
      <c r="AO1439" s="179">
        <v>4.0316701781425</v>
      </c>
      <c r="AP1439" s="179">
        <v>3.23786983218698</v>
      </c>
      <c r="AQ1439" s="179">
        <v>2.97675129733319</v>
      </c>
      <c r="AR1439" s="179">
        <v>2.60074060714374</v>
      </c>
      <c r="AS1439" s="177">
        <v>0.8</v>
      </c>
      <c r="AT1439" s="180">
        <v>1.11871494733551</v>
      </c>
      <c r="AU1439" s="181">
        <v>1432</v>
      </c>
    </row>
    <row r="1440" customHeight="1" spans="1:47">
      <c r="A1440" s="184" t="s">
        <v>1584</v>
      </c>
      <c r="B1440" s="185" t="s">
        <v>1664</v>
      </c>
      <c r="C1440" s="167" t="s">
        <v>1666</v>
      </c>
      <c r="D1440" s="186">
        <v>0</v>
      </c>
      <c r="E1440" s="186">
        <v>0.75</v>
      </c>
      <c r="F1440" s="186" t="s">
        <v>1587</v>
      </c>
      <c r="G1440" s="187">
        <v>20</v>
      </c>
      <c r="H1440" s="186" t="s">
        <v>160</v>
      </c>
      <c r="I1440" s="196" t="s">
        <v>160</v>
      </c>
      <c r="J1440" s="186" t="s">
        <v>160</v>
      </c>
      <c r="K1440" s="196" t="s">
        <v>160</v>
      </c>
      <c r="L1440" s="171">
        <v>0.3993</v>
      </c>
      <c r="M1440" s="172">
        <v>117</v>
      </c>
      <c r="N1440" s="173">
        <v>113.87</v>
      </c>
      <c r="O1440" s="173">
        <v>27.65</v>
      </c>
      <c r="P1440" s="174">
        <v>0.923</v>
      </c>
      <c r="Q1440" s="175">
        <v>22.15</v>
      </c>
      <c r="R1440" s="176">
        <v>17</v>
      </c>
      <c r="S1440" s="174">
        <f t="shared" si="44"/>
        <v>0.975848</v>
      </c>
      <c r="T1440" s="177">
        <f t="shared" si="45"/>
        <v>-0.054155975110878</v>
      </c>
      <c r="U1440" s="219">
        <v>2.01</v>
      </c>
      <c r="V1440" s="219">
        <v>2</v>
      </c>
      <c r="W1440" s="219">
        <v>2.35</v>
      </c>
      <c r="X1440" s="219">
        <v>3.18</v>
      </c>
      <c r="Y1440" s="219">
        <v>3.87</v>
      </c>
      <c r="Z1440" s="219">
        <v>4.3</v>
      </c>
      <c r="AA1440" s="219">
        <v>5.37</v>
      </c>
      <c r="AB1440" s="219">
        <v>4.62</v>
      </c>
      <c r="AC1440" s="219">
        <v>3.86</v>
      </c>
      <c r="AD1440" s="219">
        <v>3.1</v>
      </c>
      <c r="AE1440" s="219">
        <v>2.85</v>
      </c>
      <c r="AF1440" s="219">
        <v>2.49</v>
      </c>
      <c r="AG1440" s="179">
        <v>2.09995327141112</v>
      </c>
      <c r="AH1440" s="179">
        <v>2.08950574269763</v>
      </c>
      <c r="AI1440" s="179">
        <v>2.45516924766972</v>
      </c>
      <c r="AJ1440" s="179">
        <v>3.32231413088924</v>
      </c>
      <c r="AK1440" s="179">
        <v>4.04319361211992</v>
      </c>
      <c r="AL1440" s="179">
        <v>4.49243734679991</v>
      </c>
      <c r="AM1440" s="179">
        <v>5.61032291914314</v>
      </c>
      <c r="AN1440" s="179">
        <v>4.82675826563153</v>
      </c>
      <c r="AO1440" s="179">
        <v>4.03274608340643</v>
      </c>
      <c r="AP1440" s="179">
        <v>3.23873390118133</v>
      </c>
      <c r="AQ1440" s="179">
        <v>2.97754568334413</v>
      </c>
      <c r="AR1440" s="179">
        <v>2.60143464965855</v>
      </c>
      <c r="AS1440" s="177">
        <v>0.8</v>
      </c>
      <c r="AT1440" s="180">
        <v>1.11891687673838</v>
      </c>
      <c r="AU1440" s="181">
        <v>1433</v>
      </c>
    </row>
    <row r="1441" customHeight="1" spans="1:47">
      <c r="A1441" s="184" t="s">
        <v>1584</v>
      </c>
      <c r="B1441" s="185" t="s">
        <v>1664</v>
      </c>
      <c r="C1441" s="167" t="s">
        <v>1667</v>
      </c>
      <c r="D1441" s="186">
        <v>0</v>
      </c>
      <c r="E1441" s="186">
        <v>0.75</v>
      </c>
      <c r="F1441" s="186" t="s">
        <v>1587</v>
      </c>
      <c r="G1441" s="187">
        <v>20</v>
      </c>
      <c r="H1441" s="186" t="s">
        <v>160</v>
      </c>
      <c r="I1441" s="196" t="s">
        <v>160</v>
      </c>
      <c r="J1441" s="186" t="s">
        <v>160</v>
      </c>
      <c r="K1441" s="196" t="s">
        <v>160</v>
      </c>
      <c r="L1441" s="171">
        <v>0.3993</v>
      </c>
      <c r="M1441" s="172">
        <v>75</v>
      </c>
      <c r="N1441" s="173">
        <v>113.73</v>
      </c>
      <c r="O1441" s="173">
        <v>27.65</v>
      </c>
      <c r="P1441" s="174">
        <v>0.919</v>
      </c>
      <c r="Q1441" s="175">
        <v>22.15</v>
      </c>
      <c r="R1441" s="176">
        <v>17</v>
      </c>
      <c r="S1441" s="174">
        <f t="shared" si="44"/>
        <v>0.975848</v>
      </c>
      <c r="T1441" s="177">
        <f t="shared" si="45"/>
        <v>-0.0582549741353162</v>
      </c>
      <c r="U1441" s="219">
        <v>2.01</v>
      </c>
      <c r="V1441" s="219">
        <v>2</v>
      </c>
      <c r="W1441" s="219">
        <v>2.35</v>
      </c>
      <c r="X1441" s="219">
        <v>3.18</v>
      </c>
      <c r="Y1441" s="219">
        <v>3.87</v>
      </c>
      <c r="Z1441" s="219">
        <v>4.3</v>
      </c>
      <c r="AA1441" s="219">
        <v>5.37</v>
      </c>
      <c r="AB1441" s="219">
        <v>4.62</v>
      </c>
      <c r="AC1441" s="219">
        <v>3.86</v>
      </c>
      <c r="AD1441" s="219">
        <v>3.1</v>
      </c>
      <c r="AE1441" s="219">
        <v>2.85</v>
      </c>
      <c r="AF1441" s="219">
        <v>2.49</v>
      </c>
      <c r="AG1441" s="179">
        <v>2.09995327141112</v>
      </c>
      <c r="AH1441" s="179">
        <v>2.08950574269763</v>
      </c>
      <c r="AI1441" s="179">
        <v>2.45516924766972</v>
      </c>
      <c r="AJ1441" s="179">
        <v>3.32231413088924</v>
      </c>
      <c r="AK1441" s="179">
        <v>4.04319361211992</v>
      </c>
      <c r="AL1441" s="179">
        <v>4.49243734679991</v>
      </c>
      <c r="AM1441" s="179">
        <v>5.61032291914314</v>
      </c>
      <c r="AN1441" s="179">
        <v>4.82675826563153</v>
      </c>
      <c r="AO1441" s="179">
        <v>4.03274608340643</v>
      </c>
      <c r="AP1441" s="179">
        <v>3.23873390118133</v>
      </c>
      <c r="AQ1441" s="179">
        <v>2.97754568334413</v>
      </c>
      <c r="AR1441" s="179">
        <v>2.60143464965855</v>
      </c>
      <c r="AS1441" s="177">
        <v>0.8</v>
      </c>
      <c r="AT1441" s="180">
        <v>1.11215438363001</v>
      </c>
      <c r="AU1441" s="181">
        <v>1434</v>
      </c>
    </row>
    <row r="1442" customHeight="1" spans="1:47">
      <c r="A1442" s="184" t="s">
        <v>1584</v>
      </c>
      <c r="B1442" s="185" t="s">
        <v>1664</v>
      </c>
      <c r="C1442" s="167" t="s">
        <v>1668</v>
      </c>
      <c r="D1442" s="186">
        <v>0</v>
      </c>
      <c r="E1442" s="186">
        <v>0.75</v>
      </c>
      <c r="F1442" s="186" t="s">
        <v>1587</v>
      </c>
      <c r="G1442" s="187">
        <v>20</v>
      </c>
      <c r="H1442" s="186" t="s">
        <v>160</v>
      </c>
      <c r="I1442" s="196" t="s">
        <v>160</v>
      </c>
      <c r="J1442" s="186" t="s">
        <v>160</v>
      </c>
      <c r="K1442" s="196" t="s">
        <v>160</v>
      </c>
      <c r="L1442" s="171">
        <v>0.3993</v>
      </c>
      <c r="M1442" s="172">
        <v>167</v>
      </c>
      <c r="N1442" s="173">
        <v>113.95</v>
      </c>
      <c r="O1442" s="173">
        <v>27.13</v>
      </c>
      <c r="P1442" s="174">
        <v>0.961</v>
      </c>
      <c r="Q1442" s="175">
        <v>21.43</v>
      </c>
      <c r="R1442" s="176">
        <v>18</v>
      </c>
      <c r="S1442" s="174">
        <f t="shared" si="44"/>
        <v>0.975848</v>
      </c>
      <c r="T1442" s="177">
        <f t="shared" si="45"/>
        <v>-0.0152154843787149</v>
      </c>
      <c r="U1442" s="219">
        <v>2.01</v>
      </c>
      <c r="V1442" s="219">
        <v>2</v>
      </c>
      <c r="W1442" s="219">
        <v>2.35</v>
      </c>
      <c r="X1442" s="219">
        <v>3.18</v>
      </c>
      <c r="Y1442" s="219">
        <v>3.87</v>
      </c>
      <c r="Z1442" s="219">
        <v>4.3</v>
      </c>
      <c r="AA1442" s="219">
        <v>5.37</v>
      </c>
      <c r="AB1442" s="219">
        <v>4.62</v>
      </c>
      <c r="AC1442" s="219">
        <v>3.86</v>
      </c>
      <c r="AD1442" s="219">
        <v>3.1</v>
      </c>
      <c r="AE1442" s="219">
        <v>2.85</v>
      </c>
      <c r="AF1442" s="219">
        <v>2.49</v>
      </c>
      <c r="AG1442" s="179">
        <v>2.09326321312335</v>
      </c>
      <c r="AH1442" s="179">
        <v>2.08284896828194</v>
      </c>
      <c r="AI1442" s="179">
        <v>2.44734753773129</v>
      </c>
      <c r="AJ1442" s="179">
        <v>3.31172985956829</v>
      </c>
      <c r="AK1442" s="179">
        <v>4.03031275362556</v>
      </c>
      <c r="AL1442" s="179">
        <v>4.47812528180618</v>
      </c>
      <c r="AM1442" s="179">
        <v>5.59244947983702</v>
      </c>
      <c r="AN1442" s="179">
        <v>4.81138111673129</v>
      </c>
      <c r="AO1442" s="179">
        <v>4.01989850878415</v>
      </c>
      <c r="AP1442" s="179">
        <v>3.22841590083701</v>
      </c>
      <c r="AQ1442" s="179">
        <v>2.96805977980177</v>
      </c>
      <c r="AR1442" s="179">
        <v>2.59314696551102</v>
      </c>
      <c r="AS1442" s="177">
        <v>0.8</v>
      </c>
      <c r="AT1442" s="180">
        <v>1.1130544102033</v>
      </c>
      <c r="AU1442" s="181">
        <v>1435</v>
      </c>
    </row>
    <row r="1443" customHeight="1" spans="1:47">
      <c r="A1443" s="184" t="s">
        <v>1584</v>
      </c>
      <c r="B1443" s="185" t="s">
        <v>1664</v>
      </c>
      <c r="C1443" s="167" t="s">
        <v>1669</v>
      </c>
      <c r="D1443" s="186">
        <v>0</v>
      </c>
      <c r="E1443" s="186">
        <v>0.75</v>
      </c>
      <c r="F1443" s="186" t="s">
        <v>1587</v>
      </c>
      <c r="G1443" s="187">
        <v>20</v>
      </c>
      <c r="H1443" s="186" t="s">
        <v>160</v>
      </c>
      <c r="I1443" s="196" t="s">
        <v>160</v>
      </c>
      <c r="J1443" s="186" t="s">
        <v>160</v>
      </c>
      <c r="K1443" s="196" t="s">
        <v>160</v>
      </c>
      <c r="L1443" s="171">
        <v>0.3993</v>
      </c>
      <c r="M1443" s="172">
        <v>94</v>
      </c>
      <c r="N1443" s="173">
        <v>113.8</v>
      </c>
      <c r="O1443" s="173">
        <v>27.88</v>
      </c>
      <c r="P1443" s="174">
        <v>0.918</v>
      </c>
      <c r="Q1443" s="175">
        <v>22.38</v>
      </c>
      <c r="R1443" s="176">
        <v>17</v>
      </c>
      <c r="S1443" s="174">
        <f t="shared" si="44"/>
        <v>0.975848</v>
      </c>
      <c r="T1443" s="177">
        <f t="shared" si="45"/>
        <v>-0.0592797238914259</v>
      </c>
      <c r="U1443" s="219">
        <v>2.01</v>
      </c>
      <c r="V1443" s="219">
        <v>2</v>
      </c>
      <c r="W1443" s="219">
        <v>2.35</v>
      </c>
      <c r="X1443" s="219">
        <v>3.18</v>
      </c>
      <c r="Y1443" s="219">
        <v>3.87</v>
      </c>
      <c r="Z1443" s="219">
        <v>4.3</v>
      </c>
      <c r="AA1443" s="219">
        <v>5.37</v>
      </c>
      <c r="AB1443" s="219">
        <v>4.62</v>
      </c>
      <c r="AC1443" s="219">
        <v>3.86</v>
      </c>
      <c r="AD1443" s="219">
        <v>3.1</v>
      </c>
      <c r="AE1443" s="219">
        <v>2.85</v>
      </c>
      <c r="AF1443" s="219">
        <v>2.49</v>
      </c>
      <c r="AG1443" s="179">
        <v>2.10257326960756</v>
      </c>
      <c r="AH1443" s="179">
        <v>2.09211270607718</v>
      </c>
      <c r="AI1443" s="179">
        <v>2.45823242964068</v>
      </c>
      <c r="AJ1443" s="179">
        <v>3.32645920266271</v>
      </c>
      <c r="AK1443" s="179">
        <v>4.04823808625934</v>
      </c>
      <c r="AL1443" s="179">
        <v>4.49804231806593</v>
      </c>
      <c r="AM1443" s="179">
        <v>5.61732261581722</v>
      </c>
      <c r="AN1443" s="179">
        <v>4.83278035103828</v>
      </c>
      <c r="AO1443" s="179">
        <v>4.03777752272895</v>
      </c>
      <c r="AP1443" s="179">
        <v>3.24277469441962</v>
      </c>
      <c r="AQ1443" s="179">
        <v>2.98126060615998</v>
      </c>
      <c r="AR1443" s="179">
        <v>2.60468031906608</v>
      </c>
      <c r="AS1443" s="177">
        <v>0.8</v>
      </c>
      <c r="AT1443" s="180">
        <v>1.11391423862844</v>
      </c>
      <c r="AU1443" s="181">
        <v>1436</v>
      </c>
    </row>
    <row r="1444" customHeight="1" spans="1:47">
      <c r="A1444" s="184" t="s">
        <v>1584</v>
      </c>
      <c r="B1444" s="185" t="s">
        <v>1664</v>
      </c>
      <c r="C1444" s="167" t="s">
        <v>1670</v>
      </c>
      <c r="D1444" s="186">
        <v>0</v>
      </c>
      <c r="E1444" s="186">
        <v>0.75</v>
      </c>
      <c r="F1444" s="186" t="s">
        <v>1587</v>
      </c>
      <c r="G1444" s="187">
        <v>20</v>
      </c>
      <c r="H1444" s="186" t="s">
        <v>160</v>
      </c>
      <c r="I1444" s="196" t="s">
        <v>160</v>
      </c>
      <c r="J1444" s="186" t="s">
        <v>160</v>
      </c>
      <c r="K1444" s="196" t="s">
        <v>160</v>
      </c>
      <c r="L1444" s="171">
        <v>0.3993</v>
      </c>
      <c r="M1444" s="172">
        <v>161</v>
      </c>
      <c r="N1444" s="173">
        <v>114.03</v>
      </c>
      <c r="O1444" s="173">
        <v>27.63</v>
      </c>
      <c r="P1444" s="174">
        <v>0.928</v>
      </c>
      <c r="Q1444" s="175">
        <v>22.83</v>
      </c>
      <c r="R1444" s="176">
        <v>18</v>
      </c>
      <c r="S1444" s="174">
        <f t="shared" si="44"/>
        <v>0.9774</v>
      </c>
      <c r="T1444" s="177">
        <f t="shared" si="45"/>
        <v>-0.0505422549621445</v>
      </c>
      <c r="U1444" s="219">
        <v>2.1</v>
      </c>
      <c r="V1444" s="219">
        <v>1.98</v>
      </c>
      <c r="W1444" s="219">
        <v>2.34</v>
      </c>
      <c r="X1444" s="219">
        <v>3.12</v>
      </c>
      <c r="Y1444" s="219">
        <v>3.8</v>
      </c>
      <c r="Z1444" s="219">
        <v>4.29</v>
      </c>
      <c r="AA1444" s="219">
        <v>5.25</v>
      </c>
      <c r="AB1444" s="219">
        <v>4.59</v>
      </c>
      <c r="AC1444" s="219">
        <v>3.84</v>
      </c>
      <c r="AD1444" s="219">
        <v>3.23</v>
      </c>
      <c r="AE1444" s="219">
        <v>2.92</v>
      </c>
      <c r="AF1444" s="219">
        <v>2.6</v>
      </c>
      <c r="AG1444" s="179">
        <v>2.20209944751381</v>
      </c>
      <c r="AH1444" s="179">
        <v>2.07626519337017</v>
      </c>
      <c r="AI1444" s="179">
        <v>2.4537679558011</v>
      </c>
      <c r="AJ1444" s="179">
        <v>3.27169060773481</v>
      </c>
      <c r="AK1444" s="179">
        <v>3.98475138121547</v>
      </c>
      <c r="AL1444" s="179">
        <v>4.49857458563536</v>
      </c>
      <c r="AM1444" s="179">
        <v>5.50524861878453</v>
      </c>
      <c r="AN1444" s="179">
        <v>4.81316022099448</v>
      </c>
      <c r="AO1444" s="179">
        <v>4.02669613259669</v>
      </c>
      <c r="AP1444" s="179">
        <v>3.38703867403315</v>
      </c>
      <c r="AQ1444" s="179">
        <v>3.06196685082873</v>
      </c>
      <c r="AR1444" s="179">
        <v>2.72640883977901</v>
      </c>
      <c r="AS1444" s="177">
        <v>0.8</v>
      </c>
      <c r="AT1444" s="180">
        <v>1.11891687673838</v>
      </c>
      <c r="AU1444" s="181">
        <v>1437</v>
      </c>
    </row>
    <row r="1445" customHeight="1" spans="1:47">
      <c r="A1445" s="184" t="s">
        <v>1584</v>
      </c>
      <c r="B1445" s="185" t="s">
        <v>1671</v>
      </c>
      <c r="C1445" s="167" t="s">
        <v>1672</v>
      </c>
      <c r="D1445" s="186">
        <v>0</v>
      </c>
      <c r="E1445" s="186">
        <v>0.75</v>
      </c>
      <c r="F1445" s="186" t="s">
        <v>1587</v>
      </c>
      <c r="G1445" s="187">
        <v>20</v>
      </c>
      <c r="H1445" s="186" t="s">
        <v>160</v>
      </c>
      <c r="I1445" s="196" t="s">
        <v>160</v>
      </c>
      <c r="J1445" s="186" t="s">
        <v>160</v>
      </c>
      <c r="K1445" s="196" t="s">
        <v>160</v>
      </c>
      <c r="L1445" s="171">
        <v>0.3993</v>
      </c>
      <c r="M1445" s="172">
        <v>109</v>
      </c>
      <c r="N1445" s="173">
        <v>114.93</v>
      </c>
      <c r="O1445" s="173">
        <v>25.83</v>
      </c>
      <c r="P1445" s="174">
        <v>1.023</v>
      </c>
      <c r="Q1445" s="175">
        <v>23.23</v>
      </c>
      <c r="R1445" s="176">
        <v>18</v>
      </c>
      <c r="S1445" s="174">
        <f t="shared" si="44"/>
        <v>0.998256</v>
      </c>
      <c r="T1445" s="177">
        <f t="shared" si="45"/>
        <v>0.0247872289272488</v>
      </c>
      <c r="U1445" s="219">
        <v>2.19</v>
      </c>
      <c r="V1445" s="219">
        <v>2.16</v>
      </c>
      <c r="W1445" s="219">
        <v>2.36</v>
      </c>
      <c r="X1445" s="219">
        <v>3.07</v>
      </c>
      <c r="Y1445" s="219">
        <v>3.72</v>
      </c>
      <c r="Z1445" s="219">
        <v>4.22</v>
      </c>
      <c r="AA1445" s="219">
        <v>4.98</v>
      </c>
      <c r="AB1445" s="219">
        <v>4.47</v>
      </c>
      <c r="AC1445" s="219">
        <v>3.85</v>
      </c>
      <c r="AD1445" s="219">
        <v>3.5</v>
      </c>
      <c r="AE1445" s="219">
        <v>3.39</v>
      </c>
      <c r="AF1445" s="219">
        <v>3.02</v>
      </c>
      <c r="AG1445" s="179">
        <v>2.30486873106698</v>
      </c>
      <c r="AH1445" s="179">
        <v>2.27329518680579</v>
      </c>
      <c r="AI1445" s="179">
        <v>2.4837854818804</v>
      </c>
      <c r="AJ1445" s="179">
        <v>3.23102602939526</v>
      </c>
      <c r="AK1445" s="179">
        <v>3.91511948838775</v>
      </c>
      <c r="AL1445" s="179">
        <v>4.44134522607427</v>
      </c>
      <c r="AM1445" s="179">
        <v>5.24120834735779</v>
      </c>
      <c r="AN1445" s="179">
        <v>4.70445809491754</v>
      </c>
      <c r="AO1445" s="179">
        <v>4.05193818018624</v>
      </c>
      <c r="AP1445" s="179">
        <v>3.68358016380568</v>
      </c>
      <c r="AQ1445" s="179">
        <v>3.56781050151464</v>
      </c>
      <c r="AR1445" s="179">
        <v>3.17840345562661</v>
      </c>
      <c r="AS1445" s="177">
        <v>0.8</v>
      </c>
      <c r="AT1445" s="180">
        <v>1.12322904656753</v>
      </c>
      <c r="AU1445" s="181">
        <v>1438</v>
      </c>
    </row>
    <row r="1446" customHeight="1" spans="1:47">
      <c r="A1446" s="184" t="s">
        <v>1584</v>
      </c>
      <c r="B1446" s="185" t="s">
        <v>1671</v>
      </c>
      <c r="C1446" s="167" t="s">
        <v>1673</v>
      </c>
      <c r="D1446" s="186">
        <v>0</v>
      </c>
      <c r="E1446" s="186">
        <v>0.75</v>
      </c>
      <c r="F1446" s="186" t="s">
        <v>1587</v>
      </c>
      <c r="G1446" s="187">
        <v>20</v>
      </c>
      <c r="H1446" s="186" t="s">
        <v>160</v>
      </c>
      <c r="I1446" s="196" t="s">
        <v>160</v>
      </c>
      <c r="J1446" s="186" t="s">
        <v>160</v>
      </c>
      <c r="K1446" s="196" t="s">
        <v>160</v>
      </c>
      <c r="L1446" s="171">
        <v>0.3993</v>
      </c>
      <c r="M1446" s="172">
        <v>107</v>
      </c>
      <c r="N1446" s="173">
        <v>114.93</v>
      </c>
      <c r="O1446" s="173">
        <v>25.87</v>
      </c>
      <c r="P1446" s="174">
        <v>1.024</v>
      </c>
      <c r="Q1446" s="175">
        <v>23.27</v>
      </c>
      <c r="R1446" s="176">
        <v>18</v>
      </c>
      <c r="S1446" s="174">
        <f t="shared" si="44"/>
        <v>0.998256</v>
      </c>
      <c r="T1446" s="177">
        <f t="shared" si="45"/>
        <v>0.0257889759740986</v>
      </c>
      <c r="U1446" s="219">
        <v>2.19</v>
      </c>
      <c r="V1446" s="219">
        <v>2.16</v>
      </c>
      <c r="W1446" s="219">
        <v>2.36</v>
      </c>
      <c r="X1446" s="219">
        <v>3.07</v>
      </c>
      <c r="Y1446" s="219">
        <v>3.72</v>
      </c>
      <c r="Z1446" s="219">
        <v>4.22</v>
      </c>
      <c r="AA1446" s="219">
        <v>4.98</v>
      </c>
      <c r="AB1446" s="219">
        <v>4.47</v>
      </c>
      <c r="AC1446" s="219">
        <v>3.85</v>
      </c>
      <c r="AD1446" s="219">
        <v>3.5</v>
      </c>
      <c r="AE1446" s="219">
        <v>3.39</v>
      </c>
      <c r="AF1446" s="219">
        <v>3.02</v>
      </c>
      <c r="AG1446" s="179">
        <v>2.30565850843872</v>
      </c>
      <c r="AH1446" s="179">
        <v>2.27407414530942</v>
      </c>
      <c r="AI1446" s="179">
        <v>2.4846365661714</v>
      </c>
      <c r="AJ1446" s="179">
        <v>3.23213316023144</v>
      </c>
      <c r="AK1446" s="179">
        <v>3.91646102803289</v>
      </c>
      <c r="AL1446" s="179">
        <v>4.44286708018785</v>
      </c>
      <c r="AM1446" s="179">
        <v>5.24300427946338</v>
      </c>
      <c r="AN1446" s="179">
        <v>4.70607010626533</v>
      </c>
      <c r="AO1446" s="179">
        <v>4.05332660159318</v>
      </c>
      <c r="AP1446" s="179">
        <v>3.68484236508471</v>
      </c>
      <c r="AQ1446" s="179">
        <v>3.56903303361062</v>
      </c>
      <c r="AR1446" s="179">
        <v>3.17949255501595</v>
      </c>
      <c r="AS1446" s="177">
        <v>0.8</v>
      </c>
      <c r="AT1446" s="180">
        <v>1.12713955281419</v>
      </c>
      <c r="AU1446" s="181">
        <v>1439</v>
      </c>
    </row>
    <row r="1447" customHeight="1" spans="1:47">
      <c r="A1447" s="184" t="s">
        <v>1584</v>
      </c>
      <c r="B1447" s="185" t="s">
        <v>1671</v>
      </c>
      <c r="C1447" s="167" t="s">
        <v>1674</v>
      </c>
      <c r="D1447" s="186">
        <v>0</v>
      </c>
      <c r="E1447" s="186">
        <v>0.75</v>
      </c>
      <c r="F1447" s="186" t="s">
        <v>1587</v>
      </c>
      <c r="G1447" s="187">
        <v>20</v>
      </c>
      <c r="H1447" s="186" t="s">
        <v>160</v>
      </c>
      <c r="I1447" s="196" t="s">
        <v>160</v>
      </c>
      <c r="J1447" s="186" t="s">
        <v>160</v>
      </c>
      <c r="K1447" s="196" t="s">
        <v>160</v>
      </c>
      <c r="L1447" s="171">
        <v>0.3993</v>
      </c>
      <c r="M1447" s="172">
        <v>109</v>
      </c>
      <c r="N1447" s="173">
        <v>115</v>
      </c>
      <c r="O1447" s="173">
        <v>25.87</v>
      </c>
      <c r="P1447" s="174">
        <v>1.021</v>
      </c>
      <c r="Q1447" s="175">
        <v>22.87</v>
      </c>
      <c r="R1447" s="176">
        <v>18</v>
      </c>
      <c r="S1447" s="174">
        <f t="shared" si="44"/>
        <v>1.039208</v>
      </c>
      <c r="T1447" s="177">
        <f t="shared" si="45"/>
        <v>-0.0175210352499211</v>
      </c>
      <c r="U1447" s="219">
        <v>2.39</v>
      </c>
      <c r="V1447" s="219">
        <v>2.32</v>
      </c>
      <c r="W1447" s="219">
        <v>2.45</v>
      </c>
      <c r="X1447" s="219">
        <v>3.34</v>
      </c>
      <c r="Y1447" s="219">
        <v>3.94</v>
      </c>
      <c r="Z1447" s="219">
        <v>4.39</v>
      </c>
      <c r="AA1447" s="219">
        <v>5.34</v>
      </c>
      <c r="AB1447" s="219">
        <v>4.7</v>
      </c>
      <c r="AC1447" s="219">
        <v>3.94</v>
      </c>
      <c r="AD1447" s="219">
        <v>3.51</v>
      </c>
      <c r="AE1447" s="219">
        <v>3.27</v>
      </c>
      <c r="AF1447" s="219">
        <v>3.02</v>
      </c>
      <c r="AG1447" s="179">
        <v>2.50742003525762</v>
      </c>
      <c r="AH1447" s="179">
        <v>2.43398095472706</v>
      </c>
      <c r="AI1447" s="179">
        <v>2.57036781856953</v>
      </c>
      <c r="AJ1447" s="179">
        <v>3.50409327102948</v>
      </c>
      <c r="AK1447" s="179">
        <v>4.13357110414854</v>
      </c>
      <c r="AL1447" s="179">
        <v>4.60567947898784</v>
      </c>
      <c r="AM1447" s="179">
        <v>5.6023527147597</v>
      </c>
      <c r="AN1447" s="179">
        <v>4.93090969276603</v>
      </c>
      <c r="AO1447" s="179">
        <v>4.13357110414854</v>
      </c>
      <c r="AP1447" s="179">
        <v>3.68244532374655</v>
      </c>
      <c r="AQ1447" s="179">
        <v>3.43065419049892</v>
      </c>
      <c r="AR1447" s="179">
        <v>3.16837176003264</v>
      </c>
      <c r="AS1447" s="177">
        <v>0.8</v>
      </c>
      <c r="AT1447" s="180">
        <v>1.12467512164618</v>
      </c>
      <c r="AU1447" s="181">
        <v>1440</v>
      </c>
    </row>
    <row r="1448" customHeight="1" spans="1:47">
      <c r="A1448" s="184" t="s">
        <v>1584</v>
      </c>
      <c r="B1448" s="185" t="s">
        <v>1671</v>
      </c>
      <c r="C1448" s="167" t="s">
        <v>1675</v>
      </c>
      <c r="D1448" s="186">
        <v>0</v>
      </c>
      <c r="E1448" s="186">
        <v>0.75</v>
      </c>
      <c r="F1448" s="186" t="s">
        <v>1587</v>
      </c>
      <c r="G1448" s="187">
        <v>20</v>
      </c>
      <c r="H1448" s="186" t="s">
        <v>160</v>
      </c>
      <c r="I1448" s="196" t="s">
        <v>160</v>
      </c>
      <c r="J1448" s="186" t="s">
        <v>160</v>
      </c>
      <c r="K1448" s="196" t="s">
        <v>160</v>
      </c>
      <c r="L1448" s="171">
        <v>0.3993</v>
      </c>
      <c r="M1448" s="172">
        <v>152</v>
      </c>
      <c r="N1448" s="173">
        <v>114.93</v>
      </c>
      <c r="O1448" s="173">
        <v>25.38</v>
      </c>
      <c r="P1448" s="174">
        <v>1.023</v>
      </c>
      <c r="Q1448" s="175">
        <v>22.58</v>
      </c>
      <c r="R1448" s="176">
        <v>17</v>
      </c>
      <c r="S1448" s="174">
        <f t="shared" si="44"/>
        <v>0.998256</v>
      </c>
      <c r="T1448" s="177">
        <f t="shared" si="45"/>
        <v>0.0247872289272488</v>
      </c>
      <c r="U1448" s="219">
        <v>2.19</v>
      </c>
      <c r="V1448" s="219">
        <v>2.16</v>
      </c>
      <c r="W1448" s="219">
        <v>2.36</v>
      </c>
      <c r="X1448" s="219">
        <v>3.07</v>
      </c>
      <c r="Y1448" s="219">
        <v>3.72</v>
      </c>
      <c r="Z1448" s="219">
        <v>4.22</v>
      </c>
      <c r="AA1448" s="219">
        <v>4.98</v>
      </c>
      <c r="AB1448" s="219">
        <v>4.47</v>
      </c>
      <c r="AC1448" s="219">
        <v>3.85</v>
      </c>
      <c r="AD1448" s="219">
        <v>3.5</v>
      </c>
      <c r="AE1448" s="219">
        <v>3.39</v>
      </c>
      <c r="AF1448" s="219">
        <v>3.02</v>
      </c>
      <c r="AG1448" s="179">
        <v>2.29779583593788</v>
      </c>
      <c r="AH1448" s="179">
        <v>2.26631918065106</v>
      </c>
      <c r="AI1448" s="179">
        <v>2.47616354922986</v>
      </c>
      <c r="AJ1448" s="179">
        <v>3.2211110576846</v>
      </c>
      <c r="AK1448" s="179">
        <v>3.90310525556571</v>
      </c>
      <c r="AL1448" s="179">
        <v>4.42771617701271</v>
      </c>
      <c r="AM1448" s="179">
        <v>5.22512477761216</v>
      </c>
      <c r="AN1448" s="179">
        <v>4.69002163773621</v>
      </c>
      <c r="AO1448" s="179">
        <v>4.03950409514193</v>
      </c>
      <c r="AP1448" s="179">
        <v>3.67227645012902</v>
      </c>
      <c r="AQ1448" s="179">
        <v>3.55686204741068</v>
      </c>
      <c r="AR1448" s="179">
        <v>3.1686499655399</v>
      </c>
      <c r="AS1448" s="177">
        <v>0.8</v>
      </c>
      <c r="AT1448" s="180">
        <v>1.12147682045871</v>
      </c>
      <c r="AU1448" s="181">
        <v>1441</v>
      </c>
    </row>
    <row r="1449" customHeight="1" spans="1:47">
      <c r="A1449" s="184" t="s">
        <v>1584</v>
      </c>
      <c r="B1449" s="185" t="s">
        <v>1671</v>
      </c>
      <c r="C1449" s="167" t="s">
        <v>1676</v>
      </c>
      <c r="D1449" s="186">
        <v>0</v>
      </c>
      <c r="E1449" s="186">
        <v>0.75</v>
      </c>
      <c r="F1449" s="186" t="s">
        <v>1587</v>
      </c>
      <c r="G1449" s="187">
        <v>20</v>
      </c>
      <c r="H1449" s="186" t="s">
        <v>160</v>
      </c>
      <c r="I1449" s="196" t="s">
        <v>160</v>
      </c>
      <c r="J1449" s="186" t="s">
        <v>160</v>
      </c>
      <c r="K1449" s="196" t="s">
        <v>160</v>
      </c>
      <c r="L1449" s="171">
        <v>0.3993</v>
      </c>
      <c r="M1449" s="172">
        <v>181</v>
      </c>
      <c r="N1449" s="173">
        <v>114.35</v>
      </c>
      <c r="O1449" s="173">
        <v>25.4</v>
      </c>
      <c r="P1449" s="174">
        <v>1.025</v>
      </c>
      <c r="Q1449" s="175">
        <v>22.6</v>
      </c>
      <c r="R1449" s="176">
        <v>18</v>
      </c>
      <c r="S1449" s="174">
        <f t="shared" si="44"/>
        <v>0.998256</v>
      </c>
      <c r="T1449" s="177">
        <f t="shared" si="45"/>
        <v>0.0267907230209481</v>
      </c>
      <c r="U1449" s="219">
        <v>2.19</v>
      </c>
      <c r="V1449" s="219">
        <v>2.16</v>
      </c>
      <c r="W1449" s="219">
        <v>2.36</v>
      </c>
      <c r="X1449" s="219">
        <v>3.07</v>
      </c>
      <c r="Y1449" s="219">
        <v>3.72</v>
      </c>
      <c r="Z1449" s="219">
        <v>4.22</v>
      </c>
      <c r="AA1449" s="219">
        <v>4.98</v>
      </c>
      <c r="AB1449" s="219">
        <v>4.47</v>
      </c>
      <c r="AC1449" s="219">
        <v>3.85</v>
      </c>
      <c r="AD1449" s="219">
        <v>3.5</v>
      </c>
      <c r="AE1449" s="219">
        <v>3.39</v>
      </c>
      <c r="AF1449" s="219">
        <v>3.02</v>
      </c>
      <c r="AG1449" s="179">
        <v>2.29804154445353</v>
      </c>
      <c r="AH1449" s="179">
        <v>2.26656152329663</v>
      </c>
      <c r="AI1449" s="179">
        <v>2.47642833100928</v>
      </c>
      <c r="AJ1449" s="179">
        <v>3.22145549838919</v>
      </c>
      <c r="AK1449" s="179">
        <v>3.90352262345531</v>
      </c>
      <c r="AL1449" s="179">
        <v>4.42818964273693</v>
      </c>
      <c r="AM1449" s="179">
        <v>5.22568351204501</v>
      </c>
      <c r="AN1449" s="179">
        <v>4.69052315237775</v>
      </c>
      <c r="AO1449" s="179">
        <v>4.03993604846853</v>
      </c>
      <c r="AP1449" s="179">
        <v>3.67266913497139</v>
      </c>
      <c r="AQ1449" s="179">
        <v>3.55724239072943</v>
      </c>
      <c r="AR1449" s="179">
        <v>3.16898879646103</v>
      </c>
      <c r="AS1449" s="177">
        <v>0.8</v>
      </c>
      <c r="AT1449" s="180">
        <v>1.1207798383262</v>
      </c>
      <c r="AU1449" s="181">
        <v>1442</v>
      </c>
    </row>
    <row r="1450" customHeight="1" spans="1:47">
      <c r="A1450" s="184" t="s">
        <v>1584</v>
      </c>
      <c r="B1450" s="185" t="s">
        <v>1671</v>
      </c>
      <c r="C1450" s="167" t="s">
        <v>1677</v>
      </c>
      <c r="D1450" s="186">
        <v>0</v>
      </c>
      <c r="E1450" s="186">
        <v>0.75</v>
      </c>
      <c r="F1450" s="186" t="s">
        <v>1587</v>
      </c>
      <c r="G1450" s="187">
        <v>20</v>
      </c>
      <c r="H1450" s="186" t="s">
        <v>160</v>
      </c>
      <c r="I1450" s="196" t="s">
        <v>160</v>
      </c>
      <c r="J1450" s="186" t="s">
        <v>160</v>
      </c>
      <c r="K1450" s="196" t="s">
        <v>160</v>
      </c>
      <c r="L1450" s="171">
        <v>0.3993</v>
      </c>
      <c r="M1450" s="172">
        <v>130</v>
      </c>
      <c r="N1450" s="173">
        <v>114.53</v>
      </c>
      <c r="O1450" s="173">
        <v>25.8</v>
      </c>
      <c r="P1450" s="174">
        <v>1.026</v>
      </c>
      <c r="Q1450" s="175">
        <v>23.1</v>
      </c>
      <c r="R1450" s="176">
        <v>18</v>
      </c>
      <c r="S1450" s="174">
        <f t="shared" si="44"/>
        <v>0.998256</v>
      </c>
      <c r="T1450" s="177">
        <f t="shared" si="45"/>
        <v>0.0277924700677981</v>
      </c>
      <c r="U1450" s="219">
        <v>2.19</v>
      </c>
      <c r="V1450" s="219">
        <v>2.16</v>
      </c>
      <c r="W1450" s="219">
        <v>2.36</v>
      </c>
      <c r="X1450" s="219">
        <v>3.07</v>
      </c>
      <c r="Y1450" s="219">
        <v>3.72</v>
      </c>
      <c r="Z1450" s="219">
        <v>4.22</v>
      </c>
      <c r="AA1450" s="219">
        <v>4.98</v>
      </c>
      <c r="AB1450" s="219">
        <v>4.47</v>
      </c>
      <c r="AC1450" s="219">
        <v>3.85</v>
      </c>
      <c r="AD1450" s="219">
        <v>3.5</v>
      </c>
      <c r="AE1450" s="219">
        <v>3.39</v>
      </c>
      <c r="AF1450" s="219">
        <v>3.02</v>
      </c>
      <c r="AG1450" s="179">
        <v>2.30418425734481</v>
      </c>
      <c r="AH1450" s="179">
        <v>2.27262008943598</v>
      </c>
      <c r="AI1450" s="179">
        <v>2.48304787549486</v>
      </c>
      <c r="AJ1450" s="179">
        <v>3.23006651600391</v>
      </c>
      <c r="AK1450" s="179">
        <v>3.91395682069529</v>
      </c>
      <c r="AL1450" s="179">
        <v>4.44002628584251</v>
      </c>
      <c r="AM1450" s="179">
        <v>5.23965187286628</v>
      </c>
      <c r="AN1450" s="179">
        <v>4.70306101841612</v>
      </c>
      <c r="AO1450" s="179">
        <v>4.05073488163357</v>
      </c>
      <c r="AP1450" s="179">
        <v>3.68248625603052</v>
      </c>
      <c r="AQ1450" s="179">
        <v>3.56675097369813</v>
      </c>
      <c r="AR1450" s="179">
        <v>3.17745956948919</v>
      </c>
      <c r="AS1450" s="177">
        <v>0.8</v>
      </c>
      <c r="AT1450" s="180">
        <v>1.11871494733551</v>
      </c>
      <c r="AU1450" s="181">
        <v>1443</v>
      </c>
    </row>
    <row r="1451" customHeight="1" spans="1:47">
      <c r="A1451" s="184" t="s">
        <v>1584</v>
      </c>
      <c r="B1451" s="185" t="s">
        <v>1671</v>
      </c>
      <c r="C1451" s="167" t="s">
        <v>1678</v>
      </c>
      <c r="D1451" s="186">
        <v>0</v>
      </c>
      <c r="E1451" s="186">
        <v>0.75</v>
      </c>
      <c r="F1451" s="186" t="s">
        <v>1587</v>
      </c>
      <c r="G1451" s="187">
        <v>20</v>
      </c>
      <c r="H1451" s="186" t="s">
        <v>160</v>
      </c>
      <c r="I1451" s="196" t="s">
        <v>160</v>
      </c>
      <c r="J1451" s="186" t="s">
        <v>160</v>
      </c>
      <c r="K1451" s="196" t="s">
        <v>160</v>
      </c>
      <c r="L1451" s="171">
        <v>0.3993</v>
      </c>
      <c r="M1451" s="172">
        <v>269</v>
      </c>
      <c r="N1451" s="173">
        <v>114.3</v>
      </c>
      <c r="O1451" s="173">
        <v>25.7</v>
      </c>
      <c r="P1451" s="174">
        <v>1.028</v>
      </c>
      <c r="Q1451" s="175">
        <v>23</v>
      </c>
      <c r="R1451" s="176">
        <v>18</v>
      </c>
      <c r="S1451" s="174">
        <f t="shared" si="44"/>
        <v>0.998256</v>
      </c>
      <c r="T1451" s="177">
        <f t="shared" si="45"/>
        <v>0.0297959641614973</v>
      </c>
      <c r="U1451" s="219">
        <v>2.19</v>
      </c>
      <c r="V1451" s="219">
        <v>2.16</v>
      </c>
      <c r="W1451" s="219">
        <v>2.36</v>
      </c>
      <c r="X1451" s="219">
        <v>3.07</v>
      </c>
      <c r="Y1451" s="219">
        <v>3.72</v>
      </c>
      <c r="Z1451" s="219">
        <v>4.22</v>
      </c>
      <c r="AA1451" s="219">
        <v>4.98</v>
      </c>
      <c r="AB1451" s="219">
        <v>4.47</v>
      </c>
      <c r="AC1451" s="219">
        <v>3.85</v>
      </c>
      <c r="AD1451" s="219">
        <v>3.5</v>
      </c>
      <c r="AE1451" s="219">
        <v>3.39</v>
      </c>
      <c r="AF1451" s="219">
        <v>3.02</v>
      </c>
      <c r="AG1451" s="179">
        <v>2.30269245564264</v>
      </c>
      <c r="AH1451" s="179">
        <v>2.27114872337356</v>
      </c>
      <c r="AI1451" s="179">
        <v>2.48144027183408</v>
      </c>
      <c r="AJ1451" s="179">
        <v>3.22797526886891</v>
      </c>
      <c r="AK1451" s="179">
        <v>3.91142280136558</v>
      </c>
      <c r="AL1451" s="179">
        <v>4.43715167251687</v>
      </c>
      <c r="AM1451" s="179">
        <v>5.23625955666683</v>
      </c>
      <c r="AN1451" s="179">
        <v>4.70001610809251</v>
      </c>
      <c r="AO1451" s="179">
        <v>4.04811230786492</v>
      </c>
      <c r="AP1451" s="179">
        <v>3.68010209805901</v>
      </c>
      <c r="AQ1451" s="179">
        <v>3.56444174640573</v>
      </c>
      <c r="AR1451" s="179">
        <v>3.17540238175378</v>
      </c>
      <c r="AS1451" s="177">
        <v>0.8</v>
      </c>
      <c r="AT1451" s="180">
        <v>1.1323281369793</v>
      </c>
      <c r="AU1451" s="181">
        <v>1444</v>
      </c>
    </row>
    <row r="1452" customHeight="1" spans="1:47">
      <c r="A1452" s="184" t="s">
        <v>1584</v>
      </c>
      <c r="B1452" s="185" t="s">
        <v>1671</v>
      </c>
      <c r="C1452" s="167" t="s">
        <v>1679</v>
      </c>
      <c r="D1452" s="186">
        <v>0</v>
      </c>
      <c r="E1452" s="186">
        <v>0.75</v>
      </c>
      <c r="F1452" s="186" t="s">
        <v>1587</v>
      </c>
      <c r="G1452" s="187">
        <v>20</v>
      </c>
      <c r="H1452" s="186" t="s">
        <v>160</v>
      </c>
      <c r="I1452" s="196" t="s">
        <v>160</v>
      </c>
      <c r="J1452" s="186" t="s">
        <v>160</v>
      </c>
      <c r="K1452" s="196" t="s">
        <v>160</v>
      </c>
      <c r="L1452" s="171">
        <v>0.3993</v>
      </c>
      <c r="M1452" s="172">
        <v>289</v>
      </c>
      <c r="N1452" s="173">
        <v>115.38</v>
      </c>
      <c r="O1452" s="173">
        <v>25.13</v>
      </c>
      <c r="P1452" s="174">
        <v>1.035</v>
      </c>
      <c r="Q1452" s="175">
        <v>21.93</v>
      </c>
      <c r="R1452" s="176">
        <v>17</v>
      </c>
      <c r="S1452" s="174">
        <f t="shared" si="44"/>
        <v>1.039208</v>
      </c>
      <c r="T1452" s="177">
        <f t="shared" si="45"/>
        <v>-0.00404923749624708</v>
      </c>
      <c r="U1452" s="219">
        <v>2.39</v>
      </c>
      <c r="V1452" s="219">
        <v>2.32</v>
      </c>
      <c r="W1452" s="219">
        <v>2.45</v>
      </c>
      <c r="X1452" s="219">
        <v>3.34</v>
      </c>
      <c r="Y1452" s="219">
        <v>3.94</v>
      </c>
      <c r="Z1452" s="219">
        <v>4.39</v>
      </c>
      <c r="AA1452" s="219">
        <v>5.34</v>
      </c>
      <c r="AB1452" s="219">
        <v>4.7</v>
      </c>
      <c r="AC1452" s="219">
        <v>3.94</v>
      </c>
      <c r="AD1452" s="219">
        <v>3.51</v>
      </c>
      <c r="AE1452" s="219">
        <v>3.27</v>
      </c>
      <c r="AF1452" s="219">
        <v>3.02</v>
      </c>
      <c r="AG1452" s="179">
        <v>2.49555292107066</v>
      </c>
      <c r="AH1452" s="179">
        <v>2.42246141292215</v>
      </c>
      <c r="AI1452" s="179">
        <v>2.55820278519796</v>
      </c>
      <c r="AJ1452" s="179">
        <v>3.4875091030862</v>
      </c>
      <c r="AK1452" s="179">
        <v>4.11400774435917</v>
      </c>
      <c r="AL1452" s="179">
        <v>4.58388172531389</v>
      </c>
      <c r="AM1452" s="179">
        <v>5.57583790732943</v>
      </c>
      <c r="AN1452" s="179">
        <v>4.90757268997159</v>
      </c>
      <c r="AO1452" s="179">
        <v>4.11400774435917</v>
      </c>
      <c r="AP1452" s="179">
        <v>3.66501705144687</v>
      </c>
      <c r="AQ1452" s="179">
        <v>3.41441759493768</v>
      </c>
      <c r="AR1452" s="179">
        <v>3.15337649440728</v>
      </c>
      <c r="AS1452" s="177">
        <v>0.8</v>
      </c>
      <c r="AT1452" s="180">
        <v>1.13210452338359</v>
      </c>
      <c r="AU1452" s="181">
        <v>1445</v>
      </c>
    </row>
    <row r="1453" customHeight="1" spans="1:47">
      <c r="A1453" s="184" t="s">
        <v>1584</v>
      </c>
      <c r="B1453" s="185" t="s">
        <v>1671</v>
      </c>
      <c r="C1453" s="167" t="s">
        <v>1680</v>
      </c>
      <c r="D1453" s="186">
        <v>0</v>
      </c>
      <c r="E1453" s="186">
        <v>0.75</v>
      </c>
      <c r="F1453" s="186" t="s">
        <v>1587</v>
      </c>
      <c r="G1453" s="187">
        <v>20</v>
      </c>
      <c r="H1453" s="186" t="s">
        <v>160</v>
      </c>
      <c r="I1453" s="196" t="s">
        <v>160</v>
      </c>
      <c r="J1453" s="186" t="s">
        <v>160</v>
      </c>
      <c r="K1453" s="196" t="s">
        <v>160</v>
      </c>
      <c r="L1453" s="171">
        <v>0.3993</v>
      </c>
      <c r="M1453" s="172">
        <v>205</v>
      </c>
      <c r="N1453" s="173">
        <v>114.78</v>
      </c>
      <c r="O1453" s="173">
        <v>24.92</v>
      </c>
      <c r="P1453" s="174">
        <v>1.038</v>
      </c>
      <c r="Q1453" s="175">
        <v>21.82</v>
      </c>
      <c r="R1453" s="176">
        <v>18</v>
      </c>
      <c r="S1453" s="174">
        <f t="shared" si="44"/>
        <v>1.039192</v>
      </c>
      <c r="T1453" s="177">
        <f t="shared" si="45"/>
        <v>-0.00114704501189355</v>
      </c>
      <c r="U1453" s="219">
        <v>2.57</v>
      </c>
      <c r="V1453" s="219">
        <v>2.42</v>
      </c>
      <c r="W1453" s="219">
        <v>2.54</v>
      </c>
      <c r="X1453" s="219">
        <v>3.13</v>
      </c>
      <c r="Y1453" s="219">
        <v>3.72</v>
      </c>
      <c r="Z1453" s="219">
        <v>4.27</v>
      </c>
      <c r="AA1453" s="219">
        <v>4.98</v>
      </c>
      <c r="AB1453" s="219">
        <v>4.46</v>
      </c>
      <c r="AC1453" s="219">
        <v>4.01</v>
      </c>
      <c r="AD1453" s="219">
        <v>3.78</v>
      </c>
      <c r="AE1453" s="219">
        <v>3.56</v>
      </c>
      <c r="AF1453" s="219">
        <v>3.18</v>
      </c>
      <c r="AG1453" s="179">
        <v>2.67873617194898</v>
      </c>
      <c r="AH1453" s="179">
        <v>2.52238970276907</v>
      </c>
      <c r="AI1453" s="179">
        <v>2.647466878113</v>
      </c>
      <c r="AJ1453" s="179">
        <v>3.26242965688727</v>
      </c>
      <c r="AK1453" s="179">
        <v>3.87739243566155</v>
      </c>
      <c r="AL1453" s="179">
        <v>4.45066282265452</v>
      </c>
      <c r="AM1453" s="179">
        <v>5.19070277677273</v>
      </c>
      <c r="AN1453" s="179">
        <v>4.64870168361573</v>
      </c>
      <c r="AO1453" s="179">
        <v>4.17966227607603</v>
      </c>
      <c r="AP1453" s="179">
        <v>3.93993102333351</v>
      </c>
      <c r="AQ1453" s="179">
        <v>3.71062286853632</v>
      </c>
      <c r="AR1453" s="179">
        <v>3.31454514661391</v>
      </c>
      <c r="AS1453" s="177">
        <v>0.8</v>
      </c>
      <c r="AT1453" s="180">
        <v>1.13210452338359</v>
      </c>
      <c r="AU1453" s="181">
        <v>1446</v>
      </c>
    </row>
    <row r="1454" customHeight="1" spans="1:47">
      <c r="A1454" s="184" t="s">
        <v>1584</v>
      </c>
      <c r="B1454" s="185" t="s">
        <v>1671</v>
      </c>
      <c r="C1454" s="167" t="s">
        <v>1681</v>
      </c>
      <c r="D1454" s="186">
        <v>0</v>
      </c>
      <c r="E1454" s="186">
        <v>0.75</v>
      </c>
      <c r="F1454" s="186" t="s">
        <v>1587</v>
      </c>
      <c r="G1454" s="187">
        <v>20</v>
      </c>
      <c r="H1454" s="186" t="s">
        <v>160</v>
      </c>
      <c r="I1454" s="196" t="s">
        <v>160</v>
      </c>
      <c r="J1454" s="186" t="s">
        <v>160</v>
      </c>
      <c r="K1454" s="196" t="s">
        <v>160</v>
      </c>
      <c r="L1454" s="171">
        <v>0.3993</v>
      </c>
      <c r="M1454" s="172">
        <v>260</v>
      </c>
      <c r="N1454" s="173">
        <v>115.03</v>
      </c>
      <c r="O1454" s="173">
        <v>24.78</v>
      </c>
      <c r="P1454" s="174">
        <v>1.044</v>
      </c>
      <c r="Q1454" s="175">
        <v>21.98</v>
      </c>
      <c r="R1454" s="176">
        <v>18</v>
      </c>
      <c r="S1454" s="174">
        <f t="shared" si="44"/>
        <v>1.078624</v>
      </c>
      <c r="T1454" s="177">
        <f t="shared" si="45"/>
        <v>-0.032100157237369</v>
      </c>
      <c r="U1454" s="219">
        <v>2.82</v>
      </c>
      <c r="V1454" s="219">
        <v>2.63</v>
      </c>
      <c r="W1454" s="219">
        <v>2.73</v>
      </c>
      <c r="X1454" s="219">
        <v>3.34</v>
      </c>
      <c r="Y1454" s="219">
        <v>3.9</v>
      </c>
      <c r="Z1454" s="219">
        <v>4.31</v>
      </c>
      <c r="AA1454" s="219">
        <v>5.16</v>
      </c>
      <c r="AB1454" s="219">
        <v>4.6</v>
      </c>
      <c r="AC1454" s="219">
        <v>4.07</v>
      </c>
      <c r="AD1454" s="219">
        <v>3.89</v>
      </c>
      <c r="AE1454" s="219">
        <v>3.55</v>
      </c>
      <c r="AF1454" s="219">
        <v>3.24</v>
      </c>
      <c r="AG1454" s="179">
        <v>2.94350624499362</v>
      </c>
      <c r="AH1454" s="179">
        <v>2.74518490224582</v>
      </c>
      <c r="AI1454" s="179">
        <v>2.84956455632361</v>
      </c>
      <c r="AJ1454" s="179">
        <v>3.48628044619812</v>
      </c>
      <c r="AK1454" s="179">
        <v>4.07080650903373</v>
      </c>
      <c r="AL1454" s="179">
        <v>4.49876309075266</v>
      </c>
      <c r="AM1454" s="179">
        <v>5.38599015041386</v>
      </c>
      <c r="AN1454" s="179">
        <v>4.80146408757825</v>
      </c>
      <c r="AO1454" s="179">
        <v>4.24825192096597</v>
      </c>
      <c r="AP1454" s="179">
        <v>4.06036854362595</v>
      </c>
      <c r="AQ1454" s="179">
        <v>3.70547771976147</v>
      </c>
      <c r="AR1454" s="179">
        <v>3.38190079212033</v>
      </c>
      <c r="AS1454" s="177">
        <v>0.8</v>
      </c>
      <c r="AT1454" s="180">
        <v>1.12391951484832</v>
      </c>
      <c r="AU1454" s="181">
        <v>1447</v>
      </c>
    </row>
    <row r="1455" customHeight="1" spans="1:47">
      <c r="A1455" s="184" t="s">
        <v>1584</v>
      </c>
      <c r="B1455" s="185" t="s">
        <v>1671</v>
      </c>
      <c r="C1455" s="167" t="s">
        <v>1682</v>
      </c>
      <c r="D1455" s="186">
        <v>0</v>
      </c>
      <c r="E1455" s="186">
        <v>0.75</v>
      </c>
      <c r="F1455" s="186" t="s">
        <v>1587</v>
      </c>
      <c r="G1455" s="187">
        <v>20</v>
      </c>
      <c r="H1455" s="186" t="s">
        <v>160</v>
      </c>
      <c r="I1455" s="196" t="s">
        <v>160</v>
      </c>
      <c r="J1455" s="186" t="s">
        <v>160</v>
      </c>
      <c r="K1455" s="196" t="s">
        <v>160</v>
      </c>
      <c r="L1455" s="171">
        <v>0.3993</v>
      </c>
      <c r="M1455" s="172">
        <v>249</v>
      </c>
      <c r="N1455" s="173">
        <v>114.52</v>
      </c>
      <c r="O1455" s="173">
        <v>24.75</v>
      </c>
      <c r="P1455" s="174">
        <v>1.036</v>
      </c>
      <c r="Q1455" s="175">
        <v>21.55</v>
      </c>
      <c r="R1455" s="176">
        <v>18</v>
      </c>
      <c r="S1455" s="174">
        <f t="shared" si="44"/>
        <v>1.039192</v>
      </c>
      <c r="T1455" s="177">
        <f t="shared" si="45"/>
        <v>-0.00307161717950066</v>
      </c>
      <c r="U1455" s="219">
        <v>2.57</v>
      </c>
      <c r="V1455" s="219">
        <v>2.42</v>
      </c>
      <c r="W1455" s="219">
        <v>2.54</v>
      </c>
      <c r="X1455" s="219">
        <v>3.13</v>
      </c>
      <c r="Y1455" s="219">
        <v>3.72</v>
      </c>
      <c r="Z1455" s="219">
        <v>4.27</v>
      </c>
      <c r="AA1455" s="219">
        <v>4.98</v>
      </c>
      <c r="AB1455" s="219">
        <v>4.46</v>
      </c>
      <c r="AC1455" s="219">
        <v>4.01</v>
      </c>
      <c r="AD1455" s="219">
        <v>3.78</v>
      </c>
      <c r="AE1455" s="219">
        <v>3.56</v>
      </c>
      <c r="AF1455" s="219">
        <v>3.18</v>
      </c>
      <c r="AG1455" s="179">
        <v>2.67610481989854</v>
      </c>
      <c r="AH1455" s="179">
        <v>2.51991193157761</v>
      </c>
      <c r="AI1455" s="179">
        <v>2.64486624223435</v>
      </c>
      <c r="AJ1455" s="179">
        <v>3.25922493629666</v>
      </c>
      <c r="AK1455" s="179">
        <v>3.87358363035897</v>
      </c>
      <c r="AL1455" s="179">
        <v>4.4462908875357</v>
      </c>
      <c r="AM1455" s="179">
        <v>5.18560389225475</v>
      </c>
      <c r="AN1455" s="179">
        <v>4.64413521274221</v>
      </c>
      <c r="AO1455" s="179">
        <v>4.17555654777943</v>
      </c>
      <c r="AP1455" s="179">
        <v>3.93606078568734</v>
      </c>
      <c r="AQ1455" s="179">
        <v>3.70697788281665</v>
      </c>
      <c r="AR1455" s="179">
        <v>3.31128923240364</v>
      </c>
      <c r="AS1455" s="177">
        <v>0.8</v>
      </c>
      <c r="AT1455" s="180">
        <v>1.12616679368677</v>
      </c>
      <c r="AU1455" s="181">
        <v>1448</v>
      </c>
    </row>
    <row r="1456" customHeight="1" spans="1:47">
      <c r="A1456" s="184" t="s">
        <v>1584</v>
      </c>
      <c r="B1456" s="185" t="s">
        <v>1671</v>
      </c>
      <c r="C1456" s="167" t="s">
        <v>1683</v>
      </c>
      <c r="D1456" s="186">
        <v>0</v>
      </c>
      <c r="E1456" s="186">
        <v>0.75</v>
      </c>
      <c r="F1456" s="186" t="s">
        <v>1587</v>
      </c>
      <c r="G1456" s="187">
        <v>20</v>
      </c>
      <c r="H1456" s="186" t="s">
        <v>160</v>
      </c>
      <c r="I1456" s="196" t="s">
        <v>160</v>
      </c>
      <c r="J1456" s="186" t="s">
        <v>160</v>
      </c>
      <c r="K1456" s="196" t="s">
        <v>160</v>
      </c>
      <c r="L1456" s="171">
        <v>0.3993</v>
      </c>
      <c r="M1456" s="172">
        <v>190</v>
      </c>
      <c r="N1456" s="173">
        <v>116.02</v>
      </c>
      <c r="O1456" s="173">
        <v>26.48</v>
      </c>
      <c r="P1456" s="174">
        <v>1.094</v>
      </c>
      <c r="Q1456" s="175">
        <v>23.08</v>
      </c>
      <c r="R1456" s="176">
        <v>19</v>
      </c>
      <c r="S1456" s="174">
        <f t="shared" si="44"/>
        <v>1.017096</v>
      </c>
      <c r="T1456" s="177">
        <f t="shared" si="45"/>
        <v>0.0756113483879592</v>
      </c>
      <c r="U1456" s="219">
        <v>2.32</v>
      </c>
      <c r="V1456" s="219">
        <v>2.28</v>
      </c>
      <c r="W1456" s="219">
        <v>2.34</v>
      </c>
      <c r="X1456" s="219">
        <v>3.27</v>
      </c>
      <c r="Y1456" s="219">
        <v>3.89</v>
      </c>
      <c r="Z1456" s="219">
        <v>4.21</v>
      </c>
      <c r="AA1456" s="219">
        <v>5.33</v>
      </c>
      <c r="AB1456" s="219">
        <v>4.68</v>
      </c>
      <c r="AC1456" s="219">
        <v>3.92</v>
      </c>
      <c r="AD1456" s="219">
        <v>3.47</v>
      </c>
      <c r="AE1456" s="219">
        <v>3.09</v>
      </c>
      <c r="AF1456" s="219">
        <v>2.9</v>
      </c>
      <c r="AG1456" s="179">
        <v>2.43622171358456</v>
      </c>
      <c r="AH1456" s="179">
        <v>2.39421789093655</v>
      </c>
      <c r="AI1456" s="179">
        <v>2.45722362490856</v>
      </c>
      <c r="AJ1456" s="179">
        <v>3.43381250147479</v>
      </c>
      <c r="AK1456" s="179">
        <v>4.08487175251894</v>
      </c>
      <c r="AL1456" s="179">
        <v>4.42090233370301</v>
      </c>
      <c r="AM1456" s="179">
        <v>5.59700936784728</v>
      </c>
      <c r="AN1456" s="179">
        <v>4.91444724981713</v>
      </c>
      <c r="AO1456" s="179">
        <v>4.11637461950494</v>
      </c>
      <c r="AP1456" s="179">
        <v>3.64383161471483</v>
      </c>
      <c r="AQ1456" s="179">
        <v>3.24479529955874</v>
      </c>
      <c r="AR1456" s="179">
        <v>3.0452771419807</v>
      </c>
      <c r="AS1456" s="177">
        <v>0.8</v>
      </c>
      <c r="AT1456" s="180">
        <v>1.13103315343099</v>
      </c>
      <c r="AU1456" s="181">
        <v>1449</v>
      </c>
    </row>
    <row r="1457" customHeight="1" spans="1:47">
      <c r="A1457" s="184" t="s">
        <v>1584</v>
      </c>
      <c r="B1457" s="185" t="s">
        <v>1671</v>
      </c>
      <c r="C1457" s="167" t="s">
        <v>1684</v>
      </c>
      <c r="D1457" s="186">
        <v>0</v>
      </c>
      <c r="E1457" s="186">
        <v>0.75</v>
      </c>
      <c r="F1457" s="186" t="s">
        <v>1587</v>
      </c>
      <c r="G1457" s="187">
        <v>20</v>
      </c>
      <c r="H1457" s="186" t="s">
        <v>160</v>
      </c>
      <c r="I1457" s="196" t="s">
        <v>160</v>
      </c>
      <c r="J1457" s="186" t="s">
        <v>160</v>
      </c>
      <c r="K1457" s="196" t="s">
        <v>160</v>
      </c>
      <c r="L1457" s="171">
        <v>0.3993</v>
      </c>
      <c r="M1457" s="172">
        <v>114</v>
      </c>
      <c r="N1457" s="173">
        <v>115.42</v>
      </c>
      <c r="O1457" s="173">
        <v>25.95</v>
      </c>
      <c r="P1457" s="174">
        <v>1.022</v>
      </c>
      <c r="Q1457" s="175">
        <v>22.95</v>
      </c>
      <c r="R1457" s="176">
        <v>18</v>
      </c>
      <c r="S1457" s="174">
        <f t="shared" si="44"/>
        <v>1.039208</v>
      </c>
      <c r="T1457" s="177">
        <f t="shared" si="45"/>
        <v>-0.0165587639818014</v>
      </c>
      <c r="U1457" s="219">
        <v>2.39</v>
      </c>
      <c r="V1457" s="219">
        <v>2.32</v>
      </c>
      <c r="W1457" s="219">
        <v>2.45</v>
      </c>
      <c r="X1457" s="219">
        <v>3.34</v>
      </c>
      <c r="Y1457" s="219">
        <v>3.94</v>
      </c>
      <c r="Z1457" s="219">
        <v>4.39</v>
      </c>
      <c r="AA1457" s="219">
        <v>5.34</v>
      </c>
      <c r="AB1457" s="219">
        <v>4.7</v>
      </c>
      <c r="AC1457" s="219">
        <v>3.94</v>
      </c>
      <c r="AD1457" s="219">
        <v>3.51</v>
      </c>
      <c r="AE1457" s="219">
        <v>3.27</v>
      </c>
      <c r="AF1457" s="219">
        <v>3.02</v>
      </c>
      <c r="AG1457" s="179">
        <v>2.50846875697647</v>
      </c>
      <c r="AH1457" s="179">
        <v>2.43499896074703</v>
      </c>
      <c r="AI1457" s="179">
        <v>2.57144286803027</v>
      </c>
      <c r="AJ1457" s="179">
        <v>3.50555884866167</v>
      </c>
      <c r="AK1457" s="179">
        <v>4.1352999591997</v>
      </c>
      <c r="AL1457" s="179">
        <v>4.60760579210322</v>
      </c>
      <c r="AM1457" s="179">
        <v>5.60469588378843</v>
      </c>
      <c r="AN1457" s="179">
        <v>4.93297203254787</v>
      </c>
      <c r="AO1457" s="179">
        <v>4.1352999591997</v>
      </c>
      <c r="AP1457" s="179">
        <v>3.68398549664745</v>
      </c>
      <c r="AQ1457" s="179">
        <v>3.43208905243224</v>
      </c>
      <c r="AR1457" s="179">
        <v>3.16969692304139</v>
      </c>
      <c r="AS1457" s="177">
        <v>0.8</v>
      </c>
      <c r="AT1457" s="180">
        <v>1.12879903601553</v>
      </c>
      <c r="AU1457" s="181">
        <v>1450</v>
      </c>
    </row>
    <row r="1458" customHeight="1" spans="1:47">
      <c r="A1458" s="184" t="s">
        <v>1584</v>
      </c>
      <c r="B1458" s="185" t="s">
        <v>1671</v>
      </c>
      <c r="C1458" s="167" t="s">
        <v>1685</v>
      </c>
      <c r="D1458" s="186">
        <v>0</v>
      </c>
      <c r="E1458" s="186">
        <v>0.75</v>
      </c>
      <c r="F1458" s="186" t="s">
        <v>1587</v>
      </c>
      <c r="G1458" s="187">
        <v>20</v>
      </c>
      <c r="H1458" s="186" t="s">
        <v>160</v>
      </c>
      <c r="I1458" s="196" t="s">
        <v>160</v>
      </c>
      <c r="J1458" s="186" t="s">
        <v>160</v>
      </c>
      <c r="K1458" s="196" t="s">
        <v>160</v>
      </c>
      <c r="L1458" s="171">
        <v>0.3993</v>
      </c>
      <c r="M1458" s="172">
        <v>145</v>
      </c>
      <c r="N1458" s="173">
        <v>115.35</v>
      </c>
      <c r="O1458" s="173">
        <v>26.33</v>
      </c>
      <c r="P1458" s="174">
        <v>1.029</v>
      </c>
      <c r="Q1458" s="175">
        <v>22.13</v>
      </c>
      <c r="R1458" s="176">
        <v>18</v>
      </c>
      <c r="S1458" s="174">
        <f t="shared" si="44"/>
        <v>1.017896</v>
      </c>
      <c r="T1458" s="177">
        <f t="shared" si="45"/>
        <v>0.0109087765351275</v>
      </c>
      <c r="U1458" s="219">
        <v>2.21</v>
      </c>
      <c r="V1458" s="219">
        <v>2.19</v>
      </c>
      <c r="W1458" s="219">
        <v>2.37</v>
      </c>
      <c r="X1458" s="219">
        <v>3.3</v>
      </c>
      <c r="Y1458" s="219">
        <v>3.91</v>
      </c>
      <c r="Z1458" s="219">
        <v>4.42</v>
      </c>
      <c r="AA1458" s="219">
        <v>5.43</v>
      </c>
      <c r="AB1458" s="219">
        <v>4.71</v>
      </c>
      <c r="AC1458" s="219">
        <v>3.9</v>
      </c>
      <c r="AD1458" s="219">
        <v>3.38</v>
      </c>
      <c r="AE1458" s="219">
        <v>3.07</v>
      </c>
      <c r="AF1458" s="219">
        <v>2.84</v>
      </c>
      <c r="AG1458" s="179">
        <v>2.30964687944544</v>
      </c>
      <c r="AH1458" s="179">
        <v>2.28874509773101</v>
      </c>
      <c r="AI1458" s="179">
        <v>2.47686113316095</v>
      </c>
      <c r="AJ1458" s="179">
        <v>3.44879398288234</v>
      </c>
      <c r="AK1458" s="179">
        <v>4.08629832517271</v>
      </c>
      <c r="AL1458" s="179">
        <v>4.61929375889089</v>
      </c>
      <c r="AM1458" s="179">
        <v>5.67483373547003</v>
      </c>
      <c r="AN1458" s="179">
        <v>4.92236959375025</v>
      </c>
      <c r="AO1458" s="179">
        <v>4.07584743431549</v>
      </c>
      <c r="AP1458" s="179">
        <v>3.53240110974009</v>
      </c>
      <c r="AQ1458" s="179">
        <v>3.2084234931663</v>
      </c>
      <c r="AR1458" s="179">
        <v>2.96805300345025</v>
      </c>
      <c r="AS1458" s="177">
        <v>0.8</v>
      </c>
      <c r="AT1458" s="180">
        <v>1.13462880354873</v>
      </c>
      <c r="AU1458" s="181">
        <v>1451</v>
      </c>
    </row>
    <row r="1459" customHeight="1" spans="1:47">
      <c r="A1459" s="184" t="s">
        <v>1584</v>
      </c>
      <c r="B1459" s="185" t="s">
        <v>1671</v>
      </c>
      <c r="C1459" s="167" t="s">
        <v>1686</v>
      </c>
      <c r="D1459" s="186">
        <v>0</v>
      </c>
      <c r="E1459" s="186">
        <v>0.75</v>
      </c>
      <c r="F1459" s="186" t="s">
        <v>1587</v>
      </c>
      <c r="G1459" s="187">
        <v>20</v>
      </c>
      <c r="H1459" s="186" t="s">
        <v>160</v>
      </c>
      <c r="I1459" s="196" t="s">
        <v>160</v>
      </c>
      <c r="J1459" s="186" t="s">
        <v>160</v>
      </c>
      <c r="K1459" s="196" t="s">
        <v>160</v>
      </c>
      <c r="L1459" s="171">
        <v>0.3993</v>
      </c>
      <c r="M1459" s="172">
        <v>170</v>
      </c>
      <c r="N1459" s="173">
        <v>115.78</v>
      </c>
      <c r="O1459" s="173">
        <v>25.6</v>
      </c>
      <c r="P1459" s="174">
        <v>1.03</v>
      </c>
      <c r="Q1459" s="175">
        <v>22.5</v>
      </c>
      <c r="R1459" s="176">
        <v>18</v>
      </c>
      <c r="S1459" s="174">
        <f t="shared" si="44"/>
        <v>1.039208</v>
      </c>
      <c r="T1459" s="177">
        <f t="shared" si="45"/>
        <v>-0.0088605938368449</v>
      </c>
      <c r="U1459" s="219">
        <v>2.39</v>
      </c>
      <c r="V1459" s="219">
        <v>2.32</v>
      </c>
      <c r="W1459" s="219">
        <v>2.45</v>
      </c>
      <c r="X1459" s="219">
        <v>3.34</v>
      </c>
      <c r="Y1459" s="219">
        <v>3.94</v>
      </c>
      <c r="Z1459" s="219">
        <v>4.39</v>
      </c>
      <c r="AA1459" s="219">
        <v>5.34</v>
      </c>
      <c r="AB1459" s="219">
        <v>4.7</v>
      </c>
      <c r="AC1459" s="219">
        <v>3.94</v>
      </c>
      <c r="AD1459" s="219">
        <v>3.51</v>
      </c>
      <c r="AE1459" s="219">
        <v>3.27</v>
      </c>
      <c r="AF1459" s="219">
        <v>3.02</v>
      </c>
      <c r="AG1459" s="179">
        <v>2.50302276348912</v>
      </c>
      <c r="AH1459" s="179">
        <v>2.42971247334509</v>
      </c>
      <c r="AI1459" s="179">
        <v>2.56586015504115</v>
      </c>
      <c r="AJ1459" s="179">
        <v>3.49794812972956</v>
      </c>
      <c r="AK1459" s="179">
        <v>4.12632204524984</v>
      </c>
      <c r="AL1459" s="179">
        <v>4.59760248189006</v>
      </c>
      <c r="AM1459" s="179">
        <v>5.5925278481305</v>
      </c>
      <c r="AN1459" s="179">
        <v>4.9222623382422</v>
      </c>
      <c r="AO1459" s="179">
        <v>4.12632204524984</v>
      </c>
      <c r="AP1459" s="179">
        <v>3.67598740579364</v>
      </c>
      <c r="AQ1459" s="179">
        <v>3.42463783958553</v>
      </c>
      <c r="AR1459" s="179">
        <v>3.16281537478541</v>
      </c>
      <c r="AS1459" s="177">
        <v>0.8</v>
      </c>
      <c r="AT1459" s="180">
        <v>1.13419268821492</v>
      </c>
      <c r="AU1459" s="181">
        <v>1452</v>
      </c>
    </row>
    <row r="1460" customHeight="1" spans="1:47">
      <c r="A1460" s="184" t="s">
        <v>1584</v>
      </c>
      <c r="B1460" s="185" t="s">
        <v>1671</v>
      </c>
      <c r="C1460" s="167" t="s">
        <v>1687</v>
      </c>
      <c r="D1460" s="186">
        <v>0</v>
      </c>
      <c r="E1460" s="186">
        <v>0.75</v>
      </c>
      <c r="F1460" s="186" t="s">
        <v>1587</v>
      </c>
      <c r="G1460" s="187">
        <v>20</v>
      </c>
      <c r="H1460" s="186" t="s">
        <v>160</v>
      </c>
      <c r="I1460" s="196" t="s">
        <v>160</v>
      </c>
      <c r="J1460" s="186" t="s">
        <v>160</v>
      </c>
      <c r="K1460" s="196" t="s">
        <v>160</v>
      </c>
      <c r="L1460" s="171">
        <v>0.3993</v>
      </c>
      <c r="M1460" s="172">
        <v>286</v>
      </c>
      <c r="N1460" s="173">
        <v>115.65</v>
      </c>
      <c r="O1460" s="173">
        <v>24.95</v>
      </c>
      <c r="P1460" s="174">
        <v>1.056</v>
      </c>
      <c r="Q1460" s="175">
        <v>22.25</v>
      </c>
      <c r="R1460" s="176">
        <v>18</v>
      </c>
      <c r="S1460" s="174">
        <f t="shared" si="44"/>
        <v>1.078624</v>
      </c>
      <c r="T1460" s="177">
        <f t="shared" si="45"/>
        <v>-0.0209748716883733</v>
      </c>
      <c r="U1460" s="219">
        <v>2.82</v>
      </c>
      <c r="V1460" s="219">
        <v>2.63</v>
      </c>
      <c r="W1460" s="219">
        <v>2.73</v>
      </c>
      <c r="X1460" s="219">
        <v>3.34</v>
      </c>
      <c r="Y1460" s="219">
        <v>3.9</v>
      </c>
      <c r="Z1460" s="219">
        <v>4.31</v>
      </c>
      <c r="AA1460" s="219">
        <v>5.16</v>
      </c>
      <c r="AB1460" s="219">
        <v>4.6</v>
      </c>
      <c r="AC1460" s="219">
        <v>4.07</v>
      </c>
      <c r="AD1460" s="219">
        <v>3.89</v>
      </c>
      <c r="AE1460" s="219">
        <v>3.55</v>
      </c>
      <c r="AF1460" s="219">
        <v>3.24</v>
      </c>
      <c r="AG1460" s="179">
        <v>2.94725012608657</v>
      </c>
      <c r="AH1460" s="179">
        <v>2.74867653603109</v>
      </c>
      <c r="AI1460" s="179">
        <v>2.85318895184976</v>
      </c>
      <c r="AJ1460" s="179">
        <v>3.49071468834367</v>
      </c>
      <c r="AK1460" s="179">
        <v>4.07598421692823</v>
      </c>
      <c r="AL1460" s="179">
        <v>4.50448512178479</v>
      </c>
      <c r="AM1460" s="179">
        <v>5.39284065624351</v>
      </c>
      <c r="AN1460" s="179">
        <v>4.80757112765894</v>
      </c>
      <c r="AO1460" s="179">
        <v>4.25365532381998</v>
      </c>
      <c r="AP1460" s="179">
        <v>4.06553297534637</v>
      </c>
      <c r="AQ1460" s="179">
        <v>3.71019076156288</v>
      </c>
      <c r="AR1460" s="179">
        <v>3.38620227252499</v>
      </c>
      <c r="AS1460" s="177">
        <v>0.8</v>
      </c>
      <c r="AT1460" s="180">
        <v>1.12954494480026</v>
      </c>
      <c r="AU1460" s="181">
        <v>1453</v>
      </c>
    </row>
    <row r="1461" customHeight="1" spans="1:47">
      <c r="A1461" s="184" t="s">
        <v>1584</v>
      </c>
      <c r="B1461" s="185" t="s">
        <v>1671</v>
      </c>
      <c r="C1461" s="167" t="s">
        <v>1688</v>
      </c>
      <c r="D1461" s="186">
        <v>0</v>
      </c>
      <c r="E1461" s="186">
        <v>0.75</v>
      </c>
      <c r="F1461" s="186" t="s">
        <v>1587</v>
      </c>
      <c r="G1461" s="187">
        <v>20</v>
      </c>
      <c r="H1461" s="186" t="s">
        <v>160</v>
      </c>
      <c r="I1461" s="196" t="s">
        <v>160</v>
      </c>
      <c r="J1461" s="186" t="s">
        <v>160</v>
      </c>
      <c r="K1461" s="196" t="s">
        <v>160</v>
      </c>
      <c r="L1461" s="171">
        <v>0.3993</v>
      </c>
      <c r="M1461" s="172">
        <v>259</v>
      </c>
      <c r="N1461" s="173">
        <v>116.33</v>
      </c>
      <c r="O1461" s="173">
        <v>26.33</v>
      </c>
      <c r="P1461" s="174">
        <v>1.062</v>
      </c>
      <c r="Q1461" s="175">
        <v>22.93</v>
      </c>
      <c r="R1461" s="176">
        <v>18</v>
      </c>
      <c r="S1461" s="174">
        <f t="shared" si="44"/>
        <v>1.017096</v>
      </c>
      <c r="T1461" s="177">
        <f t="shared" si="45"/>
        <v>0.0441492248519313</v>
      </c>
      <c r="U1461" s="219">
        <v>2.32</v>
      </c>
      <c r="V1461" s="219">
        <v>2.28</v>
      </c>
      <c r="W1461" s="219">
        <v>2.34</v>
      </c>
      <c r="X1461" s="219">
        <v>3.27</v>
      </c>
      <c r="Y1461" s="219">
        <v>3.89</v>
      </c>
      <c r="Z1461" s="219">
        <v>4.21</v>
      </c>
      <c r="AA1461" s="219">
        <v>5.33</v>
      </c>
      <c r="AB1461" s="219">
        <v>4.68</v>
      </c>
      <c r="AC1461" s="219">
        <v>3.92</v>
      </c>
      <c r="AD1461" s="219">
        <v>3.47</v>
      </c>
      <c r="AE1461" s="219">
        <v>3.09</v>
      </c>
      <c r="AF1461" s="219">
        <v>2.9</v>
      </c>
      <c r="AG1461" s="179">
        <v>2.43395895765985</v>
      </c>
      <c r="AH1461" s="179">
        <v>2.39199414804502</v>
      </c>
      <c r="AI1461" s="179">
        <v>2.45494136246726</v>
      </c>
      <c r="AJ1461" s="179">
        <v>3.43062318601194</v>
      </c>
      <c r="AK1461" s="179">
        <v>4.08107773504173</v>
      </c>
      <c r="AL1461" s="179">
        <v>4.41679621196033</v>
      </c>
      <c r="AM1461" s="179">
        <v>5.59181088117542</v>
      </c>
      <c r="AN1461" s="179">
        <v>4.90988272493452</v>
      </c>
      <c r="AO1461" s="179">
        <v>4.11255134225284</v>
      </c>
      <c r="AP1461" s="179">
        <v>3.64044723408606</v>
      </c>
      <c r="AQ1461" s="179">
        <v>3.24178154274523</v>
      </c>
      <c r="AR1461" s="179">
        <v>3.04244869707481</v>
      </c>
      <c r="AS1461" s="177">
        <v>0.8</v>
      </c>
      <c r="AT1461" s="180">
        <v>1.12910259924739</v>
      </c>
      <c r="AU1461" s="181">
        <v>1454</v>
      </c>
    </row>
    <row r="1462" customHeight="1" spans="1:47">
      <c r="A1462" s="184" t="s">
        <v>1584</v>
      </c>
      <c r="B1462" s="185" t="s">
        <v>1671</v>
      </c>
      <c r="C1462" s="167" t="s">
        <v>1689</v>
      </c>
      <c r="D1462" s="186">
        <v>0</v>
      </c>
      <c r="E1462" s="186">
        <v>0.75</v>
      </c>
      <c r="F1462" s="186" t="s">
        <v>1587</v>
      </c>
      <c r="G1462" s="187">
        <v>20</v>
      </c>
      <c r="H1462" s="186" t="s">
        <v>160</v>
      </c>
      <c r="I1462" s="196" t="s">
        <v>160</v>
      </c>
      <c r="J1462" s="186" t="s">
        <v>160</v>
      </c>
      <c r="K1462" s="196" t="s">
        <v>160</v>
      </c>
      <c r="L1462" s="171">
        <v>0.3993</v>
      </c>
      <c r="M1462" s="172">
        <v>201</v>
      </c>
      <c r="N1462" s="173">
        <v>116.03</v>
      </c>
      <c r="O1462" s="173">
        <v>25.88</v>
      </c>
      <c r="P1462" s="174">
        <v>1.036</v>
      </c>
      <c r="Q1462" s="175">
        <v>21.38</v>
      </c>
      <c r="R1462" s="176">
        <v>18</v>
      </c>
      <c r="S1462" s="174">
        <f t="shared" si="44"/>
        <v>1.044832</v>
      </c>
      <c r="T1462" s="177">
        <f t="shared" si="45"/>
        <v>-0.00845303359774607</v>
      </c>
      <c r="U1462" s="219">
        <v>2.52</v>
      </c>
      <c r="V1462" s="219">
        <v>2.39</v>
      </c>
      <c r="W1462" s="219">
        <v>2.47</v>
      </c>
      <c r="X1462" s="219">
        <v>3.38</v>
      </c>
      <c r="Y1462" s="219">
        <v>3.93</v>
      </c>
      <c r="Z1462" s="219">
        <v>4.21</v>
      </c>
      <c r="AA1462" s="219">
        <v>5.36</v>
      </c>
      <c r="AB1462" s="219">
        <v>4.69</v>
      </c>
      <c r="AC1462" s="219">
        <v>4</v>
      </c>
      <c r="AD1462" s="219">
        <v>3.6</v>
      </c>
      <c r="AE1462" s="219">
        <v>3.24</v>
      </c>
      <c r="AF1462" s="219">
        <v>3.05</v>
      </c>
      <c r="AG1462" s="179">
        <v>2.6223791001807</v>
      </c>
      <c r="AH1462" s="179">
        <v>2.48709763866344</v>
      </c>
      <c r="AI1462" s="179">
        <v>2.57034776882791</v>
      </c>
      <c r="AJ1462" s="179">
        <v>3.51731799944871</v>
      </c>
      <c r="AK1462" s="179">
        <v>4.08966264432942</v>
      </c>
      <c r="AL1462" s="179">
        <v>4.38103809990506</v>
      </c>
      <c r="AM1462" s="179">
        <v>5.57775872101926</v>
      </c>
      <c r="AN1462" s="179">
        <v>4.88053888089186</v>
      </c>
      <c r="AO1462" s="179">
        <v>4.16250650822333</v>
      </c>
      <c r="AP1462" s="179">
        <v>3.746255857401</v>
      </c>
      <c r="AQ1462" s="179">
        <v>3.3716302716609</v>
      </c>
      <c r="AR1462" s="179">
        <v>3.17391121252029</v>
      </c>
      <c r="AS1462" s="177">
        <v>0.8</v>
      </c>
      <c r="AT1462" s="180">
        <v>1.12767128253931</v>
      </c>
      <c r="AU1462" s="181">
        <v>1455</v>
      </c>
    </row>
    <row r="1463" customHeight="1" spans="1:47">
      <c r="A1463" s="184" t="s">
        <v>1584</v>
      </c>
      <c r="B1463" s="185" t="s">
        <v>1671</v>
      </c>
      <c r="C1463" s="167" t="s">
        <v>1690</v>
      </c>
      <c r="D1463" s="186">
        <v>0</v>
      </c>
      <c r="E1463" s="186">
        <v>0.75</v>
      </c>
      <c r="F1463" s="186" t="s">
        <v>1587</v>
      </c>
      <c r="G1463" s="187">
        <v>20</v>
      </c>
      <c r="H1463" s="186" t="s">
        <v>160</v>
      </c>
      <c r="I1463" s="196" t="s">
        <v>160</v>
      </c>
      <c r="J1463" s="186" t="s">
        <v>160</v>
      </c>
      <c r="K1463" s="196" t="s">
        <v>160</v>
      </c>
      <c r="L1463" s="171">
        <v>0.3993</v>
      </c>
      <c r="M1463" s="172">
        <v>135</v>
      </c>
      <c r="N1463" s="173">
        <v>114.75</v>
      </c>
      <c r="O1463" s="173">
        <v>25.65</v>
      </c>
      <c r="P1463" s="174">
        <v>1.023</v>
      </c>
      <c r="Q1463" s="175">
        <v>22.95</v>
      </c>
      <c r="R1463" s="176">
        <v>18</v>
      </c>
      <c r="S1463" s="174">
        <f t="shared" si="44"/>
        <v>0.998256</v>
      </c>
      <c r="T1463" s="177">
        <f t="shared" si="45"/>
        <v>0.0247872289272488</v>
      </c>
      <c r="U1463" s="219">
        <v>2.19</v>
      </c>
      <c r="V1463" s="219">
        <v>2.16</v>
      </c>
      <c r="W1463" s="219">
        <v>2.36</v>
      </c>
      <c r="X1463" s="219">
        <v>3.07</v>
      </c>
      <c r="Y1463" s="219">
        <v>3.72</v>
      </c>
      <c r="Z1463" s="219">
        <v>4.22</v>
      </c>
      <c r="AA1463" s="219">
        <v>4.98</v>
      </c>
      <c r="AB1463" s="219">
        <v>4.47</v>
      </c>
      <c r="AC1463" s="219">
        <v>3.85</v>
      </c>
      <c r="AD1463" s="219">
        <v>3.5</v>
      </c>
      <c r="AE1463" s="219">
        <v>3.39</v>
      </c>
      <c r="AF1463" s="219">
        <v>3.02</v>
      </c>
      <c r="AG1463" s="179">
        <v>2.30206063374525</v>
      </c>
      <c r="AH1463" s="179">
        <v>2.27052555657066</v>
      </c>
      <c r="AI1463" s="179">
        <v>2.48075940440128</v>
      </c>
      <c r="AJ1463" s="179">
        <v>3.22708956419996</v>
      </c>
      <c r="AK1463" s="179">
        <v>3.91034956964947</v>
      </c>
      <c r="AL1463" s="179">
        <v>4.43593418922601</v>
      </c>
      <c r="AM1463" s="179">
        <v>5.23482281098235</v>
      </c>
      <c r="AN1463" s="179">
        <v>4.69872649901428</v>
      </c>
      <c r="AO1463" s="179">
        <v>4.04700157073937</v>
      </c>
      <c r="AP1463" s="179">
        <v>3.67909233703579</v>
      </c>
      <c r="AQ1463" s="179">
        <v>3.56346372072895</v>
      </c>
      <c r="AR1463" s="179">
        <v>3.17453110224231</v>
      </c>
      <c r="AS1463" s="177">
        <v>0.8</v>
      </c>
      <c r="AT1463" s="180">
        <v>1.12225618593375</v>
      </c>
      <c r="AU1463" s="181">
        <v>1456</v>
      </c>
    </row>
    <row r="1464" customHeight="1" spans="1:47">
      <c r="A1464" s="184" t="s">
        <v>1584</v>
      </c>
      <c r="B1464" s="185" t="s">
        <v>1691</v>
      </c>
      <c r="C1464" s="167" t="s">
        <v>1692</v>
      </c>
      <c r="D1464" s="186">
        <v>0</v>
      </c>
      <c r="E1464" s="186">
        <v>0.75</v>
      </c>
      <c r="F1464" s="186" t="s">
        <v>1587</v>
      </c>
      <c r="G1464" s="187">
        <v>20</v>
      </c>
      <c r="H1464" s="186" t="s">
        <v>160</v>
      </c>
      <c r="I1464" s="196" t="s">
        <v>160</v>
      </c>
      <c r="J1464" s="186" t="s">
        <v>160</v>
      </c>
      <c r="K1464" s="196" t="s">
        <v>160</v>
      </c>
      <c r="L1464" s="171">
        <v>0.3993</v>
      </c>
      <c r="M1464" s="172">
        <v>63</v>
      </c>
      <c r="N1464" s="173">
        <v>114.92</v>
      </c>
      <c r="O1464" s="173">
        <v>27.82</v>
      </c>
      <c r="P1464" s="174">
        <v>0.992</v>
      </c>
      <c r="Q1464" s="175">
        <v>23.12</v>
      </c>
      <c r="R1464" s="176">
        <v>18</v>
      </c>
      <c r="S1464" s="174">
        <f t="shared" si="44"/>
        <v>0.9774</v>
      </c>
      <c r="T1464" s="177">
        <f t="shared" si="45"/>
        <v>0.0149375895232249</v>
      </c>
      <c r="U1464" s="219">
        <v>2.1</v>
      </c>
      <c r="V1464" s="219">
        <v>1.98</v>
      </c>
      <c r="W1464" s="219">
        <v>2.34</v>
      </c>
      <c r="X1464" s="219">
        <v>3.12</v>
      </c>
      <c r="Y1464" s="219">
        <v>3.8</v>
      </c>
      <c r="Z1464" s="219">
        <v>4.29</v>
      </c>
      <c r="AA1464" s="219">
        <v>5.25</v>
      </c>
      <c r="AB1464" s="219">
        <v>4.59</v>
      </c>
      <c r="AC1464" s="219">
        <v>3.84</v>
      </c>
      <c r="AD1464" s="219">
        <v>3.23</v>
      </c>
      <c r="AE1464" s="219">
        <v>2.92</v>
      </c>
      <c r="AF1464" s="219">
        <v>2.6</v>
      </c>
      <c r="AG1464" s="179">
        <v>2.20476365868631</v>
      </c>
      <c r="AH1464" s="179">
        <v>2.07877716390424</v>
      </c>
      <c r="AI1464" s="179">
        <v>2.45673664825046</v>
      </c>
      <c r="AJ1464" s="179">
        <v>3.27564886433395</v>
      </c>
      <c r="AK1464" s="179">
        <v>3.98957233476571</v>
      </c>
      <c r="AL1464" s="179">
        <v>4.50401718845918</v>
      </c>
      <c r="AM1464" s="179">
        <v>5.51190914671578</v>
      </c>
      <c r="AN1464" s="179">
        <v>4.81898342541437</v>
      </c>
      <c r="AO1464" s="179">
        <v>4.0315678330264</v>
      </c>
      <c r="AP1464" s="179">
        <v>3.39113648455085</v>
      </c>
      <c r="AQ1464" s="179">
        <v>3.06567137303049</v>
      </c>
      <c r="AR1464" s="179">
        <v>2.72970738694496</v>
      </c>
      <c r="AS1464" s="177">
        <v>0.8</v>
      </c>
      <c r="AT1464" s="180">
        <v>1.12225618593375</v>
      </c>
      <c r="AU1464" s="181">
        <v>1457</v>
      </c>
    </row>
    <row r="1465" customHeight="1" spans="1:47">
      <c r="A1465" s="184" t="s">
        <v>1584</v>
      </c>
      <c r="B1465" s="185" t="s">
        <v>1691</v>
      </c>
      <c r="C1465" s="167" t="s">
        <v>1693</v>
      </c>
      <c r="D1465" s="186">
        <v>0</v>
      </c>
      <c r="E1465" s="186">
        <v>0.75</v>
      </c>
      <c r="F1465" s="186" t="s">
        <v>1587</v>
      </c>
      <c r="G1465" s="187">
        <v>20</v>
      </c>
      <c r="H1465" s="186" t="s">
        <v>160</v>
      </c>
      <c r="I1465" s="196" t="s">
        <v>160</v>
      </c>
      <c r="J1465" s="186" t="s">
        <v>160</v>
      </c>
      <c r="K1465" s="196" t="s">
        <v>160</v>
      </c>
      <c r="L1465" s="171">
        <v>0.3993</v>
      </c>
      <c r="M1465" s="172">
        <v>46</v>
      </c>
      <c r="N1465" s="173">
        <v>114.93</v>
      </c>
      <c r="O1465" s="173">
        <v>27.8</v>
      </c>
      <c r="P1465" s="174">
        <v>0.966</v>
      </c>
      <c r="Q1465" s="175">
        <v>23.1</v>
      </c>
      <c r="R1465" s="176">
        <v>18</v>
      </c>
      <c r="S1465" s="174">
        <f t="shared" si="44"/>
        <v>0.9774</v>
      </c>
      <c r="T1465" s="177">
        <f t="shared" si="45"/>
        <v>-0.0116635972989565</v>
      </c>
      <c r="U1465" s="219">
        <v>2.1</v>
      </c>
      <c r="V1465" s="219">
        <v>1.98</v>
      </c>
      <c r="W1465" s="219">
        <v>2.34</v>
      </c>
      <c r="X1465" s="219">
        <v>3.12</v>
      </c>
      <c r="Y1465" s="219">
        <v>3.8</v>
      </c>
      <c r="Z1465" s="219">
        <v>4.29</v>
      </c>
      <c r="AA1465" s="219">
        <v>5.25</v>
      </c>
      <c r="AB1465" s="219">
        <v>4.59</v>
      </c>
      <c r="AC1465" s="219">
        <v>3.84</v>
      </c>
      <c r="AD1465" s="219">
        <v>3.23</v>
      </c>
      <c r="AE1465" s="219">
        <v>2.92</v>
      </c>
      <c r="AF1465" s="219">
        <v>2.6</v>
      </c>
      <c r="AG1465" s="179">
        <v>2.20428238182934</v>
      </c>
      <c r="AH1465" s="179">
        <v>2.07832338858195</v>
      </c>
      <c r="AI1465" s="179">
        <v>2.45620036832413</v>
      </c>
      <c r="AJ1465" s="179">
        <v>3.27493382443217</v>
      </c>
      <c r="AK1465" s="179">
        <v>3.98870145283405</v>
      </c>
      <c r="AL1465" s="179">
        <v>4.50303400859423</v>
      </c>
      <c r="AM1465" s="179">
        <v>5.51070595457336</v>
      </c>
      <c r="AN1465" s="179">
        <v>4.81793149171271</v>
      </c>
      <c r="AO1465" s="179">
        <v>4.03068778391651</v>
      </c>
      <c r="AP1465" s="179">
        <v>3.39039623490894</v>
      </c>
      <c r="AQ1465" s="179">
        <v>3.06500216901985</v>
      </c>
      <c r="AR1465" s="179">
        <v>2.72911152036014</v>
      </c>
      <c r="AS1465" s="177">
        <v>0.8</v>
      </c>
      <c r="AT1465" s="180">
        <v>1.1176117947772</v>
      </c>
      <c r="AU1465" s="181">
        <v>1458</v>
      </c>
    </row>
    <row r="1466" customHeight="1" spans="1:47">
      <c r="A1466" s="184" t="s">
        <v>1584</v>
      </c>
      <c r="B1466" s="185" t="s">
        <v>1691</v>
      </c>
      <c r="C1466" s="167" t="s">
        <v>1694</v>
      </c>
      <c r="D1466" s="186">
        <v>0</v>
      </c>
      <c r="E1466" s="186">
        <v>0.75</v>
      </c>
      <c r="F1466" s="186" t="s">
        <v>1587</v>
      </c>
      <c r="G1466" s="187">
        <v>20</v>
      </c>
      <c r="H1466" s="186" t="s">
        <v>160</v>
      </c>
      <c r="I1466" s="196" t="s">
        <v>160</v>
      </c>
      <c r="J1466" s="186" t="s">
        <v>160</v>
      </c>
      <c r="K1466" s="196" t="s">
        <v>160</v>
      </c>
      <c r="L1466" s="171">
        <v>0.3993</v>
      </c>
      <c r="M1466" s="172">
        <v>81</v>
      </c>
      <c r="N1466" s="173">
        <v>114.67</v>
      </c>
      <c r="O1466" s="173">
        <v>27.82</v>
      </c>
      <c r="P1466" s="174">
        <v>0.949</v>
      </c>
      <c r="Q1466" s="175">
        <v>23.12</v>
      </c>
      <c r="R1466" s="176">
        <v>18</v>
      </c>
      <c r="S1466" s="174">
        <f t="shared" si="44"/>
        <v>0.9774</v>
      </c>
      <c r="T1466" s="177">
        <f t="shared" si="45"/>
        <v>-0.0290566809903827</v>
      </c>
      <c r="U1466" s="219">
        <v>2.1</v>
      </c>
      <c r="V1466" s="219">
        <v>1.98</v>
      </c>
      <c r="W1466" s="219">
        <v>2.34</v>
      </c>
      <c r="X1466" s="219">
        <v>3.12</v>
      </c>
      <c r="Y1466" s="219">
        <v>3.8</v>
      </c>
      <c r="Z1466" s="219">
        <v>4.29</v>
      </c>
      <c r="AA1466" s="219">
        <v>5.25</v>
      </c>
      <c r="AB1466" s="219">
        <v>4.59</v>
      </c>
      <c r="AC1466" s="219">
        <v>3.84</v>
      </c>
      <c r="AD1466" s="219">
        <v>3.23</v>
      </c>
      <c r="AE1466" s="219">
        <v>2.92</v>
      </c>
      <c r="AF1466" s="219">
        <v>2.6</v>
      </c>
      <c r="AG1466" s="179">
        <v>2.20476365868631</v>
      </c>
      <c r="AH1466" s="179">
        <v>2.07877716390424</v>
      </c>
      <c r="AI1466" s="179">
        <v>2.45673664825046</v>
      </c>
      <c r="AJ1466" s="179">
        <v>3.27564886433395</v>
      </c>
      <c r="AK1466" s="179">
        <v>3.98957233476571</v>
      </c>
      <c r="AL1466" s="179">
        <v>4.50401718845918</v>
      </c>
      <c r="AM1466" s="179">
        <v>5.51190914671578</v>
      </c>
      <c r="AN1466" s="179">
        <v>4.81898342541437</v>
      </c>
      <c r="AO1466" s="179">
        <v>4.0315678330264</v>
      </c>
      <c r="AP1466" s="179">
        <v>3.39113648455085</v>
      </c>
      <c r="AQ1466" s="179">
        <v>3.06567137303049</v>
      </c>
      <c r="AR1466" s="179">
        <v>2.72970738694496</v>
      </c>
      <c r="AS1466" s="177">
        <v>0.8</v>
      </c>
      <c r="AT1466" s="180">
        <v>1.12703892065667</v>
      </c>
      <c r="AU1466" s="181">
        <v>1459</v>
      </c>
    </row>
    <row r="1467" customHeight="1" spans="1:47">
      <c r="A1467" s="184" t="s">
        <v>1584</v>
      </c>
      <c r="B1467" s="185" t="s">
        <v>1695</v>
      </c>
      <c r="C1467" s="167" t="s">
        <v>1696</v>
      </c>
      <c r="D1467" s="186">
        <v>0</v>
      </c>
      <c r="E1467" s="186">
        <v>0.75</v>
      </c>
      <c r="F1467" s="186" t="s">
        <v>1587</v>
      </c>
      <c r="G1467" s="187">
        <v>20</v>
      </c>
      <c r="H1467" s="186" t="s">
        <v>160</v>
      </c>
      <c r="I1467" s="196" t="s">
        <v>160</v>
      </c>
      <c r="J1467" s="186" t="s">
        <v>160</v>
      </c>
      <c r="K1467" s="196" t="s">
        <v>160</v>
      </c>
      <c r="L1467" s="171">
        <v>0.3993</v>
      </c>
      <c r="M1467" s="172">
        <v>45</v>
      </c>
      <c r="N1467" s="173">
        <v>116.35</v>
      </c>
      <c r="O1467" s="173">
        <v>28</v>
      </c>
      <c r="P1467" s="174">
        <v>1.024</v>
      </c>
      <c r="Q1467" s="175">
        <v>22.5</v>
      </c>
      <c r="R1467" s="176">
        <v>18</v>
      </c>
      <c r="S1467" s="174">
        <f t="shared" si="44"/>
        <v>1.056872</v>
      </c>
      <c r="T1467" s="177">
        <f t="shared" si="45"/>
        <v>-0.0311031042548199</v>
      </c>
      <c r="U1467" s="219">
        <v>2.34</v>
      </c>
      <c r="V1467" s="219">
        <v>2.57</v>
      </c>
      <c r="W1467" s="219">
        <v>2.69</v>
      </c>
      <c r="X1467" s="219">
        <v>3.47</v>
      </c>
      <c r="Y1467" s="219">
        <v>4.27</v>
      </c>
      <c r="Z1467" s="219">
        <v>4.39</v>
      </c>
      <c r="AA1467" s="219">
        <v>5.31</v>
      </c>
      <c r="AB1467" s="219">
        <v>4.9</v>
      </c>
      <c r="AC1467" s="219">
        <v>4.19</v>
      </c>
      <c r="AD1467" s="219">
        <v>3.49</v>
      </c>
      <c r="AE1467" s="219">
        <v>3</v>
      </c>
      <c r="AF1467" s="219">
        <v>2.73</v>
      </c>
      <c r="AG1467" s="179">
        <v>2.44880878668372</v>
      </c>
      <c r="AH1467" s="179">
        <v>2.68950366742614</v>
      </c>
      <c r="AI1467" s="179">
        <v>2.81508360520479</v>
      </c>
      <c r="AJ1467" s="179">
        <v>3.63135320076603</v>
      </c>
      <c r="AK1467" s="179">
        <v>4.46855278595705</v>
      </c>
      <c r="AL1467" s="179">
        <v>4.5941327237357</v>
      </c>
      <c r="AM1467" s="179">
        <v>5.55691224670537</v>
      </c>
      <c r="AN1467" s="179">
        <v>5.12784745929498</v>
      </c>
      <c r="AO1467" s="179">
        <v>4.38483282743795</v>
      </c>
      <c r="AP1467" s="179">
        <v>3.65228319039581</v>
      </c>
      <c r="AQ1467" s="179">
        <v>3.13949844446631</v>
      </c>
      <c r="AR1467" s="179">
        <v>2.85694358446434</v>
      </c>
      <c r="AS1467" s="177">
        <v>0.8</v>
      </c>
      <c r="AT1467" s="180">
        <v>1.12819137593455</v>
      </c>
      <c r="AU1467" s="181">
        <v>1460</v>
      </c>
    </row>
    <row r="1468" customHeight="1" spans="1:47">
      <c r="A1468" s="184" t="s">
        <v>1584</v>
      </c>
      <c r="B1468" s="185" t="s">
        <v>1695</v>
      </c>
      <c r="C1468" s="167" t="s">
        <v>1697</v>
      </c>
      <c r="D1468" s="186">
        <v>0</v>
      </c>
      <c r="E1468" s="186">
        <v>0.75</v>
      </c>
      <c r="F1468" s="186" t="s">
        <v>1587</v>
      </c>
      <c r="G1468" s="187">
        <v>20</v>
      </c>
      <c r="H1468" s="186" t="s">
        <v>160</v>
      </c>
      <c r="I1468" s="196" t="s">
        <v>160</v>
      </c>
      <c r="J1468" s="186" t="s">
        <v>160</v>
      </c>
      <c r="K1468" s="196" t="s">
        <v>160</v>
      </c>
      <c r="L1468" s="171">
        <v>0.3993</v>
      </c>
      <c r="M1468" s="172">
        <v>42</v>
      </c>
      <c r="N1468" s="173">
        <v>116.35</v>
      </c>
      <c r="O1468" s="173">
        <v>27.98</v>
      </c>
      <c r="P1468" s="174">
        <v>1.024</v>
      </c>
      <c r="Q1468" s="175">
        <v>21.88</v>
      </c>
      <c r="R1468" s="176">
        <v>18</v>
      </c>
      <c r="S1468" s="174">
        <f t="shared" si="44"/>
        <v>1.018048</v>
      </c>
      <c r="T1468" s="177">
        <f t="shared" si="45"/>
        <v>0.00584648268058086</v>
      </c>
      <c r="U1468" s="219">
        <v>2.25</v>
      </c>
      <c r="V1468" s="219">
        <v>2.29</v>
      </c>
      <c r="W1468" s="219">
        <v>2.42</v>
      </c>
      <c r="X1468" s="219">
        <v>3.3</v>
      </c>
      <c r="Y1468" s="219">
        <v>4.04</v>
      </c>
      <c r="Z1468" s="219">
        <v>4.36</v>
      </c>
      <c r="AA1468" s="219">
        <v>5.35</v>
      </c>
      <c r="AB1468" s="219">
        <v>4.74</v>
      </c>
      <c r="AC1468" s="219">
        <v>3.92</v>
      </c>
      <c r="AD1468" s="219">
        <v>3.41</v>
      </c>
      <c r="AE1468" s="219">
        <v>2.93</v>
      </c>
      <c r="AF1468" s="219">
        <v>2.73</v>
      </c>
      <c r="AG1468" s="179">
        <v>2.3470504337713</v>
      </c>
      <c r="AH1468" s="179">
        <v>2.38877577481612</v>
      </c>
      <c r="AI1468" s="179">
        <v>2.52438313321179</v>
      </c>
      <c r="AJ1468" s="179">
        <v>3.4423406361979</v>
      </c>
      <c r="AK1468" s="179">
        <v>4.21425944552713</v>
      </c>
      <c r="AL1468" s="179">
        <v>4.54806217388571</v>
      </c>
      <c r="AM1468" s="179">
        <v>5.58076436474508</v>
      </c>
      <c r="AN1468" s="179">
        <v>4.94445291381153</v>
      </c>
      <c r="AO1468" s="179">
        <v>4.08908342239266</v>
      </c>
      <c r="AP1468" s="179">
        <v>3.55708532407116</v>
      </c>
      <c r="AQ1468" s="179">
        <v>3.05638123153329</v>
      </c>
      <c r="AR1468" s="179">
        <v>2.84775452630917</v>
      </c>
      <c r="AS1468" s="177">
        <v>0.8</v>
      </c>
      <c r="AT1468" s="180">
        <v>1.13283286480961</v>
      </c>
      <c r="AU1468" s="181">
        <v>1461</v>
      </c>
    </row>
    <row r="1469" customHeight="1" spans="1:47">
      <c r="A1469" s="184" t="s">
        <v>1584</v>
      </c>
      <c r="B1469" s="185" t="s">
        <v>1695</v>
      </c>
      <c r="C1469" s="167" t="s">
        <v>1698</v>
      </c>
      <c r="D1469" s="186">
        <v>0</v>
      </c>
      <c r="E1469" s="186">
        <v>0.75</v>
      </c>
      <c r="F1469" s="186" t="s">
        <v>1587</v>
      </c>
      <c r="G1469" s="187">
        <v>20</v>
      </c>
      <c r="H1469" s="186" t="s">
        <v>160</v>
      </c>
      <c r="I1469" s="196" t="s">
        <v>160</v>
      </c>
      <c r="J1469" s="186" t="s">
        <v>160</v>
      </c>
      <c r="K1469" s="196" t="s">
        <v>160</v>
      </c>
      <c r="L1469" s="171">
        <v>0.3993</v>
      </c>
      <c r="M1469" s="172">
        <v>74</v>
      </c>
      <c r="N1469" s="173">
        <v>116.63</v>
      </c>
      <c r="O1469" s="173">
        <v>27.55</v>
      </c>
      <c r="P1469" s="174">
        <v>1.115</v>
      </c>
      <c r="Q1469" s="175">
        <v>21.35</v>
      </c>
      <c r="R1469" s="176">
        <v>18</v>
      </c>
      <c r="S1469" s="174">
        <f t="shared" si="44"/>
        <v>1.018048</v>
      </c>
      <c r="T1469" s="177">
        <f t="shared" si="45"/>
        <v>0.0952332306531716</v>
      </c>
      <c r="U1469" s="219">
        <v>2.25</v>
      </c>
      <c r="V1469" s="219">
        <v>2.29</v>
      </c>
      <c r="W1469" s="219">
        <v>2.42</v>
      </c>
      <c r="X1469" s="219">
        <v>3.3</v>
      </c>
      <c r="Y1469" s="219">
        <v>4.04</v>
      </c>
      <c r="Z1469" s="219">
        <v>4.36</v>
      </c>
      <c r="AA1469" s="219">
        <v>5.35</v>
      </c>
      <c r="AB1469" s="219">
        <v>4.74</v>
      </c>
      <c r="AC1469" s="219">
        <v>3.92</v>
      </c>
      <c r="AD1469" s="219">
        <v>3.41</v>
      </c>
      <c r="AE1469" s="219">
        <v>2.93</v>
      </c>
      <c r="AF1469" s="219">
        <v>2.73</v>
      </c>
      <c r="AG1469" s="179">
        <v>2.34082675865971</v>
      </c>
      <c r="AH1469" s="179">
        <v>2.38244145659144</v>
      </c>
      <c r="AI1469" s="179">
        <v>2.51768922486955</v>
      </c>
      <c r="AJ1469" s="179">
        <v>3.43321257936757</v>
      </c>
      <c r="AK1469" s="179">
        <v>4.20308449110455</v>
      </c>
      <c r="AL1469" s="179">
        <v>4.53600207455837</v>
      </c>
      <c r="AM1469" s="179">
        <v>5.56596584836864</v>
      </c>
      <c r="AN1469" s="179">
        <v>4.93134170490979</v>
      </c>
      <c r="AO1469" s="179">
        <v>4.07824039730936</v>
      </c>
      <c r="AP1469" s="179">
        <v>3.54765299867983</v>
      </c>
      <c r="AQ1469" s="179">
        <v>3.04827662349909</v>
      </c>
      <c r="AR1469" s="179">
        <v>2.84020313384045</v>
      </c>
      <c r="AS1469" s="177">
        <v>0.8</v>
      </c>
      <c r="AT1469" s="180">
        <v>1.1323281369793</v>
      </c>
      <c r="AU1469" s="181">
        <v>1462</v>
      </c>
    </row>
    <row r="1470" customHeight="1" spans="1:47">
      <c r="A1470" s="184" t="s">
        <v>1584</v>
      </c>
      <c r="B1470" s="185" t="s">
        <v>1695</v>
      </c>
      <c r="C1470" s="167" t="s">
        <v>1699</v>
      </c>
      <c r="D1470" s="186">
        <v>0</v>
      </c>
      <c r="E1470" s="186">
        <v>0.75</v>
      </c>
      <c r="F1470" s="186" t="s">
        <v>1587</v>
      </c>
      <c r="G1470" s="187">
        <v>20</v>
      </c>
      <c r="H1470" s="186" t="s">
        <v>160</v>
      </c>
      <c r="I1470" s="196" t="s">
        <v>160</v>
      </c>
      <c r="J1470" s="186" t="s">
        <v>160</v>
      </c>
      <c r="K1470" s="196" t="s">
        <v>160</v>
      </c>
      <c r="L1470" s="171">
        <v>0.3993</v>
      </c>
      <c r="M1470" s="172">
        <v>135</v>
      </c>
      <c r="N1470" s="173">
        <v>116.92</v>
      </c>
      <c r="O1470" s="173">
        <v>27.3</v>
      </c>
      <c r="P1470" s="174">
        <v>1.16</v>
      </c>
      <c r="Q1470" s="175">
        <v>21</v>
      </c>
      <c r="R1470" s="176">
        <v>19</v>
      </c>
      <c r="S1470" s="174">
        <f t="shared" si="44"/>
        <v>1.018048</v>
      </c>
      <c r="T1470" s="177">
        <f t="shared" si="45"/>
        <v>0.139435468661595</v>
      </c>
      <c r="U1470" s="219">
        <v>2.25</v>
      </c>
      <c r="V1470" s="219">
        <v>2.29</v>
      </c>
      <c r="W1470" s="219">
        <v>2.42</v>
      </c>
      <c r="X1470" s="219">
        <v>3.3</v>
      </c>
      <c r="Y1470" s="219">
        <v>4.04</v>
      </c>
      <c r="Z1470" s="219">
        <v>4.36</v>
      </c>
      <c r="AA1470" s="219">
        <v>5.35</v>
      </c>
      <c r="AB1470" s="219">
        <v>4.74</v>
      </c>
      <c r="AC1470" s="219">
        <v>3.92</v>
      </c>
      <c r="AD1470" s="219">
        <v>3.41</v>
      </c>
      <c r="AE1470" s="219">
        <v>2.93</v>
      </c>
      <c r="AF1470" s="219">
        <v>2.73</v>
      </c>
      <c r="AG1470" s="179">
        <v>2.33723753693343</v>
      </c>
      <c r="AH1470" s="179">
        <v>2.37878842647891</v>
      </c>
      <c r="AI1470" s="179">
        <v>2.51382881750173</v>
      </c>
      <c r="AJ1470" s="179">
        <v>3.42794838750236</v>
      </c>
      <c r="AK1470" s="179">
        <v>4.1966398440938</v>
      </c>
      <c r="AL1470" s="179">
        <v>4.52904696045766</v>
      </c>
      <c r="AM1470" s="179">
        <v>5.55743147670837</v>
      </c>
      <c r="AN1470" s="179">
        <v>4.92378041113975</v>
      </c>
      <c r="AO1470" s="179">
        <v>4.07198717545735</v>
      </c>
      <c r="AP1470" s="179">
        <v>3.54221333375244</v>
      </c>
      <c r="AQ1470" s="179">
        <v>3.04360265920664</v>
      </c>
      <c r="AR1470" s="179">
        <v>2.83584821147922</v>
      </c>
      <c r="AS1470" s="177">
        <v>0.8</v>
      </c>
      <c r="AT1470" s="180">
        <v>1.13033478149757</v>
      </c>
      <c r="AU1470" s="181">
        <v>1463</v>
      </c>
    </row>
    <row r="1471" customHeight="1" spans="1:47">
      <c r="A1471" s="184" t="s">
        <v>1584</v>
      </c>
      <c r="B1471" s="185" t="s">
        <v>1695</v>
      </c>
      <c r="C1471" s="167" t="s">
        <v>1700</v>
      </c>
      <c r="D1471" s="186">
        <v>0</v>
      </c>
      <c r="E1471" s="186">
        <v>0.75</v>
      </c>
      <c r="F1471" s="186" t="s">
        <v>1587</v>
      </c>
      <c r="G1471" s="187">
        <v>20</v>
      </c>
      <c r="H1471" s="186" t="s">
        <v>160</v>
      </c>
      <c r="I1471" s="196" t="s">
        <v>160</v>
      </c>
      <c r="J1471" s="186" t="s">
        <v>160</v>
      </c>
      <c r="K1471" s="196" t="s">
        <v>160</v>
      </c>
      <c r="L1471" s="171">
        <v>0.3993</v>
      </c>
      <c r="M1471" s="172">
        <v>112</v>
      </c>
      <c r="N1471" s="173">
        <v>116.53</v>
      </c>
      <c r="O1471" s="173">
        <v>27.22</v>
      </c>
      <c r="P1471" s="174">
        <v>1.121</v>
      </c>
      <c r="Q1471" s="175">
        <v>20.92</v>
      </c>
      <c r="R1471" s="176">
        <v>18</v>
      </c>
      <c r="S1471" s="174">
        <f t="shared" si="44"/>
        <v>1.018048</v>
      </c>
      <c r="T1471" s="177">
        <f t="shared" si="45"/>
        <v>0.101126862387628</v>
      </c>
      <c r="U1471" s="219">
        <v>2.25</v>
      </c>
      <c r="V1471" s="219">
        <v>2.29</v>
      </c>
      <c r="W1471" s="219">
        <v>2.42</v>
      </c>
      <c r="X1471" s="219">
        <v>3.3</v>
      </c>
      <c r="Y1471" s="219">
        <v>4.04</v>
      </c>
      <c r="Z1471" s="219">
        <v>4.36</v>
      </c>
      <c r="AA1471" s="219">
        <v>5.35</v>
      </c>
      <c r="AB1471" s="219">
        <v>4.74</v>
      </c>
      <c r="AC1471" s="219">
        <v>3.92</v>
      </c>
      <c r="AD1471" s="219">
        <v>3.41</v>
      </c>
      <c r="AE1471" s="219">
        <v>2.93</v>
      </c>
      <c r="AF1471" s="219">
        <v>2.73</v>
      </c>
      <c r="AG1471" s="179">
        <v>2.33622972590683</v>
      </c>
      <c r="AH1471" s="179">
        <v>2.37776269881184</v>
      </c>
      <c r="AI1471" s="179">
        <v>2.51274486075313</v>
      </c>
      <c r="AJ1471" s="179">
        <v>3.42647026466336</v>
      </c>
      <c r="AK1471" s="179">
        <v>4.19483026340605</v>
      </c>
      <c r="AL1471" s="179">
        <v>4.52709404664613</v>
      </c>
      <c r="AM1471" s="179">
        <v>5.55503512604514</v>
      </c>
      <c r="AN1471" s="179">
        <v>4.92165728924373</v>
      </c>
      <c r="AO1471" s="179">
        <v>4.07023134469102</v>
      </c>
      <c r="AP1471" s="179">
        <v>3.54068594015213</v>
      </c>
      <c r="AQ1471" s="179">
        <v>3.04229026529201</v>
      </c>
      <c r="AR1471" s="179">
        <v>2.83462540076696</v>
      </c>
      <c r="AS1471" s="177">
        <v>0.8</v>
      </c>
      <c r="AT1471" s="180">
        <v>1.1203207692258</v>
      </c>
      <c r="AU1471" s="181">
        <v>1464</v>
      </c>
    </row>
    <row r="1472" customHeight="1" spans="1:47">
      <c r="A1472" s="184" t="s">
        <v>1584</v>
      </c>
      <c r="B1472" s="185" t="s">
        <v>1695</v>
      </c>
      <c r="C1472" s="167" t="s">
        <v>1701</v>
      </c>
      <c r="D1472" s="186">
        <v>0</v>
      </c>
      <c r="E1472" s="186">
        <v>0.75</v>
      </c>
      <c r="F1472" s="186" t="s">
        <v>1587</v>
      </c>
      <c r="G1472" s="187">
        <v>20</v>
      </c>
      <c r="H1472" s="186" t="s">
        <v>160</v>
      </c>
      <c r="I1472" s="196" t="s">
        <v>160</v>
      </c>
      <c r="J1472" s="186" t="s">
        <v>160</v>
      </c>
      <c r="K1472" s="196" t="s">
        <v>160</v>
      </c>
      <c r="L1472" s="171">
        <v>0.3993</v>
      </c>
      <c r="M1472" s="172">
        <v>58</v>
      </c>
      <c r="N1472" s="173">
        <v>116.05</v>
      </c>
      <c r="O1472" s="173">
        <v>27.77</v>
      </c>
      <c r="P1472" s="174">
        <v>0.999</v>
      </c>
      <c r="Q1472" s="175">
        <v>21.57</v>
      </c>
      <c r="R1472" s="176">
        <v>18</v>
      </c>
      <c r="S1472" s="174">
        <f t="shared" si="44"/>
        <v>1.018048</v>
      </c>
      <c r="T1472" s="177">
        <f t="shared" si="45"/>
        <v>-0.018710316212988</v>
      </c>
      <c r="U1472" s="219">
        <v>2.25</v>
      </c>
      <c r="V1472" s="219">
        <v>2.29</v>
      </c>
      <c r="W1472" s="219">
        <v>2.42</v>
      </c>
      <c r="X1472" s="219">
        <v>3.3</v>
      </c>
      <c r="Y1472" s="219">
        <v>4.04</v>
      </c>
      <c r="Z1472" s="219">
        <v>4.36</v>
      </c>
      <c r="AA1472" s="219">
        <v>5.35</v>
      </c>
      <c r="AB1472" s="219">
        <v>4.74</v>
      </c>
      <c r="AC1472" s="219">
        <v>3.92</v>
      </c>
      <c r="AD1472" s="219">
        <v>3.41</v>
      </c>
      <c r="AE1472" s="219">
        <v>2.93</v>
      </c>
      <c r="AF1472" s="219">
        <v>2.73</v>
      </c>
      <c r="AG1472" s="179">
        <v>2.34349657383542</v>
      </c>
      <c r="AH1472" s="179">
        <v>2.38515873514805</v>
      </c>
      <c r="AI1472" s="179">
        <v>2.52056075941409</v>
      </c>
      <c r="AJ1472" s="179">
        <v>3.43712830829195</v>
      </c>
      <c r="AK1472" s="179">
        <v>4.2078782925756</v>
      </c>
      <c r="AL1472" s="179">
        <v>4.54117558307663</v>
      </c>
      <c r="AM1472" s="179">
        <v>5.57231407556422</v>
      </c>
      <c r="AN1472" s="179">
        <v>4.93696611554661</v>
      </c>
      <c r="AO1472" s="179">
        <v>4.08289180863771</v>
      </c>
      <c r="AP1472" s="179">
        <v>3.55169925190168</v>
      </c>
      <c r="AQ1472" s="179">
        <v>3.05175331615012</v>
      </c>
      <c r="AR1472" s="179">
        <v>2.84344250958697</v>
      </c>
      <c r="AS1472" s="177">
        <v>0.8</v>
      </c>
      <c r="AT1472" s="180">
        <v>1.12063094091875</v>
      </c>
      <c r="AU1472" s="181">
        <v>1465</v>
      </c>
    </row>
    <row r="1473" customHeight="1" spans="1:47">
      <c r="A1473" s="184" t="s">
        <v>1584</v>
      </c>
      <c r="B1473" s="185" t="s">
        <v>1695</v>
      </c>
      <c r="C1473" s="167" t="s">
        <v>1702</v>
      </c>
      <c r="D1473" s="186">
        <v>0</v>
      </c>
      <c r="E1473" s="186">
        <v>0.75</v>
      </c>
      <c r="F1473" s="186" t="s">
        <v>1587</v>
      </c>
      <c r="G1473" s="187">
        <v>20</v>
      </c>
      <c r="H1473" s="186" t="s">
        <v>160</v>
      </c>
      <c r="I1473" s="196" t="s">
        <v>160</v>
      </c>
      <c r="J1473" s="186" t="s">
        <v>160</v>
      </c>
      <c r="K1473" s="196" t="s">
        <v>160</v>
      </c>
      <c r="L1473" s="171">
        <v>0.3993</v>
      </c>
      <c r="M1473" s="172">
        <v>191</v>
      </c>
      <c r="N1473" s="173">
        <v>115.83</v>
      </c>
      <c r="O1473" s="173">
        <v>27.43</v>
      </c>
      <c r="P1473" s="174">
        <v>1.01</v>
      </c>
      <c r="Q1473" s="175">
        <v>23.13</v>
      </c>
      <c r="R1473" s="176">
        <v>18</v>
      </c>
      <c r="S1473" s="174">
        <f t="shared" si="44"/>
        <v>1.016816</v>
      </c>
      <c r="T1473" s="177">
        <f t="shared" si="45"/>
        <v>-0.00670327768249113</v>
      </c>
      <c r="U1473" s="219">
        <v>2.24</v>
      </c>
      <c r="V1473" s="219">
        <v>2.16</v>
      </c>
      <c r="W1473" s="219">
        <v>2.4</v>
      </c>
      <c r="X1473" s="219">
        <v>3.29</v>
      </c>
      <c r="Y1473" s="219">
        <v>4</v>
      </c>
      <c r="Z1473" s="219">
        <v>4.37</v>
      </c>
      <c r="AA1473" s="219">
        <v>5.39</v>
      </c>
      <c r="AB1473" s="219">
        <v>4.79</v>
      </c>
      <c r="AC1473" s="219">
        <v>3.96</v>
      </c>
      <c r="AD1473" s="219">
        <v>3.41</v>
      </c>
      <c r="AE1473" s="219">
        <v>2.96</v>
      </c>
      <c r="AF1473" s="219">
        <v>2.71</v>
      </c>
      <c r="AG1473" s="179">
        <v>2.35272080691099</v>
      </c>
      <c r="AH1473" s="179">
        <v>2.26869506380702</v>
      </c>
      <c r="AI1473" s="179">
        <v>2.52077229311891</v>
      </c>
      <c r="AJ1473" s="179">
        <v>3.45555868515051</v>
      </c>
      <c r="AK1473" s="179">
        <v>4.20128715519819</v>
      </c>
      <c r="AL1473" s="179">
        <v>4.58990621705402</v>
      </c>
      <c r="AM1473" s="179">
        <v>5.66123444162956</v>
      </c>
      <c r="AN1473" s="179">
        <v>5.03104136834983</v>
      </c>
      <c r="AO1473" s="179">
        <v>4.15927428364621</v>
      </c>
      <c r="AP1473" s="179">
        <v>3.58159729980645</v>
      </c>
      <c r="AQ1473" s="179">
        <v>3.10895249484666</v>
      </c>
      <c r="AR1473" s="179">
        <v>2.84637204764677</v>
      </c>
      <c r="AS1473" s="177">
        <v>0.8</v>
      </c>
      <c r="AT1473" s="180">
        <v>1.11941249499136</v>
      </c>
      <c r="AU1473" s="181">
        <v>1466</v>
      </c>
    </row>
    <row r="1474" customHeight="1" spans="1:47">
      <c r="A1474" s="184" t="s">
        <v>1584</v>
      </c>
      <c r="B1474" s="185" t="s">
        <v>1695</v>
      </c>
      <c r="C1474" s="167" t="s">
        <v>1703</v>
      </c>
      <c r="D1474" s="186">
        <v>0</v>
      </c>
      <c r="E1474" s="186">
        <v>0.75</v>
      </c>
      <c r="F1474" s="186" t="s">
        <v>1587</v>
      </c>
      <c r="G1474" s="187">
        <v>20</v>
      </c>
      <c r="H1474" s="186" t="s">
        <v>160</v>
      </c>
      <c r="I1474" s="196" t="s">
        <v>160</v>
      </c>
      <c r="J1474" s="186" t="s">
        <v>160</v>
      </c>
      <c r="K1474" s="196" t="s">
        <v>160</v>
      </c>
      <c r="L1474" s="171">
        <v>0.3993</v>
      </c>
      <c r="M1474" s="172">
        <v>84</v>
      </c>
      <c r="N1474" s="173">
        <v>116.22</v>
      </c>
      <c r="O1474" s="173">
        <v>27.55</v>
      </c>
      <c r="P1474" s="174">
        <v>1.07</v>
      </c>
      <c r="Q1474" s="175">
        <v>21.35</v>
      </c>
      <c r="R1474" s="176">
        <v>18</v>
      </c>
      <c r="S1474" s="174">
        <f t="shared" si="44"/>
        <v>1.018048</v>
      </c>
      <c r="T1474" s="177">
        <f t="shared" si="45"/>
        <v>0.0510309926447476</v>
      </c>
      <c r="U1474" s="219">
        <v>2.25</v>
      </c>
      <c r="V1474" s="219">
        <v>2.29</v>
      </c>
      <c r="W1474" s="219">
        <v>2.42</v>
      </c>
      <c r="X1474" s="219">
        <v>3.3</v>
      </c>
      <c r="Y1474" s="219">
        <v>4.04</v>
      </c>
      <c r="Z1474" s="219">
        <v>4.36</v>
      </c>
      <c r="AA1474" s="219">
        <v>5.35</v>
      </c>
      <c r="AB1474" s="219">
        <v>4.74</v>
      </c>
      <c r="AC1474" s="219">
        <v>3.92</v>
      </c>
      <c r="AD1474" s="219">
        <v>3.41</v>
      </c>
      <c r="AE1474" s="219">
        <v>2.93</v>
      </c>
      <c r="AF1474" s="219">
        <v>2.73</v>
      </c>
      <c r="AG1474" s="179">
        <v>2.34082675865971</v>
      </c>
      <c r="AH1474" s="179">
        <v>2.38244145659144</v>
      </c>
      <c r="AI1474" s="179">
        <v>2.51768922486955</v>
      </c>
      <c r="AJ1474" s="179">
        <v>3.43321257936757</v>
      </c>
      <c r="AK1474" s="179">
        <v>4.20308449110455</v>
      </c>
      <c r="AL1474" s="179">
        <v>4.53600207455837</v>
      </c>
      <c r="AM1474" s="179">
        <v>5.56596584836864</v>
      </c>
      <c r="AN1474" s="179">
        <v>4.93134170490979</v>
      </c>
      <c r="AO1474" s="179">
        <v>4.07824039730936</v>
      </c>
      <c r="AP1474" s="179">
        <v>3.54765299867983</v>
      </c>
      <c r="AQ1474" s="179">
        <v>3.04827662349909</v>
      </c>
      <c r="AR1474" s="179">
        <v>2.84020313384045</v>
      </c>
      <c r="AS1474" s="177">
        <v>0.8</v>
      </c>
      <c r="AT1474" s="180">
        <v>1.12073433148307</v>
      </c>
      <c r="AU1474" s="181">
        <v>1467</v>
      </c>
    </row>
    <row r="1475" customHeight="1" spans="1:47">
      <c r="A1475" s="184" t="s">
        <v>1584</v>
      </c>
      <c r="B1475" s="185" t="s">
        <v>1695</v>
      </c>
      <c r="C1475" s="167" t="s">
        <v>1704</v>
      </c>
      <c r="D1475" s="186">
        <v>0</v>
      </c>
      <c r="E1475" s="186">
        <v>0.75</v>
      </c>
      <c r="F1475" s="186" t="s">
        <v>1587</v>
      </c>
      <c r="G1475" s="187">
        <v>20</v>
      </c>
      <c r="H1475" s="186" t="s">
        <v>160</v>
      </c>
      <c r="I1475" s="196" t="s">
        <v>160</v>
      </c>
      <c r="J1475" s="186" t="s">
        <v>160</v>
      </c>
      <c r="K1475" s="196" t="s">
        <v>160</v>
      </c>
      <c r="L1475" s="171">
        <v>0.3993</v>
      </c>
      <c r="M1475" s="172">
        <v>93</v>
      </c>
      <c r="N1475" s="173">
        <v>116.77</v>
      </c>
      <c r="O1475" s="173">
        <v>27.92</v>
      </c>
      <c r="P1475" s="174">
        <v>1.071</v>
      </c>
      <c r="Q1475" s="175">
        <v>21.82</v>
      </c>
      <c r="R1475" s="176">
        <v>18</v>
      </c>
      <c r="S1475" s="174">
        <f t="shared" si="44"/>
        <v>1.018048</v>
      </c>
      <c r="T1475" s="177">
        <f t="shared" si="45"/>
        <v>0.0520132646004903</v>
      </c>
      <c r="U1475" s="219">
        <v>2.25</v>
      </c>
      <c r="V1475" s="219">
        <v>2.29</v>
      </c>
      <c r="W1475" s="219">
        <v>2.42</v>
      </c>
      <c r="X1475" s="219">
        <v>3.3</v>
      </c>
      <c r="Y1475" s="219">
        <v>4.04</v>
      </c>
      <c r="Z1475" s="219">
        <v>4.36</v>
      </c>
      <c r="AA1475" s="219">
        <v>5.35</v>
      </c>
      <c r="AB1475" s="219">
        <v>4.74</v>
      </c>
      <c r="AC1475" s="219">
        <v>3.92</v>
      </c>
      <c r="AD1475" s="219">
        <v>3.41</v>
      </c>
      <c r="AE1475" s="219">
        <v>2.93</v>
      </c>
      <c r="AF1475" s="219">
        <v>2.73</v>
      </c>
      <c r="AG1475" s="179">
        <v>2.34607798453511</v>
      </c>
      <c r="AH1475" s="179">
        <v>2.38778603759351</v>
      </c>
      <c r="AI1475" s="179">
        <v>2.52333721003332</v>
      </c>
      <c r="AJ1475" s="179">
        <v>3.44091437731816</v>
      </c>
      <c r="AK1475" s="179">
        <v>4.2125133588986</v>
      </c>
      <c r="AL1475" s="179">
        <v>4.54617778336581</v>
      </c>
      <c r="AM1475" s="179">
        <v>5.57845209656126</v>
      </c>
      <c r="AN1475" s="179">
        <v>4.94240428742063</v>
      </c>
      <c r="AO1475" s="179">
        <v>4.08738919972339</v>
      </c>
      <c r="AP1475" s="179">
        <v>3.55561152322877</v>
      </c>
      <c r="AQ1475" s="179">
        <v>3.05511488652794</v>
      </c>
      <c r="AR1475" s="179">
        <v>2.84657462123593</v>
      </c>
      <c r="AS1475" s="177">
        <v>0.8</v>
      </c>
      <c r="AT1475" s="180">
        <v>1.12757103254864</v>
      </c>
      <c r="AU1475" s="181">
        <v>1468</v>
      </c>
    </row>
    <row r="1476" customHeight="1" spans="1:47">
      <c r="A1476" s="184" t="s">
        <v>1584</v>
      </c>
      <c r="B1476" s="185" t="s">
        <v>1695</v>
      </c>
      <c r="C1476" s="167" t="s">
        <v>1705</v>
      </c>
      <c r="D1476" s="186">
        <v>0</v>
      </c>
      <c r="E1476" s="186">
        <v>0.75</v>
      </c>
      <c r="F1476" s="186" t="s">
        <v>1587</v>
      </c>
      <c r="G1476" s="187">
        <v>20</v>
      </c>
      <c r="H1476" s="186" t="s">
        <v>160</v>
      </c>
      <c r="I1476" s="196" t="s">
        <v>160</v>
      </c>
      <c r="J1476" s="186" t="s">
        <v>160</v>
      </c>
      <c r="K1476" s="196" t="s">
        <v>160</v>
      </c>
      <c r="L1476" s="171">
        <v>0.3993</v>
      </c>
      <c r="M1476" s="172">
        <v>206</v>
      </c>
      <c r="N1476" s="173">
        <v>117.07</v>
      </c>
      <c r="O1476" s="173">
        <v>27.7</v>
      </c>
      <c r="P1476" s="174">
        <v>1.141</v>
      </c>
      <c r="Q1476" s="175">
        <v>24.1</v>
      </c>
      <c r="R1476" s="176">
        <v>18</v>
      </c>
      <c r="S1476" s="174">
        <f t="shared" si="44"/>
        <v>1.0094</v>
      </c>
      <c r="T1476" s="177">
        <f t="shared" si="45"/>
        <v>0.130374479889043</v>
      </c>
      <c r="U1476" s="219">
        <v>2.18</v>
      </c>
      <c r="V1476" s="219">
        <v>2.24</v>
      </c>
      <c r="W1476" s="219">
        <v>2.4</v>
      </c>
      <c r="X1476" s="219">
        <v>3.21</v>
      </c>
      <c r="Y1476" s="219">
        <v>3.96</v>
      </c>
      <c r="Z1476" s="219">
        <v>4.18</v>
      </c>
      <c r="AA1476" s="219">
        <v>5.31</v>
      </c>
      <c r="AB1476" s="219">
        <v>4.66</v>
      </c>
      <c r="AC1476" s="219">
        <v>3.94</v>
      </c>
      <c r="AD1476" s="219">
        <v>3.5</v>
      </c>
      <c r="AE1476" s="219">
        <v>2.98</v>
      </c>
      <c r="AF1476" s="219">
        <v>2.82</v>
      </c>
      <c r="AG1476" s="179">
        <v>2.30151329502675</v>
      </c>
      <c r="AH1476" s="179">
        <v>2.36485769764216</v>
      </c>
      <c r="AI1476" s="179">
        <v>2.5337761046166</v>
      </c>
      <c r="AJ1476" s="179">
        <v>3.38892553992471</v>
      </c>
      <c r="AK1476" s="179">
        <v>4.18073057261739</v>
      </c>
      <c r="AL1476" s="179">
        <v>4.41299338220725</v>
      </c>
      <c r="AM1476" s="179">
        <v>5.60597963146423</v>
      </c>
      <c r="AN1476" s="179">
        <v>4.91974860313057</v>
      </c>
      <c r="AO1476" s="179">
        <v>4.15961577174559</v>
      </c>
      <c r="AP1476" s="179">
        <v>3.69509015256588</v>
      </c>
      <c r="AQ1476" s="179">
        <v>3.14610532989895</v>
      </c>
      <c r="AR1476" s="179">
        <v>2.97718692292451</v>
      </c>
      <c r="AS1476" s="177">
        <v>0.8</v>
      </c>
      <c r="AT1476" s="180">
        <v>1.11468302712218</v>
      </c>
      <c r="AU1476" s="181">
        <v>1469</v>
      </c>
    </row>
    <row r="1477" customHeight="1" spans="1:47">
      <c r="A1477" s="184" t="s">
        <v>1584</v>
      </c>
      <c r="B1477" s="185" t="s">
        <v>1695</v>
      </c>
      <c r="C1477" s="167" t="s">
        <v>1706</v>
      </c>
      <c r="D1477" s="186">
        <v>0</v>
      </c>
      <c r="E1477" s="186">
        <v>0.75</v>
      </c>
      <c r="F1477" s="186" t="s">
        <v>1587</v>
      </c>
      <c r="G1477" s="187">
        <v>20</v>
      </c>
      <c r="H1477" s="186" t="s">
        <v>160</v>
      </c>
      <c r="I1477" s="196" t="s">
        <v>160</v>
      </c>
      <c r="J1477" s="186" t="s">
        <v>160</v>
      </c>
      <c r="K1477" s="196" t="s">
        <v>160</v>
      </c>
      <c r="L1477" s="171">
        <v>0.3993</v>
      </c>
      <c r="M1477" s="172">
        <v>40</v>
      </c>
      <c r="N1477" s="173">
        <v>116.62</v>
      </c>
      <c r="O1477" s="173">
        <v>28.23</v>
      </c>
      <c r="P1477" s="174">
        <v>1.051</v>
      </c>
      <c r="Q1477" s="175">
        <v>21.33</v>
      </c>
      <c r="R1477" s="176">
        <v>18</v>
      </c>
      <c r="S1477" s="174">
        <f t="shared" si="44"/>
        <v>1.056872</v>
      </c>
      <c r="T1477" s="177">
        <f t="shared" si="45"/>
        <v>-0.00555601813653883</v>
      </c>
      <c r="U1477" s="219">
        <v>2.34</v>
      </c>
      <c r="V1477" s="219">
        <v>2.57</v>
      </c>
      <c r="W1477" s="219">
        <v>2.69</v>
      </c>
      <c r="X1477" s="219">
        <v>3.47</v>
      </c>
      <c r="Y1477" s="219">
        <v>4.27</v>
      </c>
      <c r="Z1477" s="219">
        <v>4.39</v>
      </c>
      <c r="AA1477" s="219">
        <v>5.31</v>
      </c>
      <c r="AB1477" s="219">
        <v>4.9</v>
      </c>
      <c r="AC1477" s="219">
        <v>4.19</v>
      </c>
      <c r="AD1477" s="219">
        <v>3.49</v>
      </c>
      <c r="AE1477" s="219">
        <v>3</v>
      </c>
      <c r="AF1477" s="219">
        <v>2.73</v>
      </c>
      <c r="AG1477" s="179">
        <v>2.43265485318941</v>
      </c>
      <c r="AH1477" s="179">
        <v>2.67176195414393</v>
      </c>
      <c r="AI1477" s="179">
        <v>2.79651348507672</v>
      </c>
      <c r="AJ1477" s="179">
        <v>3.60739843613985</v>
      </c>
      <c r="AK1477" s="179">
        <v>4.43907530902512</v>
      </c>
      <c r="AL1477" s="179">
        <v>4.56382683995791</v>
      </c>
      <c r="AM1477" s="179">
        <v>5.52025524377597</v>
      </c>
      <c r="AN1477" s="179">
        <v>5.09402084642227</v>
      </c>
      <c r="AO1477" s="179">
        <v>4.3559076217366</v>
      </c>
      <c r="AP1477" s="179">
        <v>3.62819035796199</v>
      </c>
      <c r="AQ1477" s="179">
        <v>3.11878827331976</v>
      </c>
      <c r="AR1477" s="179">
        <v>2.83809732872098</v>
      </c>
      <c r="AS1477" s="177">
        <v>0.8</v>
      </c>
      <c r="AT1477" s="180">
        <v>1.13126724522303</v>
      </c>
      <c r="AU1477" s="181">
        <v>1470</v>
      </c>
    </row>
    <row r="1478" customHeight="1" spans="1:47">
      <c r="A1478" s="184" t="s">
        <v>1584</v>
      </c>
      <c r="B1478" s="185" t="s">
        <v>1695</v>
      </c>
      <c r="C1478" s="167" t="s">
        <v>1707</v>
      </c>
      <c r="D1478" s="186">
        <v>0</v>
      </c>
      <c r="E1478" s="186">
        <v>0.75</v>
      </c>
      <c r="F1478" s="186" t="s">
        <v>1587</v>
      </c>
      <c r="G1478" s="187">
        <v>20</v>
      </c>
      <c r="H1478" s="186" t="s">
        <v>160</v>
      </c>
      <c r="I1478" s="196" t="s">
        <v>160</v>
      </c>
      <c r="J1478" s="186" t="s">
        <v>160</v>
      </c>
      <c r="K1478" s="196" t="s">
        <v>160</v>
      </c>
      <c r="L1478" s="171">
        <v>0.3993</v>
      </c>
      <c r="M1478" s="172">
        <v>128</v>
      </c>
      <c r="N1478" s="173">
        <v>116.32</v>
      </c>
      <c r="O1478" s="173">
        <v>26.83</v>
      </c>
      <c r="P1478" s="174">
        <v>1.096</v>
      </c>
      <c r="Q1478" s="175">
        <v>23.53</v>
      </c>
      <c r="R1478" s="176">
        <v>18</v>
      </c>
      <c r="S1478" s="174">
        <f t="shared" si="44"/>
        <v>1.017096</v>
      </c>
      <c r="T1478" s="177">
        <f t="shared" si="45"/>
        <v>0.0775777311089612</v>
      </c>
      <c r="U1478" s="219">
        <v>2.32</v>
      </c>
      <c r="V1478" s="219">
        <v>2.28</v>
      </c>
      <c r="W1478" s="219">
        <v>2.34</v>
      </c>
      <c r="X1478" s="219">
        <v>3.27</v>
      </c>
      <c r="Y1478" s="219">
        <v>3.89</v>
      </c>
      <c r="Z1478" s="219">
        <v>4.21</v>
      </c>
      <c r="AA1478" s="219">
        <v>5.33</v>
      </c>
      <c r="AB1478" s="219">
        <v>4.68</v>
      </c>
      <c r="AC1478" s="219">
        <v>3.92</v>
      </c>
      <c r="AD1478" s="219">
        <v>3.47</v>
      </c>
      <c r="AE1478" s="219">
        <v>3.09</v>
      </c>
      <c r="AF1478" s="219">
        <v>2.9</v>
      </c>
      <c r="AG1478" s="179">
        <v>2.44182385930138</v>
      </c>
      <c r="AH1478" s="179">
        <v>2.39972344793412</v>
      </c>
      <c r="AI1478" s="179">
        <v>2.46287406498502</v>
      </c>
      <c r="AJ1478" s="179">
        <v>3.44170862927393</v>
      </c>
      <c r="AK1478" s="179">
        <v>4.09426500546654</v>
      </c>
      <c r="AL1478" s="179">
        <v>4.43106829640467</v>
      </c>
      <c r="AM1478" s="179">
        <v>5.60987981468809</v>
      </c>
      <c r="AN1478" s="179">
        <v>4.92574812997003</v>
      </c>
      <c r="AO1478" s="179">
        <v>4.12584031399199</v>
      </c>
      <c r="AP1478" s="179">
        <v>3.65221068611026</v>
      </c>
      <c r="AQ1478" s="179">
        <v>3.25225677812124</v>
      </c>
      <c r="AR1478" s="179">
        <v>3.05227982412673</v>
      </c>
      <c r="AS1478" s="177">
        <v>0.8</v>
      </c>
      <c r="AT1478" s="180">
        <v>1.11780316217477</v>
      </c>
      <c r="AU1478" s="181">
        <v>1471</v>
      </c>
    </row>
    <row r="1479" customHeight="1" spans="1:47">
      <c r="A1479" s="184" t="s">
        <v>1708</v>
      </c>
      <c r="B1479" s="185" t="s">
        <v>1709</v>
      </c>
      <c r="C1479" s="167" t="s">
        <v>1710</v>
      </c>
      <c r="D1479" s="186">
        <v>0</v>
      </c>
      <c r="E1479" s="186">
        <v>0.65</v>
      </c>
      <c r="F1479" s="186" t="s">
        <v>160</v>
      </c>
      <c r="G1479" s="186" t="s">
        <v>160</v>
      </c>
      <c r="H1479" s="186" t="s">
        <v>160</v>
      </c>
      <c r="I1479" s="196" t="s">
        <v>160</v>
      </c>
      <c r="J1479" s="186" t="s">
        <v>160</v>
      </c>
      <c r="K1479" s="196" t="s">
        <v>160</v>
      </c>
      <c r="L1479" s="171">
        <v>0.3685</v>
      </c>
      <c r="M1479" s="172">
        <v>51</v>
      </c>
      <c r="N1479" s="173">
        <v>123.43</v>
      </c>
      <c r="O1479" s="173">
        <v>41.8</v>
      </c>
      <c r="Q1479" s="175">
        <v>40.3</v>
      </c>
      <c r="S1479" s="174">
        <f t="shared" si="44"/>
        <v>1.220528</v>
      </c>
      <c r="T1479" s="177">
        <f t="shared" si="45"/>
        <v>-1</v>
      </c>
      <c r="U1479" s="203">
        <v>2.53</v>
      </c>
      <c r="V1479" s="203">
        <v>3.58</v>
      </c>
      <c r="W1479" s="203">
        <v>4.64</v>
      </c>
      <c r="X1479" s="203">
        <v>5.54</v>
      </c>
      <c r="Y1479" s="203">
        <v>5.96</v>
      </c>
      <c r="Z1479" s="203">
        <v>5.68</v>
      </c>
      <c r="AA1479" s="203">
        <v>4.76</v>
      </c>
      <c r="AB1479" s="203">
        <v>4.79</v>
      </c>
      <c r="AC1479" s="203">
        <v>4.52</v>
      </c>
      <c r="AD1479" s="203">
        <v>3.51</v>
      </c>
      <c r="AE1479" s="203">
        <v>2.51</v>
      </c>
      <c r="AF1479" s="203">
        <v>2.13</v>
      </c>
      <c r="AG1479" s="179">
        <v>3.06435359123265</v>
      </c>
      <c r="AH1479" s="179">
        <v>4.33612089194185</v>
      </c>
      <c r="AI1479" s="179">
        <v>5.62000026218161</v>
      </c>
      <c r="AJ1479" s="179">
        <v>6.71008651993236</v>
      </c>
      <c r="AK1479" s="179">
        <v>7.21879344021604</v>
      </c>
      <c r="AL1479" s="179">
        <v>6.87965549336025</v>
      </c>
      <c r="AM1479" s="179">
        <v>5.76534509654838</v>
      </c>
      <c r="AN1479" s="179">
        <v>5.80168130514007</v>
      </c>
      <c r="AO1479" s="179">
        <v>5.47465542781485</v>
      </c>
      <c r="AP1479" s="179">
        <v>4.2513364052279</v>
      </c>
      <c r="AQ1479" s="179">
        <v>3.04012945217152</v>
      </c>
      <c r="AR1479" s="179">
        <v>2.57987081001009</v>
      </c>
      <c r="AS1479" s="177">
        <v>0.8</v>
      </c>
      <c r="AT1479" s="180">
        <v>1.12127345155487</v>
      </c>
      <c r="AU1479" s="181">
        <v>1472</v>
      </c>
    </row>
    <row r="1480" customHeight="1" spans="1:47">
      <c r="A1480" s="184" t="s">
        <v>1708</v>
      </c>
      <c r="B1480" s="185" t="s">
        <v>1709</v>
      </c>
      <c r="C1480" s="167" t="s">
        <v>63</v>
      </c>
      <c r="D1480" s="186">
        <v>0</v>
      </c>
      <c r="E1480" s="186">
        <v>0.65</v>
      </c>
      <c r="F1480" s="186" t="s">
        <v>160</v>
      </c>
      <c r="G1480" s="186" t="s">
        <v>160</v>
      </c>
      <c r="H1480" s="186" t="s">
        <v>160</v>
      </c>
      <c r="I1480" s="196" t="s">
        <v>160</v>
      </c>
      <c r="J1480" s="186" t="s">
        <v>160</v>
      </c>
      <c r="K1480" s="196" t="s">
        <v>160</v>
      </c>
      <c r="L1480" s="171">
        <v>0.3685</v>
      </c>
      <c r="M1480" s="172">
        <v>49</v>
      </c>
      <c r="N1480" s="173">
        <v>123.4</v>
      </c>
      <c r="O1480" s="173">
        <v>41.78</v>
      </c>
      <c r="Q1480" s="175">
        <v>40.28</v>
      </c>
      <c r="S1480" s="174">
        <f t="shared" si="44"/>
        <v>1.220528</v>
      </c>
      <c r="T1480" s="177">
        <f t="shared" si="45"/>
        <v>-1</v>
      </c>
      <c r="U1480" s="203">
        <v>2.53</v>
      </c>
      <c r="V1480" s="203">
        <v>3.58</v>
      </c>
      <c r="W1480" s="203">
        <v>4.64</v>
      </c>
      <c r="X1480" s="203">
        <v>5.54</v>
      </c>
      <c r="Y1480" s="203">
        <v>5.96</v>
      </c>
      <c r="Z1480" s="203">
        <v>5.68</v>
      </c>
      <c r="AA1480" s="203">
        <v>4.76</v>
      </c>
      <c r="AB1480" s="203">
        <v>4.79</v>
      </c>
      <c r="AC1480" s="203">
        <v>4.52</v>
      </c>
      <c r="AD1480" s="203">
        <v>3.51</v>
      </c>
      <c r="AE1480" s="203">
        <v>2.51</v>
      </c>
      <c r="AF1480" s="203">
        <v>2.13</v>
      </c>
      <c r="AG1480" s="179">
        <v>3.06344152694571</v>
      </c>
      <c r="AH1480" s="179">
        <v>4.33483030295085</v>
      </c>
      <c r="AI1480" s="179">
        <v>5.61832754348938</v>
      </c>
      <c r="AJ1480" s="179">
        <v>6.70808935149378</v>
      </c>
      <c r="AK1480" s="179">
        <v>7.21664486189584</v>
      </c>
      <c r="AL1480" s="179">
        <v>6.87760785496113</v>
      </c>
      <c r="AM1480" s="179">
        <v>5.76362911788996</v>
      </c>
      <c r="AN1480" s="179">
        <v>5.79995451149011</v>
      </c>
      <c r="AO1480" s="179">
        <v>5.47302596908879</v>
      </c>
      <c r="AP1480" s="179">
        <v>4.25007105121718</v>
      </c>
      <c r="AQ1480" s="179">
        <v>3.03922459787895</v>
      </c>
      <c r="AR1480" s="179">
        <v>2.57910294561042</v>
      </c>
      <c r="AS1480" s="177">
        <v>0.8</v>
      </c>
      <c r="AT1480" s="180">
        <v>1.1245823695708</v>
      </c>
      <c r="AU1480" s="181">
        <v>1473</v>
      </c>
    </row>
    <row r="1481" customHeight="1" spans="1:47">
      <c r="A1481" s="184" t="s">
        <v>1708</v>
      </c>
      <c r="B1481" s="185" t="s">
        <v>1709</v>
      </c>
      <c r="C1481" s="167" t="s">
        <v>1711</v>
      </c>
      <c r="D1481" s="186">
        <v>0</v>
      </c>
      <c r="E1481" s="186">
        <v>0.65</v>
      </c>
      <c r="F1481" s="186" t="s">
        <v>160</v>
      </c>
      <c r="G1481" s="186" t="s">
        <v>160</v>
      </c>
      <c r="H1481" s="186" t="s">
        <v>160</v>
      </c>
      <c r="I1481" s="196" t="s">
        <v>160</v>
      </c>
      <c r="J1481" s="186" t="s">
        <v>160</v>
      </c>
      <c r="K1481" s="196" t="s">
        <v>160</v>
      </c>
      <c r="L1481" s="171">
        <v>0.3685</v>
      </c>
      <c r="M1481" s="172">
        <v>52</v>
      </c>
      <c r="N1481" s="173">
        <v>123.45</v>
      </c>
      <c r="O1481" s="173">
        <v>41.8</v>
      </c>
      <c r="Q1481" s="175">
        <v>40.3</v>
      </c>
      <c r="S1481" s="174">
        <f t="shared" si="44"/>
        <v>1.220528</v>
      </c>
      <c r="T1481" s="177">
        <f t="shared" si="45"/>
        <v>-1</v>
      </c>
      <c r="U1481" s="203">
        <v>2.53</v>
      </c>
      <c r="V1481" s="203">
        <v>3.58</v>
      </c>
      <c r="W1481" s="203">
        <v>4.64</v>
      </c>
      <c r="X1481" s="203">
        <v>5.54</v>
      </c>
      <c r="Y1481" s="203">
        <v>5.96</v>
      </c>
      <c r="Z1481" s="203">
        <v>5.68</v>
      </c>
      <c r="AA1481" s="203">
        <v>4.76</v>
      </c>
      <c r="AB1481" s="203">
        <v>4.79</v>
      </c>
      <c r="AC1481" s="203">
        <v>4.52</v>
      </c>
      <c r="AD1481" s="203">
        <v>3.51</v>
      </c>
      <c r="AE1481" s="203">
        <v>2.51</v>
      </c>
      <c r="AF1481" s="203">
        <v>2.13</v>
      </c>
      <c r="AG1481" s="179">
        <v>3.06435359123265</v>
      </c>
      <c r="AH1481" s="179">
        <v>4.33612089194185</v>
      </c>
      <c r="AI1481" s="179">
        <v>5.62000026218161</v>
      </c>
      <c r="AJ1481" s="179">
        <v>6.71008651993236</v>
      </c>
      <c r="AK1481" s="179">
        <v>7.21879344021604</v>
      </c>
      <c r="AL1481" s="179">
        <v>6.87965549336025</v>
      </c>
      <c r="AM1481" s="179">
        <v>5.76534509654838</v>
      </c>
      <c r="AN1481" s="179">
        <v>5.80168130514007</v>
      </c>
      <c r="AO1481" s="179">
        <v>5.47465542781485</v>
      </c>
      <c r="AP1481" s="179">
        <v>4.2513364052279</v>
      </c>
      <c r="AQ1481" s="179">
        <v>3.04012945217152</v>
      </c>
      <c r="AR1481" s="179">
        <v>2.57987081001009</v>
      </c>
      <c r="AS1481" s="177">
        <v>0.8</v>
      </c>
      <c r="AT1481" s="180">
        <v>1.12234980905055</v>
      </c>
      <c r="AU1481" s="181">
        <v>1474</v>
      </c>
    </row>
    <row r="1482" customHeight="1" spans="1:47">
      <c r="A1482" s="184" t="s">
        <v>1708</v>
      </c>
      <c r="B1482" s="185" t="s">
        <v>1709</v>
      </c>
      <c r="C1482" s="167" t="s">
        <v>1712</v>
      </c>
      <c r="D1482" s="186">
        <v>0</v>
      </c>
      <c r="E1482" s="186">
        <v>0.65</v>
      </c>
      <c r="F1482" s="186" t="s">
        <v>160</v>
      </c>
      <c r="G1482" s="186" t="s">
        <v>160</v>
      </c>
      <c r="H1482" s="186" t="s">
        <v>160</v>
      </c>
      <c r="I1482" s="196" t="s">
        <v>160</v>
      </c>
      <c r="J1482" s="186" t="s">
        <v>160</v>
      </c>
      <c r="K1482" s="196" t="s">
        <v>160</v>
      </c>
      <c r="L1482" s="171">
        <v>0.3685</v>
      </c>
      <c r="M1482" s="172">
        <v>50</v>
      </c>
      <c r="N1482" s="173">
        <v>123.47</v>
      </c>
      <c r="O1482" s="173">
        <v>41.8</v>
      </c>
      <c r="Q1482" s="175">
        <v>40.3</v>
      </c>
      <c r="S1482" s="174">
        <f t="shared" si="44"/>
        <v>1.220528</v>
      </c>
      <c r="T1482" s="177">
        <f t="shared" si="45"/>
        <v>-1</v>
      </c>
      <c r="U1482" s="203">
        <v>2.53</v>
      </c>
      <c r="V1482" s="203">
        <v>3.58</v>
      </c>
      <c r="W1482" s="203">
        <v>4.64</v>
      </c>
      <c r="X1482" s="203">
        <v>5.54</v>
      </c>
      <c r="Y1482" s="203">
        <v>5.96</v>
      </c>
      <c r="Z1482" s="203">
        <v>5.68</v>
      </c>
      <c r="AA1482" s="203">
        <v>4.76</v>
      </c>
      <c r="AB1482" s="203">
        <v>4.79</v>
      </c>
      <c r="AC1482" s="203">
        <v>4.52</v>
      </c>
      <c r="AD1482" s="203">
        <v>3.51</v>
      </c>
      <c r="AE1482" s="203">
        <v>2.51</v>
      </c>
      <c r="AF1482" s="203">
        <v>2.13</v>
      </c>
      <c r="AG1482" s="179">
        <v>3.06435359123265</v>
      </c>
      <c r="AH1482" s="179">
        <v>4.33612089194185</v>
      </c>
      <c r="AI1482" s="179">
        <v>5.62000026218161</v>
      </c>
      <c r="AJ1482" s="179">
        <v>6.71008651993236</v>
      </c>
      <c r="AK1482" s="179">
        <v>7.21879344021604</v>
      </c>
      <c r="AL1482" s="179">
        <v>6.87965549336025</v>
      </c>
      <c r="AM1482" s="179">
        <v>5.76534509654838</v>
      </c>
      <c r="AN1482" s="179">
        <v>5.80168130514007</v>
      </c>
      <c r="AO1482" s="179">
        <v>5.47465542781485</v>
      </c>
      <c r="AP1482" s="179">
        <v>4.2513364052279</v>
      </c>
      <c r="AQ1482" s="179">
        <v>3.04012945217152</v>
      </c>
      <c r="AR1482" s="179">
        <v>2.57987081001009</v>
      </c>
      <c r="AS1482" s="177">
        <v>0.8</v>
      </c>
      <c r="AT1482" s="180">
        <v>1.12803906450784</v>
      </c>
      <c r="AU1482" s="181">
        <v>1475</v>
      </c>
    </row>
    <row r="1483" customHeight="1" spans="1:47">
      <c r="A1483" s="184" t="s">
        <v>1708</v>
      </c>
      <c r="B1483" s="185" t="s">
        <v>1709</v>
      </c>
      <c r="C1483" s="167" t="s">
        <v>1713</v>
      </c>
      <c r="D1483" s="186">
        <v>0</v>
      </c>
      <c r="E1483" s="186">
        <v>0.65</v>
      </c>
      <c r="F1483" s="186" t="s">
        <v>160</v>
      </c>
      <c r="G1483" s="186" t="s">
        <v>160</v>
      </c>
      <c r="H1483" s="186" t="s">
        <v>160</v>
      </c>
      <c r="I1483" s="196" t="s">
        <v>160</v>
      </c>
      <c r="J1483" s="186" t="s">
        <v>160</v>
      </c>
      <c r="K1483" s="196" t="s">
        <v>160</v>
      </c>
      <c r="L1483" s="171">
        <v>0.3685</v>
      </c>
      <c r="M1483" s="172">
        <v>44</v>
      </c>
      <c r="N1483" s="173">
        <v>123.42</v>
      </c>
      <c r="O1483" s="173">
        <v>41.82</v>
      </c>
      <c r="Q1483" s="175">
        <v>40.32</v>
      </c>
      <c r="S1483" s="174">
        <f t="shared" ref="S1483:S1546" si="46">(U1483*31+V1483*28+W1483*31+X1483*30+Y1483*31+Z1483*30+AA1483*31+AB1483*31+AC1483*30+AD1483*31+AE1483*30+AF1483*31)*AS1483/1000</f>
        <v>1.220528</v>
      </c>
      <c r="T1483" s="177">
        <f t="shared" ref="T1483:T1546" si="47">P1483/S1483-1</f>
        <v>-1</v>
      </c>
      <c r="U1483" s="203">
        <v>2.53</v>
      </c>
      <c r="V1483" s="203">
        <v>3.58</v>
      </c>
      <c r="W1483" s="203">
        <v>4.64</v>
      </c>
      <c r="X1483" s="203">
        <v>5.54</v>
      </c>
      <c r="Y1483" s="203">
        <v>5.96</v>
      </c>
      <c r="Z1483" s="203">
        <v>5.68</v>
      </c>
      <c r="AA1483" s="203">
        <v>4.76</v>
      </c>
      <c r="AB1483" s="203">
        <v>4.79</v>
      </c>
      <c r="AC1483" s="203">
        <v>4.52</v>
      </c>
      <c r="AD1483" s="203">
        <v>3.51</v>
      </c>
      <c r="AE1483" s="203">
        <v>2.51</v>
      </c>
      <c r="AF1483" s="203">
        <v>2.13</v>
      </c>
      <c r="AG1483" s="179">
        <v>3.06519932357144</v>
      </c>
      <c r="AH1483" s="179">
        <v>4.33731761991532</v>
      </c>
      <c r="AI1483" s="179">
        <v>5.62155132860533</v>
      </c>
      <c r="AJ1483" s="179">
        <v>6.71193843975722</v>
      </c>
      <c r="AK1483" s="179">
        <v>7.22078575829477</v>
      </c>
      <c r="AL1483" s="179">
        <v>6.88155421260307</v>
      </c>
      <c r="AM1483" s="179">
        <v>5.76693627675891</v>
      </c>
      <c r="AN1483" s="179">
        <v>5.80328251379731</v>
      </c>
      <c r="AO1483" s="179">
        <v>5.47616638045174</v>
      </c>
      <c r="AP1483" s="179">
        <v>4.25250973349239</v>
      </c>
      <c r="AQ1483" s="179">
        <v>3.04096849887917</v>
      </c>
      <c r="AR1483" s="179">
        <v>2.58058282972615</v>
      </c>
      <c r="AS1483" s="177">
        <v>0.8</v>
      </c>
      <c r="AT1483" s="180">
        <v>1.11872934963248</v>
      </c>
      <c r="AU1483" s="181">
        <v>1476</v>
      </c>
    </row>
    <row r="1484" customHeight="1" spans="1:47">
      <c r="A1484" s="184" t="s">
        <v>1708</v>
      </c>
      <c r="B1484" s="185" t="s">
        <v>1709</v>
      </c>
      <c r="C1484" s="167" t="s">
        <v>1278</v>
      </c>
      <c r="D1484" s="186">
        <v>0</v>
      </c>
      <c r="E1484" s="186">
        <v>0.65</v>
      </c>
      <c r="F1484" s="186" t="s">
        <v>160</v>
      </c>
      <c r="G1484" s="186" t="s">
        <v>160</v>
      </c>
      <c r="H1484" s="186" t="s">
        <v>160</v>
      </c>
      <c r="I1484" s="196" t="s">
        <v>160</v>
      </c>
      <c r="J1484" s="186" t="s">
        <v>160</v>
      </c>
      <c r="K1484" s="196" t="s">
        <v>160</v>
      </c>
      <c r="L1484" s="171">
        <v>0.3685</v>
      </c>
      <c r="M1484" s="172">
        <v>31</v>
      </c>
      <c r="N1484" s="173">
        <v>122.95</v>
      </c>
      <c r="O1484" s="173">
        <v>41.12</v>
      </c>
      <c r="Q1484" s="175">
        <v>39.32</v>
      </c>
      <c r="S1484" s="174">
        <f t="shared" si="46"/>
        <v>1.2404</v>
      </c>
      <c r="T1484" s="177">
        <f t="shared" si="47"/>
        <v>-1</v>
      </c>
      <c r="U1484" s="203">
        <v>2.58</v>
      </c>
      <c r="V1484" s="203">
        <v>3.58</v>
      </c>
      <c r="W1484" s="203">
        <v>4.68</v>
      </c>
      <c r="X1484" s="203">
        <v>5.59</v>
      </c>
      <c r="Y1484" s="203">
        <v>6.09</v>
      </c>
      <c r="Z1484" s="203">
        <v>5.72</v>
      </c>
      <c r="AA1484" s="203">
        <v>4.88</v>
      </c>
      <c r="AB1484" s="203">
        <v>4.87</v>
      </c>
      <c r="AC1484" s="203">
        <v>4.63</v>
      </c>
      <c r="AD1484" s="203">
        <v>3.57</v>
      </c>
      <c r="AE1484" s="203">
        <v>2.58</v>
      </c>
      <c r="AF1484" s="203">
        <v>2.19</v>
      </c>
      <c r="AG1484" s="179">
        <v>3.09015943244115</v>
      </c>
      <c r="AH1484" s="179">
        <v>4.28789564656562</v>
      </c>
      <c r="AI1484" s="179">
        <v>5.60540548210255</v>
      </c>
      <c r="AJ1484" s="179">
        <v>6.69534543695582</v>
      </c>
      <c r="AK1484" s="179">
        <v>7.29421354401806</v>
      </c>
      <c r="AL1484" s="179">
        <v>6.851051144792</v>
      </c>
      <c r="AM1484" s="179">
        <v>5.84495272492744</v>
      </c>
      <c r="AN1484" s="179">
        <v>5.8329753627862</v>
      </c>
      <c r="AO1484" s="179">
        <v>5.54551867139632</v>
      </c>
      <c r="AP1484" s="179">
        <v>4.27591828442438</v>
      </c>
      <c r="AQ1484" s="179">
        <v>3.09015943244115</v>
      </c>
      <c r="AR1484" s="179">
        <v>2.6230423089326</v>
      </c>
      <c r="AS1484" s="177">
        <v>0.8</v>
      </c>
      <c r="AT1484" s="180">
        <v>1.14781114464707</v>
      </c>
      <c r="AU1484" s="181">
        <v>1477</v>
      </c>
    </row>
    <row r="1485" customHeight="1" spans="1:47">
      <c r="A1485" s="184" t="s">
        <v>1708</v>
      </c>
      <c r="B1485" s="185" t="s">
        <v>1709</v>
      </c>
      <c r="C1485" s="167" t="s">
        <v>1714</v>
      </c>
      <c r="D1485" s="186">
        <v>0</v>
      </c>
      <c r="E1485" s="186">
        <v>0.65</v>
      </c>
      <c r="F1485" s="186" t="s">
        <v>160</v>
      </c>
      <c r="G1485" s="186" t="s">
        <v>160</v>
      </c>
      <c r="H1485" s="186" t="s">
        <v>160</v>
      </c>
      <c r="I1485" s="196" t="s">
        <v>160</v>
      </c>
      <c r="J1485" s="186" t="s">
        <v>160</v>
      </c>
      <c r="K1485" s="196" t="s">
        <v>160</v>
      </c>
      <c r="L1485" s="171">
        <v>0.3685</v>
      </c>
      <c r="M1485" s="172">
        <v>40</v>
      </c>
      <c r="N1485" s="173">
        <v>123.33</v>
      </c>
      <c r="O1485" s="173">
        <v>41.67</v>
      </c>
      <c r="Q1485" s="175">
        <v>40.07</v>
      </c>
      <c r="S1485" s="174">
        <f t="shared" si="46"/>
        <v>1.220528</v>
      </c>
      <c r="T1485" s="177">
        <f t="shared" si="47"/>
        <v>-1</v>
      </c>
      <c r="U1485" s="203">
        <v>2.53</v>
      </c>
      <c r="V1485" s="203">
        <v>3.58</v>
      </c>
      <c r="W1485" s="203">
        <v>4.64</v>
      </c>
      <c r="X1485" s="203">
        <v>5.54</v>
      </c>
      <c r="Y1485" s="203">
        <v>5.96</v>
      </c>
      <c r="Z1485" s="203">
        <v>5.68</v>
      </c>
      <c r="AA1485" s="203">
        <v>4.76</v>
      </c>
      <c r="AB1485" s="203">
        <v>4.79</v>
      </c>
      <c r="AC1485" s="203">
        <v>4.52</v>
      </c>
      <c r="AD1485" s="203">
        <v>3.51</v>
      </c>
      <c r="AE1485" s="203">
        <v>2.51</v>
      </c>
      <c r="AF1485" s="203">
        <v>2.13</v>
      </c>
      <c r="AG1485" s="179">
        <v>3.05641034044282</v>
      </c>
      <c r="AH1485" s="179">
        <v>4.32488103509301</v>
      </c>
      <c r="AI1485" s="179">
        <v>5.60543240302558</v>
      </c>
      <c r="AJ1485" s="179">
        <v>6.69269299844002</v>
      </c>
      <c r="AK1485" s="179">
        <v>7.20008127630009</v>
      </c>
      <c r="AL1485" s="179">
        <v>6.86182242439338</v>
      </c>
      <c r="AM1485" s="179">
        <v>5.75040048241417</v>
      </c>
      <c r="AN1485" s="179">
        <v>5.78664250226132</v>
      </c>
      <c r="AO1485" s="179">
        <v>5.46046432363698</v>
      </c>
      <c r="AP1485" s="179">
        <v>4.24031632211633</v>
      </c>
      <c r="AQ1485" s="179">
        <v>3.03224899387806</v>
      </c>
      <c r="AR1485" s="179">
        <v>2.57318340914752</v>
      </c>
      <c r="AS1485" s="177">
        <v>0.8</v>
      </c>
      <c r="AT1485" s="180">
        <v>1.14781114464707</v>
      </c>
      <c r="AU1485" s="181">
        <v>1478</v>
      </c>
    </row>
    <row r="1486" customHeight="1" spans="1:47">
      <c r="A1486" s="184" t="s">
        <v>1708</v>
      </c>
      <c r="B1486" s="185" t="s">
        <v>1709</v>
      </c>
      <c r="C1486" s="167" t="s">
        <v>1715</v>
      </c>
      <c r="D1486" s="186">
        <v>0</v>
      </c>
      <c r="E1486" s="186">
        <v>0.65</v>
      </c>
      <c r="F1486" s="186" t="s">
        <v>160</v>
      </c>
      <c r="G1486" s="186" t="s">
        <v>160</v>
      </c>
      <c r="H1486" s="186" t="s">
        <v>160</v>
      </c>
      <c r="I1486" s="196" t="s">
        <v>160</v>
      </c>
      <c r="J1486" s="186" t="s">
        <v>160</v>
      </c>
      <c r="K1486" s="196" t="s">
        <v>160</v>
      </c>
      <c r="L1486" s="171">
        <v>0.3685</v>
      </c>
      <c r="M1486" s="172">
        <v>47</v>
      </c>
      <c r="N1486" s="173">
        <v>123.47</v>
      </c>
      <c r="O1486" s="173">
        <v>41.77</v>
      </c>
      <c r="Q1486" s="175">
        <v>40.27</v>
      </c>
      <c r="S1486" s="174">
        <f t="shared" si="46"/>
        <v>1.220528</v>
      </c>
      <c r="T1486" s="177">
        <f t="shared" si="47"/>
        <v>-1</v>
      </c>
      <c r="U1486" s="203">
        <v>2.53</v>
      </c>
      <c r="V1486" s="203">
        <v>3.58</v>
      </c>
      <c r="W1486" s="203">
        <v>4.64</v>
      </c>
      <c r="X1486" s="203">
        <v>5.54</v>
      </c>
      <c r="Y1486" s="203">
        <v>5.96</v>
      </c>
      <c r="Z1486" s="203">
        <v>5.68</v>
      </c>
      <c r="AA1486" s="203">
        <v>4.76</v>
      </c>
      <c r="AB1486" s="203">
        <v>4.79</v>
      </c>
      <c r="AC1486" s="203">
        <v>4.52</v>
      </c>
      <c r="AD1486" s="203">
        <v>3.51</v>
      </c>
      <c r="AE1486" s="203">
        <v>2.51</v>
      </c>
      <c r="AF1486" s="203">
        <v>2.13</v>
      </c>
      <c r="AG1486" s="179">
        <v>3.06302695226984</v>
      </c>
      <c r="AH1486" s="179">
        <v>4.33424367159131</v>
      </c>
      <c r="AI1486" s="179">
        <v>5.61756721681108</v>
      </c>
      <c r="AJ1486" s="179">
        <v>6.70718154765806</v>
      </c>
      <c r="AK1486" s="179">
        <v>7.21566823538665</v>
      </c>
      <c r="AL1486" s="179">
        <v>6.87667711023426</v>
      </c>
      <c r="AM1486" s="179">
        <v>5.76284912759068</v>
      </c>
      <c r="AN1486" s="179">
        <v>5.79916960528558</v>
      </c>
      <c r="AO1486" s="179">
        <v>5.47228530603149</v>
      </c>
      <c r="AP1486" s="179">
        <v>4.24949589030321</v>
      </c>
      <c r="AQ1486" s="179">
        <v>3.03881330047324</v>
      </c>
      <c r="AR1486" s="179">
        <v>2.57875391633785</v>
      </c>
      <c r="AS1486" s="177">
        <v>0.8</v>
      </c>
      <c r="AT1486" s="180">
        <v>1.14558551246608</v>
      </c>
      <c r="AU1486" s="181">
        <v>1479</v>
      </c>
    </row>
    <row r="1487" customHeight="1" spans="1:47">
      <c r="A1487" s="184" t="s">
        <v>1708</v>
      </c>
      <c r="B1487" s="185" t="s">
        <v>1709</v>
      </c>
      <c r="C1487" s="167" t="s">
        <v>1716</v>
      </c>
      <c r="D1487" s="186">
        <v>0</v>
      </c>
      <c r="E1487" s="186">
        <v>0.65</v>
      </c>
      <c r="F1487" s="186" t="s">
        <v>160</v>
      </c>
      <c r="G1487" s="186" t="s">
        <v>160</v>
      </c>
      <c r="H1487" s="186" t="s">
        <v>160</v>
      </c>
      <c r="I1487" s="196" t="s">
        <v>160</v>
      </c>
      <c r="J1487" s="186" t="s">
        <v>160</v>
      </c>
      <c r="K1487" s="196" t="s">
        <v>160</v>
      </c>
      <c r="L1487" s="171">
        <v>0.3685</v>
      </c>
      <c r="M1487" s="172">
        <v>60</v>
      </c>
      <c r="N1487" s="173">
        <v>123.52</v>
      </c>
      <c r="O1487" s="173">
        <v>42.05</v>
      </c>
      <c r="Q1487" s="175">
        <v>40.05</v>
      </c>
      <c r="S1487" s="174">
        <f t="shared" si="46"/>
        <v>1.218568</v>
      </c>
      <c r="T1487" s="177">
        <f t="shared" si="47"/>
        <v>-1</v>
      </c>
      <c r="U1487" s="203">
        <v>2.45</v>
      </c>
      <c r="V1487" s="203">
        <v>3.47</v>
      </c>
      <c r="W1487" s="203">
        <v>4.63</v>
      </c>
      <c r="X1487" s="203">
        <v>5.52</v>
      </c>
      <c r="Y1487" s="203">
        <v>5.93</v>
      </c>
      <c r="Z1487" s="203">
        <v>5.7</v>
      </c>
      <c r="AA1487" s="203">
        <v>4.89</v>
      </c>
      <c r="AB1487" s="203">
        <v>4.91</v>
      </c>
      <c r="AC1487" s="203">
        <v>4.56</v>
      </c>
      <c r="AD1487" s="203">
        <v>3.47</v>
      </c>
      <c r="AE1487" s="203">
        <v>2.46</v>
      </c>
      <c r="AF1487" s="203">
        <v>2.07</v>
      </c>
      <c r="AG1487" s="179">
        <v>2.95961981604638</v>
      </c>
      <c r="AH1487" s="179">
        <v>4.19178806599222</v>
      </c>
      <c r="AI1487" s="179">
        <v>5.59307744828356</v>
      </c>
      <c r="AJ1487" s="179">
        <v>6.66820464676571</v>
      </c>
      <c r="AK1487" s="179">
        <v>7.16348796292041</v>
      </c>
      <c r="AL1487" s="179">
        <v>6.88564610263851</v>
      </c>
      <c r="AM1487" s="179">
        <v>5.90715955121093</v>
      </c>
      <c r="AN1487" s="179">
        <v>5.93131971297457</v>
      </c>
      <c r="AO1487" s="179">
        <v>5.50851688211081</v>
      </c>
      <c r="AP1487" s="179">
        <v>4.19178806599222</v>
      </c>
      <c r="AQ1487" s="179">
        <v>2.9716998969282</v>
      </c>
      <c r="AR1487" s="179">
        <v>2.50057674253714</v>
      </c>
      <c r="AS1487" s="177">
        <v>0.8</v>
      </c>
      <c r="AT1487" s="180">
        <v>1.15112105917265</v>
      </c>
      <c r="AU1487" s="181">
        <v>1480</v>
      </c>
    </row>
    <row r="1488" customHeight="1" spans="1:47">
      <c r="A1488" s="184" t="s">
        <v>1708</v>
      </c>
      <c r="B1488" s="185" t="s">
        <v>1709</v>
      </c>
      <c r="C1488" s="167" t="s">
        <v>1717</v>
      </c>
      <c r="D1488" s="186">
        <v>0</v>
      </c>
      <c r="E1488" s="186">
        <v>0.65</v>
      </c>
      <c r="F1488" s="186" t="s">
        <v>160</v>
      </c>
      <c r="G1488" s="186" t="s">
        <v>160</v>
      </c>
      <c r="H1488" s="186" t="s">
        <v>160</v>
      </c>
      <c r="I1488" s="196" t="s">
        <v>160</v>
      </c>
      <c r="J1488" s="186" t="s">
        <v>160</v>
      </c>
      <c r="K1488" s="196" t="s">
        <v>160</v>
      </c>
      <c r="L1488" s="171">
        <v>0.3685</v>
      </c>
      <c r="M1488" s="172">
        <v>41</v>
      </c>
      <c r="N1488" s="173">
        <v>123.3</v>
      </c>
      <c r="O1488" s="173">
        <v>41.78</v>
      </c>
      <c r="Q1488" s="175">
        <v>40.28</v>
      </c>
      <c r="S1488" s="174">
        <f t="shared" si="46"/>
        <v>1.220528</v>
      </c>
      <c r="T1488" s="177">
        <f t="shared" si="47"/>
        <v>-1</v>
      </c>
      <c r="U1488" s="203">
        <v>2.53</v>
      </c>
      <c r="V1488" s="203">
        <v>3.58</v>
      </c>
      <c r="W1488" s="203">
        <v>4.64</v>
      </c>
      <c r="X1488" s="203">
        <v>5.54</v>
      </c>
      <c r="Y1488" s="203">
        <v>5.96</v>
      </c>
      <c r="Z1488" s="203">
        <v>5.68</v>
      </c>
      <c r="AA1488" s="203">
        <v>4.76</v>
      </c>
      <c r="AB1488" s="203">
        <v>4.79</v>
      </c>
      <c r="AC1488" s="203">
        <v>4.52</v>
      </c>
      <c r="AD1488" s="203">
        <v>3.51</v>
      </c>
      <c r="AE1488" s="203">
        <v>2.51</v>
      </c>
      <c r="AF1488" s="203">
        <v>2.13</v>
      </c>
      <c r="AG1488" s="179">
        <v>3.06344152694571</v>
      </c>
      <c r="AH1488" s="179">
        <v>4.33483030295085</v>
      </c>
      <c r="AI1488" s="179">
        <v>5.61832754348938</v>
      </c>
      <c r="AJ1488" s="179">
        <v>6.70808935149378</v>
      </c>
      <c r="AK1488" s="179">
        <v>7.21664486189584</v>
      </c>
      <c r="AL1488" s="179">
        <v>6.87760785496113</v>
      </c>
      <c r="AM1488" s="179">
        <v>5.76362911788996</v>
      </c>
      <c r="AN1488" s="179">
        <v>5.79995451149011</v>
      </c>
      <c r="AO1488" s="179">
        <v>5.47302596908879</v>
      </c>
      <c r="AP1488" s="179">
        <v>4.25007105121718</v>
      </c>
      <c r="AQ1488" s="179">
        <v>3.03922459787895</v>
      </c>
      <c r="AR1488" s="179">
        <v>2.57910294561042</v>
      </c>
      <c r="AS1488" s="177">
        <v>0.8</v>
      </c>
      <c r="AT1488" s="180">
        <v>1.15450120116323</v>
      </c>
      <c r="AU1488" s="181">
        <v>1481</v>
      </c>
    </row>
    <row r="1489" customHeight="1" spans="1:47">
      <c r="A1489" s="184" t="s">
        <v>1708</v>
      </c>
      <c r="B1489" s="185" t="s">
        <v>1709</v>
      </c>
      <c r="C1489" s="167" t="s">
        <v>1718</v>
      </c>
      <c r="D1489" s="186">
        <v>0</v>
      </c>
      <c r="E1489" s="186">
        <v>0.65</v>
      </c>
      <c r="F1489" s="186" t="s">
        <v>160</v>
      </c>
      <c r="G1489" s="186" t="s">
        <v>160</v>
      </c>
      <c r="H1489" s="186" t="s">
        <v>160</v>
      </c>
      <c r="I1489" s="196" t="s">
        <v>160</v>
      </c>
      <c r="J1489" s="186" t="s">
        <v>160</v>
      </c>
      <c r="K1489" s="196" t="s">
        <v>160</v>
      </c>
      <c r="L1489" s="171">
        <v>0.3685</v>
      </c>
      <c r="M1489" s="172">
        <v>14</v>
      </c>
      <c r="N1489" s="173">
        <v>122.72</v>
      </c>
      <c r="O1489" s="173">
        <v>41.52</v>
      </c>
      <c r="Q1489" s="175">
        <v>40.12</v>
      </c>
      <c r="S1489" s="174">
        <f t="shared" si="46"/>
        <v>1.2404</v>
      </c>
      <c r="T1489" s="177">
        <f t="shared" si="47"/>
        <v>-1</v>
      </c>
      <c r="U1489" s="203">
        <v>2.58</v>
      </c>
      <c r="V1489" s="203">
        <v>3.58</v>
      </c>
      <c r="W1489" s="203">
        <v>4.68</v>
      </c>
      <c r="X1489" s="203">
        <v>5.59</v>
      </c>
      <c r="Y1489" s="203">
        <v>6.09</v>
      </c>
      <c r="Z1489" s="203">
        <v>5.72</v>
      </c>
      <c r="AA1489" s="203">
        <v>4.88</v>
      </c>
      <c r="AB1489" s="203">
        <v>4.87</v>
      </c>
      <c r="AC1489" s="203">
        <v>4.63</v>
      </c>
      <c r="AD1489" s="203">
        <v>3.57</v>
      </c>
      <c r="AE1489" s="203">
        <v>2.58</v>
      </c>
      <c r="AF1489" s="203">
        <v>2.19</v>
      </c>
      <c r="AG1489" s="179">
        <v>3.11969506610771</v>
      </c>
      <c r="AH1489" s="179">
        <v>4.32887920025798</v>
      </c>
      <c r="AI1489" s="179">
        <v>5.65898174782328</v>
      </c>
      <c r="AJ1489" s="179">
        <v>6.75933930990003</v>
      </c>
      <c r="AK1489" s="179">
        <v>7.36393137697517</v>
      </c>
      <c r="AL1489" s="179">
        <v>6.91653324733957</v>
      </c>
      <c r="AM1489" s="179">
        <v>5.90081857465334</v>
      </c>
      <c r="AN1489" s="179">
        <v>5.88872673331183</v>
      </c>
      <c r="AO1489" s="179">
        <v>5.59852254111577</v>
      </c>
      <c r="AP1489" s="179">
        <v>4.31678735891648</v>
      </c>
      <c r="AQ1489" s="179">
        <v>3.11969506610771</v>
      </c>
      <c r="AR1489" s="179">
        <v>2.6481132537891</v>
      </c>
      <c r="AS1489" s="177">
        <v>0.8</v>
      </c>
      <c r="AT1489" s="180">
        <v>1.14292236284779</v>
      </c>
      <c r="AU1489" s="181">
        <v>1482</v>
      </c>
    </row>
    <row r="1490" customHeight="1" spans="1:47">
      <c r="A1490" s="184" t="s">
        <v>1708</v>
      </c>
      <c r="B1490" s="185" t="s">
        <v>1709</v>
      </c>
      <c r="C1490" s="167" t="s">
        <v>1719</v>
      </c>
      <c r="D1490" s="186">
        <v>0</v>
      </c>
      <c r="E1490" s="186">
        <v>0.65</v>
      </c>
      <c r="F1490" s="186" t="s">
        <v>160</v>
      </c>
      <c r="G1490" s="186" t="s">
        <v>160</v>
      </c>
      <c r="H1490" s="186" t="s">
        <v>160</v>
      </c>
      <c r="I1490" s="196" t="s">
        <v>160</v>
      </c>
      <c r="J1490" s="186" t="s">
        <v>160</v>
      </c>
      <c r="K1490" s="196" t="s">
        <v>160</v>
      </c>
      <c r="L1490" s="171">
        <v>0.3685</v>
      </c>
      <c r="M1490" s="172">
        <v>107</v>
      </c>
      <c r="N1490" s="173">
        <v>123.35</v>
      </c>
      <c r="O1490" s="173">
        <v>42.75</v>
      </c>
      <c r="Q1490" s="175">
        <v>41.35</v>
      </c>
      <c r="S1490" s="174">
        <f t="shared" si="46"/>
        <v>1.218568</v>
      </c>
      <c r="T1490" s="177">
        <f t="shared" si="47"/>
        <v>-1</v>
      </c>
      <c r="U1490" s="203">
        <v>2.45</v>
      </c>
      <c r="V1490" s="203">
        <v>3.47</v>
      </c>
      <c r="W1490" s="203">
        <v>4.63</v>
      </c>
      <c r="X1490" s="203">
        <v>5.52</v>
      </c>
      <c r="Y1490" s="203">
        <v>5.93</v>
      </c>
      <c r="Z1490" s="203">
        <v>5.7</v>
      </c>
      <c r="AA1490" s="203">
        <v>4.89</v>
      </c>
      <c r="AB1490" s="203">
        <v>4.91</v>
      </c>
      <c r="AC1490" s="203">
        <v>4.56</v>
      </c>
      <c r="AD1490" s="203">
        <v>3.47</v>
      </c>
      <c r="AE1490" s="203">
        <v>2.46</v>
      </c>
      <c r="AF1490" s="203">
        <v>2.07</v>
      </c>
      <c r="AG1490" s="179">
        <v>3.00375555570145</v>
      </c>
      <c r="AH1490" s="179">
        <v>4.25429868501389</v>
      </c>
      <c r="AI1490" s="179">
        <v>5.67648498893784</v>
      </c>
      <c r="AJ1490" s="179">
        <v>6.76764517039673</v>
      </c>
      <c r="AK1490" s="179">
        <v>7.2703144674733</v>
      </c>
      <c r="AL1490" s="179">
        <v>6.9883292520401</v>
      </c>
      <c r="AM1490" s="179">
        <v>5.99525088464493</v>
      </c>
      <c r="AN1490" s="179">
        <v>6.01977133816086</v>
      </c>
      <c r="AO1490" s="179">
        <v>5.59066340163208</v>
      </c>
      <c r="AP1490" s="179">
        <v>4.25429868501389</v>
      </c>
      <c r="AQ1490" s="179">
        <v>3.01601578245941</v>
      </c>
      <c r="AR1490" s="179">
        <v>2.53786693889877</v>
      </c>
      <c r="AS1490" s="177">
        <v>0.8</v>
      </c>
      <c r="AT1490" s="180">
        <v>1.13851538741082</v>
      </c>
      <c r="AU1490" s="181">
        <v>1483</v>
      </c>
    </row>
    <row r="1491" customHeight="1" spans="1:47">
      <c r="A1491" s="184" t="s">
        <v>1708</v>
      </c>
      <c r="B1491" s="185" t="s">
        <v>1709</v>
      </c>
      <c r="C1491" s="167" t="s">
        <v>1720</v>
      </c>
      <c r="D1491" s="186">
        <v>0</v>
      </c>
      <c r="E1491" s="186">
        <v>0.65</v>
      </c>
      <c r="F1491" s="186" t="s">
        <v>160</v>
      </c>
      <c r="G1491" s="186" t="s">
        <v>160</v>
      </c>
      <c r="H1491" s="186" t="s">
        <v>160</v>
      </c>
      <c r="I1491" s="196" t="s">
        <v>160</v>
      </c>
      <c r="J1491" s="186" t="s">
        <v>160</v>
      </c>
      <c r="K1491" s="196" t="s">
        <v>160</v>
      </c>
      <c r="L1491" s="171">
        <v>0.3685</v>
      </c>
      <c r="M1491" s="172">
        <v>106</v>
      </c>
      <c r="N1491" s="173">
        <v>123.4</v>
      </c>
      <c r="O1491" s="173">
        <v>42.5</v>
      </c>
      <c r="Q1491" s="175">
        <v>40.8</v>
      </c>
      <c r="S1491" s="174">
        <f t="shared" si="46"/>
        <v>1.218568</v>
      </c>
      <c r="T1491" s="177">
        <f t="shared" si="47"/>
        <v>-1</v>
      </c>
      <c r="U1491" s="203">
        <v>2.45</v>
      </c>
      <c r="V1491" s="203">
        <v>3.47</v>
      </c>
      <c r="W1491" s="203">
        <v>4.63</v>
      </c>
      <c r="X1491" s="203">
        <v>5.52</v>
      </c>
      <c r="Y1491" s="203">
        <v>5.93</v>
      </c>
      <c r="Z1491" s="203">
        <v>5.7</v>
      </c>
      <c r="AA1491" s="203">
        <v>4.89</v>
      </c>
      <c r="AB1491" s="203">
        <v>4.91</v>
      </c>
      <c r="AC1491" s="203">
        <v>4.56</v>
      </c>
      <c r="AD1491" s="203">
        <v>3.47</v>
      </c>
      <c r="AE1491" s="203">
        <v>2.46</v>
      </c>
      <c r="AF1491" s="203">
        <v>2.07</v>
      </c>
      <c r="AG1491" s="179">
        <v>2.98603048824522</v>
      </c>
      <c r="AH1491" s="179">
        <v>4.22919420171874</v>
      </c>
      <c r="AI1491" s="179">
        <v>5.64298822880627</v>
      </c>
      <c r="AJ1491" s="179">
        <v>6.72770950820964</v>
      </c>
      <c r="AK1491" s="179">
        <v>7.22741256950782</v>
      </c>
      <c r="AL1491" s="179">
        <v>6.94709133999908</v>
      </c>
      <c r="AM1491" s="179">
        <v>5.95987309694658</v>
      </c>
      <c r="AN1491" s="179">
        <v>5.9842488560343</v>
      </c>
      <c r="AO1491" s="179">
        <v>5.55767307199926</v>
      </c>
      <c r="AP1491" s="179">
        <v>4.22919420171874</v>
      </c>
      <c r="AQ1491" s="179">
        <v>2.99821836778908</v>
      </c>
      <c r="AR1491" s="179">
        <v>2.52289106557861</v>
      </c>
      <c r="AS1491" s="177">
        <v>0.8</v>
      </c>
      <c r="AT1491" s="180">
        <v>1.14280188703173</v>
      </c>
      <c r="AU1491" s="181">
        <v>1484</v>
      </c>
    </row>
    <row r="1492" customHeight="1" spans="1:47">
      <c r="A1492" s="184" t="s">
        <v>1708</v>
      </c>
      <c r="B1492" s="185" t="s">
        <v>1709</v>
      </c>
      <c r="C1492" s="167" t="s">
        <v>1721</v>
      </c>
      <c r="D1492" s="186">
        <v>0</v>
      </c>
      <c r="E1492" s="186">
        <v>0.65</v>
      </c>
      <c r="F1492" s="186" t="s">
        <v>160</v>
      </c>
      <c r="G1492" s="186" t="s">
        <v>160</v>
      </c>
      <c r="H1492" s="186" t="s">
        <v>160</v>
      </c>
      <c r="I1492" s="196" t="s">
        <v>160</v>
      </c>
      <c r="J1492" s="186" t="s">
        <v>160</v>
      </c>
      <c r="K1492" s="196" t="s">
        <v>160</v>
      </c>
      <c r="L1492" s="171">
        <v>0.3685</v>
      </c>
      <c r="M1492" s="172">
        <v>37</v>
      </c>
      <c r="N1492" s="173">
        <v>122.82</v>
      </c>
      <c r="O1492" s="173">
        <v>42</v>
      </c>
      <c r="Q1492" s="175">
        <v>40</v>
      </c>
      <c r="S1492" s="174">
        <f t="shared" si="46"/>
        <v>1.2336</v>
      </c>
      <c r="T1492" s="177">
        <f t="shared" si="47"/>
        <v>-1</v>
      </c>
      <c r="U1492" s="203">
        <v>2.5</v>
      </c>
      <c r="V1492" s="203">
        <v>3.47</v>
      </c>
      <c r="W1492" s="203">
        <v>4.62</v>
      </c>
      <c r="X1492" s="203">
        <v>5.49</v>
      </c>
      <c r="Y1492" s="203">
        <v>6.11</v>
      </c>
      <c r="Z1492" s="203">
        <v>5.76</v>
      </c>
      <c r="AA1492" s="203">
        <v>5.07</v>
      </c>
      <c r="AB1492" s="203">
        <v>4.97</v>
      </c>
      <c r="AC1492" s="203">
        <v>4.65</v>
      </c>
      <c r="AD1492" s="203">
        <v>3.46</v>
      </c>
      <c r="AE1492" s="203">
        <v>2.46</v>
      </c>
      <c r="AF1492" s="203">
        <v>2.11</v>
      </c>
      <c r="AG1492" s="179">
        <v>3.01870946822309</v>
      </c>
      <c r="AH1492" s="179">
        <v>4.18996874189364</v>
      </c>
      <c r="AI1492" s="179">
        <v>5.57857509727627</v>
      </c>
      <c r="AJ1492" s="179">
        <v>6.6290859922179</v>
      </c>
      <c r="AK1492" s="179">
        <v>7.37772594033722</v>
      </c>
      <c r="AL1492" s="179">
        <v>6.95510661478599</v>
      </c>
      <c r="AM1492" s="179">
        <v>6.12194280155642</v>
      </c>
      <c r="AN1492" s="179">
        <v>6.0011944228275</v>
      </c>
      <c r="AO1492" s="179">
        <v>5.61479961089494</v>
      </c>
      <c r="AP1492" s="179">
        <v>4.17789390402075</v>
      </c>
      <c r="AQ1492" s="179">
        <v>2.97041011673152</v>
      </c>
      <c r="AR1492" s="179">
        <v>2.54779079118029</v>
      </c>
      <c r="AS1492" s="177">
        <v>0.8</v>
      </c>
      <c r="AT1492" s="180">
        <v>1.14111023978476</v>
      </c>
      <c r="AU1492" s="181">
        <v>1485</v>
      </c>
    </row>
    <row r="1493" customHeight="1" spans="1:47">
      <c r="A1493" s="184" t="s">
        <v>1708</v>
      </c>
      <c r="B1493" s="185" t="s">
        <v>1722</v>
      </c>
      <c r="C1493" s="167" t="s">
        <v>1723</v>
      </c>
      <c r="D1493" s="186">
        <v>0</v>
      </c>
      <c r="E1493" s="186">
        <v>0.65</v>
      </c>
      <c r="F1493" s="186" t="s">
        <v>160</v>
      </c>
      <c r="G1493" s="186" t="s">
        <v>160</v>
      </c>
      <c r="H1493" s="186" t="s">
        <v>160</v>
      </c>
      <c r="I1493" s="196" t="s">
        <v>160</v>
      </c>
      <c r="J1493" s="186" t="s">
        <v>160</v>
      </c>
      <c r="K1493" s="196" t="s">
        <v>160</v>
      </c>
      <c r="L1493" s="171">
        <v>0.3685</v>
      </c>
      <c r="M1493" s="172">
        <v>168</v>
      </c>
      <c r="N1493" s="173">
        <v>120.45</v>
      </c>
      <c r="O1493" s="173">
        <v>41.57</v>
      </c>
      <c r="Q1493" s="175">
        <v>39.97</v>
      </c>
      <c r="S1493" s="174">
        <f t="shared" si="46"/>
        <v>1.280592</v>
      </c>
      <c r="T1493" s="177">
        <f t="shared" si="47"/>
        <v>-1</v>
      </c>
      <c r="U1493" s="203">
        <v>2.62</v>
      </c>
      <c r="V1493" s="203">
        <v>3.53</v>
      </c>
      <c r="W1493" s="203">
        <v>4.76</v>
      </c>
      <c r="X1493" s="203">
        <v>5.76</v>
      </c>
      <c r="Y1493" s="203">
        <v>6.34</v>
      </c>
      <c r="Z1493" s="203">
        <v>5.85</v>
      </c>
      <c r="AA1493" s="203">
        <v>5.38</v>
      </c>
      <c r="AB1493" s="203">
        <v>5.1</v>
      </c>
      <c r="AC1493" s="203">
        <v>4.74</v>
      </c>
      <c r="AD1493" s="203">
        <v>3.65</v>
      </c>
      <c r="AE1493" s="203">
        <v>2.61</v>
      </c>
      <c r="AF1493" s="203">
        <v>2.25</v>
      </c>
      <c r="AG1493" s="179">
        <v>3.167163187026</v>
      </c>
      <c r="AH1493" s="179">
        <v>4.26720841610755</v>
      </c>
      <c r="AI1493" s="179">
        <v>5.75408273673426</v>
      </c>
      <c r="AJ1493" s="179">
        <v>6.96292364781289</v>
      </c>
      <c r="AK1493" s="179">
        <v>7.66405137623849</v>
      </c>
      <c r="AL1493" s="179">
        <v>7.07171932980996</v>
      </c>
      <c r="AM1493" s="179">
        <v>6.50356410160301</v>
      </c>
      <c r="AN1493" s="179">
        <v>6.16508864650099</v>
      </c>
      <c r="AO1493" s="179">
        <v>5.72990591851269</v>
      </c>
      <c r="AP1493" s="179">
        <v>4.41226932543699</v>
      </c>
      <c r="AQ1493" s="179">
        <v>3.15507477791521</v>
      </c>
      <c r="AR1493" s="179">
        <v>2.71989204992691</v>
      </c>
      <c r="AS1493" s="177">
        <v>0.8</v>
      </c>
      <c r="AT1493" s="180">
        <v>1.14385446521419</v>
      </c>
      <c r="AU1493" s="181">
        <v>1486</v>
      </c>
    </row>
    <row r="1494" customHeight="1" spans="1:47">
      <c r="A1494" s="184" t="s">
        <v>1708</v>
      </c>
      <c r="B1494" s="185" t="s">
        <v>1722</v>
      </c>
      <c r="C1494" s="167" t="s">
        <v>1724</v>
      </c>
      <c r="D1494" s="186">
        <v>0</v>
      </c>
      <c r="E1494" s="186">
        <v>0.65</v>
      </c>
      <c r="F1494" s="186" t="s">
        <v>160</v>
      </c>
      <c r="G1494" s="186" t="s">
        <v>160</v>
      </c>
      <c r="H1494" s="186" t="s">
        <v>160</v>
      </c>
      <c r="I1494" s="196" t="s">
        <v>160</v>
      </c>
      <c r="J1494" s="186" t="s">
        <v>160</v>
      </c>
      <c r="K1494" s="196" t="s">
        <v>160</v>
      </c>
      <c r="L1494" s="171">
        <v>0.3685</v>
      </c>
      <c r="M1494" s="172">
        <v>163</v>
      </c>
      <c r="N1494" s="173">
        <v>120.45</v>
      </c>
      <c r="O1494" s="173">
        <v>41.57</v>
      </c>
      <c r="Q1494" s="175">
        <v>39.97</v>
      </c>
      <c r="S1494" s="174">
        <f t="shared" si="46"/>
        <v>1.280592</v>
      </c>
      <c r="T1494" s="177">
        <f t="shared" si="47"/>
        <v>-1</v>
      </c>
      <c r="U1494" s="203">
        <v>2.62</v>
      </c>
      <c r="V1494" s="203">
        <v>3.53</v>
      </c>
      <c r="W1494" s="203">
        <v>4.76</v>
      </c>
      <c r="X1494" s="203">
        <v>5.76</v>
      </c>
      <c r="Y1494" s="203">
        <v>6.34</v>
      </c>
      <c r="Z1494" s="203">
        <v>5.85</v>
      </c>
      <c r="AA1494" s="203">
        <v>5.38</v>
      </c>
      <c r="AB1494" s="203">
        <v>5.1</v>
      </c>
      <c r="AC1494" s="203">
        <v>4.74</v>
      </c>
      <c r="AD1494" s="203">
        <v>3.65</v>
      </c>
      <c r="AE1494" s="203">
        <v>2.61</v>
      </c>
      <c r="AF1494" s="203">
        <v>2.25</v>
      </c>
      <c r="AG1494" s="179">
        <v>3.167163187026</v>
      </c>
      <c r="AH1494" s="179">
        <v>4.26720841610755</v>
      </c>
      <c r="AI1494" s="179">
        <v>5.75408273673426</v>
      </c>
      <c r="AJ1494" s="179">
        <v>6.96292364781289</v>
      </c>
      <c r="AK1494" s="179">
        <v>7.66405137623849</v>
      </c>
      <c r="AL1494" s="179">
        <v>7.07171932980996</v>
      </c>
      <c r="AM1494" s="179">
        <v>6.50356410160301</v>
      </c>
      <c r="AN1494" s="179">
        <v>6.16508864650099</v>
      </c>
      <c r="AO1494" s="179">
        <v>5.72990591851269</v>
      </c>
      <c r="AP1494" s="179">
        <v>4.41226932543699</v>
      </c>
      <c r="AQ1494" s="179">
        <v>3.15507477791521</v>
      </c>
      <c r="AR1494" s="179">
        <v>2.71989204992691</v>
      </c>
      <c r="AS1494" s="177">
        <v>0.8</v>
      </c>
      <c r="AT1494" s="180">
        <v>1.15328739410798</v>
      </c>
      <c r="AU1494" s="181">
        <v>1487</v>
      </c>
    </row>
    <row r="1495" customHeight="1" spans="1:47">
      <c r="A1495" s="184" t="s">
        <v>1708</v>
      </c>
      <c r="B1495" s="185" t="s">
        <v>1722</v>
      </c>
      <c r="C1495" s="167" t="s">
        <v>1725</v>
      </c>
      <c r="D1495" s="186">
        <v>0</v>
      </c>
      <c r="E1495" s="186">
        <v>0.65</v>
      </c>
      <c r="F1495" s="186" t="s">
        <v>160</v>
      </c>
      <c r="G1495" s="186" t="s">
        <v>160</v>
      </c>
      <c r="H1495" s="186" t="s">
        <v>160</v>
      </c>
      <c r="I1495" s="196" t="s">
        <v>160</v>
      </c>
      <c r="J1495" s="186" t="s">
        <v>160</v>
      </c>
      <c r="K1495" s="196" t="s">
        <v>160</v>
      </c>
      <c r="L1495" s="171">
        <v>0.3685</v>
      </c>
      <c r="M1495" s="172">
        <v>179</v>
      </c>
      <c r="N1495" s="173">
        <v>120.43</v>
      </c>
      <c r="O1495" s="173">
        <v>41.6</v>
      </c>
      <c r="Q1495" s="175">
        <v>40</v>
      </c>
      <c r="S1495" s="174">
        <f t="shared" si="46"/>
        <v>1.280592</v>
      </c>
      <c r="T1495" s="177">
        <f t="shared" si="47"/>
        <v>-1</v>
      </c>
      <c r="U1495" s="203">
        <v>2.62</v>
      </c>
      <c r="V1495" s="203">
        <v>3.53</v>
      </c>
      <c r="W1495" s="203">
        <v>4.76</v>
      </c>
      <c r="X1495" s="203">
        <v>5.76</v>
      </c>
      <c r="Y1495" s="203">
        <v>6.34</v>
      </c>
      <c r="Z1495" s="203">
        <v>5.85</v>
      </c>
      <c r="AA1495" s="203">
        <v>5.38</v>
      </c>
      <c r="AB1495" s="203">
        <v>5.1</v>
      </c>
      <c r="AC1495" s="203">
        <v>4.74</v>
      </c>
      <c r="AD1495" s="203">
        <v>3.65</v>
      </c>
      <c r="AE1495" s="203">
        <v>2.61</v>
      </c>
      <c r="AF1495" s="203">
        <v>2.25</v>
      </c>
      <c r="AG1495" s="179">
        <v>3.16992928270675</v>
      </c>
      <c r="AH1495" s="179">
        <v>4.27093525494459</v>
      </c>
      <c r="AI1495" s="179">
        <v>5.75910816247486</v>
      </c>
      <c r="AJ1495" s="179">
        <v>6.96900483526369</v>
      </c>
      <c r="AK1495" s="179">
        <v>7.67074490548121</v>
      </c>
      <c r="AL1495" s="179">
        <v>7.07789553581468</v>
      </c>
      <c r="AM1495" s="179">
        <v>6.50924409960393</v>
      </c>
      <c r="AN1495" s="179">
        <v>6.17047303122306</v>
      </c>
      <c r="AO1495" s="179">
        <v>5.73491022901908</v>
      </c>
      <c r="AP1495" s="179">
        <v>4.41612285567925</v>
      </c>
      <c r="AQ1495" s="179">
        <v>3.15783031597886</v>
      </c>
      <c r="AR1495" s="179">
        <v>2.72226751377488</v>
      </c>
      <c r="AS1495" s="177">
        <v>0.8</v>
      </c>
      <c r="AT1495" s="180">
        <v>1.14079146185184</v>
      </c>
      <c r="AU1495" s="181">
        <v>1488</v>
      </c>
    </row>
    <row r="1496" customHeight="1" spans="1:47">
      <c r="A1496" s="184" t="s">
        <v>1708</v>
      </c>
      <c r="B1496" s="185" t="s">
        <v>1722</v>
      </c>
      <c r="C1496" s="167" t="s">
        <v>1726</v>
      </c>
      <c r="D1496" s="186">
        <v>0</v>
      </c>
      <c r="E1496" s="186">
        <v>0.65</v>
      </c>
      <c r="F1496" s="186" t="s">
        <v>160</v>
      </c>
      <c r="G1496" s="186" t="s">
        <v>160</v>
      </c>
      <c r="H1496" s="186" t="s">
        <v>160</v>
      </c>
      <c r="I1496" s="196" t="s">
        <v>160</v>
      </c>
      <c r="J1496" s="186" t="s">
        <v>160</v>
      </c>
      <c r="K1496" s="196" t="s">
        <v>160</v>
      </c>
      <c r="L1496" s="171">
        <v>0.3685</v>
      </c>
      <c r="M1496" s="172">
        <v>197</v>
      </c>
      <c r="N1496" s="173">
        <v>120.47</v>
      </c>
      <c r="O1496" s="173">
        <v>41.58</v>
      </c>
      <c r="Q1496" s="175">
        <v>39.98</v>
      </c>
      <c r="S1496" s="174">
        <f t="shared" si="46"/>
        <v>1.280592</v>
      </c>
      <c r="T1496" s="177">
        <f t="shared" si="47"/>
        <v>-1</v>
      </c>
      <c r="U1496" s="203">
        <v>2.62</v>
      </c>
      <c r="V1496" s="203">
        <v>3.53</v>
      </c>
      <c r="W1496" s="203">
        <v>4.76</v>
      </c>
      <c r="X1496" s="203">
        <v>5.76</v>
      </c>
      <c r="Y1496" s="203">
        <v>6.34</v>
      </c>
      <c r="Z1496" s="203">
        <v>5.85</v>
      </c>
      <c r="AA1496" s="203">
        <v>5.38</v>
      </c>
      <c r="AB1496" s="203">
        <v>5.1</v>
      </c>
      <c r="AC1496" s="203">
        <v>4.74</v>
      </c>
      <c r="AD1496" s="203">
        <v>3.65</v>
      </c>
      <c r="AE1496" s="203">
        <v>2.61</v>
      </c>
      <c r="AF1496" s="203">
        <v>2.25</v>
      </c>
      <c r="AG1496" s="179">
        <v>3.16765420992791</v>
      </c>
      <c r="AH1496" s="179">
        <v>4.26786998513188</v>
      </c>
      <c r="AI1496" s="179">
        <v>5.75497482414383</v>
      </c>
      <c r="AJ1496" s="179">
        <v>6.9640031485438</v>
      </c>
      <c r="AK1496" s="179">
        <v>7.66523957669578</v>
      </c>
      <c r="AL1496" s="179">
        <v>7.07281569773979</v>
      </c>
      <c r="AM1496" s="179">
        <v>6.50457238527181</v>
      </c>
      <c r="AN1496" s="179">
        <v>6.16604445443982</v>
      </c>
      <c r="AO1496" s="179">
        <v>5.73079425765583</v>
      </c>
      <c r="AP1496" s="179">
        <v>4.41295338405987</v>
      </c>
      <c r="AQ1496" s="179">
        <v>3.15556392668391</v>
      </c>
      <c r="AR1496" s="179">
        <v>2.72031372989992</v>
      </c>
      <c r="AS1496" s="177">
        <v>0.8</v>
      </c>
      <c r="AT1496" s="180">
        <v>1.13187603088317</v>
      </c>
      <c r="AU1496" s="181">
        <v>1489</v>
      </c>
    </row>
    <row r="1497" customHeight="1" spans="1:47">
      <c r="A1497" s="184" t="s">
        <v>1708</v>
      </c>
      <c r="B1497" s="185" t="s">
        <v>1722</v>
      </c>
      <c r="C1497" s="167" t="s">
        <v>1727</v>
      </c>
      <c r="D1497" s="186">
        <v>0</v>
      </c>
      <c r="E1497" s="186">
        <v>0.65</v>
      </c>
      <c r="F1497" s="186" t="s">
        <v>160</v>
      </c>
      <c r="G1497" s="186" t="s">
        <v>160</v>
      </c>
      <c r="H1497" s="186" t="s">
        <v>160</v>
      </c>
      <c r="I1497" s="196" t="s">
        <v>160</v>
      </c>
      <c r="J1497" s="186" t="s">
        <v>160</v>
      </c>
      <c r="K1497" s="196" t="s">
        <v>160</v>
      </c>
      <c r="L1497" s="171">
        <v>0.3685</v>
      </c>
      <c r="M1497" s="172">
        <v>413</v>
      </c>
      <c r="N1497" s="173">
        <v>119.63</v>
      </c>
      <c r="O1497" s="173">
        <v>41.4</v>
      </c>
      <c r="Q1497" s="175">
        <v>39.5</v>
      </c>
      <c r="S1497" s="174">
        <f t="shared" si="46"/>
        <v>1.294952</v>
      </c>
      <c r="T1497" s="177">
        <f t="shared" si="47"/>
        <v>-1</v>
      </c>
      <c r="U1497" s="203">
        <v>2.62</v>
      </c>
      <c r="V1497" s="203">
        <v>3.56</v>
      </c>
      <c r="W1497" s="203">
        <v>4.8</v>
      </c>
      <c r="X1497" s="203">
        <v>5.83</v>
      </c>
      <c r="Y1497" s="203">
        <v>6.35</v>
      </c>
      <c r="Z1497" s="203">
        <v>5.98</v>
      </c>
      <c r="AA1497" s="203">
        <v>5.54</v>
      </c>
      <c r="AB1497" s="203">
        <v>5.16</v>
      </c>
      <c r="AC1497" s="203">
        <v>4.75</v>
      </c>
      <c r="AD1497" s="203">
        <v>3.67</v>
      </c>
      <c r="AE1497" s="203">
        <v>2.65</v>
      </c>
      <c r="AF1497" s="203">
        <v>2.27</v>
      </c>
      <c r="AG1497" s="179">
        <v>3.15212857310541</v>
      </c>
      <c r="AH1497" s="179">
        <v>4.28304493139514</v>
      </c>
      <c r="AI1497" s="179">
        <v>5.77489204233053</v>
      </c>
      <c r="AJ1497" s="179">
        <v>7.01408762641395</v>
      </c>
      <c r="AK1497" s="179">
        <v>7.63970093099976</v>
      </c>
      <c r="AL1497" s="179">
        <v>7.19455300273678</v>
      </c>
      <c r="AM1497" s="179">
        <v>6.66518789885648</v>
      </c>
      <c r="AN1497" s="179">
        <v>6.20800894550532</v>
      </c>
      <c r="AO1497" s="179">
        <v>5.71473691688958</v>
      </c>
      <c r="AP1497" s="179">
        <v>4.41538620736521</v>
      </c>
      <c r="AQ1497" s="179">
        <v>3.18822164836998</v>
      </c>
      <c r="AR1497" s="179">
        <v>2.73104269501881</v>
      </c>
      <c r="AS1497" s="177">
        <v>0.8</v>
      </c>
      <c r="AT1497" s="180">
        <v>1.13187603088317</v>
      </c>
      <c r="AU1497" s="181">
        <v>1490</v>
      </c>
    </row>
    <row r="1498" customHeight="1" spans="1:47">
      <c r="A1498" s="184" t="s">
        <v>1708</v>
      </c>
      <c r="B1498" s="185" t="s">
        <v>1722</v>
      </c>
      <c r="C1498" s="167" t="s">
        <v>1728</v>
      </c>
      <c r="D1498" s="186">
        <v>0</v>
      </c>
      <c r="E1498" s="186">
        <v>0.65</v>
      </c>
      <c r="F1498" s="186" t="s">
        <v>160</v>
      </c>
      <c r="G1498" s="186" t="s">
        <v>160</v>
      </c>
      <c r="H1498" s="186" t="s">
        <v>160</v>
      </c>
      <c r="I1498" s="196" t="s">
        <v>160</v>
      </c>
      <c r="J1498" s="186" t="s">
        <v>160</v>
      </c>
      <c r="K1498" s="196" t="s">
        <v>160</v>
      </c>
      <c r="L1498" s="171">
        <v>0.3685</v>
      </c>
      <c r="M1498" s="172">
        <v>163</v>
      </c>
      <c r="N1498" s="173">
        <v>120.45</v>
      </c>
      <c r="O1498" s="173">
        <v>41.57</v>
      </c>
      <c r="Q1498" s="175">
        <v>39.97</v>
      </c>
      <c r="S1498" s="174">
        <f t="shared" si="46"/>
        <v>1.280592</v>
      </c>
      <c r="T1498" s="177">
        <f t="shared" si="47"/>
        <v>-1</v>
      </c>
      <c r="U1498" s="203">
        <v>2.62</v>
      </c>
      <c r="V1498" s="203">
        <v>3.53</v>
      </c>
      <c r="W1498" s="203">
        <v>4.76</v>
      </c>
      <c r="X1498" s="203">
        <v>5.76</v>
      </c>
      <c r="Y1498" s="203">
        <v>6.34</v>
      </c>
      <c r="Z1498" s="203">
        <v>5.85</v>
      </c>
      <c r="AA1498" s="203">
        <v>5.38</v>
      </c>
      <c r="AB1498" s="203">
        <v>5.1</v>
      </c>
      <c r="AC1498" s="203">
        <v>4.74</v>
      </c>
      <c r="AD1498" s="203">
        <v>3.65</v>
      </c>
      <c r="AE1498" s="203">
        <v>2.61</v>
      </c>
      <c r="AF1498" s="203">
        <v>2.25</v>
      </c>
      <c r="AG1498" s="179">
        <v>3.167163187026</v>
      </c>
      <c r="AH1498" s="179">
        <v>4.26720841610755</v>
      </c>
      <c r="AI1498" s="179">
        <v>5.75408273673426</v>
      </c>
      <c r="AJ1498" s="179">
        <v>6.96292364781289</v>
      </c>
      <c r="AK1498" s="179">
        <v>7.66405137623849</v>
      </c>
      <c r="AL1498" s="179">
        <v>7.07171932980996</v>
      </c>
      <c r="AM1498" s="179">
        <v>6.50356410160301</v>
      </c>
      <c r="AN1498" s="179">
        <v>6.16508864650099</v>
      </c>
      <c r="AO1498" s="179">
        <v>5.72990591851269</v>
      </c>
      <c r="AP1498" s="179">
        <v>4.41226932543699</v>
      </c>
      <c r="AQ1498" s="179">
        <v>3.15507477791521</v>
      </c>
      <c r="AR1498" s="179">
        <v>2.71989204992691</v>
      </c>
      <c r="AS1498" s="177">
        <v>0.8</v>
      </c>
      <c r="AT1498" s="180">
        <v>1.12688286599963</v>
      </c>
      <c r="AU1498" s="181">
        <v>1491</v>
      </c>
    </row>
    <row r="1499" customHeight="1" spans="1:47">
      <c r="A1499" s="184" t="s">
        <v>1708</v>
      </c>
      <c r="B1499" s="185" t="s">
        <v>1722</v>
      </c>
      <c r="C1499" s="167" t="s">
        <v>1729</v>
      </c>
      <c r="D1499" s="186">
        <v>0</v>
      </c>
      <c r="E1499" s="186">
        <v>0.65</v>
      </c>
      <c r="F1499" s="186" t="s">
        <v>160</v>
      </c>
      <c r="G1499" s="186" t="s">
        <v>160</v>
      </c>
      <c r="H1499" s="186" t="s">
        <v>160</v>
      </c>
      <c r="I1499" s="196" t="s">
        <v>160</v>
      </c>
      <c r="J1499" s="186" t="s">
        <v>160</v>
      </c>
      <c r="K1499" s="196" t="s">
        <v>160</v>
      </c>
      <c r="L1499" s="171">
        <v>0.3685</v>
      </c>
      <c r="M1499" s="172">
        <v>221</v>
      </c>
      <c r="N1499" s="173">
        <v>120.77</v>
      </c>
      <c r="O1499" s="173">
        <v>41.8</v>
      </c>
      <c r="Q1499" s="175">
        <v>40.3</v>
      </c>
      <c r="S1499" s="174">
        <f t="shared" si="46"/>
        <v>1.280592</v>
      </c>
      <c r="T1499" s="177">
        <f t="shared" si="47"/>
        <v>-1</v>
      </c>
      <c r="U1499" s="203">
        <v>2.62</v>
      </c>
      <c r="V1499" s="203">
        <v>3.53</v>
      </c>
      <c r="W1499" s="203">
        <v>4.76</v>
      </c>
      <c r="X1499" s="203">
        <v>5.76</v>
      </c>
      <c r="Y1499" s="203">
        <v>6.34</v>
      </c>
      <c r="Z1499" s="203">
        <v>5.85</v>
      </c>
      <c r="AA1499" s="203">
        <v>5.38</v>
      </c>
      <c r="AB1499" s="203">
        <v>5.1</v>
      </c>
      <c r="AC1499" s="203">
        <v>4.74</v>
      </c>
      <c r="AD1499" s="203">
        <v>3.65</v>
      </c>
      <c r="AE1499" s="203">
        <v>2.61</v>
      </c>
      <c r="AF1499" s="203">
        <v>2.25</v>
      </c>
      <c r="AG1499" s="179">
        <v>3.18220485525444</v>
      </c>
      <c r="AH1499" s="179">
        <v>4.28747448055274</v>
      </c>
      <c r="AI1499" s="179">
        <v>5.78141034771418</v>
      </c>
      <c r="AJ1499" s="179">
        <v>6.99599235353649</v>
      </c>
      <c r="AK1499" s="179">
        <v>7.70044991691343</v>
      </c>
      <c r="AL1499" s="179">
        <v>7.1053047340605</v>
      </c>
      <c r="AM1499" s="179">
        <v>6.53445119132401</v>
      </c>
      <c r="AN1499" s="179">
        <v>6.19436822969377</v>
      </c>
      <c r="AO1499" s="179">
        <v>5.75711870759774</v>
      </c>
      <c r="AP1499" s="179">
        <v>4.43322432125142</v>
      </c>
      <c r="AQ1499" s="179">
        <v>3.17005903519622</v>
      </c>
      <c r="AR1499" s="179">
        <v>2.73280951310019</v>
      </c>
      <c r="AS1499" s="177">
        <v>0.8</v>
      </c>
      <c r="AT1499" s="180">
        <v>1.12842959188258</v>
      </c>
      <c r="AU1499" s="181">
        <v>1492</v>
      </c>
    </row>
    <row r="1500" customHeight="1" spans="1:47">
      <c r="A1500" s="184" t="s">
        <v>1708</v>
      </c>
      <c r="B1500" s="185" t="s">
        <v>1722</v>
      </c>
      <c r="C1500" s="167" t="s">
        <v>1730</v>
      </c>
      <c r="D1500" s="186">
        <v>0</v>
      </c>
      <c r="E1500" s="186">
        <v>0.65</v>
      </c>
      <c r="F1500" s="186" t="s">
        <v>160</v>
      </c>
      <c r="G1500" s="186" t="s">
        <v>160</v>
      </c>
      <c r="H1500" s="186" t="s">
        <v>160</v>
      </c>
      <c r="I1500" s="196" t="s">
        <v>160</v>
      </c>
      <c r="J1500" s="186" t="s">
        <v>160</v>
      </c>
      <c r="K1500" s="196" t="s">
        <v>160</v>
      </c>
      <c r="L1500" s="171">
        <v>0.3685</v>
      </c>
      <c r="M1500" s="172">
        <v>398</v>
      </c>
      <c r="N1500" s="173">
        <v>119.4</v>
      </c>
      <c r="O1500" s="173">
        <v>41.25</v>
      </c>
      <c r="Q1500" s="175">
        <v>39.25</v>
      </c>
      <c r="S1500" s="174">
        <f t="shared" si="46"/>
        <v>1.294952</v>
      </c>
      <c r="T1500" s="177">
        <f t="shared" si="47"/>
        <v>-1</v>
      </c>
      <c r="U1500" s="203">
        <v>2.62</v>
      </c>
      <c r="V1500" s="203">
        <v>3.56</v>
      </c>
      <c r="W1500" s="203">
        <v>4.8</v>
      </c>
      <c r="X1500" s="203">
        <v>5.83</v>
      </c>
      <c r="Y1500" s="203">
        <v>6.35</v>
      </c>
      <c r="Z1500" s="203">
        <v>5.98</v>
      </c>
      <c r="AA1500" s="203">
        <v>5.54</v>
      </c>
      <c r="AB1500" s="203">
        <v>5.16</v>
      </c>
      <c r="AC1500" s="203">
        <v>4.75</v>
      </c>
      <c r="AD1500" s="203">
        <v>3.67</v>
      </c>
      <c r="AE1500" s="203">
        <v>2.65</v>
      </c>
      <c r="AF1500" s="203">
        <v>2.27</v>
      </c>
      <c r="AG1500" s="179">
        <v>3.14317775485115</v>
      </c>
      <c r="AH1500" s="179">
        <v>4.27088275086644</v>
      </c>
      <c r="AI1500" s="179">
        <v>5.75849359667385</v>
      </c>
      <c r="AJ1500" s="179">
        <v>6.99417034762678</v>
      </c>
      <c r="AK1500" s="179">
        <v>7.61800715393312</v>
      </c>
      <c r="AL1500" s="179">
        <v>7.17412327252284</v>
      </c>
      <c r="AM1500" s="179">
        <v>6.64626135949441</v>
      </c>
      <c r="AN1500" s="179">
        <v>6.19038061642439</v>
      </c>
      <c r="AO1500" s="179">
        <v>5.69850928837517</v>
      </c>
      <c r="AP1500" s="179">
        <v>4.40284822912355</v>
      </c>
      <c r="AQ1500" s="179">
        <v>3.17916833983036</v>
      </c>
      <c r="AR1500" s="179">
        <v>2.72328759676034</v>
      </c>
      <c r="AS1500" s="177">
        <v>0.8</v>
      </c>
      <c r="AT1500" s="180">
        <v>1.13502158126606</v>
      </c>
      <c r="AU1500" s="181">
        <v>1493</v>
      </c>
    </row>
    <row r="1501" customHeight="1" spans="1:47">
      <c r="A1501" s="184" t="s">
        <v>1708</v>
      </c>
      <c r="B1501" s="185" t="s">
        <v>1731</v>
      </c>
      <c r="C1501" s="167" t="s">
        <v>1732</v>
      </c>
      <c r="D1501" s="186">
        <v>0</v>
      </c>
      <c r="E1501" s="186">
        <v>0.65</v>
      </c>
      <c r="F1501" s="186" t="s">
        <v>160</v>
      </c>
      <c r="G1501" s="186" t="s">
        <v>160</v>
      </c>
      <c r="H1501" s="186" t="s">
        <v>160</v>
      </c>
      <c r="I1501" s="196" t="s">
        <v>160</v>
      </c>
      <c r="J1501" s="186" t="s">
        <v>160</v>
      </c>
      <c r="K1501" s="196" t="s">
        <v>160</v>
      </c>
      <c r="L1501" s="171">
        <v>0.3685</v>
      </c>
      <c r="M1501" s="172">
        <v>146</v>
      </c>
      <c r="N1501" s="173">
        <v>121.67</v>
      </c>
      <c r="O1501" s="173">
        <v>42.02</v>
      </c>
      <c r="Q1501" s="175">
        <v>39.72</v>
      </c>
      <c r="S1501" s="174">
        <f t="shared" si="46"/>
        <v>1.225448</v>
      </c>
      <c r="T1501" s="177">
        <f t="shared" si="47"/>
        <v>-1</v>
      </c>
      <c r="U1501" s="203">
        <v>2.51</v>
      </c>
      <c r="V1501" s="203">
        <v>3.45</v>
      </c>
      <c r="W1501" s="203">
        <v>4.58</v>
      </c>
      <c r="X1501" s="203">
        <v>5.29</v>
      </c>
      <c r="Y1501" s="203">
        <v>5.99</v>
      </c>
      <c r="Z1501" s="203">
        <v>5.8</v>
      </c>
      <c r="AA1501" s="203">
        <v>5.25</v>
      </c>
      <c r="AB1501" s="203">
        <v>5.05</v>
      </c>
      <c r="AC1501" s="203">
        <v>4.59</v>
      </c>
      <c r="AD1501" s="203">
        <v>3.31</v>
      </c>
      <c r="AE1501" s="203">
        <v>2.39</v>
      </c>
      <c r="AF1501" s="203">
        <v>2.12</v>
      </c>
      <c r="AG1501" s="179">
        <v>3.02056651934639</v>
      </c>
      <c r="AH1501" s="179">
        <v>4.1517746979064</v>
      </c>
      <c r="AI1501" s="179">
        <v>5.51163133809023</v>
      </c>
      <c r="AJ1501" s="179">
        <v>6.36605453678981</v>
      </c>
      <c r="AK1501" s="179">
        <v>7.20844360593024</v>
      </c>
      <c r="AL1501" s="179">
        <v>6.97979514430641</v>
      </c>
      <c r="AM1501" s="179">
        <v>6.31791801855322</v>
      </c>
      <c r="AN1501" s="179">
        <v>6.07723542737024</v>
      </c>
      <c r="AO1501" s="179">
        <v>5.52366546764938</v>
      </c>
      <c r="AP1501" s="179">
        <v>3.98329688407831</v>
      </c>
      <c r="AQ1501" s="179">
        <v>2.87615696463661</v>
      </c>
      <c r="AR1501" s="179">
        <v>2.55123546653958</v>
      </c>
      <c r="AS1501" s="177">
        <v>0.8</v>
      </c>
      <c r="AT1501" s="180">
        <v>1.13087109257949</v>
      </c>
      <c r="AU1501" s="181">
        <v>1494</v>
      </c>
    </row>
    <row r="1502" customHeight="1" spans="1:47">
      <c r="A1502" s="184" t="s">
        <v>1708</v>
      </c>
      <c r="B1502" s="185" t="s">
        <v>1731</v>
      </c>
      <c r="C1502" s="167" t="s">
        <v>1348</v>
      </c>
      <c r="D1502" s="186">
        <v>0</v>
      </c>
      <c r="E1502" s="186">
        <v>0.65</v>
      </c>
      <c r="F1502" s="186" t="s">
        <v>160</v>
      </c>
      <c r="G1502" s="186" t="s">
        <v>160</v>
      </c>
      <c r="H1502" s="186" t="s">
        <v>160</v>
      </c>
      <c r="I1502" s="196" t="s">
        <v>160</v>
      </c>
      <c r="J1502" s="186" t="s">
        <v>160</v>
      </c>
      <c r="K1502" s="196" t="s">
        <v>160</v>
      </c>
      <c r="L1502" s="171">
        <v>0.3685</v>
      </c>
      <c r="M1502" s="172">
        <v>142</v>
      </c>
      <c r="N1502" s="173">
        <v>121.65</v>
      </c>
      <c r="O1502" s="173">
        <v>42.02</v>
      </c>
      <c r="Q1502" s="175">
        <v>39.72</v>
      </c>
      <c r="S1502" s="174">
        <f t="shared" si="46"/>
        <v>1.225448</v>
      </c>
      <c r="T1502" s="177">
        <f t="shared" si="47"/>
        <v>-1</v>
      </c>
      <c r="U1502" s="203">
        <v>2.51</v>
      </c>
      <c r="V1502" s="203">
        <v>3.45</v>
      </c>
      <c r="W1502" s="203">
        <v>4.58</v>
      </c>
      <c r="X1502" s="203">
        <v>5.29</v>
      </c>
      <c r="Y1502" s="203">
        <v>5.99</v>
      </c>
      <c r="Z1502" s="203">
        <v>5.8</v>
      </c>
      <c r="AA1502" s="203">
        <v>5.25</v>
      </c>
      <c r="AB1502" s="203">
        <v>5.05</v>
      </c>
      <c r="AC1502" s="203">
        <v>4.59</v>
      </c>
      <c r="AD1502" s="203">
        <v>3.31</v>
      </c>
      <c r="AE1502" s="203">
        <v>2.39</v>
      </c>
      <c r="AF1502" s="203">
        <v>2.12</v>
      </c>
      <c r="AG1502" s="179">
        <v>3.02056651934639</v>
      </c>
      <c r="AH1502" s="179">
        <v>4.1517746979064</v>
      </c>
      <c r="AI1502" s="179">
        <v>5.51163133809023</v>
      </c>
      <c r="AJ1502" s="179">
        <v>6.36605453678981</v>
      </c>
      <c r="AK1502" s="179">
        <v>7.20844360593024</v>
      </c>
      <c r="AL1502" s="179">
        <v>6.97979514430641</v>
      </c>
      <c r="AM1502" s="179">
        <v>6.31791801855322</v>
      </c>
      <c r="AN1502" s="179">
        <v>6.07723542737024</v>
      </c>
      <c r="AO1502" s="179">
        <v>5.52366546764938</v>
      </c>
      <c r="AP1502" s="179">
        <v>3.98329688407831</v>
      </c>
      <c r="AQ1502" s="179">
        <v>2.87615696463661</v>
      </c>
      <c r="AR1502" s="179">
        <v>2.55123546653958</v>
      </c>
      <c r="AS1502" s="177">
        <v>0.8</v>
      </c>
      <c r="AT1502" s="180">
        <v>1.1324151386598</v>
      </c>
      <c r="AU1502" s="181">
        <v>1495</v>
      </c>
    </row>
    <row r="1503" customHeight="1" spans="1:47">
      <c r="A1503" s="184" t="s">
        <v>1708</v>
      </c>
      <c r="B1503" s="185" t="s">
        <v>1731</v>
      </c>
      <c r="C1503" s="167" t="s">
        <v>1733</v>
      </c>
      <c r="D1503" s="186">
        <v>0</v>
      </c>
      <c r="E1503" s="186">
        <v>0.65</v>
      </c>
      <c r="F1503" s="186" t="s">
        <v>160</v>
      </c>
      <c r="G1503" s="186" t="s">
        <v>160</v>
      </c>
      <c r="H1503" s="186" t="s">
        <v>160</v>
      </c>
      <c r="I1503" s="196" t="s">
        <v>160</v>
      </c>
      <c r="J1503" s="186" t="s">
        <v>160</v>
      </c>
      <c r="K1503" s="196" t="s">
        <v>160</v>
      </c>
      <c r="L1503" s="171">
        <v>0.3685</v>
      </c>
      <c r="M1503" s="172">
        <v>146</v>
      </c>
      <c r="N1503" s="173">
        <v>121.67</v>
      </c>
      <c r="O1503" s="173">
        <v>42.02</v>
      </c>
      <c r="Q1503" s="175">
        <v>39.72</v>
      </c>
      <c r="S1503" s="174">
        <f t="shared" si="46"/>
        <v>1.225448</v>
      </c>
      <c r="T1503" s="177">
        <f t="shared" si="47"/>
        <v>-1</v>
      </c>
      <c r="U1503" s="203">
        <v>2.51</v>
      </c>
      <c r="V1503" s="203">
        <v>3.45</v>
      </c>
      <c r="W1503" s="203">
        <v>4.58</v>
      </c>
      <c r="X1503" s="203">
        <v>5.29</v>
      </c>
      <c r="Y1503" s="203">
        <v>5.99</v>
      </c>
      <c r="Z1503" s="203">
        <v>5.8</v>
      </c>
      <c r="AA1503" s="203">
        <v>5.25</v>
      </c>
      <c r="AB1503" s="203">
        <v>5.05</v>
      </c>
      <c r="AC1503" s="203">
        <v>4.59</v>
      </c>
      <c r="AD1503" s="203">
        <v>3.31</v>
      </c>
      <c r="AE1503" s="203">
        <v>2.39</v>
      </c>
      <c r="AF1503" s="203">
        <v>2.12</v>
      </c>
      <c r="AG1503" s="179">
        <v>3.02056651934639</v>
      </c>
      <c r="AH1503" s="179">
        <v>4.1517746979064</v>
      </c>
      <c r="AI1503" s="179">
        <v>5.51163133809023</v>
      </c>
      <c r="AJ1503" s="179">
        <v>6.36605453678981</v>
      </c>
      <c r="AK1503" s="179">
        <v>7.20844360593024</v>
      </c>
      <c r="AL1503" s="179">
        <v>6.97979514430641</v>
      </c>
      <c r="AM1503" s="179">
        <v>6.31791801855322</v>
      </c>
      <c r="AN1503" s="179">
        <v>6.07723542737024</v>
      </c>
      <c r="AO1503" s="179">
        <v>5.52366546764938</v>
      </c>
      <c r="AP1503" s="179">
        <v>3.98329688407831</v>
      </c>
      <c r="AQ1503" s="179">
        <v>2.87615696463661</v>
      </c>
      <c r="AR1503" s="179">
        <v>2.55123546653958</v>
      </c>
      <c r="AS1503" s="177">
        <v>0.8</v>
      </c>
      <c r="AT1503" s="180">
        <v>1.13933145891909</v>
      </c>
      <c r="AU1503" s="181">
        <v>1496</v>
      </c>
    </row>
    <row r="1504" customHeight="1" spans="1:47">
      <c r="A1504" s="184" t="s">
        <v>1708</v>
      </c>
      <c r="B1504" s="185" t="s">
        <v>1731</v>
      </c>
      <c r="C1504" s="167" t="s">
        <v>1734</v>
      </c>
      <c r="D1504" s="186">
        <v>0</v>
      </c>
      <c r="E1504" s="186">
        <v>0.65</v>
      </c>
      <c r="F1504" s="186" t="s">
        <v>160</v>
      </c>
      <c r="G1504" s="186" t="s">
        <v>160</v>
      </c>
      <c r="H1504" s="186" t="s">
        <v>160</v>
      </c>
      <c r="I1504" s="196" t="s">
        <v>160</v>
      </c>
      <c r="J1504" s="186" t="s">
        <v>160</v>
      </c>
      <c r="K1504" s="196" t="s">
        <v>160</v>
      </c>
      <c r="L1504" s="171">
        <v>0.3685</v>
      </c>
      <c r="M1504" s="172">
        <v>144</v>
      </c>
      <c r="N1504" s="173">
        <v>121.67</v>
      </c>
      <c r="O1504" s="173">
        <v>42.02</v>
      </c>
      <c r="Q1504" s="175">
        <v>39.72</v>
      </c>
      <c r="S1504" s="174">
        <f t="shared" si="46"/>
        <v>1.225448</v>
      </c>
      <c r="T1504" s="177">
        <f t="shared" si="47"/>
        <v>-1</v>
      </c>
      <c r="U1504" s="203">
        <v>2.51</v>
      </c>
      <c r="V1504" s="203">
        <v>3.45</v>
      </c>
      <c r="W1504" s="203">
        <v>4.58</v>
      </c>
      <c r="X1504" s="203">
        <v>5.29</v>
      </c>
      <c r="Y1504" s="203">
        <v>5.99</v>
      </c>
      <c r="Z1504" s="203">
        <v>5.8</v>
      </c>
      <c r="AA1504" s="203">
        <v>5.25</v>
      </c>
      <c r="AB1504" s="203">
        <v>5.05</v>
      </c>
      <c r="AC1504" s="203">
        <v>4.59</v>
      </c>
      <c r="AD1504" s="203">
        <v>3.31</v>
      </c>
      <c r="AE1504" s="203">
        <v>2.39</v>
      </c>
      <c r="AF1504" s="203">
        <v>2.12</v>
      </c>
      <c r="AG1504" s="179">
        <v>3.02056651934639</v>
      </c>
      <c r="AH1504" s="179">
        <v>4.1517746979064</v>
      </c>
      <c r="AI1504" s="179">
        <v>5.51163133809023</v>
      </c>
      <c r="AJ1504" s="179">
        <v>6.36605453678981</v>
      </c>
      <c r="AK1504" s="179">
        <v>7.20844360593024</v>
      </c>
      <c r="AL1504" s="179">
        <v>6.97979514430641</v>
      </c>
      <c r="AM1504" s="179">
        <v>6.31791801855322</v>
      </c>
      <c r="AN1504" s="179">
        <v>6.07723542737024</v>
      </c>
      <c r="AO1504" s="179">
        <v>5.52366546764938</v>
      </c>
      <c r="AP1504" s="179">
        <v>3.98329688407831</v>
      </c>
      <c r="AQ1504" s="179">
        <v>2.87615696463661</v>
      </c>
      <c r="AR1504" s="179">
        <v>2.55123546653958</v>
      </c>
      <c r="AS1504" s="177">
        <v>0.8</v>
      </c>
      <c r="AT1504" s="180">
        <v>1.13854428064411</v>
      </c>
      <c r="AU1504" s="181">
        <v>1497</v>
      </c>
    </row>
    <row r="1505" customHeight="1" spans="1:47">
      <c r="A1505" s="184" t="s">
        <v>1708</v>
      </c>
      <c r="B1505" s="185" t="s">
        <v>1731</v>
      </c>
      <c r="C1505" s="167" t="s">
        <v>1735</v>
      </c>
      <c r="D1505" s="186">
        <v>0</v>
      </c>
      <c r="E1505" s="186">
        <v>0.65</v>
      </c>
      <c r="F1505" s="186" t="s">
        <v>160</v>
      </c>
      <c r="G1505" s="186" t="s">
        <v>160</v>
      </c>
      <c r="H1505" s="186" t="s">
        <v>160</v>
      </c>
      <c r="I1505" s="196" t="s">
        <v>160</v>
      </c>
      <c r="J1505" s="186" t="s">
        <v>160</v>
      </c>
      <c r="K1505" s="196" t="s">
        <v>160</v>
      </c>
      <c r="L1505" s="171">
        <v>0.3685</v>
      </c>
      <c r="M1505" s="172">
        <v>138</v>
      </c>
      <c r="N1505" s="173">
        <v>121.42</v>
      </c>
      <c r="O1505" s="173">
        <v>41.75</v>
      </c>
      <c r="Q1505" s="175">
        <v>40.35</v>
      </c>
      <c r="S1505" s="174">
        <f t="shared" si="46"/>
        <v>1.261096</v>
      </c>
      <c r="T1505" s="177">
        <f t="shared" si="47"/>
        <v>-1</v>
      </c>
      <c r="U1505" s="203">
        <v>2.62</v>
      </c>
      <c r="V1505" s="203">
        <v>3.56</v>
      </c>
      <c r="W1505" s="203">
        <v>4.73</v>
      </c>
      <c r="X1505" s="203">
        <v>5.66</v>
      </c>
      <c r="Y1505" s="203">
        <v>6.29</v>
      </c>
      <c r="Z1505" s="203">
        <v>5.79</v>
      </c>
      <c r="AA1505" s="203">
        <v>5.04</v>
      </c>
      <c r="AB1505" s="203">
        <v>5</v>
      </c>
      <c r="AC1505" s="203">
        <v>4.71</v>
      </c>
      <c r="AD1505" s="203">
        <v>3.59</v>
      </c>
      <c r="AE1505" s="203">
        <v>2.59</v>
      </c>
      <c r="AF1505" s="203">
        <v>2.22</v>
      </c>
      <c r="AG1505" s="179">
        <v>3.18182152667204</v>
      </c>
      <c r="AH1505" s="179">
        <v>4.32339108204292</v>
      </c>
      <c r="AI1505" s="179">
        <v>5.74428084777051</v>
      </c>
      <c r="AJ1505" s="179">
        <v>6.87370604616936</v>
      </c>
      <c r="AK1505" s="179">
        <v>7.6388005354073</v>
      </c>
      <c r="AL1505" s="179">
        <v>7.03158268680576</v>
      </c>
      <c r="AM1505" s="179">
        <v>6.12075591390346</v>
      </c>
      <c r="AN1505" s="179">
        <v>6.07217848601534</v>
      </c>
      <c r="AO1505" s="179">
        <v>5.71999213382645</v>
      </c>
      <c r="AP1505" s="179">
        <v>4.35982415295901</v>
      </c>
      <c r="AQ1505" s="179">
        <v>3.14538845575595</v>
      </c>
      <c r="AR1505" s="179">
        <v>2.69604724779081</v>
      </c>
      <c r="AS1505" s="177">
        <v>0.8</v>
      </c>
      <c r="AT1505" s="180">
        <v>1.14748387912505</v>
      </c>
      <c r="AU1505" s="181">
        <v>1498</v>
      </c>
    </row>
    <row r="1506" customHeight="1" spans="1:47">
      <c r="A1506" s="184" t="s">
        <v>1708</v>
      </c>
      <c r="B1506" s="185" t="s">
        <v>1731</v>
      </c>
      <c r="C1506" s="167" t="s">
        <v>1736</v>
      </c>
      <c r="D1506" s="186">
        <v>0</v>
      </c>
      <c r="E1506" s="186">
        <v>0.65</v>
      </c>
      <c r="F1506" s="186" t="s">
        <v>160</v>
      </c>
      <c r="G1506" s="186" t="s">
        <v>160</v>
      </c>
      <c r="H1506" s="186" t="s">
        <v>160</v>
      </c>
      <c r="I1506" s="196" t="s">
        <v>160</v>
      </c>
      <c r="J1506" s="186" t="s">
        <v>160</v>
      </c>
      <c r="K1506" s="196" t="s">
        <v>160</v>
      </c>
      <c r="L1506" s="171">
        <v>0.3685</v>
      </c>
      <c r="M1506" s="172">
        <v>145</v>
      </c>
      <c r="N1506" s="173">
        <v>121.68</v>
      </c>
      <c r="O1506" s="173">
        <v>42.03</v>
      </c>
      <c r="Q1506" s="175">
        <v>39.73</v>
      </c>
      <c r="S1506" s="174">
        <f t="shared" si="46"/>
        <v>1.225448</v>
      </c>
      <c r="T1506" s="177">
        <f t="shared" si="47"/>
        <v>-1</v>
      </c>
      <c r="U1506" s="203">
        <v>2.51</v>
      </c>
      <c r="V1506" s="203">
        <v>3.45</v>
      </c>
      <c r="W1506" s="203">
        <v>4.58</v>
      </c>
      <c r="X1506" s="203">
        <v>5.29</v>
      </c>
      <c r="Y1506" s="203">
        <v>5.99</v>
      </c>
      <c r="Z1506" s="203">
        <v>5.8</v>
      </c>
      <c r="AA1506" s="203">
        <v>5.25</v>
      </c>
      <c r="AB1506" s="203">
        <v>5.05</v>
      </c>
      <c r="AC1506" s="203">
        <v>4.59</v>
      </c>
      <c r="AD1506" s="203">
        <v>3.31</v>
      </c>
      <c r="AE1506" s="203">
        <v>2.39</v>
      </c>
      <c r="AF1506" s="203">
        <v>2.12</v>
      </c>
      <c r="AG1506" s="179">
        <v>3.02097616545133</v>
      </c>
      <c r="AH1506" s="179">
        <v>4.15233775729366</v>
      </c>
      <c r="AI1506" s="179">
        <v>5.51237881982752</v>
      </c>
      <c r="AJ1506" s="179">
        <v>6.36691789451694</v>
      </c>
      <c r="AK1506" s="179">
        <v>7.20942120759102</v>
      </c>
      <c r="AL1506" s="179">
        <v>6.98074173689949</v>
      </c>
      <c r="AM1506" s="179">
        <v>6.31877484805557</v>
      </c>
      <c r="AN1506" s="179">
        <v>6.07805961574869</v>
      </c>
      <c r="AO1506" s="179">
        <v>5.52441458144287</v>
      </c>
      <c r="AP1506" s="179">
        <v>3.98383709467884</v>
      </c>
      <c r="AQ1506" s="179">
        <v>2.8765470260672</v>
      </c>
      <c r="AR1506" s="179">
        <v>2.55158146245292</v>
      </c>
      <c r="AS1506" s="177">
        <v>0.8</v>
      </c>
      <c r="AT1506" s="180">
        <v>1.14788745876062</v>
      </c>
      <c r="AU1506" s="181">
        <v>1499</v>
      </c>
    </row>
    <row r="1507" customHeight="1" spans="1:47">
      <c r="A1507" s="184" t="s">
        <v>1708</v>
      </c>
      <c r="B1507" s="185" t="s">
        <v>1731</v>
      </c>
      <c r="C1507" s="167" t="s">
        <v>1737</v>
      </c>
      <c r="D1507" s="186">
        <v>0</v>
      </c>
      <c r="E1507" s="186">
        <v>0.65</v>
      </c>
      <c r="F1507" s="186" t="s">
        <v>160</v>
      </c>
      <c r="G1507" s="186" t="s">
        <v>160</v>
      </c>
      <c r="H1507" s="186" t="s">
        <v>160</v>
      </c>
      <c r="I1507" s="196" t="s">
        <v>160</v>
      </c>
      <c r="J1507" s="186" t="s">
        <v>160</v>
      </c>
      <c r="K1507" s="196" t="s">
        <v>160</v>
      </c>
      <c r="L1507" s="171">
        <v>0.3685</v>
      </c>
      <c r="M1507" s="172">
        <v>168</v>
      </c>
      <c r="N1507" s="173">
        <v>121.75</v>
      </c>
      <c r="O1507" s="173">
        <v>42.07</v>
      </c>
      <c r="Q1507" s="175">
        <v>39.77</v>
      </c>
      <c r="S1507" s="174">
        <f t="shared" si="46"/>
        <v>1.225448</v>
      </c>
      <c r="T1507" s="177">
        <f t="shared" si="47"/>
        <v>-1</v>
      </c>
      <c r="U1507" s="203">
        <v>2.51</v>
      </c>
      <c r="V1507" s="203">
        <v>3.45</v>
      </c>
      <c r="W1507" s="203">
        <v>4.58</v>
      </c>
      <c r="X1507" s="203">
        <v>5.29</v>
      </c>
      <c r="Y1507" s="203">
        <v>5.99</v>
      </c>
      <c r="Z1507" s="203">
        <v>5.8</v>
      </c>
      <c r="AA1507" s="203">
        <v>5.25</v>
      </c>
      <c r="AB1507" s="203">
        <v>5.05</v>
      </c>
      <c r="AC1507" s="203">
        <v>4.59</v>
      </c>
      <c r="AD1507" s="203">
        <v>3.31</v>
      </c>
      <c r="AE1507" s="203">
        <v>2.39</v>
      </c>
      <c r="AF1507" s="203">
        <v>2.12</v>
      </c>
      <c r="AG1507" s="179">
        <v>3.02263113571527</v>
      </c>
      <c r="AH1507" s="179">
        <v>4.15461251721819</v>
      </c>
      <c r="AI1507" s="179">
        <v>5.51539864604618</v>
      </c>
      <c r="AJ1507" s="179">
        <v>6.37040585973456</v>
      </c>
      <c r="AK1507" s="179">
        <v>7.21337071830057</v>
      </c>
      <c r="AL1507" s="179">
        <v>6.98456597097551</v>
      </c>
      <c r="AM1507" s="179">
        <v>6.32223643924508</v>
      </c>
      <c r="AN1507" s="179">
        <v>6.08138933679765</v>
      </c>
      <c r="AO1507" s="179">
        <v>5.52744100116855</v>
      </c>
      <c r="AP1507" s="179">
        <v>3.98601954550499</v>
      </c>
      <c r="AQ1507" s="179">
        <v>2.87812287424681</v>
      </c>
      <c r="AR1507" s="179">
        <v>2.55297928594277</v>
      </c>
      <c r="AS1507" s="177">
        <v>0.8</v>
      </c>
      <c r="AT1507" s="180">
        <v>1.14912757617904</v>
      </c>
      <c r="AU1507" s="181">
        <v>1500</v>
      </c>
    </row>
    <row r="1508" customHeight="1" spans="1:47">
      <c r="A1508" s="184" t="s">
        <v>1708</v>
      </c>
      <c r="B1508" s="185" t="s">
        <v>1731</v>
      </c>
      <c r="C1508" s="167" t="s">
        <v>1738</v>
      </c>
      <c r="D1508" s="186">
        <v>0</v>
      </c>
      <c r="E1508" s="186">
        <v>0.65</v>
      </c>
      <c r="F1508" s="186" t="s">
        <v>160</v>
      </c>
      <c r="G1508" s="186" t="s">
        <v>160</v>
      </c>
      <c r="H1508" s="186" t="s">
        <v>160</v>
      </c>
      <c r="I1508" s="196" t="s">
        <v>160</v>
      </c>
      <c r="J1508" s="186" t="s">
        <v>160</v>
      </c>
      <c r="K1508" s="196" t="s">
        <v>160</v>
      </c>
      <c r="L1508" s="171">
        <v>0.3685</v>
      </c>
      <c r="M1508" s="172">
        <v>85</v>
      </c>
      <c r="N1508" s="173">
        <v>122.53</v>
      </c>
      <c r="O1508" s="173">
        <v>42.38</v>
      </c>
      <c r="Q1508" s="175">
        <v>40.68</v>
      </c>
      <c r="S1508" s="174">
        <f t="shared" si="46"/>
        <v>1.2336</v>
      </c>
      <c r="T1508" s="177">
        <f t="shared" si="47"/>
        <v>-1</v>
      </c>
      <c r="U1508" s="203">
        <v>2.5</v>
      </c>
      <c r="V1508" s="203">
        <v>3.47</v>
      </c>
      <c r="W1508" s="203">
        <v>4.62</v>
      </c>
      <c r="X1508" s="203">
        <v>5.49</v>
      </c>
      <c r="Y1508" s="203">
        <v>6.11</v>
      </c>
      <c r="Z1508" s="203">
        <v>5.76</v>
      </c>
      <c r="AA1508" s="203">
        <v>5.07</v>
      </c>
      <c r="AB1508" s="203">
        <v>4.97</v>
      </c>
      <c r="AC1508" s="203">
        <v>4.65</v>
      </c>
      <c r="AD1508" s="203">
        <v>3.46</v>
      </c>
      <c r="AE1508" s="203">
        <v>2.46</v>
      </c>
      <c r="AF1508" s="203">
        <v>2.11</v>
      </c>
      <c r="AG1508" s="179">
        <v>3.04205577172503</v>
      </c>
      <c r="AH1508" s="179">
        <v>4.22237341115435</v>
      </c>
      <c r="AI1508" s="179">
        <v>5.62171906614786</v>
      </c>
      <c r="AJ1508" s="179">
        <v>6.68035447470817</v>
      </c>
      <c r="AK1508" s="179">
        <v>7.43478430609598</v>
      </c>
      <c r="AL1508" s="179">
        <v>7.00889649805447</v>
      </c>
      <c r="AM1508" s="179">
        <v>6.16928910505837</v>
      </c>
      <c r="AN1508" s="179">
        <v>6.04760687418936</v>
      </c>
      <c r="AO1508" s="179">
        <v>5.65822373540856</v>
      </c>
      <c r="AP1508" s="179">
        <v>4.21020518806744</v>
      </c>
      <c r="AQ1508" s="179">
        <v>2.99338287937743</v>
      </c>
      <c r="AR1508" s="179">
        <v>2.56749507133593</v>
      </c>
      <c r="AS1508" s="177">
        <v>0.8</v>
      </c>
      <c r="AT1508" s="180">
        <v>1.15165001896574</v>
      </c>
      <c r="AU1508" s="181">
        <v>1501</v>
      </c>
    </row>
    <row r="1509" customHeight="1" spans="1:47">
      <c r="A1509" s="184" t="s">
        <v>1708</v>
      </c>
      <c r="B1509" s="185" t="s">
        <v>1739</v>
      </c>
      <c r="C1509" s="167" t="s">
        <v>1740</v>
      </c>
      <c r="D1509" s="186">
        <v>0</v>
      </c>
      <c r="E1509" s="186">
        <v>0.65</v>
      </c>
      <c r="F1509" s="186" t="s">
        <v>160</v>
      </c>
      <c r="G1509" s="186" t="s">
        <v>160</v>
      </c>
      <c r="H1509" s="186" t="s">
        <v>160</v>
      </c>
      <c r="I1509" s="196" t="s">
        <v>160</v>
      </c>
      <c r="J1509" s="186" t="s">
        <v>160</v>
      </c>
      <c r="K1509" s="196" t="s">
        <v>160</v>
      </c>
      <c r="L1509" s="171">
        <v>0.3685</v>
      </c>
      <c r="M1509" s="172">
        <v>57</v>
      </c>
      <c r="N1509" s="173">
        <v>123.83</v>
      </c>
      <c r="O1509" s="173">
        <v>42.28</v>
      </c>
      <c r="Q1509" s="175">
        <v>40.48</v>
      </c>
      <c r="S1509" s="174">
        <f t="shared" si="46"/>
        <v>1.218568</v>
      </c>
      <c r="T1509" s="177">
        <f t="shared" si="47"/>
        <v>-1</v>
      </c>
      <c r="U1509" s="203">
        <v>2.45</v>
      </c>
      <c r="V1509" s="203">
        <v>3.47</v>
      </c>
      <c r="W1509" s="203">
        <v>4.63</v>
      </c>
      <c r="X1509" s="203">
        <v>5.52</v>
      </c>
      <c r="Y1509" s="203">
        <v>5.93</v>
      </c>
      <c r="Z1509" s="203">
        <v>5.7</v>
      </c>
      <c r="AA1509" s="203">
        <v>4.89</v>
      </c>
      <c r="AB1509" s="203">
        <v>4.91</v>
      </c>
      <c r="AC1509" s="203">
        <v>4.56</v>
      </c>
      <c r="AD1509" s="203">
        <v>3.47</v>
      </c>
      <c r="AE1509" s="203">
        <v>2.46</v>
      </c>
      <c r="AF1509" s="203">
        <v>2.07</v>
      </c>
      <c r="AG1509" s="179">
        <v>2.97309858785066</v>
      </c>
      <c r="AH1509" s="179">
        <v>4.21087840809869</v>
      </c>
      <c r="AI1509" s="179">
        <v>5.6185495762239</v>
      </c>
      <c r="AJ1509" s="179">
        <v>6.69857314487169</v>
      </c>
      <c r="AK1509" s="179">
        <v>7.19611209222629</v>
      </c>
      <c r="AL1509" s="179">
        <v>6.91700487785663</v>
      </c>
      <c r="AM1509" s="179">
        <v>5.93406207942437</v>
      </c>
      <c r="AN1509" s="179">
        <v>5.95833227197826</v>
      </c>
      <c r="AO1509" s="179">
        <v>5.53360390228531</v>
      </c>
      <c r="AP1509" s="179">
        <v>4.21087840809869</v>
      </c>
      <c r="AQ1509" s="179">
        <v>2.9852336841276</v>
      </c>
      <c r="AR1509" s="179">
        <v>2.51196492932688</v>
      </c>
      <c r="AS1509" s="177">
        <v>0.8</v>
      </c>
      <c r="AT1509" s="180">
        <v>1.15328739410798</v>
      </c>
      <c r="AU1509" s="181">
        <v>1502</v>
      </c>
    </row>
    <row r="1510" customHeight="1" spans="1:47">
      <c r="A1510" s="184" t="s">
        <v>1708</v>
      </c>
      <c r="B1510" s="185" t="s">
        <v>1739</v>
      </c>
      <c r="C1510" s="167" t="s">
        <v>1741</v>
      </c>
      <c r="D1510" s="186">
        <v>0</v>
      </c>
      <c r="E1510" s="186">
        <v>0.65</v>
      </c>
      <c r="F1510" s="186" t="s">
        <v>160</v>
      </c>
      <c r="G1510" s="186" t="s">
        <v>160</v>
      </c>
      <c r="H1510" s="186" t="s">
        <v>160</v>
      </c>
      <c r="I1510" s="196" t="s">
        <v>160</v>
      </c>
      <c r="J1510" s="186" t="s">
        <v>160</v>
      </c>
      <c r="K1510" s="196" t="s">
        <v>160</v>
      </c>
      <c r="L1510" s="171">
        <v>0.3685</v>
      </c>
      <c r="M1510" s="172">
        <v>64</v>
      </c>
      <c r="N1510" s="173">
        <v>123.85</v>
      </c>
      <c r="O1510" s="173">
        <v>42.28</v>
      </c>
      <c r="Q1510" s="175">
        <v>40.48</v>
      </c>
      <c r="S1510" s="174">
        <f t="shared" si="46"/>
        <v>1.218568</v>
      </c>
      <c r="T1510" s="177">
        <f t="shared" si="47"/>
        <v>-1</v>
      </c>
      <c r="U1510" s="203">
        <v>2.45</v>
      </c>
      <c r="V1510" s="203">
        <v>3.47</v>
      </c>
      <c r="W1510" s="203">
        <v>4.63</v>
      </c>
      <c r="X1510" s="203">
        <v>5.52</v>
      </c>
      <c r="Y1510" s="203">
        <v>5.93</v>
      </c>
      <c r="Z1510" s="203">
        <v>5.7</v>
      </c>
      <c r="AA1510" s="203">
        <v>4.89</v>
      </c>
      <c r="AB1510" s="203">
        <v>4.91</v>
      </c>
      <c r="AC1510" s="203">
        <v>4.56</v>
      </c>
      <c r="AD1510" s="203">
        <v>3.47</v>
      </c>
      <c r="AE1510" s="203">
        <v>2.46</v>
      </c>
      <c r="AF1510" s="203">
        <v>2.07</v>
      </c>
      <c r="AG1510" s="179">
        <v>2.97309858785066</v>
      </c>
      <c r="AH1510" s="179">
        <v>4.21087840809869</v>
      </c>
      <c r="AI1510" s="179">
        <v>5.6185495762239</v>
      </c>
      <c r="AJ1510" s="179">
        <v>6.69857314487169</v>
      </c>
      <c r="AK1510" s="179">
        <v>7.19611209222629</v>
      </c>
      <c r="AL1510" s="179">
        <v>6.91700487785663</v>
      </c>
      <c r="AM1510" s="179">
        <v>5.93406207942437</v>
      </c>
      <c r="AN1510" s="179">
        <v>5.95833227197826</v>
      </c>
      <c r="AO1510" s="179">
        <v>5.53360390228531</v>
      </c>
      <c r="AP1510" s="179">
        <v>4.21087840809869</v>
      </c>
      <c r="AQ1510" s="179">
        <v>2.9852336841276</v>
      </c>
      <c r="AR1510" s="179">
        <v>2.51196492932688</v>
      </c>
      <c r="AS1510" s="177">
        <v>0.8</v>
      </c>
      <c r="AT1510" s="180">
        <v>1.15307548482199</v>
      </c>
      <c r="AU1510" s="181">
        <v>1503</v>
      </c>
    </row>
    <row r="1511" customHeight="1" spans="1:47">
      <c r="A1511" s="184" t="s">
        <v>1708</v>
      </c>
      <c r="B1511" s="185" t="s">
        <v>1739</v>
      </c>
      <c r="C1511" s="167" t="s">
        <v>1432</v>
      </c>
      <c r="D1511" s="186">
        <v>0</v>
      </c>
      <c r="E1511" s="186">
        <v>0.65</v>
      </c>
      <c r="F1511" s="186" t="s">
        <v>160</v>
      </c>
      <c r="G1511" s="186" t="s">
        <v>160</v>
      </c>
      <c r="H1511" s="186" t="s">
        <v>160</v>
      </c>
      <c r="I1511" s="196" t="s">
        <v>160</v>
      </c>
      <c r="J1511" s="186" t="s">
        <v>160</v>
      </c>
      <c r="K1511" s="196" t="s">
        <v>160</v>
      </c>
      <c r="L1511" s="171">
        <v>0.3685</v>
      </c>
      <c r="M1511" s="172">
        <v>99</v>
      </c>
      <c r="N1511" s="173">
        <v>124.15</v>
      </c>
      <c r="O1511" s="173">
        <v>42.53</v>
      </c>
      <c r="Q1511" s="175">
        <v>40.73</v>
      </c>
      <c r="S1511" s="174">
        <f t="shared" si="46"/>
        <v>1.192424</v>
      </c>
      <c r="T1511" s="177">
        <f t="shared" si="47"/>
        <v>-1</v>
      </c>
      <c r="U1511" s="203">
        <v>2.41</v>
      </c>
      <c r="V1511" s="203">
        <v>3.44</v>
      </c>
      <c r="W1511" s="203">
        <v>4.53</v>
      </c>
      <c r="X1511" s="203">
        <v>5.46</v>
      </c>
      <c r="Y1511" s="203">
        <v>5.83</v>
      </c>
      <c r="Z1511" s="203">
        <v>5.51</v>
      </c>
      <c r="AA1511" s="203">
        <v>4.8</v>
      </c>
      <c r="AB1511" s="203">
        <v>4.72</v>
      </c>
      <c r="AC1511" s="203">
        <v>4.46</v>
      </c>
      <c r="AD1511" s="203">
        <v>3.39</v>
      </c>
      <c r="AE1511" s="203">
        <v>2.41</v>
      </c>
      <c r="AF1511" s="203">
        <v>2.03</v>
      </c>
      <c r="AG1511" s="179">
        <v>2.93208878720992</v>
      </c>
      <c r="AH1511" s="179">
        <v>4.18522216929549</v>
      </c>
      <c r="AI1511" s="179">
        <v>5.51135361247342</v>
      </c>
      <c r="AJ1511" s="179">
        <v>6.64282355940504</v>
      </c>
      <c r="AK1511" s="179">
        <v>7.09297826947462</v>
      </c>
      <c r="AL1511" s="179">
        <v>6.70365527698201</v>
      </c>
      <c r="AM1511" s="179">
        <v>5.83984488738905</v>
      </c>
      <c r="AN1511" s="179">
        <v>5.7425141392659</v>
      </c>
      <c r="AO1511" s="179">
        <v>5.42618920786566</v>
      </c>
      <c r="AP1511" s="179">
        <v>4.12439045171852</v>
      </c>
      <c r="AQ1511" s="179">
        <v>2.93208878720992</v>
      </c>
      <c r="AR1511" s="179">
        <v>2.46976773362495</v>
      </c>
      <c r="AS1511" s="177">
        <v>0.8</v>
      </c>
      <c r="AT1511" s="180">
        <v>1.14357367571327</v>
      </c>
      <c r="AU1511" s="181">
        <v>1504</v>
      </c>
    </row>
    <row r="1512" customHeight="1" spans="1:47">
      <c r="A1512" s="184" t="s">
        <v>1708</v>
      </c>
      <c r="B1512" s="185" t="s">
        <v>1739</v>
      </c>
      <c r="C1512" s="167" t="s">
        <v>1742</v>
      </c>
      <c r="D1512" s="186">
        <v>0</v>
      </c>
      <c r="E1512" s="186">
        <v>0.65</v>
      </c>
      <c r="F1512" s="186" t="s">
        <v>160</v>
      </c>
      <c r="G1512" s="186" t="s">
        <v>160</v>
      </c>
      <c r="H1512" s="186" t="s">
        <v>160</v>
      </c>
      <c r="I1512" s="196" t="s">
        <v>160</v>
      </c>
      <c r="J1512" s="186" t="s">
        <v>160</v>
      </c>
      <c r="K1512" s="196" t="s">
        <v>160</v>
      </c>
      <c r="L1512" s="171">
        <v>0.3685</v>
      </c>
      <c r="M1512" s="172">
        <v>58</v>
      </c>
      <c r="N1512" s="173">
        <v>123.83</v>
      </c>
      <c r="O1512" s="173">
        <v>42.3</v>
      </c>
      <c r="Q1512" s="175">
        <v>40.5</v>
      </c>
      <c r="S1512" s="174">
        <f t="shared" si="46"/>
        <v>1.218568</v>
      </c>
      <c r="T1512" s="177">
        <f t="shared" si="47"/>
        <v>-1</v>
      </c>
      <c r="U1512" s="203">
        <v>2.45</v>
      </c>
      <c r="V1512" s="203">
        <v>3.47</v>
      </c>
      <c r="W1512" s="203">
        <v>4.63</v>
      </c>
      <c r="X1512" s="203">
        <v>5.52</v>
      </c>
      <c r="Y1512" s="203">
        <v>5.93</v>
      </c>
      <c r="Z1512" s="203">
        <v>5.7</v>
      </c>
      <c r="AA1512" s="203">
        <v>4.89</v>
      </c>
      <c r="AB1512" s="203">
        <v>4.91</v>
      </c>
      <c r="AC1512" s="203">
        <v>4.56</v>
      </c>
      <c r="AD1512" s="203">
        <v>3.47</v>
      </c>
      <c r="AE1512" s="203">
        <v>2.46</v>
      </c>
      <c r="AF1512" s="203">
        <v>2.07</v>
      </c>
      <c r="AG1512" s="179">
        <v>2.97435317520237</v>
      </c>
      <c r="AH1512" s="179">
        <v>4.21265531344989</v>
      </c>
      <c r="AI1512" s="179">
        <v>5.62092049028039</v>
      </c>
      <c r="AJ1512" s="179">
        <v>6.70139980698656</v>
      </c>
      <c r="AK1512" s="179">
        <v>7.1991487056939</v>
      </c>
      <c r="AL1512" s="179">
        <v>6.91992371373612</v>
      </c>
      <c r="AM1512" s="179">
        <v>5.9365661333631</v>
      </c>
      <c r="AN1512" s="179">
        <v>5.96084656744638</v>
      </c>
      <c r="AO1512" s="179">
        <v>5.5359389709889</v>
      </c>
      <c r="AP1512" s="179">
        <v>4.21265531344989</v>
      </c>
      <c r="AQ1512" s="179">
        <v>2.98649339224401</v>
      </c>
      <c r="AR1512" s="179">
        <v>2.51302492761996</v>
      </c>
      <c r="AS1512" s="177">
        <v>0.8</v>
      </c>
      <c r="AT1512" s="180">
        <v>1.14338103756708</v>
      </c>
      <c r="AU1512" s="181">
        <v>1505</v>
      </c>
    </row>
    <row r="1513" customHeight="1" spans="1:47">
      <c r="A1513" s="184" t="s">
        <v>1708</v>
      </c>
      <c r="B1513" s="185" t="s">
        <v>1739</v>
      </c>
      <c r="C1513" s="167" t="s">
        <v>1743</v>
      </c>
      <c r="D1513" s="186">
        <v>0</v>
      </c>
      <c r="E1513" s="186">
        <v>0.65</v>
      </c>
      <c r="F1513" s="186" t="s">
        <v>160</v>
      </c>
      <c r="G1513" s="186" t="s">
        <v>160</v>
      </c>
      <c r="H1513" s="186" t="s">
        <v>160</v>
      </c>
      <c r="I1513" s="196" t="s">
        <v>160</v>
      </c>
      <c r="J1513" s="186" t="s">
        <v>160</v>
      </c>
      <c r="K1513" s="196" t="s">
        <v>160</v>
      </c>
      <c r="L1513" s="171">
        <v>0.3685</v>
      </c>
      <c r="M1513" s="172">
        <v>198</v>
      </c>
      <c r="N1513" s="173">
        <v>124.72</v>
      </c>
      <c r="O1513" s="173">
        <v>42.73</v>
      </c>
      <c r="Q1513" s="175">
        <v>41.13</v>
      </c>
      <c r="S1513" s="174">
        <f t="shared" si="46"/>
        <v>1.192424</v>
      </c>
      <c r="T1513" s="177">
        <f t="shared" si="47"/>
        <v>-1</v>
      </c>
      <c r="U1513" s="203">
        <v>2.41</v>
      </c>
      <c r="V1513" s="203">
        <v>3.44</v>
      </c>
      <c r="W1513" s="203">
        <v>4.53</v>
      </c>
      <c r="X1513" s="203">
        <v>5.46</v>
      </c>
      <c r="Y1513" s="203">
        <v>5.83</v>
      </c>
      <c r="Z1513" s="203">
        <v>5.51</v>
      </c>
      <c r="AA1513" s="203">
        <v>4.8</v>
      </c>
      <c r="AB1513" s="203">
        <v>4.72</v>
      </c>
      <c r="AC1513" s="203">
        <v>4.46</v>
      </c>
      <c r="AD1513" s="203">
        <v>3.39</v>
      </c>
      <c r="AE1513" s="203">
        <v>2.41</v>
      </c>
      <c r="AF1513" s="203">
        <v>2.03</v>
      </c>
      <c r="AG1513" s="179">
        <v>2.94507228972245</v>
      </c>
      <c r="AH1513" s="179">
        <v>4.20375463761213</v>
      </c>
      <c r="AI1513" s="179">
        <v>5.53575828732062</v>
      </c>
      <c r="AJ1513" s="179">
        <v>6.67223846551227</v>
      </c>
      <c r="AK1513" s="179">
        <v>7.12438649339497</v>
      </c>
      <c r="AL1513" s="179">
        <v>6.73333955036128</v>
      </c>
      <c r="AM1513" s="179">
        <v>5.86570414550529</v>
      </c>
      <c r="AN1513" s="179">
        <v>5.76794240974687</v>
      </c>
      <c r="AO1513" s="179">
        <v>5.450216768532</v>
      </c>
      <c r="AP1513" s="179">
        <v>4.14265355276311</v>
      </c>
      <c r="AQ1513" s="179">
        <v>2.94507228972245</v>
      </c>
      <c r="AR1513" s="179">
        <v>2.48070404486995</v>
      </c>
      <c r="AS1513" s="177">
        <v>0.8</v>
      </c>
      <c r="AT1513" s="180">
        <v>1.11516407329215</v>
      </c>
      <c r="AU1513" s="181">
        <v>1506</v>
      </c>
    </row>
    <row r="1514" customHeight="1" spans="1:47">
      <c r="A1514" s="184" t="s">
        <v>1708</v>
      </c>
      <c r="B1514" s="185" t="s">
        <v>1739</v>
      </c>
      <c r="C1514" s="167" t="s">
        <v>1744</v>
      </c>
      <c r="D1514" s="186">
        <v>0</v>
      </c>
      <c r="E1514" s="186">
        <v>0.65</v>
      </c>
      <c r="F1514" s="186" t="s">
        <v>160</v>
      </c>
      <c r="G1514" s="186" t="s">
        <v>160</v>
      </c>
      <c r="H1514" s="186" t="s">
        <v>160</v>
      </c>
      <c r="I1514" s="196" t="s">
        <v>160</v>
      </c>
      <c r="J1514" s="186" t="s">
        <v>160</v>
      </c>
      <c r="K1514" s="196" t="s">
        <v>160</v>
      </c>
      <c r="L1514" s="171">
        <v>0.3685</v>
      </c>
      <c r="M1514" s="172">
        <v>145</v>
      </c>
      <c r="N1514" s="173">
        <v>124.1</v>
      </c>
      <c r="O1514" s="173">
        <v>42.78</v>
      </c>
      <c r="Q1514" s="175">
        <v>41.18</v>
      </c>
      <c r="S1514" s="174">
        <f t="shared" si="46"/>
        <v>1.192424</v>
      </c>
      <c r="T1514" s="177">
        <f t="shared" si="47"/>
        <v>-1</v>
      </c>
      <c r="U1514" s="203">
        <v>2.41</v>
      </c>
      <c r="V1514" s="203">
        <v>3.44</v>
      </c>
      <c r="W1514" s="203">
        <v>4.53</v>
      </c>
      <c r="X1514" s="203">
        <v>5.46</v>
      </c>
      <c r="Y1514" s="203">
        <v>5.83</v>
      </c>
      <c r="Z1514" s="203">
        <v>5.51</v>
      </c>
      <c r="AA1514" s="203">
        <v>4.8</v>
      </c>
      <c r="AB1514" s="203">
        <v>4.72</v>
      </c>
      <c r="AC1514" s="203">
        <v>4.46</v>
      </c>
      <c r="AD1514" s="203">
        <v>3.39</v>
      </c>
      <c r="AE1514" s="203">
        <v>2.41</v>
      </c>
      <c r="AF1514" s="203">
        <v>2.03</v>
      </c>
      <c r="AG1514" s="179">
        <v>2.94765928897775</v>
      </c>
      <c r="AH1514" s="179">
        <v>4.20744728385205</v>
      </c>
      <c r="AI1514" s="179">
        <v>5.54062098716564</v>
      </c>
      <c r="AJ1514" s="179">
        <v>6.67809946797448</v>
      </c>
      <c r="AK1514" s="179">
        <v>7.13064467001671</v>
      </c>
      <c r="AL1514" s="179">
        <v>6.73925422500721</v>
      </c>
      <c r="AM1514" s="179">
        <v>5.8708566751424</v>
      </c>
      <c r="AN1514" s="179">
        <v>5.77300906389003</v>
      </c>
      <c r="AO1514" s="179">
        <v>5.45500432731981</v>
      </c>
      <c r="AP1514" s="179">
        <v>4.14629252681932</v>
      </c>
      <c r="AQ1514" s="179">
        <v>2.94765928897775</v>
      </c>
      <c r="AR1514" s="179">
        <v>2.48288313552897</v>
      </c>
      <c r="AS1514" s="177">
        <v>0.8</v>
      </c>
      <c r="AT1514" s="180">
        <v>1.11516407329215</v>
      </c>
      <c r="AU1514" s="181">
        <v>1507</v>
      </c>
    </row>
    <row r="1515" customHeight="1" spans="1:47">
      <c r="A1515" s="184" t="s">
        <v>1708</v>
      </c>
      <c r="B1515" s="185" t="s">
        <v>1739</v>
      </c>
      <c r="C1515" s="167" t="s">
        <v>1745</v>
      </c>
      <c r="D1515" s="186">
        <v>0</v>
      </c>
      <c r="E1515" s="186">
        <v>0.65</v>
      </c>
      <c r="F1515" s="186" t="s">
        <v>160</v>
      </c>
      <c r="G1515" s="186" t="s">
        <v>160</v>
      </c>
      <c r="H1515" s="186" t="s">
        <v>160</v>
      </c>
      <c r="I1515" s="196" t="s">
        <v>160</v>
      </c>
      <c r="J1515" s="186" t="s">
        <v>160</v>
      </c>
      <c r="K1515" s="196" t="s">
        <v>160</v>
      </c>
      <c r="L1515" s="171">
        <v>0.3685</v>
      </c>
      <c r="M1515" s="172">
        <v>89</v>
      </c>
      <c r="N1515" s="173">
        <v>123.55</v>
      </c>
      <c r="O1515" s="173">
        <v>42.47</v>
      </c>
      <c r="Q1515" s="175">
        <v>40.77</v>
      </c>
      <c r="S1515" s="174">
        <f t="shared" si="46"/>
        <v>1.218568</v>
      </c>
      <c r="T1515" s="177">
        <f t="shared" si="47"/>
        <v>-1</v>
      </c>
      <c r="U1515" s="203">
        <v>2.45</v>
      </c>
      <c r="V1515" s="203">
        <v>3.47</v>
      </c>
      <c r="W1515" s="203">
        <v>4.63</v>
      </c>
      <c r="X1515" s="203">
        <v>5.52</v>
      </c>
      <c r="Y1515" s="203">
        <v>5.93</v>
      </c>
      <c r="Z1515" s="203">
        <v>5.7</v>
      </c>
      <c r="AA1515" s="203">
        <v>4.89</v>
      </c>
      <c r="AB1515" s="203">
        <v>4.91</v>
      </c>
      <c r="AC1515" s="203">
        <v>4.56</v>
      </c>
      <c r="AD1515" s="203">
        <v>3.47</v>
      </c>
      <c r="AE1515" s="203">
        <v>2.46</v>
      </c>
      <c r="AF1515" s="203">
        <v>2.07</v>
      </c>
      <c r="AG1515" s="179">
        <v>2.98475981644028</v>
      </c>
      <c r="AH1515" s="179">
        <v>4.2273945155297</v>
      </c>
      <c r="AI1515" s="179">
        <v>5.64058691841571</v>
      </c>
      <c r="AJ1515" s="179">
        <v>6.72484660683688</v>
      </c>
      <c r="AK1515" s="179">
        <v>7.22433702509831</v>
      </c>
      <c r="AL1515" s="179">
        <v>6.94413508314678</v>
      </c>
      <c r="AM1515" s="179">
        <v>5.95733693975223</v>
      </c>
      <c r="AN1515" s="179">
        <v>5.98170232600889</v>
      </c>
      <c r="AO1515" s="179">
        <v>5.55530806651742</v>
      </c>
      <c r="AP1515" s="179">
        <v>4.2273945155297</v>
      </c>
      <c r="AQ1515" s="179">
        <v>2.99694250956861</v>
      </c>
      <c r="AR1515" s="179">
        <v>2.52181747756383</v>
      </c>
      <c r="AS1515" s="177">
        <v>0.8</v>
      </c>
      <c r="AT1515" s="180">
        <v>1.10845352564103</v>
      </c>
      <c r="AU1515" s="181">
        <v>1508</v>
      </c>
    </row>
    <row r="1516" customHeight="1" spans="1:47">
      <c r="A1516" s="184" t="s">
        <v>1708</v>
      </c>
      <c r="B1516" s="185" t="s">
        <v>1739</v>
      </c>
      <c r="C1516" s="167" t="s">
        <v>1746</v>
      </c>
      <c r="D1516" s="186">
        <v>0</v>
      </c>
      <c r="E1516" s="186">
        <v>0.65</v>
      </c>
      <c r="F1516" s="186" t="s">
        <v>160</v>
      </c>
      <c r="G1516" s="186" t="s">
        <v>160</v>
      </c>
      <c r="H1516" s="186" t="s">
        <v>160</v>
      </c>
      <c r="I1516" s="196" t="s">
        <v>160</v>
      </c>
      <c r="J1516" s="186" t="s">
        <v>160</v>
      </c>
      <c r="K1516" s="196" t="s">
        <v>160</v>
      </c>
      <c r="L1516" s="171">
        <v>0.3685</v>
      </c>
      <c r="M1516" s="172">
        <v>91</v>
      </c>
      <c r="N1516" s="173">
        <v>124.03</v>
      </c>
      <c r="O1516" s="173">
        <v>42.55</v>
      </c>
      <c r="Q1516" s="175">
        <v>40.85</v>
      </c>
      <c r="S1516" s="174">
        <f t="shared" si="46"/>
        <v>1.192424</v>
      </c>
      <c r="T1516" s="177">
        <f t="shared" si="47"/>
        <v>-1</v>
      </c>
      <c r="U1516" s="203">
        <v>2.41</v>
      </c>
      <c r="V1516" s="203">
        <v>3.44</v>
      </c>
      <c r="W1516" s="203">
        <v>4.53</v>
      </c>
      <c r="X1516" s="203">
        <v>5.46</v>
      </c>
      <c r="Y1516" s="203">
        <v>5.83</v>
      </c>
      <c r="Z1516" s="203">
        <v>5.51</v>
      </c>
      <c r="AA1516" s="203">
        <v>4.8</v>
      </c>
      <c r="AB1516" s="203">
        <v>4.72</v>
      </c>
      <c r="AC1516" s="203">
        <v>4.46</v>
      </c>
      <c r="AD1516" s="203">
        <v>3.39</v>
      </c>
      <c r="AE1516" s="203">
        <v>2.41</v>
      </c>
      <c r="AF1516" s="203">
        <v>2.03</v>
      </c>
      <c r="AG1516" s="179">
        <v>2.93370566174448</v>
      </c>
      <c r="AH1516" s="179">
        <v>4.18753007319544</v>
      </c>
      <c r="AI1516" s="179">
        <v>5.51439279987656</v>
      </c>
      <c r="AJ1516" s="179">
        <v>6.64648668594393</v>
      </c>
      <c r="AK1516" s="179">
        <v>7.09688962986321</v>
      </c>
      <c r="AL1516" s="179">
        <v>6.70735194863572</v>
      </c>
      <c r="AM1516" s="179">
        <v>5.84306521841224</v>
      </c>
      <c r="AN1516" s="179">
        <v>5.74568079810537</v>
      </c>
      <c r="AO1516" s="179">
        <v>5.42918143210804</v>
      </c>
      <c r="AP1516" s="179">
        <v>4.12666481050365</v>
      </c>
      <c r="AQ1516" s="179">
        <v>2.93370566174448</v>
      </c>
      <c r="AR1516" s="179">
        <v>2.47112966528684</v>
      </c>
      <c r="AS1516" s="177">
        <v>0.8</v>
      </c>
      <c r="AT1516" s="180">
        <v>1.11161972296824</v>
      </c>
      <c r="AU1516" s="181">
        <v>1509</v>
      </c>
    </row>
    <row r="1517" customHeight="1" spans="1:47">
      <c r="A1517" s="184" t="s">
        <v>1708</v>
      </c>
      <c r="B1517" s="185" t="s">
        <v>1747</v>
      </c>
      <c r="C1517" s="167" t="s">
        <v>1748</v>
      </c>
      <c r="D1517" s="186">
        <v>0</v>
      </c>
      <c r="E1517" s="186">
        <v>0.65</v>
      </c>
      <c r="F1517" s="186" t="s">
        <v>160</v>
      </c>
      <c r="G1517" s="186" t="s">
        <v>160</v>
      </c>
      <c r="H1517" s="186" t="s">
        <v>160</v>
      </c>
      <c r="I1517" s="196" t="s">
        <v>160</v>
      </c>
      <c r="J1517" s="186" t="s">
        <v>160</v>
      </c>
      <c r="K1517" s="196" t="s">
        <v>160</v>
      </c>
      <c r="L1517" s="171">
        <v>0.3685</v>
      </c>
      <c r="M1517" s="172">
        <v>83</v>
      </c>
      <c r="N1517" s="173">
        <v>123.98</v>
      </c>
      <c r="O1517" s="173">
        <v>41.88</v>
      </c>
      <c r="Q1517" s="175">
        <v>40.48</v>
      </c>
      <c r="S1517" s="174">
        <f t="shared" si="46"/>
        <v>1.220528</v>
      </c>
      <c r="T1517" s="177">
        <f t="shared" si="47"/>
        <v>-1</v>
      </c>
      <c r="U1517" s="203">
        <v>2.53</v>
      </c>
      <c r="V1517" s="203">
        <v>3.58</v>
      </c>
      <c r="W1517" s="203">
        <v>4.64</v>
      </c>
      <c r="X1517" s="203">
        <v>5.54</v>
      </c>
      <c r="Y1517" s="203">
        <v>5.96</v>
      </c>
      <c r="Z1517" s="203">
        <v>5.68</v>
      </c>
      <c r="AA1517" s="203">
        <v>4.76</v>
      </c>
      <c r="AB1517" s="203">
        <v>4.79</v>
      </c>
      <c r="AC1517" s="203">
        <v>4.52</v>
      </c>
      <c r="AD1517" s="203">
        <v>3.51</v>
      </c>
      <c r="AE1517" s="203">
        <v>2.51</v>
      </c>
      <c r="AF1517" s="203">
        <v>2.13</v>
      </c>
      <c r="AG1517" s="179">
        <v>3.06946115123946</v>
      </c>
      <c r="AH1517" s="179">
        <v>4.34334819029142</v>
      </c>
      <c r="AI1517" s="179">
        <v>5.62936748685815</v>
      </c>
      <c r="AJ1517" s="179">
        <v>6.72127066318839</v>
      </c>
      <c r="AK1517" s="179">
        <v>7.23082547880917</v>
      </c>
      <c r="AL1517" s="179">
        <v>6.89112226839532</v>
      </c>
      <c r="AM1517" s="179">
        <v>5.77495457703551</v>
      </c>
      <c r="AN1517" s="179">
        <v>5.81135134957985</v>
      </c>
      <c r="AO1517" s="179">
        <v>5.48378039668078</v>
      </c>
      <c r="AP1517" s="179">
        <v>4.25842238768795</v>
      </c>
      <c r="AQ1517" s="179">
        <v>3.0451966362099</v>
      </c>
      <c r="AR1517" s="179">
        <v>2.58417085064824</v>
      </c>
      <c r="AS1517" s="177">
        <v>0.8</v>
      </c>
      <c r="AT1517" s="180">
        <v>1.11008947649573</v>
      </c>
      <c r="AU1517" s="181">
        <v>1510</v>
      </c>
    </row>
    <row r="1518" customHeight="1" spans="1:47">
      <c r="A1518" s="184" t="s">
        <v>1708</v>
      </c>
      <c r="B1518" s="185" t="s">
        <v>1747</v>
      </c>
      <c r="C1518" s="167" t="s">
        <v>1749</v>
      </c>
      <c r="D1518" s="186">
        <v>0</v>
      </c>
      <c r="E1518" s="186">
        <v>0.65</v>
      </c>
      <c r="F1518" s="186" t="s">
        <v>160</v>
      </c>
      <c r="G1518" s="186" t="s">
        <v>160</v>
      </c>
      <c r="H1518" s="186" t="s">
        <v>160</v>
      </c>
      <c r="I1518" s="196" t="s">
        <v>160</v>
      </c>
      <c r="J1518" s="186" t="s">
        <v>160</v>
      </c>
      <c r="K1518" s="196" t="s">
        <v>160</v>
      </c>
      <c r="L1518" s="171">
        <v>0.3685</v>
      </c>
      <c r="M1518" s="172">
        <v>102</v>
      </c>
      <c r="N1518" s="173">
        <v>123.88</v>
      </c>
      <c r="O1518" s="173">
        <v>41.87</v>
      </c>
      <c r="Q1518" s="175">
        <v>40.47</v>
      </c>
      <c r="S1518" s="174">
        <f t="shared" si="46"/>
        <v>1.220528</v>
      </c>
      <c r="T1518" s="177">
        <f t="shared" si="47"/>
        <v>-1</v>
      </c>
      <c r="U1518" s="203">
        <v>2.53</v>
      </c>
      <c r="V1518" s="203">
        <v>3.58</v>
      </c>
      <c r="W1518" s="203">
        <v>4.64</v>
      </c>
      <c r="X1518" s="203">
        <v>5.54</v>
      </c>
      <c r="Y1518" s="203">
        <v>5.96</v>
      </c>
      <c r="Z1518" s="203">
        <v>5.68</v>
      </c>
      <c r="AA1518" s="203">
        <v>4.76</v>
      </c>
      <c r="AB1518" s="203">
        <v>4.79</v>
      </c>
      <c r="AC1518" s="203">
        <v>4.52</v>
      </c>
      <c r="AD1518" s="203">
        <v>3.51</v>
      </c>
      <c r="AE1518" s="203">
        <v>2.51</v>
      </c>
      <c r="AF1518" s="203">
        <v>2.13</v>
      </c>
      <c r="AG1518" s="179">
        <v>3.06902999357655</v>
      </c>
      <c r="AH1518" s="179">
        <v>4.34273809367749</v>
      </c>
      <c r="AI1518" s="179">
        <v>5.62857674711273</v>
      </c>
      <c r="AJ1518" s="179">
        <v>6.72032654719925</v>
      </c>
      <c r="AK1518" s="179">
        <v>7.22980978723962</v>
      </c>
      <c r="AL1518" s="179">
        <v>6.89015429387937</v>
      </c>
      <c r="AM1518" s="179">
        <v>5.77414338712426</v>
      </c>
      <c r="AN1518" s="179">
        <v>5.81053504712715</v>
      </c>
      <c r="AO1518" s="179">
        <v>5.48301010710119</v>
      </c>
      <c r="AP1518" s="179">
        <v>4.25782422033743</v>
      </c>
      <c r="AQ1518" s="179">
        <v>3.04476888690796</v>
      </c>
      <c r="AR1518" s="179">
        <v>2.58380786020476</v>
      </c>
      <c r="AS1518" s="177">
        <v>0.8</v>
      </c>
      <c r="AT1518" s="180">
        <v>1.11871494733551</v>
      </c>
      <c r="AU1518" s="181">
        <v>1511</v>
      </c>
    </row>
    <row r="1519" customHeight="1" spans="1:47">
      <c r="A1519" s="184" t="s">
        <v>1708</v>
      </c>
      <c r="B1519" s="185" t="s">
        <v>1747</v>
      </c>
      <c r="C1519" s="167" t="s">
        <v>1750</v>
      </c>
      <c r="D1519" s="186">
        <v>0</v>
      </c>
      <c r="E1519" s="186">
        <v>0.65</v>
      </c>
      <c r="F1519" s="186" t="s">
        <v>160</v>
      </c>
      <c r="G1519" s="186" t="s">
        <v>160</v>
      </c>
      <c r="H1519" s="186" t="s">
        <v>160</v>
      </c>
      <c r="I1519" s="196" t="s">
        <v>160</v>
      </c>
      <c r="J1519" s="186" t="s">
        <v>160</v>
      </c>
      <c r="K1519" s="196" t="s">
        <v>160</v>
      </c>
      <c r="L1519" s="171">
        <v>0.3685</v>
      </c>
      <c r="M1519" s="172">
        <v>97</v>
      </c>
      <c r="N1519" s="173">
        <v>124.02</v>
      </c>
      <c r="O1519" s="173">
        <v>41.85</v>
      </c>
      <c r="Q1519" s="175">
        <v>40.75</v>
      </c>
      <c r="S1519" s="174">
        <f t="shared" si="46"/>
        <v>1.18196</v>
      </c>
      <c r="T1519" s="177">
        <f t="shared" si="47"/>
        <v>-1</v>
      </c>
      <c r="U1519" s="203">
        <v>2.56</v>
      </c>
      <c r="V1519" s="203">
        <v>3.55</v>
      </c>
      <c r="W1519" s="203">
        <v>4.55</v>
      </c>
      <c r="X1519" s="203">
        <v>5.4</v>
      </c>
      <c r="Y1519" s="203">
        <v>5.79</v>
      </c>
      <c r="Z1519" s="203">
        <v>5.34</v>
      </c>
      <c r="AA1519" s="203">
        <v>4.53</v>
      </c>
      <c r="AB1519" s="203">
        <v>4.48</v>
      </c>
      <c r="AC1519" s="203">
        <v>4.36</v>
      </c>
      <c r="AD1519" s="203">
        <v>3.42</v>
      </c>
      <c r="AE1519" s="203">
        <v>2.47</v>
      </c>
      <c r="AF1519" s="203">
        <v>2.12</v>
      </c>
      <c r="AG1519" s="179">
        <v>3.11218166435412</v>
      </c>
      <c r="AH1519" s="179">
        <v>4.31572066736607</v>
      </c>
      <c r="AI1519" s="179">
        <v>5.5314166300044</v>
      </c>
      <c r="AJ1519" s="179">
        <v>6.56475819824698</v>
      </c>
      <c r="AK1519" s="179">
        <v>7.03887962367593</v>
      </c>
      <c r="AL1519" s="179">
        <v>6.49181644048868</v>
      </c>
      <c r="AM1519" s="179">
        <v>5.50710271075163</v>
      </c>
      <c r="AN1519" s="179">
        <v>5.44631791261972</v>
      </c>
      <c r="AO1519" s="179">
        <v>5.30043439710312</v>
      </c>
      <c r="AP1519" s="179">
        <v>4.15768019222309</v>
      </c>
      <c r="AQ1519" s="179">
        <v>3.00276902771667</v>
      </c>
      <c r="AR1519" s="179">
        <v>2.57727544079326</v>
      </c>
      <c r="AS1519" s="177">
        <v>0.8</v>
      </c>
      <c r="AT1519" s="180">
        <v>1.12028566215758</v>
      </c>
      <c r="AU1519" s="181">
        <v>1512</v>
      </c>
    </row>
    <row r="1520" customHeight="1" spans="1:47">
      <c r="A1520" s="184" t="s">
        <v>1708</v>
      </c>
      <c r="B1520" s="185" t="s">
        <v>1747</v>
      </c>
      <c r="C1520" s="167" t="s">
        <v>1751</v>
      </c>
      <c r="D1520" s="186">
        <v>0</v>
      </c>
      <c r="E1520" s="186">
        <v>0.65</v>
      </c>
      <c r="F1520" s="186" t="s">
        <v>160</v>
      </c>
      <c r="G1520" s="186" t="s">
        <v>160</v>
      </c>
      <c r="H1520" s="186" t="s">
        <v>160</v>
      </c>
      <c r="I1520" s="196" t="s">
        <v>160</v>
      </c>
      <c r="J1520" s="186" t="s">
        <v>160</v>
      </c>
      <c r="K1520" s="196" t="s">
        <v>160</v>
      </c>
      <c r="L1520" s="171">
        <v>0.3685</v>
      </c>
      <c r="M1520" s="172">
        <v>74</v>
      </c>
      <c r="N1520" s="173">
        <v>123.78</v>
      </c>
      <c r="O1520" s="173">
        <v>41.85</v>
      </c>
      <c r="Q1520" s="175">
        <v>40.35</v>
      </c>
      <c r="S1520" s="174">
        <f t="shared" si="46"/>
        <v>1.220528</v>
      </c>
      <c r="T1520" s="177">
        <f t="shared" si="47"/>
        <v>-1</v>
      </c>
      <c r="U1520" s="203">
        <v>2.53</v>
      </c>
      <c r="V1520" s="203">
        <v>3.58</v>
      </c>
      <c r="W1520" s="203">
        <v>4.64</v>
      </c>
      <c r="X1520" s="203">
        <v>5.54</v>
      </c>
      <c r="Y1520" s="203">
        <v>5.96</v>
      </c>
      <c r="Z1520" s="203">
        <v>5.68</v>
      </c>
      <c r="AA1520" s="203">
        <v>4.76</v>
      </c>
      <c r="AB1520" s="203">
        <v>4.79</v>
      </c>
      <c r="AC1520" s="203">
        <v>4.52</v>
      </c>
      <c r="AD1520" s="203">
        <v>3.51</v>
      </c>
      <c r="AE1520" s="203">
        <v>2.51</v>
      </c>
      <c r="AF1520" s="203">
        <v>2.13</v>
      </c>
      <c r="AG1520" s="179">
        <v>3.06771993760078</v>
      </c>
      <c r="AH1520" s="179">
        <v>4.34088433858134</v>
      </c>
      <c r="AI1520" s="179">
        <v>5.62617411480933</v>
      </c>
      <c r="AJ1520" s="179">
        <v>6.71745788707838</v>
      </c>
      <c r="AK1520" s="179">
        <v>7.2267236474706</v>
      </c>
      <c r="AL1520" s="179">
        <v>6.88721314054245</v>
      </c>
      <c r="AM1520" s="179">
        <v>5.77167861777854</v>
      </c>
      <c r="AN1520" s="179">
        <v>5.80805474352084</v>
      </c>
      <c r="AO1520" s="179">
        <v>5.48066961184012</v>
      </c>
      <c r="AP1520" s="179">
        <v>4.2560067118493</v>
      </c>
      <c r="AQ1520" s="179">
        <v>3.04346918710591</v>
      </c>
      <c r="AR1520" s="179">
        <v>2.58270492770342</v>
      </c>
      <c r="AS1520" s="177">
        <v>0.8</v>
      </c>
      <c r="AT1520" s="180">
        <v>1.11953632027524</v>
      </c>
      <c r="AU1520" s="181">
        <v>1513</v>
      </c>
    </row>
    <row r="1521" customHeight="1" spans="1:47">
      <c r="A1521" s="184" t="s">
        <v>1708</v>
      </c>
      <c r="B1521" s="185" t="s">
        <v>1747</v>
      </c>
      <c r="C1521" s="167" t="s">
        <v>1752</v>
      </c>
      <c r="D1521" s="186">
        <v>0</v>
      </c>
      <c r="E1521" s="186">
        <v>0.65</v>
      </c>
      <c r="F1521" s="186" t="s">
        <v>160</v>
      </c>
      <c r="G1521" s="186" t="s">
        <v>160</v>
      </c>
      <c r="H1521" s="186" t="s">
        <v>160</v>
      </c>
      <c r="I1521" s="196" t="s">
        <v>160</v>
      </c>
      <c r="J1521" s="186" t="s">
        <v>160</v>
      </c>
      <c r="K1521" s="196" t="s">
        <v>160</v>
      </c>
      <c r="L1521" s="171">
        <v>0.3685</v>
      </c>
      <c r="M1521" s="172">
        <v>84</v>
      </c>
      <c r="N1521" s="173">
        <v>123.93</v>
      </c>
      <c r="O1521" s="173">
        <v>41.88</v>
      </c>
      <c r="Q1521" s="175">
        <v>40.48</v>
      </c>
      <c r="S1521" s="174">
        <f t="shared" si="46"/>
        <v>1.220528</v>
      </c>
      <c r="T1521" s="177">
        <f t="shared" si="47"/>
        <v>-1</v>
      </c>
      <c r="U1521" s="203">
        <v>2.53</v>
      </c>
      <c r="V1521" s="203">
        <v>3.58</v>
      </c>
      <c r="W1521" s="203">
        <v>4.64</v>
      </c>
      <c r="X1521" s="203">
        <v>5.54</v>
      </c>
      <c r="Y1521" s="203">
        <v>5.96</v>
      </c>
      <c r="Z1521" s="203">
        <v>5.68</v>
      </c>
      <c r="AA1521" s="203">
        <v>4.76</v>
      </c>
      <c r="AB1521" s="203">
        <v>4.79</v>
      </c>
      <c r="AC1521" s="203">
        <v>4.52</v>
      </c>
      <c r="AD1521" s="203">
        <v>3.51</v>
      </c>
      <c r="AE1521" s="203">
        <v>2.51</v>
      </c>
      <c r="AF1521" s="203">
        <v>2.13</v>
      </c>
      <c r="AG1521" s="179">
        <v>3.06946115123946</v>
      </c>
      <c r="AH1521" s="179">
        <v>4.34334819029142</v>
      </c>
      <c r="AI1521" s="179">
        <v>5.62936748685815</v>
      </c>
      <c r="AJ1521" s="179">
        <v>6.72127066318839</v>
      </c>
      <c r="AK1521" s="179">
        <v>7.23082547880917</v>
      </c>
      <c r="AL1521" s="179">
        <v>6.89112226839532</v>
      </c>
      <c r="AM1521" s="179">
        <v>5.77495457703551</v>
      </c>
      <c r="AN1521" s="179">
        <v>5.81135134957985</v>
      </c>
      <c r="AO1521" s="179">
        <v>5.48378039668078</v>
      </c>
      <c r="AP1521" s="179">
        <v>4.25842238768795</v>
      </c>
      <c r="AQ1521" s="179">
        <v>3.0451966362099</v>
      </c>
      <c r="AR1521" s="179">
        <v>2.58417085064824</v>
      </c>
      <c r="AS1521" s="177">
        <v>0.8</v>
      </c>
      <c r="AT1521" s="180">
        <v>1.11258373081033</v>
      </c>
      <c r="AU1521" s="181">
        <v>1514</v>
      </c>
    </row>
    <row r="1522" customHeight="1" spans="1:47">
      <c r="A1522" s="184" t="s">
        <v>1708</v>
      </c>
      <c r="B1522" s="185" t="s">
        <v>1747</v>
      </c>
      <c r="C1522" s="167" t="s">
        <v>1753</v>
      </c>
      <c r="D1522" s="186">
        <v>0</v>
      </c>
      <c r="E1522" s="186">
        <v>0.65</v>
      </c>
      <c r="F1522" s="186" t="s">
        <v>160</v>
      </c>
      <c r="G1522" s="186" t="s">
        <v>160</v>
      </c>
      <c r="H1522" s="186" t="s">
        <v>160</v>
      </c>
      <c r="I1522" s="196" t="s">
        <v>160</v>
      </c>
      <c r="J1522" s="186" t="s">
        <v>160</v>
      </c>
      <c r="K1522" s="196" t="s">
        <v>160</v>
      </c>
      <c r="L1522" s="171">
        <v>0.3685</v>
      </c>
      <c r="M1522" s="172">
        <v>112</v>
      </c>
      <c r="N1522" s="173">
        <v>123.9</v>
      </c>
      <c r="O1522" s="173">
        <v>41.88</v>
      </c>
      <c r="Q1522" s="175">
        <v>40.48</v>
      </c>
      <c r="S1522" s="174">
        <f t="shared" si="46"/>
        <v>1.220528</v>
      </c>
      <c r="T1522" s="177">
        <f t="shared" si="47"/>
        <v>-1</v>
      </c>
      <c r="U1522" s="203">
        <v>2.53</v>
      </c>
      <c r="V1522" s="203">
        <v>3.58</v>
      </c>
      <c r="W1522" s="203">
        <v>4.64</v>
      </c>
      <c r="X1522" s="203">
        <v>5.54</v>
      </c>
      <c r="Y1522" s="203">
        <v>5.96</v>
      </c>
      <c r="Z1522" s="203">
        <v>5.68</v>
      </c>
      <c r="AA1522" s="203">
        <v>4.76</v>
      </c>
      <c r="AB1522" s="203">
        <v>4.79</v>
      </c>
      <c r="AC1522" s="203">
        <v>4.52</v>
      </c>
      <c r="AD1522" s="203">
        <v>3.51</v>
      </c>
      <c r="AE1522" s="203">
        <v>2.51</v>
      </c>
      <c r="AF1522" s="203">
        <v>2.13</v>
      </c>
      <c r="AG1522" s="179">
        <v>3.06946115123946</v>
      </c>
      <c r="AH1522" s="179">
        <v>4.34334819029142</v>
      </c>
      <c r="AI1522" s="179">
        <v>5.62936748685815</v>
      </c>
      <c r="AJ1522" s="179">
        <v>6.72127066318839</v>
      </c>
      <c r="AK1522" s="179">
        <v>7.23082547880917</v>
      </c>
      <c r="AL1522" s="179">
        <v>6.89112226839532</v>
      </c>
      <c r="AM1522" s="179">
        <v>5.77495457703551</v>
      </c>
      <c r="AN1522" s="179">
        <v>5.81135134957985</v>
      </c>
      <c r="AO1522" s="179">
        <v>5.48378039668078</v>
      </c>
      <c r="AP1522" s="179">
        <v>4.25842238768795</v>
      </c>
      <c r="AQ1522" s="179">
        <v>3.0451966362099</v>
      </c>
      <c r="AR1522" s="179">
        <v>2.58417085064824</v>
      </c>
      <c r="AS1522" s="177">
        <v>0.8</v>
      </c>
      <c r="AT1522" s="180">
        <v>1.11546381004509</v>
      </c>
      <c r="AU1522" s="181">
        <v>1515</v>
      </c>
    </row>
    <row r="1523" customHeight="1" spans="1:47">
      <c r="A1523" s="184" t="s">
        <v>1708</v>
      </c>
      <c r="B1523" s="185" t="s">
        <v>1747</v>
      </c>
      <c r="C1523" s="167" t="s">
        <v>1754</v>
      </c>
      <c r="D1523" s="186">
        <v>0</v>
      </c>
      <c r="E1523" s="186">
        <v>0.65</v>
      </c>
      <c r="F1523" s="186" t="s">
        <v>160</v>
      </c>
      <c r="G1523" s="186" t="s">
        <v>160</v>
      </c>
      <c r="H1523" s="186" t="s">
        <v>160</v>
      </c>
      <c r="I1523" s="196" t="s">
        <v>160</v>
      </c>
      <c r="J1523" s="186" t="s">
        <v>160</v>
      </c>
      <c r="K1523" s="196" t="s">
        <v>160</v>
      </c>
      <c r="L1523" s="171">
        <v>0.3685</v>
      </c>
      <c r="M1523" s="172">
        <v>357</v>
      </c>
      <c r="N1523" s="173">
        <v>125.03</v>
      </c>
      <c r="O1523" s="173">
        <v>41.73</v>
      </c>
      <c r="Q1523" s="175">
        <v>40.73</v>
      </c>
      <c r="S1523" s="174">
        <f t="shared" si="46"/>
        <v>1.162008</v>
      </c>
      <c r="T1523" s="177">
        <f t="shared" si="47"/>
        <v>-1</v>
      </c>
      <c r="U1523" s="203">
        <v>2.56</v>
      </c>
      <c r="V1523" s="203">
        <v>3.54</v>
      </c>
      <c r="W1523" s="203">
        <v>4.51</v>
      </c>
      <c r="X1523" s="203">
        <v>5.26</v>
      </c>
      <c r="Y1523" s="203">
        <v>5.69</v>
      </c>
      <c r="Z1523" s="203">
        <v>5.1</v>
      </c>
      <c r="AA1523" s="203">
        <v>4.49</v>
      </c>
      <c r="AB1523" s="203">
        <v>4.31</v>
      </c>
      <c r="AC1523" s="203">
        <v>4.32</v>
      </c>
      <c r="AD1523" s="203">
        <v>3.41</v>
      </c>
      <c r="AE1523" s="203">
        <v>2.44</v>
      </c>
      <c r="AF1523" s="203">
        <v>2.12</v>
      </c>
      <c r="AG1523" s="179">
        <v>3.10988950162133</v>
      </c>
      <c r="AH1523" s="179">
        <v>4.30039407646075</v>
      </c>
      <c r="AI1523" s="179">
        <v>5.47875064543445</v>
      </c>
      <c r="AJ1523" s="179">
        <v>6.38985108536258</v>
      </c>
      <c r="AK1523" s="179">
        <v>6.91221533758804</v>
      </c>
      <c r="AL1523" s="179">
        <v>6.19548299151124</v>
      </c>
      <c r="AM1523" s="179">
        <v>5.45445463370304</v>
      </c>
      <c r="AN1523" s="179">
        <v>5.23579052812029</v>
      </c>
      <c r="AO1523" s="179">
        <v>5.247938533986</v>
      </c>
      <c r="AP1523" s="179">
        <v>4.14247000020654</v>
      </c>
      <c r="AQ1523" s="179">
        <v>2.96411343123283</v>
      </c>
      <c r="AR1523" s="179">
        <v>2.57537724353016</v>
      </c>
      <c r="AS1523" s="177">
        <v>0.8</v>
      </c>
      <c r="AT1523" s="180">
        <v>1.10741520659129</v>
      </c>
      <c r="AU1523" s="181">
        <v>1516</v>
      </c>
    </row>
    <row r="1524" customHeight="1" spans="1:47">
      <c r="A1524" s="184" t="s">
        <v>1708</v>
      </c>
      <c r="B1524" s="185" t="s">
        <v>1747</v>
      </c>
      <c r="C1524" s="167" t="s">
        <v>1755</v>
      </c>
      <c r="D1524" s="186">
        <v>0</v>
      </c>
      <c r="E1524" s="186">
        <v>0.65</v>
      </c>
      <c r="F1524" s="186" t="s">
        <v>160</v>
      </c>
      <c r="G1524" s="186" t="s">
        <v>160</v>
      </c>
      <c r="H1524" s="186" t="s">
        <v>160</v>
      </c>
      <c r="I1524" s="196" t="s">
        <v>160</v>
      </c>
      <c r="J1524" s="186" t="s">
        <v>160</v>
      </c>
      <c r="K1524" s="196" t="s">
        <v>160</v>
      </c>
      <c r="L1524" s="171">
        <v>0.3685</v>
      </c>
      <c r="M1524" s="172">
        <v>240</v>
      </c>
      <c r="N1524" s="173">
        <v>124.92</v>
      </c>
      <c r="O1524" s="173">
        <v>42.1</v>
      </c>
      <c r="Q1524" s="175">
        <v>40</v>
      </c>
      <c r="S1524" s="174">
        <f t="shared" si="46"/>
        <v>1.192424</v>
      </c>
      <c r="T1524" s="177">
        <f t="shared" si="47"/>
        <v>-1</v>
      </c>
      <c r="U1524" s="203">
        <v>2.41</v>
      </c>
      <c r="V1524" s="203">
        <v>3.44</v>
      </c>
      <c r="W1524" s="203">
        <v>4.53</v>
      </c>
      <c r="X1524" s="203">
        <v>5.46</v>
      </c>
      <c r="Y1524" s="203">
        <v>5.83</v>
      </c>
      <c r="Z1524" s="203">
        <v>5.51</v>
      </c>
      <c r="AA1524" s="203">
        <v>4.8</v>
      </c>
      <c r="AB1524" s="203">
        <v>4.72</v>
      </c>
      <c r="AC1524" s="203">
        <v>4.46</v>
      </c>
      <c r="AD1524" s="203">
        <v>3.39</v>
      </c>
      <c r="AE1524" s="203">
        <v>2.41</v>
      </c>
      <c r="AF1524" s="203">
        <v>2.03</v>
      </c>
      <c r="AG1524" s="179">
        <v>2.90657450705454</v>
      </c>
      <c r="AH1524" s="179">
        <v>4.1488034457542</v>
      </c>
      <c r="AI1524" s="179">
        <v>5.46339523525189</v>
      </c>
      <c r="AJ1524" s="179">
        <v>6.58501942262149</v>
      </c>
      <c r="AK1524" s="179">
        <v>7.03125700254272</v>
      </c>
      <c r="AL1524" s="179">
        <v>6.64532179828652</v>
      </c>
      <c r="AM1524" s="179">
        <v>5.78902806384306</v>
      </c>
      <c r="AN1524" s="179">
        <v>5.69254426277901</v>
      </c>
      <c r="AO1524" s="179">
        <v>5.37897190932085</v>
      </c>
      <c r="AP1524" s="179">
        <v>4.08850107008916</v>
      </c>
      <c r="AQ1524" s="179">
        <v>2.90657450705454</v>
      </c>
      <c r="AR1524" s="179">
        <v>2.4482764520003</v>
      </c>
      <c r="AS1524" s="177">
        <v>0.8</v>
      </c>
      <c r="AT1524" s="180">
        <v>1.10741520659129</v>
      </c>
      <c r="AU1524" s="181">
        <v>1517</v>
      </c>
    </row>
    <row r="1525" customHeight="1" spans="1:47">
      <c r="A1525" s="184" t="s">
        <v>1708</v>
      </c>
      <c r="B1525" s="185" t="s">
        <v>1756</v>
      </c>
      <c r="C1525" s="167" t="s">
        <v>1757</v>
      </c>
      <c r="D1525" s="186">
        <v>0</v>
      </c>
      <c r="E1525" s="186">
        <v>0.65</v>
      </c>
      <c r="F1525" s="186" t="s">
        <v>160</v>
      </c>
      <c r="G1525" s="186" t="s">
        <v>160</v>
      </c>
      <c r="H1525" s="186" t="s">
        <v>160</v>
      </c>
      <c r="I1525" s="196" t="s">
        <v>160</v>
      </c>
      <c r="J1525" s="186" t="s">
        <v>160</v>
      </c>
      <c r="K1525" s="196" t="s">
        <v>160</v>
      </c>
      <c r="L1525" s="171">
        <v>0.3685</v>
      </c>
      <c r="M1525" s="172">
        <v>100</v>
      </c>
      <c r="N1525" s="173">
        <v>123.77</v>
      </c>
      <c r="O1525" s="173">
        <v>41.3</v>
      </c>
      <c r="Q1525" s="175">
        <v>39.3</v>
      </c>
      <c r="S1525" s="174">
        <f t="shared" si="46"/>
        <v>1.220528</v>
      </c>
      <c r="T1525" s="177">
        <f t="shared" si="47"/>
        <v>-1</v>
      </c>
      <c r="U1525" s="203">
        <v>2.53</v>
      </c>
      <c r="V1525" s="203">
        <v>3.58</v>
      </c>
      <c r="W1525" s="203">
        <v>4.64</v>
      </c>
      <c r="X1525" s="203">
        <v>5.54</v>
      </c>
      <c r="Y1525" s="203">
        <v>5.96</v>
      </c>
      <c r="Z1525" s="203">
        <v>5.68</v>
      </c>
      <c r="AA1525" s="203">
        <v>4.76</v>
      </c>
      <c r="AB1525" s="203">
        <v>4.79</v>
      </c>
      <c r="AC1525" s="203">
        <v>4.52</v>
      </c>
      <c r="AD1525" s="203">
        <v>3.51</v>
      </c>
      <c r="AE1525" s="203">
        <v>2.51</v>
      </c>
      <c r="AF1525" s="203">
        <v>2.13</v>
      </c>
      <c r="AG1525" s="179">
        <v>3.02855092222382</v>
      </c>
      <c r="AH1525" s="179">
        <v>4.28545940773174</v>
      </c>
      <c r="AI1525" s="179">
        <v>5.55433845024448</v>
      </c>
      <c r="AJ1525" s="179">
        <v>6.63168858067984</v>
      </c>
      <c r="AK1525" s="179">
        <v>7.134451974883</v>
      </c>
      <c r="AL1525" s="179">
        <v>6.79927637874756</v>
      </c>
      <c r="AM1525" s="179">
        <v>5.69798513430253</v>
      </c>
      <c r="AN1525" s="179">
        <v>5.73389680531704</v>
      </c>
      <c r="AO1525" s="179">
        <v>5.41069176618644</v>
      </c>
      <c r="AP1525" s="179">
        <v>4.20166550869788</v>
      </c>
      <c r="AQ1525" s="179">
        <v>3.00460980821415</v>
      </c>
      <c r="AR1525" s="179">
        <v>2.54972864203033</v>
      </c>
      <c r="AS1525" s="177">
        <v>0.8</v>
      </c>
      <c r="AT1525" s="180">
        <v>1.10722439160687</v>
      </c>
      <c r="AU1525" s="181">
        <v>1518</v>
      </c>
    </row>
    <row r="1526" customHeight="1" spans="1:47">
      <c r="A1526" s="184" t="s">
        <v>1708</v>
      </c>
      <c r="B1526" s="185" t="s">
        <v>1756</v>
      </c>
      <c r="C1526" s="167" t="s">
        <v>1758</v>
      </c>
      <c r="D1526" s="186">
        <v>0</v>
      </c>
      <c r="E1526" s="186">
        <v>0.65</v>
      </c>
      <c r="F1526" s="186" t="s">
        <v>160</v>
      </c>
      <c r="G1526" s="186" t="s">
        <v>160</v>
      </c>
      <c r="H1526" s="186" t="s">
        <v>160</v>
      </c>
      <c r="I1526" s="196" t="s">
        <v>160</v>
      </c>
      <c r="J1526" s="186" t="s">
        <v>160</v>
      </c>
      <c r="K1526" s="196" t="s">
        <v>160</v>
      </c>
      <c r="L1526" s="171">
        <v>0.3685</v>
      </c>
      <c r="M1526" s="172">
        <v>158</v>
      </c>
      <c r="N1526" s="173">
        <v>123.77</v>
      </c>
      <c r="O1526" s="173">
        <v>41.3</v>
      </c>
      <c r="Q1526" s="175">
        <v>39.3</v>
      </c>
      <c r="S1526" s="174">
        <f t="shared" si="46"/>
        <v>1.220528</v>
      </c>
      <c r="T1526" s="177">
        <f t="shared" si="47"/>
        <v>-1</v>
      </c>
      <c r="U1526" s="203">
        <v>2.53</v>
      </c>
      <c r="V1526" s="203">
        <v>3.58</v>
      </c>
      <c r="W1526" s="203">
        <v>4.64</v>
      </c>
      <c r="X1526" s="203">
        <v>5.54</v>
      </c>
      <c r="Y1526" s="203">
        <v>5.96</v>
      </c>
      <c r="Z1526" s="203">
        <v>5.68</v>
      </c>
      <c r="AA1526" s="203">
        <v>4.76</v>
      </c>
      <c r="AB1526" s="203">
        <v>4.79</v>
      </c>
      <c r="AC1526" s="203">
        <v>4.52</v>
      </c>
      <c r="AD1526" s="203">
        <v>3.51</v>
      </c>
      <c r="AE1526" s="203">
        <v>2.51</v>
      </c>
      <c r="AF1526" s="203">
        <v>2.13</v>
      </c>
      <c r="AG1526" s="179">
        <v>3.02855092222382</v>
      </c>
      <c r="AH1526" s="179">
        <v>4.28545940773174</v>
      </c>
      <c r="AI1526" s="179">
        <v>5.55433845024448</v>
      </c>
      <c r="AJ1526" s="179">
        <v>6.63168858067984</v>
      </c>
      <c r="AK1526" s="179">
        <v>7.134451974883</v>
      </c>
      <c r="AL1526" s="179">
        <v>6.79927637874756</v>
      </c>
      <c r="AM1526" s="179">
        <v>5.69798513430253</v>
      </c>
      <c r="AN1526" s="179">
        <v>5.73389680531704</v>
      </c>
      <c r="AO1526" s="179">
        <v>5.41069176618644</v>
      </c>
      <c r="AP1526" s="179">
        <v>4.20166550869788</v>
      </c>
      <c r="AQ1526" s="179">
        <v>3.00460980821415</v>
      </c>
      <c r="AR1526" s="179">
        <v>2.54972864203033</v>
      </c>
      <c r="AS1526" s="177">
        <v>0.8</v>
      </c>
      <c r="AT1526" s="180">
        <v>1.10741520659129</v>
      </c>
      <c r="AU1526" s="181">
        <v>1519</v>
      </c>
    </row>
    <row r="1527" customHeight="1" spans="1:47">
      <c r="A1527" s="184" t="s">
        <v>1708</v>
      </c>
      <c r="B1527" s="185" t="s">
        <v>1756</v>
      </c>
      <c r="C1527" s="167" t="s">
        <v>1759</v>
      </c>
      <c r="D1527" s="186">
        <v>0</v>
      </c>
      <c r="E1527" s="186">
        <v>0.65</v>
      </c>
      <c r="F1527" s="186" t="s">
        <v>160</v>
      </c>
      <c r="G1527" s="186" t="s">
        <v>160</v>
      </c>
      <c r="H1527" s="186" t="s">
        <v>160</v>
      </c>
      <c r="I1527" s="196" t="s">
        <v>160</v>
      </c>
      <c r="J1527" s="186" t="s">
        <v>160</v>
      </c>
      <c r="K1527" s="196" t="s">
        <v>160</v>
      </c>
      <c r="L1527" s="171">
        <v>0.3685</v>
      </c>
      <c r="M1527" s="172">
        <v>151</v>
      </c>
      <c r="N1527" s="173">
        <v>123.77</v>
      </c>
      <c r="O1527" s="173">
        <v>41.33</v>
      </c>
      <c r="Q1527" s="175">
        <v>39.33</v>
      </c>
      <c r="S1527" s="174">
        <f t="shared" si="46"/>
        <v>1.220528</v>
      </c>
      <c r="T1527" s="177">
        <f t="shared" si="47"/>
        <v>-1</v>
      </c>
      <c r="U1527" s="203">
        <v>2.53</v>
      </c>
      <c r="V1527" s="203">
        <v>3.58</v>
      </c>
      <c r="W1527" s="203">
        <v>4.64</v>
      </c>
      <c r="X1527" s="203">
        <v>5.54</v>
      </c>
      <c r="Y1527" s="203">
        <v>5.96</v>
      </c>
      <c r="Z1527" s="203">
        <v>5.68</v>
      </c>
      <c r="AA1527" s="203">
        <v>4.76</v>
      </c>
      <c r="AB1527" s="203">
        <v>4.79</v>
      </c>
      <c r="AC1527" s="203">
        <v>4.52</v>
      </c>
      <c r="AD1527" s="203">
        <v>3.51</v>
      </c>
      <c r="AE1527" s="203">
        <v>2.51</v>
      </c>
      <c r="AF1527" s="203">
        <v>2.13</v>
      </c>
      <c r="AG1527" s="179">
        <v>3.0311378682013</v>
      </c>
      <c r="AH1527" s="179">
        <v>4.28911998741528</v>
      </c>
      <c r="AI1527" s="179">
        <v>5.55908288871701</v>
      </c>
      <c r="AJ1527" s="179">
        <v>6.63735327661471</v>
      </c>
      <c r="AK1527" s="179">
        <v>7.1405461243003</v>
      </c>
      <c r="AL1527" s="179">
        <v>6.80508422584324</v>
      </c>
      <c r="AM1527" s="179">
        <v>5.70285227377004</v>
      </c>
      <c r="AN1527" s="179">
        <v>5.7387946200333</v>
      </c>
      <c r="AO1527" s="179">
        <v>5.41531350366399</v>
      </c>
      <c r="AP1527" s="179">
        <v>4.20525451280102</v>
      </c>
      <c r="AQ1527" s="179">
        <v>3.0071763040258</v>
      </c>
      <c r="AR1527" s="179">
        <v>2.55190658469122</v>
      </c>
      <c r="AS1527" s="177">
        <v>0.8</v>
      </c>
      <c r="AT1527" s="180">
        <v>1.10781728102277</v>
      </c>
      <c r="AU1527" s="181">
        <v>1520</v>
      </c>
    </row>
    <row r="1528" customHeight="1" spans="1:47">
      <c r="A1528" s="184" t="s">
        <v>1708</v>
      </c>
      <c r="B1528" s="185" t="s">
        <v>1756</v>
      </c>
      <c r="C1528" s="167" t="s">
        <v>1760</v>
      </c>
      <c r="D1528" s="186">
        <v>0</v>
      </c>
      <c r="E1528" s="186">
        <v>0.65</v>
      </c>
      <c r="F1528" s="186" t="s">
        <v>160</v>
      </c>
      <c r="G1528" s="186" t="s">
        <v>160</v>
      </c>
      <c r="H1528" s="186" t="s">
        <v>160</v>
      </c>
      <c r="I1528" s="196" t="s">
        <v>160</v>
      </c>
      <c r="J1528" s="186" t="s">
        <v>160</v>
      </c>
      <c r="K1528" s="196" t="s">
        <v>160</v>
      </c>
      <c r="L1528" s="171">
        <v>0.3685</v>
      </c>
      <c r="M1528" s="172">
        <v>140</v>
      </c>
      <c r="N1528" s="173">
        <v>123.82</v>
      </c>
      <c r="O1528" s="173">
        <v>41.3</v>
      </c>
      <c r="Q1528" s="175">
        <v>39.3</v>
      </c>
      <c r="S1528" s="174">
        <f t="shared" si="46"/>
        <v>1.220528</v>
      </c>
      <c r="T1528" s="177">
        <f t="shared" si="47"/>
        <v>-1</v>
      </c>
      <c r="U1528" s="203">
        <v>2.53</v>
      </c>
      <c r="V1528" s="203">
        <v>3.58</v>
      </c>
      <c r="W1528" s="203">
        <v>4.64</v>
      </c>
      <c r="X1528" s="203">
        <v>5.54</v>
      </c>
      <c r="Y1528" s="203">
        <v>5.96</v>
      </c>
      <c r="Z1528" s="203">
        <v>5.68</v>
      </c>
      <c r="AA1528" s="203">
        <v>4.76</v>
      </c>
      <c r="AB1528" s="203">
        <v>4.79</v>
      </c>
      <c r="AC1528" s="203">
        <v>4.52</v>
      </c>
      <c r="AD1528" s="203">
        <v>3.51</v>
      </c>
      <c r="AE1528" s="203">
        <v>2.51</v>
      </c>
      <c r="AF1528" s="203">
        <v>2.13</v>
      </c>
      <c r="AG1528" s="179">
        <v>3.02855092222382</v>
      </c>
      <c r="AH1528" s="179">
        <v>4.28545940773174</v>
      </c>
      <c r="AI1528" s="179">
        <v>5.55433845024448</v>
      </c>
      <c r="AJ1528" s="179">
        <v>6.63168858067984</v>
      </c>
      <c r="AK1528" s="179">
        <v>7.134451974883</v>
      </c>
      <c r="AL1528" s="179">
        <v>6.79927637874756</v>
      </c>
      <c r="AM1528" s="179">
        <v>5.69798513430253</v>
      </c>
      <c r="AN1528" s="179">
        <v>5.73389680531704</v>
      </c>
      <c r="AO1528" s="179">
        <v>5.41069176618644</v>
      </c>
      <c r="AP1528" s="179">
        <v>4.20166550869788</v>
      </c>
      <c r="AQ1528" s="179">
        <v>3.00460980821415</v>
      </c>
      <c r="AR1528" s="179">
        <v>2.54972864203033</v>
      </c>
      <c r="AS1528" s="177">
        <v>0.8</v>
      </c>
      <c r="AT1528" s="180">
        <v>1.1082057258125</v>
      </c>
      <c r="AU1528" s="181">
        <v>1521</v>
      </c>
    </row>
    <row r="1529" customHeight="1" spans="1:47">
      <c r="A1529" s="184" t="s">
        <v>1708</v>
      </c>
      <c r="B1529" s="185" t="s">
        <v>1756</v>
      </c>
      <c r="C1529" s="167" t="s">
        <v>1761</v>
      </c>
      <c r="D1529" s="186">
        <v>0</v>
      </c>
      <c r="E1529" s="186">
        <v>0.65</v>
      </c>
      <c r="F1529" s="186" t="s">
        <v>160</v>
      </c>
      <c r="G1529" s="186" t="s">
        <v>160</v>
      </c>
      <c r="H1529" s="186" t="s">
        <v>160</v>
      </c>
      <c r="I1529" s="196" t="s">
        <v>160</v>
      </c>
      <c r="J1529" s="186" t="s">
        <v>160</v>
      </c>
      <c r="K1529" s="196" t="s">
        <v>160</v>
      </c>
      <c r="L1529" s="171">
        <v>0.3685</v>
      </c>
      <c r="M1529" s="172">
        <v>191</v>
      </c>
      <c r="N1529" s="173">
        <v>123.73</v>
      </c>
      <c r="O1529" s="173">
        <v>41.1</v>
      </c>
      <c r="Q1529" s="175">
        <v>39</v>
      </c>
      <c r="S1529" s="174">
        <f t="shared" si="46"/>
        <v>1.220528</v>
      </c>
      <c r="T1529" s="177">
        <f t="shared" si="47"/>
        <v>-1</v>
      </c>
      <c r="U1529" s="203">
        <v>2.53</v>
      </c>
      <c r="V1529" s="203">
        <v>3.58</v>
      </c>
      <c r="W1529" s="203">
        <v>4.64</v>
      </c>
      <c r="X1529" s="203">
        <v>5.54</v>
      </c>
      <c r="Y1529" s="203">
        <v>5.96</v>
      </c>
      <c r="Z1529" s="203">
        <v>5.68</v>
      </c>
      <c r="AA1529" s="203">
        <v>4.76</v>
      </c>
      <c r="AB1529" s="203">
        <v>4.79</v>
      </c>
      <c r="AC1529" s="203">
        <v>4.52</v>
      </c>
      <c r="AD1529" s="203">
        <v>3.51</v>
      </c>
      <c r="AE1529" s="203">
        <v>2.51</v>
      </c>
      <c r="AF1529" s="203">
        <v>2.13</v>
      </c>
      <c r="AG1529" s="179">
        <v>3.01773881467693</v>
      </c>
      <c r="AH1529" s="179">
        <v>4.27016006187486</v>
      </c>
      <c r="AI1529" s="179">
        <v>5.53450913047468</v>
      </c>
      <c r="AJ1529" s="179">
        <v>6.60801305664434</v>
      </c>
      <c r="AK1529" s="179">
        <v>7.10898155552351</v>
      </c>
      <c r="AL1529" s="179">
        <v>6.77500255627073</v>
      </c>
      <c r="AM1529" s="179">
        <v>5.6776429872973</v>
      </c>
      <c r="AN1529" s="179">
        <v>5.71342645150296</v>
      </c>
      <c r="AO1529" s="179">
        <v>5.39137527365206</v>
      </c>
      <c r="AP1529" s="179">
        <v>4.18666531206167</v>
      </c>
      <c r="AQ1529" s="179">
        <v>2.99388317187316</v>
      </c>
      <c r="AR1529" s="179">
        <v>2.54062595860152</v>
      </c>
      <c r="AS1529" s="177">
        <v>0.8</v>
      </c>
      <c r="AT1529" s="180">
        <v>1.10916661555551</v>
      </c>
      <c r="AU1529" s="181">
        <v>1522</v>
      </c>
    </row>
    <row r="1530" customHeight="1" spans="1:47">
      <c r="A1530" s="184" t="s">
        <v>1708</v>
      </c>
      <c r="B1530" s="185" t="s">
        <v>1756</v>
      </c>
      <c r="C1530" s="167" t="s">
        <v>1762</v>
      </c>
      <c r="D1530" s="186">
        <v>0</v>
      </c>
      <c r="E1530" s="186">
        <v>0.65</v>
      </c>
      <c r="F1530" s="186" t="s">
        <v>160</v>
      </c>
      <c r="G1530" s="186" t="s">
        <v>160</v>
      </c>
      <c r="H1530" s="186" t="s">
        <v>160</v>
      </c>
      <c r="I1530" s="196" t="s">
        <v>160</v>
      </c>
      <c r="J1530" s="186" t="s">
        <v>160</v>
      </c>
      <c r="K1530" s="196" t="s">
        <v>160</v>
      </c>
      <c r="L1530" s="171">
        <v>0.3685</v>
      </c>
      <c r="M1530" s="172">
        <v>205</v>
      </c>
      <c r="N1530" s="173">
        <v>124.12</v>
      </c>
      <c r="O1530" s="173">
        <v>41.3</v>
      </c>
      <c r="Q1530" s="175">
        <v>39.7</v>
      </c>
      <c r="S1530" s="174">
        <f t="shared" si="46"/>
        <v>1.18196</v>
      </c>
      <c r="T1530" s="177">
        <f t="shared" si="47"/>
        <v>-1</v>
      </c>
      <c r="U1530" s="203">
        <v>2.56</v>
      </c>
      <c r="V1530" s="203">
        <v>3.55</v>
      </c>
      <c r="W1530" s="203">
        <v>4.55</v>
      </c>
      <c r="X1530" s="203">
        <v>5.4</v>
      </c>
      <c r="Y1530" s="203">
        <v>5.79</v>
      </c>
      <c r="Z1530" s="203">
        <v>5.34</v>
      </c>
      <c r="AA1530" s="203">
        <v>4.53</v>
      </c>
      <c r="AB1530" s="203">
        <v>4.48</v>
      </c>
      <c r="AC1530" s="203">
        <v>4.36</v>
      </c>
      <c r="AD1530" s="203">
        <v>3.42</v>
      </c>
      <c r="AE1530" s="203">
        <v>2.47</v>
      </c>
      <c r="AF1530" s="203">
        <v>2.12</v>
      </c>
      <c r="AG1530" s="179">
        <v>3.07232921587871</v>
      </c>
      <c r="AH1530" s="179">
        <v>4.2604565298318</v>
      </c>
      <c r="AI1530" s="179">
        <v>5.46058512978443</v>
      </c>
      <c r="AJ1530" s="179">
        <v>6.48069443974415</v>
      </c>
      <c r="AK1530" s="179">
        <v>6.94874459372568</v>
      </c>
      <c r="AL1530" s="179">
        <v>6.408686723747</v>
      </c>
      <c r="AM1530" s="179">
        <v>5.43658255778537</v>
      </c>
      <c r="AN1530" s="179">
        <v>5.37657612778774</v>
      </c>
      <c r="AO1530" s="179">
        <v>5.23256069579343</v>
      </c>
      <c r="AP1530" s="179">
        <v>4.10443981183796</v>
      </c>
      <c r="AQ1530" s="179">
        <v>2.96431764188297</v>
      </c>
      <c r="AR1530" s="179">
        <v>2.54427263189956</v>
      </c>
      <c r="AS1530" s="177">
        <v>0.8</v>
      </c>
      <c r="AT1530" s="180">
        <v>1.10712898411465</v>
      </c>
      <c r="AU1530" s="181">
        <v>1523</v>
      </c>
    </row>
    <row r="1531" customHeight="1" spans="1:47">
      <c r="A1531" s="184" t="s">
        <v>1708</v>
      </c>
      <c r="B1531" s="185" t="s">
        <v>1756</v>
      </c>
      <c r="C1531" s="167" t="s">
        <v>1763</v>
      </c>
      <c r="D1531" s="186">
        <v>0</v>
      </c>
      <c r="E1531" s="186">
        <v>0.65</v>
      </c>
      <c r="F1531" s="186" t="s">
        <v>160</v>
      </c>
      <c r="G1531" s="186" t="s">
        <v>160</v>
      </c>
      <c r="H1531" s="186" t="s">
        <v>160</v>
      </c>
      <c r="I1531" s="196" t="s">
        <v>160</v>
      </c>
      <c r="J1531" s="186" t="s">
        <v>160</v>
      </c>
      <c r="K1531" s="196" t="s">
        <v>160</v>
      </c>
      <c r="L1531" s="171">
        <v>0.3685</v>
      </c>
      <c r="M1531" s="172">
        <v>253</v>
      </c>
      <c r="N1531" s="173">
        <v>125.35</v>
      </c>
      <c r="O1531" s="173">
        <v>41.27</v>
      </c>
      <c r="Q1531" s="175">
        <v>39.87</v>
      </c>
      <c r="S1531" s="174">
        <f t="shared" si="46"/>
        <v>1.162008</v>
      </c>
      <c r="T1531" s="177">
        <f t="shared" si="47"/>
        <v>-1</v>
      </c>
      <c r="U1531" s="203">
        <v>2.56</v>
      </c>
      <c r="V1531" s="203">
        <v>3.54</v>
      </c>
      <c r="W1531" s="203">
        <v>4.51</v>
      </c>
      <c r="X1531" s="203">
        <v>5.26</v>
      </c>
      <c r="Y1531" s="203">
        <v>5.69</v>
      </c>
      <c r="Z1531" s="203">
        <v>5.1</v>
      </c>
      <c r="AA1531" s="203">
        <v>4.49</v>
      </c>
      <c r="AB1531" s="203">
        <v>4.31</v>
      </c>
      <c r="AC1531" s="203">
        <v>4.32</v>
      </c>
      <c r="AD1531" s="203">
        <v>3.41</v>
      </c>
      <c r="AE1531" s="203">
        <v>2.44</v>
      </c>
      <c r="AF1531" s="203">
        <v>2.12</v>
      </c>
      <c r="AG1531" s="179">
        <v>3.07587390104027</v>
      </c>
      <c r="AH1531" s="179">
        <v>4.25335687878225</v>
      </c>
      <c r="AI1531" s="179">
        <v>5.41882472409828</v>
      </c>
      <c r="AJ1531" s="179">
        <v>6.31995965604368</v>
      </c>
      <c r="AK1531" s="179">
        <v>6.83661035035903</v>
      </c>
      <c r="AL1531" s="179">
        <v>6.12771753722866</v>
      </c>
      <c r="AM1531" s="179">
        <v>5.39479445924641</v>
      </c>
      <c r="AN1531" s="179">
        <v>5.17852207557951</v>
      </c>
      <c r="AO1531" s="179">
        <v>5.19053720800545</v>
      </c>
      <c r="AP1531" s="179">
        <v>4.09716015724504</v>
      </c>
      <c r="AQ1531" s="179">
        <v>2.93169231192901</v>
      </c>
      <c r="AR1531" s="179">
        <v>2.54720807429897</v>
      </c>
      <c r="AS1531" s="177">
        <v>0.8</v>
      </c>
      <c r="AT1531" s="180">
        <v>1.10792635107468</v>
      </c>
      <c r="AU1531" s="181">
        <v>1524</v>
      </c>
    </row>
    <row r="1532" customHeight="1" spans="1:47">
      <c r="A1532" s="184" t="s">
        <v>1708</v>
      </c>
      <c r="B1532" s="185" t="s">
        <v>1764</v>
      </c>
      <c r="C1532" s="167" t="s">
        <v>1765</v>
      </c>
      <c r="D1532" s="186">
        <v>0</v>
      </c>
      <c r="E1532" s="186">
        <v>0.65</v>
      </c>
      <c r="F1532" s="186" t="s">
        <v>160</v>
      </c>
      <c r="G1532" s="186" t="s">
        <v>160</v>
      </c>
      <c r="H1532" s="186" t="s">
        <v>160</v>
      </c>
      <c r="I1532" s="196" t="s">
        <v>160</v>
      </c>
      <c r="J1532" s="186" t="s">
        <v>160</v>
      </c>
      <c r="K1532" s="196" t="s">
        <v>160</v>
      </c>
      <c r="L1532" s="171">
        <v>0.3685</v>
      </c>
      <c r="M1532" s="172">
        <v>27</v>
      </c>
      <c r="N1532" s="173">
        <v>123.17</v>
      </c>
      <c r="O1532" s="173">
        <v>41.27</v>
      </c>
      <c r="Q1532" s="175">
        <v>39.27</v>
      </c>
      <c r="S1532" s="174">
        <f t="shared" si="46"/>
        <v>1.220528</v>
      </c>
      <c r="T1532" s="177">
        <f t="shared" si="47"/>
        <v>-1</v>
      </c>
      <c r="U1532" s="203">
        <v>2.53</v>
      </c>
      <c r="V1532" s="203">
        <v>3.58</v>
      </c>
      <c r="W1532" s="203">
        <v>4.64</v>
      </c>
      <c r="X1532" s="203">
        <v>5.54</v>
      </c>
      <c r="Y1532" s="203">
        <v>5.96</v>
      </c>
      <c r="Z1532" s="203">
        <v>5.68</v>
      </c>
      <c r="AA1532" s="203">
        <v>4.76</v>
      </c>
      <c r="AB1532" s="203">
        <v>4.79</v>
      </c>
      <c r="AC1532" s="203">
        <v>4.52</v>
      </c>
      <c r="AD1532" s="203">
        <v>3.51</v>
      </c>
      <c r="AE1532" s="203">
        <v>2.51</v>
      </c>
      <c r="AF1532" s="203">
        <v>2.13</v>
      </c>
      <c r="AG1532" s="179">
        <v>3.0273569471573</v>
      </c>
      <c r="AH1532" s="179">
        <v>4.28376990941625</v>
      </c>
      <c r="AI1532" s="179">
        <v>5.55214870941101</v>
      </c>
      <c r="AJ1532" s="179">
        <v>6.62907410563297</v>
      </c>
      <c r="AK1532" s="179">
        <v>7.13163929053656</v>
      </c>
      <c r="AL1532" s="179">
        <v>6.79659583393417</v>
      </c>
      <c r="AM1532" s="179">
        <v>5.6957387622406</v>
      </c>
      <c r="AN1532" s="179">
        <v>5.731636275448</v>
      </c>
      <c r="AO1532" s="179">
        <v>5.40855865658141</v>
      </c>
      <c r="AP1532" s="179">
        <v>4.20000904526566</v>
      </c>
      <c r="AQ1532" s="179">
        <v>3.0034252716857</v>
      </c>
      <c r="AR1532" s="179">
        <v>2.54872343772531</v>
      </c>
      <c r="AS1532" s="177">
        <v>0.8</v>
      </c>
      <c r="AT1532" s="180">
        <v>1.10781728102277</v>
      </c>
      <c r="AU1532" s="181">
        <v>1525</v>
      </c>
    </row>
    <row r="1533" customHeight="1" spans="1:47">
      <c r="A1533" s="184" t="s">
        <v>1708</v>
      </c>
      <c r="B1533" s="185" t="s">
        <v>1764</v>
      </c>
      <c r="C1533" s="167" t="s">
        <v>1766</v>
      </c>
      <c r="D1533" s="186">
        <v>0</v>
      </c>
      <c r="E1533" s="186">
        <v>0.65</v>
      </c>
      <c r="F1533" s="186" t="s">
        <v>160</v>
      </c>
      <c r="G1533" s="186" t="s">
        <v>160</v>
      </c>
      <c r="H1533" s="186" t="s">
        <v>160</v>
      </c>
      <c r="I1533" s="196" t="s">
        <v>160</v>
      </c>
      <c r="J1533" s="186" t="s">
        <v>160</v>
      </c>
      <c r="K1533" s="196" t="s">
        <v>160</v>
      </c>
      <c r="L1533" s="171">
        <v>0.3685</v>
      </c>
      <c r="M1533" s="172">
        <v>29</v>
      </c>
      <c r="N1533" s="173">
        <v>123.17</v>
      </c>
      <c r="O1533" s="173">
        <v>41.27</v>
      </c>
      <c r="Q1533" s="175">
        <v>39.27</v>
      </c>
      <c r="S1533" s="174">
        <f t="shared" si="46"/>
        <v>1.220528</v>
      </c>
      <c r="T1533" s="177">
        <f t="shared" si="47"/>
        <v>-1</v>
      </c>
      <c r="U1533" s="203">
        <v>2.53</v>
      </c>
      <c r="V1533" s="203">
        <v>3.58</v>
      </c>
      <c r="W1533" s="203">
        <v>4.64</v>
      </c>
      <c r="X1533" s="203">
        <v>5.54</v>
      </c>
      <c r="Y1533" s="203">
        <v>5.96</v>
      </c>
      <c r="Z1533" s="203">
        <v>5.68</v>
      </c>
      <c r="AA1533" s="203">
        <v>4.76</v>
      </c>
      <c r="AB1533" s="203">
        <v>4.79</v>
      </c>
      <c r="AC1533" s="203">
        <v>4.52</v>
      </c>
      <c r="AD1533" s="203">
        <v>3.51</v>
      </c>
      <c r="AE1533" s="203">
        <v>2.51</v>
      </c>
      <c r="AF1533" s="203">
        <v>2.13</v>
      </c>
      <c r="AG1533" s="179">
        <v>3.0273569471573</v>
      </c>
      <c r="AH1533" s="179">
        <v>4.28376990941625</v>
      </c>
      <c r="AI1533" s="179">
        <v>5.55214870941101</v>
      </c>
      <c r="AJ1533" s="179">
        <v>6.62907410563297</v>
      </c>
      <c r="AK1533" s="179">
        <v>7.13163929053656</v>
      </c>
      <c r="AL1533" s="179">
        <v>6.79659583393417</v>
      </c>
      <c r="AM1533" s="179">
        <v>5.6957387622406</v>
      </c>
      <c r="AN1533" s="179">
        <v>5.731636275448</v>
      </c>
      <c r="AO1533" s="179">
        <v>5.40855865658141</v>
      </c>
      <c r="AP1533" s="179">
        <v>4.20000904526566</v>
      </c>
      <c r="AQ1533" s="179">
        <v>3.0034252716857</v>
      </c>
      <c r="AR1533" s="179">
        <v>2.54872343772531</v>
      </c>
      <c r="AS1533" s="177">
        <v>0.8</v>
      </c>
      <c r="AT1533" s="180">
        <v>1.10466201895883</v>
      </c>
      <c r="AU1533" s="181">
        <v>1526</v>
      </c>
    </row>
    <row r="1534" customHeight="1" spans="1:47">
      <c r="A1534" s="184" t="s">
        <v>1708</v>
      </c>
      <c r="B1534" s="185" t="s">
        <v>1764</v>
      </c>
      <c r="C1534" s="167" t="s">
        <v>1767</v>
      </c>
      <c r="D1534" s="186">
        <v>0</v>
      </c>
      <c r="E1534" s="186">
        <v>0.65</v>
      </c>
      <c r="F1534" s="186" t="s">
        <v>160</v>
      </c>
      <c r="G1534" s="186" t="s">
        <v>160</v>
      </c>
      <c r="H1534" s="186" t="s">
        <v>160</v>
      </c>
      <c r="I1534" s="196" t="s">
        <v>160</v>
      </c>
      <c r="J1534" s="186" t="s">
        <v>160</v>
      </c>
      <c r="K1534" s="196" t="s">
        <v>160</v>
      </c>
      <c r="L1534" s="171">
        <v>0.3685</v>
      </c>
      <c r="M1534" s="172">
        <v>31</v>
      </c>
      <c r="N1534" s="173">
        <v>123.18</v>
      </c>
      <c r="O1534" s="173">
        <v>41.27</v>
      </c>
      <c r="Q1534" s="175">
        <v>39.27</v>
      </c>
      <c r="S1534" s="174">
        <f t="shared" si="46"/>
        <v>1.220528</v>
      </c>
      <c r="T1534" s="177">
        <f t="shared" si="47"/>
        <v>-1</v>
      </c>
      <c r="U1534" s="203">
        <v>2.53</v>
      </c>
      <c r="V1534" s="203">
        <v>3.58</v>
      </c>
      <c r="W1534" s="203">
        <v>4.64</v>
      </c>
      <c r="X1534" s="203">
        <v>5.54</v>
      </c>
      <c r="Y1534" s="203">
        <v>5.96</v>
      </c>
      <c r="Z1534" s="203">
        <v>5.68</v>
      </c>
      <c r="AA1534" s="203">
        <v>4.76</v>
      </c>
      <c r="AB1534" s="203">
        <v>4.79</v>
      </c>
      <c r="AC1534" s="203">
        <v>4.52</v>
      </c>
      <c r="AD1534" s="203">
        <v>3.51</v>
      </c>
      <c r="AE1534" s="203">
        <v>2.51</v>
      </c>
      <c r="AF1534" s="203">
        <v>2.13</v>
      </c>
      <c r="AG1534" s="179">
        <v>3.0273569471573</v>
      </c>
      <c r="AH1534" s="179">
        <v>4.28376990941625</v>
      </c>
      <c r="AI1534" s="179">
        <v>5.55214870941101</v>
      </c>
      <c r="AJ1534" s="179">
        <v>6.62907410563297</v>
      </c>
      <c r="AK1534" s="179">
        <v>7.13163929053656</v>
      </c>
      <c r="AL1534" s="179">
        <v>6.79659583393417</v>
      </c>
      <c r="AM1534" s="179">
        <v>5.6957387622406</v>
      </c>
      <c r="AN1534" s="179">
        <v>5.731636275448</v>
      </c>
      <c r="AO1534" s="179">
        <v>5.40855865658141</v>
      </c>
      <c r="AP1534" s="179">
        <v>4.20000904526566</v>
      </c>
      <c r="AQ1534" s="179">
        <v>3.0034252716857</v>
      </c>
      <c r="AR1534" s="179">
        <v>2.54872343772531</v>
      </c>
      <c r="AS1534" s="177">
        <v>0.8</v>
      </c>
      <c r="AT1534" s="180">
        <v>1.10288335071113</v>
      </c>
      <c r="AU1534" s="181">
        <v>1527</v>
      </c>
    </row>
    <row r="1535" customHeight="1" spans="1:47">
      <c r="A1535" s="184" t="s">
        <v>1708</v>
      </c>
      <c r="B1535" s="185" t="s">
        <v>1764</v>
      </c>
      <c r="C1535" s="167" t="s">
        <v>1768</v>
      </c>
      <c r="D1535" s="186">
        <v>0</v>
      </c>
      <c r="E1535" s="186">
        <v>0.65</v>
      </c>
      <c r="F1535" s="186" t="s">
        <v>160</v>
      </c>
      <c r="G1535" s="186" t="s">
        <v>160</v>
      </c>
      <c r="H1535" s="186" t="s">
        <v>160</v>
      </c>
      <c r="I1535" s="196" t="s">
        <v>160</v>
      </c>
      <c r="J1535" s="186" t="s">
        <v>160</v>
      </c>
      <c r="K1535" s="196" t="s">
        <v>160</v>
      </c>
      <c r="L1535" s="171">
        <v>0.3685</v>
      </c>
      <c r="M1535" s="172">
        <v>32</v>
      </c>
      <c r="N1535" s="173">
        <v>123.2</v>
      </c>
      <c r="O1535" s="173">
        <v>41.2</v>
      </c>
      <c r="Q1535" s="175">
        <v>39.2</v>
      </c>
      <c r="S1535" s="174">
        <f t="shared" si="46"/>
        <v>1.220528</v>
      </c>
      <c r="T1535" s="177">
        <f t="shared" si="47"/>
        <v>-1</v>
      </c>
      <c r="U1535" s="203">
        <v>2.53</v>
      </c>
      <c r="V1535" s="203">
        <v>3.58</v>
      </c>
      <c r="W1535" s="203">
        <v>4.64</v>
      </c>
      <c r="X1535" s="203">
        <v>5.54</v>
      </c>
      <c r="Y1535" s="203">
        <v>5.96</v>
      </c>
      <c r="Z1535" s="203">
        <v>5.68</v>
      </c>
      <c r="AA1535" s="203">
        <v>4.76</v>
      </c>
      <c r="AB1535" s="203">
        <v>4.79</v>
      </c>
      <c r="AC1535" s="203">
        <v>4.52</v>
      </c>
      <c r="AD1535" s="203">
        <v>3.51</v>
      </c>
      <c r="AE1535" s="203">
        <v>2.51</v>
      </c>
      <c r="AF1535" s="203">
        <v>2.13</v>
      </c>
      <c r="AG1535" s="179">
        <v>3.02417301364655</v>
      </c>
      <c r="AH1535" s="179">
        <v>4.27926458057497</v>
      </c>
      <c r="AI1535" s="179">
        <v>5.54630940052174</v>
      </c>
      <c r="AJ1535" s="179">
        <v>6.62210217217467</v>
      </c>
      <c r="AK1535" s="179">
        <v>7.12413879894603</v>
      </c>
      <c r="AL1535" s="179">
        <v>6.78944771443179</v>
      </c>
      <c r="AM1535" s="179">
        <v>5.68974843674213</v>
      </c>
      <c r="AN1535" s="179">
        <v>5.72560819579723</v>
      </c>
      <c r="AO1535" s="179">
        <v>5.40287036430135</v>
      </c>
      <c r="AP1535" s="179">
        <v>4.1955918094464</v>
      </c>
      <c r="AQ1535" s="179">
        <v>3.00026650760982</v>
      </c>
      <c r="AR1535" s="179">
        <v>2.54604289291192</v>
      </c>
      <c r="AS1535" s="177">
        <v>0.8</v>
      </c>
      <c r="AT1535" s="180">
        <v>1.10371475885756</v>
      </c>
      <c r="AU1535" s="181">
        <v>1528</v>
      </c>
    </row>
    <row r="1536" customHeight="1" spans="1:47">
      <c r="A1536" s="184" t="s">
        <v>1708</v>
      </c>
      <c r="B1536" s="185" t="s">
        <v>1764</v>
      </c>
      <c r="C1536" s="167" t="s">
        <v>1769</v>
      </c>
      <c r="D1536" s="186">
        <v>0</v>
      </c>
      <c r="E1536" s="186">
        <v>0.65</v>
      </c>
      <c r="F1536" s="186" t="s">
        <v>160</v>
      </c>
      <c r="G1536" s="186" t="s">
        <v>160</v>
      </c>
      <c r="H1536" s="186" t="s">
        <v>160</v>
      </c>
      <c r="I1536" s="196" t="s">
        <v>160</v>
      </c>
      <c r="J1536" s="186" t="s">
        <v>160</v>
      </c>
      <c r="K1536" s="196" t="s">
        <v>160</v>
      </c>
      <c r="L1536" s="171">
        <v>0.3685</v>
      </c>
      <c r="M1536" s="172">
        <v>59</v>
      </c>
      <c r="N1536" s="173">
        <v>123.45</v>
      </c>
      <c r="O1536" s="173">
        <v>41.13</v>
      </c>
      <c r="Q1536" s="175">
        <v>39.03</v>
      </c>
      <c r="S1536" s="174">
        <f t="shared" si="46"/>
        <v>1.220528</v>
      </c>
      <c r="T1536" s="177">
        <f t="shared" si="47"/>
        <v>-1</v>
      </c>
      <c r="U1536" s="203">
        <v>2.53</v>
      </c>
      <c r="V1536" s="203">
        <v>3.58</v>
      </c>
      <c r="W1536" s="203">
        <v>4.64</v>
      </c>
      <c r="X1536" s="203">
        <v>5.54</v>
      </c>
      <c r="Y1536" s="203">
        <v>5.96</v>
      </c>
      <c r="Z1536" s="203">
        <v>5.68</v>
      </c>
      <c r="AA1536" s="203">
        <v>4.76</v>
      </c>
      <c r="AB1536" s="203">
        <v>4.79</v>
      </c>
      <c r="AC1536" s="203">
        <v>4.52</v>
      </c>
      <c r="AD1536" s="203">
        <v>3.51</v>
      </c>
      <c r="AE1536" s="203">
        <v>2.51</v>
      </c>
      <c r="AF1536" s="203">
        <v>2.13</v>
      </c>
      <c r="AG1536" s="179">
        <v>3.0196126922119</v>
      </c>
      <c r="AH1536" s="179">
        <v>4.27281163561999</v>
      </c>
      <c r="AI1536" s="179">
        <v>5.53794580706055</v>
      </c>
      <c r="AJ1536" s="179">
        <v>6.61211632998178</v>
      </c>
      <c r="AK1536" s="179">
        <v>7.11339590734502</v>
      </c>
      <c r="AL1536" s="179">
        <v>6.77920952243619</v>
      </c>
      <c r="AM1536" s="179">
        <v>5.68116854345005</v>
      </c>
      <c r="AN1536" s="179">
        <v>5.71697422754742</v>
      </c>
      <c r="AO1536" s="179">
        <v>5.39472307067105</v>
      </c>
      <c r="AP1536" s="179">
        <v>4.18926503939279</v>
      </c>
      <c r="AQ1536" s="179">
        <v>2.99574223614698</v>
      </c>
      <c r="AR1536" s="179">
        <v>2.54220357091357</v>
      </c>
      <c r="AS1536" s="177">
        <v>0.8</v>
      </c>
      <c r="AT1536" s="180">
        <v>1.10618094270977</v>
      </c>
      <c r="AU1536" s="181">
        <v>1529</v>
      </c>
    </row>
    <row r="1537" customHeight="1" spans="1:47">
      <c r="A1537" s="184" t="s">
        <v>1708</v>
      </c>
      <c r="B1537" s="185" t="s">
        <v>1764</v>
      </c>
      <c r="C1537" s="167" t="s">
        <v>1770</v>
      </c>
      <c r="D1537" s="186">
        <v>0</v>
      </c>
      <c r="E1537" s="186">
        <v>0.65</v>
      </c>
      <c r="F1537" s="186" t="s">
        <v>160</v>
      </c>
      <c r="G1537" s="186" t="s">
        <v>160</v>
      </c>
      <c r="H1537" s="186" t="s">
        <v>160</v>
      </c>
      <c r="I1537" s="196" t="s">
        <v>160</v>
      </c>
      <c r="J1537" s="186" t="s">
        <v>160</v>
      </c>
      <c r="K1537" s="196" t="s">
        <v>160</v>
      </c>
      <c r="L1537" s="171">
        <v>0.3685</v>
      </c>
      <c r="M1537" s="172">
        <v>28</v>
      </c>
      <c r="N1537" s="173">
        <v>123.18</v>
      </c>
      <c r="O1537" s="173">
        <v>41.25</v>
      </c>
      <c r="Q1537" s="175">
        <v>39.25</v>
      </c>
      <c r="S1537" s="174">
        <f t="shared" si="46"/>
        <v>1.220528</v>
      </c>
      <c r="T1537" s="177">
        <f t="shared" si="47"/>
        <v>-1</v>
      </c>
      <c r="U1537" s="203">
        <v>2.53</v>
      </c>
      <c r="V1537" s="203">
        <v>3.58</v>
      </c>
      <c r="W1537" s="203">
        <v>4.64</v>
      </c>
      <c r="X1537" s="203">
        <v>5.54</v>
      </c>
      <c r="Y1537" s="203">
        <v>5.96</v>
      </c>
      <c r="Z1537" s="203">
        <v>5.68</v>
      </c>
      <c r="AA1537" s="203">
        <v>4.76</v>
      </c>
      <c r="AB1537" s="203">
        <v>4.79</v>
      </c>
      <c r="AC1537" s="203">
        <v>4.52</v>
      </c>
      <c r="AD1537" s="203">
        <v>3.51</v>
      </c>
      <c r="AE1537" s="203">
        <v>2.51</v>
      </c>
      <c r="AF1537" s="203">
        <v>2.13</v>
      </c>
      <c r="AG1537" s="179">
        <v>3.02656096377961</v>
      </c>
      <c r="AH1537" s="179">
        <v>4.28264357720593</v>
      </c>
      <c r="AI1537" s="179">
        <v>5.55068888218869</v>
      </c>
      <c r="AJ1537" s="179">
        <v>6.6273311222684</v>
      </c>
      <c r="AK1537" s="179">
        <v>7.12976416763892</v>
      </c>
      <c r="AL1537" s="179">
        <v>6.79480880405857</v>
      </c>
      <c r="AM1537" s="179">
        <v>5.69424118086599</v>
      </c>
      <c r="AN1537" s="179">
        <v>5.73012925553531</v>
      </c>
      <c r="AO1537" s="179">
        <v>5.4071365835114</v>
      </c>
      <c r="AP1537" s="179">
        <v>4.19890473631084</v>
      </c>
      <c r="AQ1537" s="179">
        <v>3.00263558066673</v>
      </c>
      <c r="AR1537" s="179">
        <v>2.54805330152196</v>
      </c>
      <c r="AS1537" s="177">
        <v>0.8</v>
      </c>
      <c r="AT1537" s="180">
        <v>1.10618094270977</v>
      </c>
      <c r="AU1537" s="181">
        <v>1530</v>
      </c>
    </row>
    <row r="1538" customHeight="1" spans="1:47">
      <c r="A1538" s="184" t="s">
        <v>1708</v>
      </c>
      <c r="B1538" s="185" t="s">
        <v>1764</v>
      </c>
      <c r="C1538" s="167" t="s">
        <v>1771</v>
      </c>
      <c r="D1538" s="186">
        <v>0</v>
      </c>
      <c r="E1538" s="186">
        <v>0.65</v>
      </c>
      <c r="F1538" s="186" t="s">
        <v>160</v>
      </c>
      <c r="G1538" s="186" t="s">
        <v>160</v>
      </c>
      <c r="H1538" s="186" t="s">
        <v>160</v>
      </c>
      <c r="I1538" s="196" t="s">
        <v>160</v>
      </c>
      <c r="J1538" s="186" t="s">
        <v>160</v>
      </c>
      <c r="K1538" s="196" t="s">
        <v>160</v>
      </c>
      <c r="L1538" s="171">
        <v>0.3685</v>
      </c>
      <c r="M1538" s="172">
        <v>77</v>
      </c>
      <c r="N1538" s="173">
        <v>123.07</v>
      </c>
      <c r="O1538" s="173">
        <v>41.22</v>
      </c>
      <c r="Q1538" s="175">
        <v>39.22</v>
      </c>
      <c r="S1538" s="174">
        <f t="shared" si="46"/>
        <v>1.220528</v>
      </c>
      <c r="T1538" s="177">
        <f t="shared" si="47"/>
        <v>-1</v>
      </c>
      <c r="U1538" s="203">
        <v>2.53</v>
      </c>
      <c r="V1538" s="203">
        <v>3.58</v>
      </c>
      <c r="W1538" s="203">
        <v>4.64</v>
      </c>
      <c r="X1538" s="203">
        <v>5.54</v>
      </c>
      <c r="Y1538" s="203">
        <v>5.96</v>
      </c>
      <c r="Z1538" s="203">
        <v>5.68</v>
      </c>
      <c r="AA1538" s="203">
        <v>4.76</v>
      </c>
      <c r="AB1538" s="203">
        <v>4.79</v>
      </c>
      <c r="AC1538" s="203">
        <v>4.52</v>
      </c>
      <c r="AD1538" s="203">
        <v>3.51</v>
      </c>
      <c r="AE1538" s="203">
        <v>2.51</v>
      </c>
      <c r="AF1538" s="203">
        <v>2.13</v>
      </c>
      <c r="AG1538" s="179">
        <v>3.02496899702424</v>
      </c>
      <c r="AH1538" s="179">
        <v>4.28039091278529</v>
      </c>
      <c r="AI1538" s="179">
        <v>5.54776922774406</v>
      </c>
      <c r="AJ1538" s="179">
        <v>6.62384515553924</v>
      </c>
      <c r="AK1538" s="179">
        <v>7.12601392184366</v>
      </c>
      <c r="AL1538" s="179">
        <v>6.79123474430738</v>
      </c>
      <c r="AM1538" s="179">
        <v>5.69124601811675</v>
      </c>
      <c r="AN1538" s="179">
        <v>5.72711521570992</v>
      </c>
      <c r="AO1538" s="179">
        <v>5.40429243737137</v>
      </c>
      <c r="AP1538" s="179">
        <v>4.19669611840122</v>
      </c>
      <c r="AQ1538" s="179">
        <v>3.00105619862879</v>
      </c>
      <c r="AR1538" s="179">
        <v>2.54671302911527</v>
      </c>
      <c r="AS1538" s="177">
        <v>0.8</v>
      </c>
      <c r="AT1538" s="180">
        <v>1.10618094270977</v>
      </c>
      <c r="AU1538" s="181">
        <v>1531</v>
      </c>
    </row>
    <row r="1539" customHeight="1" spans="1:47">
      <c r="A1539" s="184" t="s">
        <v>1708</v>
      </c>
      <c r="B1539" s="185" t="s">
        <v>1764</v>
      </c>
      <c r="C1539" s="167" t="s">
        <v>1772</v>
      </c>
      <c r="D1539" s="186">
        <v>0</v>
      </c>
      <c r="E1539" s="186">
        <v>0.65</v>
      </c>
      <c r="F1539" s="186" t="s">
        <v>160</v>
      </c>
      <c r="G1539" s="186" t="s">
        <v>160</v>
      </c>
      <c r="H1539" s="186" t="s">
        <v>160</v>
      </c>
      <c r="I1539" s="196" t="s">
        <v>160</v>
      </c>
      <c r="J1539" s="186" t="s">
        <v>160</v>
      </c>
      <c r="K1539" s="196" t="s">
        <v>160</v>
      </c>
      <c r="L1539" s="171">
        <v>0.3685</v>
      </c>
      <c r="M1539" s="172">
        <v>43</v>
      </c>
      <c r="N1539" s="173">
        <v>123.33</v>
      </c>
      <c r="O1539" s="173">
        <v>41.42</v>
      </c>
      <c r="Q1539" s="175">
        <v>39.52</v>
      </c>
      <c r="S1539" s="174">
        <f t="shared" si="46"/>
        <v>1.220528</v>
      </c>
      <c r="T1539" s="177">
        <f t="shared" si="47"/>
        <v>-1</v>
      </c>
      <c r="U1539" s="203">
        <v>2.53</v>
      </c>
      <c r="V1539" s="203">
        <v>3.58</v>
      </c>
      <c r="W1539" s="203">
        <v>4.64</v>
      </c>
      <c r="X1539" s="203">
        <v>5.54</v>
      </c>
      <c r="Y1539" s="203">
        <v>5.96</v>
      </c>
      <c r="Z1539" s="203">
        <v>5.68</v>
      </c>
      <c r="AA1539" s="203">
        <v>4.76</v>
      </c>
      <c r="AB1539" s="203">
        <v>4.79</v>
      </c>
      <c r="AC1539" s="203">
        <v>4.52</v>
      </c>
      <c r="AD1539" s="203">
        <v>3.51</v>
      </c>
      <c r="AE1539" s="203">
        <v>2.51</v>
      </c>
      <c r="AF1539" s="203">
        <v>2.13</v>
      </c>
      <c r="AG1539" s="179">
        <v>3.03631176015626</v>
      </c>
      <c r="AH1539" s="179">
        <v>4.29644114678238</v>
      </c>
      <c r="AI1539" s="179">
        <v>5.56857176566207</v>
      </c>
      <c r="AJ1539" s="179">
        <v>6.64868266848446</v>
      </c>
      <c r="AK1539" s="179">
        <v>7.15273442313491</v>
      </c>
      <c r="AL1539" s="179">
        <v>6.81669992003461</v>
      </c>
      <c r="AM1539" s="179">
        <v>5.71258655270506</v>
      </c>
      <c r="AN1539" s="179">
        <v>5.74859024946581</v>
      </c>
      <c r="AO1539" s="179">
        <v>5.42455697861909</v>
      </c>
      <c r="AP1539" s="179">
        <v>4.2124325210073</v>
      </c>
      <c r="AQ1539" s="179">
        <v>3.0123092956491</v>
      </c>
      <c r="AR1539" s="179">
        <v>2.55626247001298</v>
      </c>
      <c r="AS1539" s="177">
        <v>0.8</v>
      </c>
      <c r="AT1539" s="180">
        <v>1.10599936785049</v>
      </c>
      <c r="AU1539" s="181">
        <v>1532</v>
      </c>
    </row>
    <row r="1540" customHeight="1" spans="1:47">
      <c r="A1540" s="184" t="s">
        <v>1708</v>
      </c>
      <c r="B1540" s="185" t="s">
        <v>1773</v>
      </c>
      <c r="C1540" s="167" t="s">
        <v>1774</v>
      </c>
      <c r="D1540" s="186">
        <v>0</v>
      </c>
      <c r="E1540" s="186">
        <v>0.65</v>
      </c>
      <c r="F1540" s="186" t="s">
        <v>160</v>
      </c>
      <c r="G1540" s="186" t="s">
        <v>160</v>
      </c>
      <c r="H1540" s="186" t="s">
        <v>160</v>
      </c>
      <c r="I1540" s="196" t="s">
        <v>160</v>
      </c>
      <c r="J1540" s="186" t="s">
        <v>160</v>
      </c>
      <c r="K1540" s="196" t="s">
        <v>160</v>
      </c>
      <c r="L1540" s="171">
        <v>0.3685</v>
      </c>
      <c r="M1540" s="172">
        <v>49</v>
      </c>
      <c r="N1540" s="173">
        <v>122.98</v>
      </c>
      <c r="O1540" s="173">
        <v>41.1</v>
      </c>
      <c r="Q1540" s="175">
        <v>39.3</v>
      </c>
      <c r="S1540" s="174">
        <f t="shared" si="46"/>
        <v>1.2404</v>
      </c>
      <c r="T1540" s="177">
        <f t="shared" si="47"/>
        <v>-1</v>
      </c>
      <c r="U1540" s="203">
        <v>2.58</v>
      </c>
      <c r="V1540" s="203">
        <v>3.58</v>
      </c>
      <c r="W1540" s="203">
        <v>4.68</v>
      </c>
      <c r="X1540" s="203">
        <v>5.59</v>
      </c>
      <c r="Y1540" s="203">
        <v>6.09</v>
      </c>
      <c r="Z1540" s="203">
        <v>5.72</v>
      </c>
      <c r="AA1540" s="203">
        <v>4.88</v>
      </c>
      <c r="AB1540" s="203">
        <v>4.87</v>
      </c>
      <c r="AC1540" s="203">
        <v>4.63</v>
      </c>
      <c r="AD1540" s="203">
        <v>3.57</v>
      </c>
      <c r="AE1540" s="203">
        <v>2.58</v>
      </c>
      <c r="AF1540" s="203">
        <v>2.19</v>
      </c>
      <c r="AG1540" s="179">
        <v>3.08934408255401</v>
      </c>
      <c r="AH1540" s="179">
        <v>4.28676426959045</v>
      </c>
      <c r="AI1540" s="179">
        <v>5.60392647533054</v>
      </c>
      <c r="AJ1540" s="179">
        <v>6.6935788455337</v>
      </c>
      <c r="AK1540" s="179">
        <v>7.29228893905192</v>
      </c>
      <c r="AL1540" s="179">
        <v>6.84924346984843</v>
      </c>
      <c r="AM1540" s="179">
        <v>5.84341051273783</v>
      </c>
      <c r="AN1540" s="179">
        <v>5.83143631086746</v>
      </c>
      <c r="AO1540" s="179">
        <v>5.54405546597872</v>
      </c>
      <c r="AP1540" s="179">
        <v>4.27479006772009</v>
      </c>
      <c r="AQ1540" s="179">
        <v>3.08934408255401</v>
      </c>
      <c r="AR1540" s="179">
        <v>2.6223502096098</v>
      </c>
      <c r="AS1540" s="177">
        <v>0.8</v>
      </c>
      <c r="AT1540" s="180">
        <v>1.10618094270977</v>
      </c>
      <c r="AU1540" s="181">
        <v>1533</v>
      </c>
    </row>
    <row r="1541" customHeight="1" spans="1:47">
      <c r="A1541" s="184" t="s">
        <v>1708</v>
      </c>
      <c r="B1541" s="185" t="s">
        <v>1773</v>
      </c>
      <c r="C1541" s="167" t="s">
        <v>1279</v>
      </c>
      <c r="D1541" s="186">
        <v>0</v>
      </c>
      <c r="E1541" s="186">
        <v>0.65</v>
      </c>
      <c r="F1541" s="186" t="s">
        <v>160</v>
      </c>
      <c r="G1541" s="186" t="s">
        <v>160</v>
      </c>
      <c r="H1541" s="186" t="s">
        <v>160</v>
      </c>
      <c r="I1541" s="196" t="s">
        <v>160</v>
      </c>
      <c r="J1541" s="186" t="s">
        <v>160</v>
      </c>
      <c r="K1541" s="196" t="s">
        <v>160</v>
      </c>
      <c r="L1541" s="171">
        <v>0.3685</v>
      </c>
      <c r="M1541" s="172">
        <v>47</v>
      </c>
      <c r="N1541" s="173">
        <v>122.98</v>
      </c>
      <c r="O1541" s="173">
        <v>41.1</v>
      </c>
      <c r="Q1541" s="175">
        <v>39.3</v>
      </c>
      <c r="S1541" s="174">
        <f t="shared" si="46"/>
        <v>1.2404</v>
      </c>
      <c r="T1541" s="177">
        <f t="shared" si="47"/>
        <v>-1</v>
      </c>
      <c r="U1541" s="203">
        <v>2.58</v>
      </c>
      <c r="V1541" s="203">
        <v>3.58</v>
      </c>
      <c r="W1541" s="203">
        <v>4.68</v>
      </c>
      <c r="X1541" s="203">
        <v>5.59</v>
      </c>
      <c r="Y1541" s="203">
        <v>6.09</v>
      </c>
      <c r="Z1541" s="203">
        <v>5.72</v>
      </c>
      <c r="AA1541" s="203">
        <v>4.88</v>
      </c>
      <c r="AB1541" s="203">
        <v>4.87</v>
      </c>
      <c r="AC1541" s="203">
        <v>4.63</v>
      </c>
      <c r="AD1541" s="203">
        <v>3.57</v>
      </c>
      <c r="AE1541" s="203">
        <v>2.58</v>
      </c>
      <c r="AF1541" s="203">
        <v>2.19</v>
      </c>
      <c r="AG1541" s="179">
        <v>3.08934408255401</v>
      </c>
      <c r="AH1541" s="179">
        <v>4.28676426959045</v>
      </c>
      <c r="AI1541" s="179">
        <v>5.60392647533054</v>
      </c>
      <c r="AJ1541" s="179">
        <v>6.6935788455337</v>
      </c>
      <c r="AK1541" s="179">
        <v>7.29228893905192</v>
      </c>
      <c r="AL1541" s="179">
        <v>6.84924346984843</v>
      </c>
      <c r="AM1541" s="179">
        <v>5.84341051273783</v>
      </c>
      <c r="AN1541" s="179">
        <v>5.83143631086746</v>
      </c>
      <c r="AO1541" s="179">
        <v>5.54405546597872</v>
      </c>
      <c r="AP1541" s="179">
        <v>4.27479006772009</v>
      </c>
      <c r="AQ1541" s="179">
        <v>3.08934408255401</v>
      </c>
      <c r="AR1541" s="179">
        <v>2.6223502096098</v>
      </c>
      <c r="AS1541" s="177">
        <v>0.8</v>
      </c>
      <c r="AT1541" s="180">
        <v>1.10618094270977</v>
      </c>
      <c r="AU1541" s="181">
        <v>1534</v>
      </c>
    </row>
    <row r="1542" customHeight="1" spans="1:47">
      <c r="A1542" s="184" t="s">
        <v>1708</v>
      </c>
      <c r="B1542" s="185" t="s">
        <v>1773</v>
      </c>
      <c r="C1542" s="167" t="s">
        <v>1278</v>
      </c>
      <c r="D1542" s="186">
        <v>0</v>
      </c>
      <c r="E1542" s="186">
        <v>0.65</v>
      </c>
      <c r="F1542" s="186" t="s">
        <v>160</v>
      </c>
      <c r="G1542" s="186" t="s">
        <v>160</v>
      </c>
      <c r="H1542" s="186" t="s">
        <v>160</v>
      </c>
      <c r="I1542" s="196" t="s">
        <v>160</v>
      </c>
      <c r="J1542" s="186" t="s">
        <v>160</v>
      </c>
      <c r="K1542" s="196" t="s">
        <v>160</v>
      </c>
      <c r="L1542" s="171">
        <v>0.3685</v>
      </c>
      <c r="M1542" s="172">
        <v>31</v>
      </c>
      <c r="N1542" s="173">
        <v>122.95</v>
      </c>
      <c r="O1542" s="173">
        <v>41.12</v>
      </c>
      <c r="Q1542" s="175">
        <v>39.32</v>
      </c>
      <c r="S1542" s="174">
        <f t="shared" si="46"/>
        <v>1.2404</v>
      </c>
      <c r="T1542" s="177">
        <f t="shared" si="47"/>
        <v>-1</v>
      </c>
      <c r="U1542" s="203">
        <v>2.58</v>
      </c>
      <c r="V1542" s="203">
        <v>3.58</v>
      </c>
      <c r="W1542" s="203">
        <v>4.68</v>
      </c>
      <c r="X1542" s="203">
        <v>5.59</v>
      </c>
      <c r="Y1542" s="203">
        <v>6.09</v>
      </c>
      <c r="Z1542" s="203">
        <v>5.72</v>
      </c>
      <c r="AA1542" s="203">
        <v>4.88</v>
      </c>
      <c r="AB1542" s="203">
        <v>4.87</v>
      </c>
      <c r="AC1542" s="203">
        <v>4.63</v>
      </c>
      <c r="AD1542" s="203">
        <v>3.57</v>
      </c>
      <c r="AE1542" s="203">
        <v>2.58</v>
      </c>
      <c r="AF1542" s="203">
        <v>2.19</v>
      </c>
      <c r="AG1542" s="179">
        <v>3.09015943244115</v>
      </c>
      <c r="AH1542" s="179">
        <v>4.28789564656562</v>
      </c>
      <c r="AI1542" s="179">
        <v>5.60540548210255</v>
      </c>
      <c r="AJ1542" s="179">
        <v>6.69534543695582</v>
      </c>
      <c r="AK1542" s="179">
        <v>7.29421354401806</v>
      </c>
      <c r="AL1542" s="179">
        <v>6.851051144792</v>
      </c>
      <c r="AM1542" s="179">
        <v>5.84495272492744</v>
      </c>
      <c r="AN1542" s="179">
        <v>5.8329753627862</v>
      </c>
      <c r="AO1542" s="179">
        <v>5.54551867139632</v>
      </c>
      <c r="AP1542" s="179">
        <v>4.27591828442438</v>
      </c>
      <c r="AQ1542" s="179">
        <v>3.09015943244115</v>
      </c>
      <c r="AR1542" s="179">
        <v>2.6230423089326</v>
      </c>
      <c r="AS1542" s="177">
        <v>0.8</v>
      </c>
      <c r="AT1542" s="180">
        <v>1.10301347016456</v>
      </c>
      <c r="AU1542" s="181">
        <v>1535</v>
      </c>
    </row>
    <row r="1543" customHeight="1" spans="1:47">
      <c r="A1543" s="184" t="s">
        <v>1708</v>
      </c>
      <c r="B1543" s="185" t="s">
        <v>1773</v>
      </c>
      <c r="C1543" s="167" t="s">
        <v>1775</v>
      </c>
      <c r="D1543" s="186">
        <v>0</v>
      </c>
      <c r="E1543" s="186">
        <v>0.65</v>
      </c>
      <c r="F1543" s="186" t="s">
        <v>160</v>
      </c>
      <c r="G1543" s="186" t="s">
        <v>160</v>
      </c>
      <c r="H1543" s="186" t="s">
        <v>160</v>
      </c>
      <c r="I1543" s="196" t="s">
        <v>160</v>
      </c>
      <c r="J1543" s="186" t="s">
        <v>160</v>
      </c>
      <c r="K1543" s="196" t="s">
        <v>160</v>
      </c>
      <c r="L1543" s="171">
        <v>0.3685</v>
      </c>
      <c r="M1543" s="172">
        <v>37</v>
      </c>
      <c r="N1543" s="173">
        <v>123</v>
      </c>
      <c r="O1543" s="173">
        <v>41.15</v>
      </c>
      <c r="Q1543" s="175">
        <v>39.05</v>
      </c>
      <c r="S1543" s="174">
        <f t="shared" si="46"/>
        <v>1.220528</v>
      </c>
      <c r="T1543" s="177">
        <f t="shared" si="47"/>
        <v>-1</v>
      </c>
      <c r="U1543" s="203">
        <v>2.53</v>
      </c>
      <c r="V1543" s="203">
        <v>3.58</v>
      </c>
      <c r="W1543" s="203">
        <v>4.64</v>
      </c>
      <c r="X1543" s="203">
        <v>5.54</v>
      </c>
      <c r="Y1543" s="203">
        <v>5.96</v>
      </c>
      <c r="Z1543" s="203">
        <v>5.68</v>
      </c>
      <c r="AA1543" s="203">
        <v>4.76</v>
      </c>
      <c r="AB1543" s="203">
        <v>4.79</v>
      </c>
      <c r="AC1543" s="203">
        <v>4.52</v>
      </c>
      <c r="AD1543" s="203">
        <v>3.51</v>
      </c>
      <c r="AE1543" s="203">
        <v>2.51</v>
      </c>
      <c r="AF1543" s="203">
        <v>2.13</v>
      </c>
      <c r="AG1543" s="179">
        <v>3.02158606766907</v>
      </c>
      <c r="AH1543" s="179">
        <v>4.27560400089142</v>
      </c>
      <c r="AI1543" s="179">
        <v>5.54156496204921</v>
      </c>
      <c r="AJ1543" s="179">
        <v>6.61643747623979</v>
      </c>
      <c r="AK1543" s="179">
        <v>7.11804464952873</v>
      </c>
      <c r="AL1543" s="179">
        <v>6.7836398673361</v>
      </c>
      <c r="AM1543" s="179">
        <v>5.68488129727462</v>
      </c>
      <c r="AN1543" s="179">
        <v>5.72071038108098</v>
      </c>
      <c r="AO1543" s="179">
        <v>5.3982486268238</v>
      </c>
      <c r="AP1543" s="179">
        <v>4.19200280534326</v>
      </c>
      <c r="AQ1543" s="179">
        <v>2.99770001179817</v>
      </c>
      <c r="AR1543" s="179">
        <v>2.54386495025104</v>
      </c>
      <c r="AS1543" s="177">
        <v>0.8</v>
      </c>
      <c r="AT1543" s="180">
        <v>1.10232752069617</v>
      </c>
      <c r="AU1543" s="181">
        <v>1536</v>
      </c>
    </row>
    <row r="1544" customHeight="1" spans="1:47">
      <c r="A1544" s="184" t="s">
        <v>1708</v>
      </c>
      <c r="B1544" s="185" t="s">
        <v>1773</v>
      </c>
      <c r="C1544" s="167" t="s">
        <v>1776</v>
      </c>
      <c r="D1544" s="186">
        <v>0</v>
      </c>
      <c r="E1544" s="186">
        <v>0.65</v>
      </c>
      <c r="F1544" s="186" t="s">
        <v>160</v>
      </c>
      <c r="G1544" s="186" t="s">
        <v>160</v>
      </c>
      <c r="H1544" s="186" t="s">
        <v>160</v>
      </c>
      <c r="I1544" s="196" t="s">
        <v>160</v>
      </c>
      <c r="J1544" s="186" t="s">
        <v>160</v>
      </c>
      <c r="K1544" s="196" t="s">
        <v>160</v>
      </c>
      <c r="L1544" s="171">
        <v>0.3685</v>
      </c>
      <c r="M1544" s="172">
        <v>31</v>
      </c>
      <c r="N1544" s="173">
        <v>122.97</v>
      </c>
      <c r="O1544" s="173">
        <v>41.07</v>
      </c>
      <c r="Q1544" s="175">
        <v>39.17</v>
      </c>
      <c r="S1544" s="174">
        <f t="shared" si="46"/>
        <v>1.2404</v>
      </c>
      <c r="T1544" s="177">
        <f t="shared" si="47"/>
        <v>-1</v>
      </c>
      <c r="U1544" s="203">
        <v>2.58</v>
      </c>
      <c r="V1544" s="203">
        <v>3.58</v>
      </c>
      <c r="W1544" s="203">
        <v>4.68</v>
      </c>
      <c r="X1544" s="203">
        <v>5.59</v>
      </c>
      <c r="Y1544" s="203">
        <v>6.09</v>
      </c>
      <c r="Z1544" s="203">
        <v>5.72</v>
      </c>
      <c r="AA1544" s="203">
        <v>4.88</v>
      </c>
      <c r="AB1544" s="203">
        <v>4.87</v>
      </c>
      <c r="AC1544" s="203">
        <v>4.63</v>
      </c>
      <c r="AD1544" s="203">
        <v>3.57</v>
      </c>
      <c r="AE1544" s="203">
        <v>2.58</v>
      </c>
      <c r="AF1544" s="203">
        <v>2.19</v>
      </c>
      <c r="AG1544" s="179">
        <v>3.08656523702032</v>
      </c>
      <c r="AH1544" s="179">
        <v>4.28290835214447</v>
      </c>
      <c r="AI1544" s="179">
        <v>5.59888577878104</v>
      </c>
      <c r="AJ1544" s="179">
        <v>6.68755801354402</v>
      </c>
      <c r="AK1544" s="179">
        <v>7.28572957110609</v>
      </c>
      <c r="AL1544" s="179">
        <v>6.84308261851016</v>
      </c>
      <c r="AM1544" s="179">
        <v>5.83815440180587</v>
      </c>
      <c r="AN1544" s="179">
        <v>5.82619097065463</v>
      </c>
      <c r="AO1544" s="179">
        <v>5.53906862302483</v>
      </c>
      <c r="AP1544" s="179">
        <v>4.27094492099323</v>
      </c>
      <c r="AQ1544" s="179">
        <v>3.08656523702032</v>
      </c>
      <c r="AR1544" s="179">
        <v>2.6199914221219</v>
      </c>
      <c r="AS1544" s="177">
        <v>0.8</v>
      </c>
      <c r="AT1544" s="180">
        <v>1.10158104627469</v>
      </c>
      <c r="AU1544" s="181">
        <v>1537</v>
      </c>
    </row>
    <row r="1545" customHeight="1" spans="1:47">
      <c r="A1545" s="184" t="s">
        <v>1708</v>
      </c>
      <c r="B1545" s="185" t="s">
        <v>1773</v>
      </c>
      <c r="C1545" s="167" t="s">
        <v>1777</v>
      </c>
      <c r="D1545" s="186">
        <v>0</v>
      </c>
      <c r="E1545" s="186">
        <v>0.65</v>
      </c>
      <c r="F1545" s="186" t="s">
        <v>160</v>
      </c>
      <c r="G1545" s="186" t="s">
        <v>160</v>
      </c>
      <c r="H1545" s="186" t="s">
        <v>160</v>
      </c>
      <c r="I1545" s="196" t="s">
        <v>160</v>
      </c>
      <c r="J1545" s="186" t="s">
        <v>160</v>
      </c>
      <c r="K1545" s="196" t="s">
        <v>160</v>
      </c>
      <c r="L1545" s="171">
        <v>0.3685</v>
      </c>
      <c r="M1545" s="172">
        <v>8</v>
      </c>
      <c r="N1545" s="173">
        <v>122.42</v>
      </c>
      <c r="O1545" s="173">
        <v>41.38</v>
      </c>
      <c r="Q1545" s="175">
        <v>39.68</v>
      </c>
      <c r="S1545" s="174">
        <f t="shared" si="46"/>
        <v>1.2404</v>
      </c>
      <c r="T1545" s="177">
        <f t="shared" si="47"/>
        <v>-1</v>
      </c>
      <c r="U1545" s="203">
        <v>2.58</v>
      </c>
      <c r="V1545" s="203">
        <v>3.58</v>
      </c>
      <c r="W1545" s="203">
        <v>4.68</v>
      </c>
      <c r="X1545" s="203">
        <v>5.59</v>
      </c>
      <c r="Y1545" s="203">
        <v>6.09</v>
      </c>
      <c r="Z1545" s="203">
        <v>5.72</v>
      </c>
      <c r="AA1545" s="203">
        <v>4.88</v>
      </c>
      <c r="AB1545" s="203">
        <v>4.87</v>
      </c>
      <c r="AC1545" s="203">
        <v>4.63</v>
      </c>
      <c r="AD1545" s="203">
        <v>3.57</v>
      </c>
      <c r="AE1545" s="203">
        <v>2.58</v>
      </c>
      <c r="AF1545" s="203">
        <v>2.19</v>
      </c>
      <c r="AG1545" s="179">
        <v>3.1047858110287</v>
      </c>
      <c r="AH1545" s="179">
        <v>4.3081911641406</v>
      </c>
      <c r="AI1545" s="179">
        <v>5.63193705256369</v>
      </c>
      <c r="AJ1545" s="179">
        <v>6.72703592389552</v>
      </c>
      <c r="AK1545" s="179">
        <v>7.32873860045147</v>
      </c>
      <c r="AL1545" s="179">
        <v>6.88347861980006</v>
      </c>
      <c r="AM1545" s="179">
        <v>5.87261812318607</v>
      </c>
      <c r="AN1545" s="179">
        <v>5.86058406965495</v>
      </c>
      <c r="AO1545" s="179">
        <v>5.57176678490809</v>
      </c>
      <c r="AP1545" s="179">
        <v>4.29615711060948</v>
      </c>
      <c r="AQ1545" s="179">
        <v>3.1047858110287</v>
      </c>
      <c r="AR1545" s="179">
        <v>2.63545772331506</v>
      </c>
      <c r="AS1545" s="177">
        <v>0.8</v>
      </c>
      <c r="AT1545" s="180">
        <v>1.10590521792346</v>
      </c>
      <c r="AU1545" s="181">
        <v>1538</v>
      </c>
    </row>
    <row r="1546" customHeight="1" spans="1:47">
      <c r="A1546" s="184" t="s">
        <v>1708</v>
      </c>
      <c r="B1546" s="185" t="s">
        <v>1773</v>
      </c>
      <c r="C1546" s="167" t="s">
        <v>1778</v>
      </c>
      <c r="D1546" s="186">
        <v>0</v>
      </c>
      <c r="E1546" s="186">
        <v>0.65</v>
      </c>
      <c r="F1546" s="186" t="s">
        <v>160</v>
      </c>
      <c r="G1546" s="186" t="s">
        <v>160</v>
      </c>
      <c r="H1546" s="186" t="s">
        <v>160</v>
      </c>
      <c r="I1546" s="196" t="s">
        <v>160</v>
      </c>
      <c r="J1546" s="186" t="s">
        <v>160</v>
      </c>
      <c r="K1546" s="196" t="s">
        <v>160</v>
      </c>
      <c r="L1546" s="171">
        <v>0.3685</v>
      </c>
      <c r="M1546" s="172">
        <v>82</v>
      </c>
      <c r="N1546" s="173">
        <v>123.28</v>
      </c>
      <c r="O1546" s="173">
        <v>40.28</v>
      </c>
      <c r="Q1546" s="175">
        <v>38.58</v>
      </c>
      <c r="S1546" s="174">
        <f t="shared" si="46"/>
        <v>1.20264</v>
      </c>
      <c r="T1546" s="177">
        <f t="shared" si="47"/>
        <v>-1</v>
      </c>
      <c r="U1546" s="203">
        <v>2.62</v>
      </c>
      <c r="V1546" s="203">
        <v>3.6</v>
      </c>
      <c r="W1546" s="203">
        <v>4.66</v>
      </c>
      <c r="X1546" s="203">
        <v>5.53</v>
      </c>
      <c r="Y1546" s="203">
        <v>5.91</v>
      </c>
      <c r="Z1546" s="203">
        <v>5.39</v>
      </c>
      <c r="AA1546" s="203">
        <v>4.46</v>
      </c>
      <c r="AB1546" s="203">
        <v>4.51</v>
      </c>
      <c r="AC1546" s="203">
        <v>4.43</v>
      </c>
      <c r="AD1546" s="203">
        <v>3.54</v>
      </c>
      <c r="AE1546" s="203">
        <v>2.57</v>
      </c>
      <c r="AF1546" s="203">
        <v>2.2</v>
      </c>
      <c r="AG1546" s="179">
        <v>3.10909106632076</v>
      </c>
      <c r="AH1546" s="179">
        <v>4.27203352624227</v>
      </c>
      <c r="AI1546" s="179">
        <v>5.52991006452471</v>
      </c>
      <c r="AJ1546" s="179">
        <v>6.56231816669993</v>
      </c>
      <c r="AK1546" s="179">
        <v>7.01325503891439</v>
      </c>
      <c r="AL1546" s="179">
        <v>6.39618352956828</v>
      </c>
      <c r="AM1546" s="179">
        <v>5.29257486862237</v>
      </c>
      <c r="AN1546" s="179">
        <v>5.35190866759795</v>
      </c>
      <c r="AO1546" s="179">
        <v>5.25697458923701</v>
      </c>
      <c r="AP1546" s="179">
        <v>4.20083296747156</v>
      </c>
      <c r="AQ1546" s="179">
        <v>3.04975726734517</v>
      </c>
      <c r="AR1546" s="179">
        <v>2.61068715492583</v>
      </c>
      <c r="AS1546" s="177">
        <v>0.8</v>
      </c>
      <c r="AT1546" s="180">
        <v>1.10636924256384</v>
      </c>
      <c r="AU1546" s="181">
        <v>1539</v>
      </c>
    </row>
    <row r="1547" customHeight="1" spans="1:47">
      <c r="A1547" s="184" t="s">
        <v>1708</v>
      </c>
      <c r="B1547" s="185" t="s">
        <v>1773</v>
      </c>
      <c r="C1547" s="167" t="s">
        <v>1779</v>
      </c>
      <c r="D1547" s="186">
        <v>0</v>
      </c>
      <c r="E1547" s="186">
        <v>0.65</v>
      </c>
      <c r="F1547" s="186" t="s">
        <v>160</v>
      </c>
      <c r="G1547" s="186" t="s">
        <v>160</v>
      </c>
      <c r="H1547" s="186" t="s">
        <v>160</v>
      </c>
      <c r="I1547" s="196" t="s">
        <v>160</v>
      </c>
      <c r="J1547" s="186" t="s">
        <v>160</v>
      </c>
      <c r="K1547" s="196" t="s">
        <v>160</v>
      </c>
      <c r="L1547" s="171">
        <v>0.3685</v>
      </c>
      <c r="M1547" s="172">
        <v>19</v>
      </c>
      <c r="N1547" s="173">
        <v>122.7</v>
      </c>
      <c r="O1547" s="173">
        <v>40.88</v>
      </c>
      <c r="Q1547" s="175">
        <v>39.18</v>
      </c>
      <c r="S1547" s="174">
        <f t="shared" ref="S1547:S1610" si="48">(U1547*31+V1547*28+W1547*31+X1547*30+Y1547*31+Z1547*30+AA1547*31+AB1547*31+AC1547*30+AD1547*31+AE1547*30+AF1547*31)*AS1547/1000</f>
        <v>1.250192</v>
      </c>
      <c r="T1547" s="177">
        <f t="shared" ref="T1547:T1610" si="49">P1547/S1547-1</f>
        <v>-1</v>
      </c>
      <c r="U1547" s="203">
        <v>2.6</v>
      </c>
      <c r="V1547" s="203">
        <v>3.57</v>
      </c>
      <c r="W1547" s="203">
        <v>4.72</v>
      </c>
      <c r="X1547" s="203">
        <v>5.65</v>
      </c>
      <c r="Y1547" s="203">
        <v>6.12</v>
      </c>
      <c r="Z1547" s="203">
        <v>5.78</v>
      </c>
      <c r="AA1547" s="203">
        <v>4.87</v>
      </c>
      <c r="AB1547" s="203">
        <v>4.88</v>
      </c>
      <c r="AC1547" s="203">
        <v>4.65</v>
      </c>
      <c r="AD1547" s="203">
        <v>3.64</v>
      </c>
      <c r="AE1547" s="203">
        <v>2.63</v>
      </c>
      <c r="AF1547" s="203">
        <v>2.25</v>
      </c>
      <c r="AG1547" s="179">
        <v>3.11053662157493</v>
      </c>
      <c r="AH1547" s="179">
        <v>4.27100605347019</v>
      </c>
      <c r="AI1547" s="179">
        <v>5.64682032839756</v>
      </c>
      <c r="AJ1547" s="179">
        <v>6.75943535073013</v>
      </c>
      <c r="AK1547" s="179">
        <v>7.32172466309175</v>
      </c>
      <c r="AL1547" s="179">
        <v>6.91496218180887</v>
      </c>
      <c r="AM1547" s="179">
        <v>5.82627436425765</v>
      </c>
      <c r="AN1547" s="179">
        <v>5.83823796664832</v>
      </c>
      <c r="AO1547" s="179">
        <v>5.56307511166285</v>
      </c>
      <c r="AP1547" s="179">
        <v>4.3547512702049</v>
      </c>
      <c r="AQ1547" s="179">
        <v>3.14642742874694</v>
      </c>
      <c r="AR1547" s="179">
        <v>2.69181053790138</v>
      </c>
      <c r="AS1547" s="177">
        <v>0.8</v>
      </c>
      <c r="AT1547" s="180">
        <v>1.1057540825462</v>
      </c>
      <c r="AU1547" s="181">
        <v>1540</v>
      </c>
    </row>
    <row r="1548" customHeight="1" spans="1:47">
      <c r="A1548" s="184" t="s">
        <v>1708</v>
      </c>
      <c r="B1548" s="185" t="s">
        <v>1780</v>
      </c>
      <c r="C1548" s="167" t="s">
        <v>1781</v>
      </c>
      <c r="D1548" s="186">
        <v>0</v>
      </c>
      <c r="E1548" s="186">
        <v>0.65</v>
      </c>
      <c r="F1548" s="186" t="s">
        <v>160</v>
      </c>
      <c r="G1548" s="186" t="s">
        <v>160</v>
      </c>
      <c r="H1548" s="186" t="s">
        <v>160</v>
      </c>
      <c r="I1548" s="196" t="s">
        <v>160</v>
      </c>
      <c r="J1548" s="186" t="s">
        <v>160</v>
      </c>
      <c r="K1548" s="196" t="s">
        <v>160</v>
      </c>
      <c r="L1548" s="171">
        <v>0.3685</v>
      </c>
      <c r="M1548" s="172">
        <v>5</v>
      </c>
      <c r="N1548" s="173">
        <v>124.38</v>
      </c>
      <c r="O1548" s="173">
        <v>40.13</v>
      </c>
      <c r="Q1548" s="175">
        <v>38.93</v>
      </c>
      <c r="S1548" s="174">
        <f t="shared" si="48"/>
        <v>1.159024</v>
      </c>
      <c r="T1548" s="177">
        <f t="shared" si="49"/>
        <v>-1</v>
      </c>
      <c r="U1548" s="203">
        <v>2.65</v>
      </c>
      <c r="V1548" s="203">
        <v>3.6</v>
      </c>
      <c r="W1548" s="203">
        <v>4.56</v>
      </c>
      <c r="X1548" s="203">
        <v>5.35</v>
      </c>
      <c r="Y1548" s="203">
        <v>5.66</v>
      </c>
      <c r="Z1548" s="203">
        <v>5.06</v>
      </c>
      <c r="AA1548" s="203">
        <v>4.01</v>
      </c>
      <c r="AB1548" s="203">
        <v>4.26</v>
      </c>
      <c r="AC1548" s="203">
        <v>4.32</v>
      </c>
      <c r="AD1548" s="203">
        <v>3.45</v>
      </c>
      <c r="AE1548" s="203">
        <v>2.53</v>
      </c>
      <c r="AF1548" s="203">
        <v>2.19</v>
      </c>
      <c r="AG1548" s="179">
        <v>3.14973529452367</v>
      </c>
      <c r="AH1548" s="179">
        <v>4.27888568312649</v>
      </c>
      <c r="AI1548" s="179">
        <v>5.41992186529356</v>
      </c>
      <c r="AJ1548" s="179">
        <v>6.35889955686854</v>
      </c>
      <c r="AK1548" s="179">
        <v>6.72735915735999</v>
      </c>
      <c r="AL1548" s="179">
        <v>6.01421154350557</v>
      </c>
      <c r="AM1548" s="179">
        <v>4.76620321926034</v>
      </c>
      <c r="AN1548" s="179">
        <v>5.06334805836635</v>
      </c>
      <c r="AO1548" s="179">
        <v>5.13466281975179</v>
      </c>
      <c r="AP1548" s="179">
        <v>4.10059877966289</v>
      </c>
      <c r="AQ1548" s="179">
        <v>3.00710577175278</v>
      </c>
      <c r="AR1548" s="179">
        <v>2.60298879056862</v>
      </c>
      <c r="AS1548" s="177">
        <v>0.8</v>
      </c>
      <c r="AT1548" s="180">
        <v>1.10679510580266</v>
      </c>
      <c r="AU1548" s="181">
        <v>1541</v>
      </c>
    </row>
    <row r="1549" customHeight="1" spans="1:47">
      <c r="A1549" s="184" t="s">
        <v>1708</v>
      </c>
      <c r="B1549" s="185" t="s">
        <v>1780</v>
      </c>
      <c r="C1549" s="167" t="s">
        <v>1782</v>
      </c>
      <c r="D1549" s="186">
        <v>0</v>
      </c>
      <c r="E1549" s="186">
        <v>0.65</v>
      </c>
      <c r="F1549" s="186" t="s">
        <v>160</v>
      </c>
      <c r="G1549" s="186" t="s">
        <v>160</v>
      </c>
      <c r="H1549" s="186" t="s">
        <v>160</v>
      </c>
      <c r="I1549" s="196" t="s">
        <v>160</v>
      </c>
      <c r="J1549" s="186" t="s">
        <v>160</v>
      </c>
      <c r="K1549" s="196" t="s">
        <v>160</v>
      </c>
      <c r="L1549" s="171">
        <v>0.3685</v>
      </c>
      <c r="M1549" s="172">
        <v>12</v>
      </c>
      <c r="N1549" s="173">
        <v>124.38</v>
      </c>
      <c r="O1549" s="173">
        <v>40.13</v>
      </c>
      <c r="Q1549" s="175">
        <v>38.93</v>
      </c>
      <c r="S1549" s="174">
        <f t="shared" si="48"/>
        <v>1.159024</v>
      </c>
      <c r="T1549" s="177">
        <f t="shared" si="49"/>
        <v>-1</v>
      </c>
      <c r="U1549" s="203">
        <v>2.65</v>
      </c>
      <c r="V1549" s="203">
        <v>3.6</v>
      </c>
      <c r="W1549" s="203">
        <v>4.56</v>
      </c>
      <c r="X1549" s="203">
        <v>5.35</v>
      </c>
      <c r="Y1549" s="203">
        <v>5.66</v>
      </c>
      <c r="Z1549" s="203">
        <v>5.06</v>
      </c>
      <c r="AA1549" s="203">
        <v>4.01</v>
      </c>
      <c r="AB1549" s="203">
        <v>4.26</v>
      </c>
      <c r="AC1549" s="203">
        <v>4.32</v>
      </c>
      <c r="AD1549" s="203">
        <v>3.45</v>
      </c>
      <c r="AE1549" s="203">
        <v>2.53</v>
      </c>
      <c r="AF1549" s="203">
        <v>2.19</v>
      </c>
      <c r="AG1549" s="179">
        <v>3.14973529452367</v>
      </c>
      <c r="AH1549" s="179">
        <v>4.27888568312649</v>
      </c>
      <c r="AI1549" s="179">
        <v>5.41992186529356</v>
      </c>
      <c r="AJ1549" s="179">
        <v>6.35889955686854</v>
      </c>
      <c r="AK1549" s="179">
        <v>6.72735915735999</v>
      </c>
      <c r="AL1549" s="179">
        <v>6.01421154350557</v>
      </c>
      <c r="AM1549" s="179">
        <v>4.76620321926034</v>
      </c>
      <c r="AN1549" s="179">
        <v>5.06334805836635</v>
      </c>
      <c r="AO1549" s="179">
        <v>5.13466281975179</v>
      </c>
      <c r="AP1549" s="179">
        <v>4.10059877966289</v>
      </c>
      <c r="AQ1549" s="179">
        <v>3.00710577175278</v>
      </c>
      <c r="AR1549" s="179">
        <v>2.60298879056862</v>
      </c>
      <c r="AS1549" s="177">
        <v>0.8</v>
      </c>
      <c r="AT1549" s="180">
        <v>1.10641339727529</v>
      </c>
      <c r="AU1549" s="181">
        <v>1542</v>
      </c>
    </row>
    <row r="1550" customHeight="1" spans="1:47">
      <c r="A1550" s="184" t="s">
        <v>1708</v>
      </c>
      <c r="B1550" s="185" t="s">
        <v>1780</v>
      </c>
      <c r="C1550" s="167" t="s">
        <v>1783</v>
      </c>
      <c r="D1550" s="186">
        <v>0</v>
      </c>
      <c r="E1550" s="186">
        <v>0.65</v>
      </c>
      <c r="F1550" s="186" t="s">
        <v>160</v>
      </c>
      <c r="G1550" s="186" t="s">
        <v>160</v>
      </c>
      <c r="H1550" s="186" t="s">
        <v>160</v>
      </c>
      <c r="I1550" s="196" t="s">
        <v>160</v>
      </c>
      <c r="J1550" s="186" t="s">
        <v>160</v>
      </c>
      <c r="K1550" s="196" t="s">
        <v>160</v>
      </c>
      <c r="L1550" s="171">
        <v>0.3685</v>
      </c>
      <c r="M1550" s="172">
        <v>10</v>
      </c>
      <c r="N1550" s="173">
        <v>124.35</v>
      </c>
      <c r="O1550" s="173">
        <v>40.08</v>
      </c>
      <c r="Q1550" s="175">
        <v>38.78</v>
      </c>
      <c r="S1550" s="174">
        <f t="shared" si="48"/>
        <v>1.159024</v>
      </c>
      <c r="T1550" s="177">
        <f t="shared" si="49"/>
        <v>-1</v>
      </c>
      <c r="U1550" s="203">
        <v>2.65</v>
      </c>
      <c r="V1550" s="203">
        <v>3.6</v>
      </c>
      <c r="W1550" s="203">
        <v>4.56</v>
      </c>
      <c r="X1550" s="203">
        <v>5.35</v>
      </c>
      <c r="Y1550" s="203">
        <v>5.66</v>
      </c>
      <c r="Z1550" s="203">
        <v>5.06</v>
      </c>
      <c r="AA1550" s="203">
        <v>4.01</v>
      </c>
      <c r="AB1550" s="203">
        <v>4.26</v>
      </c>
      <c r="AC1550" s="203">
        <v>4.32</v>
      </c>
      <c r="AD1550" s="203">
        <v>3.45</v>
      </c>
      <c r="AE1550" s="203">
        <v>2.53</v>
      </c>
      <c r="AF1550" s="203">
        <v>2.19</v>
      </c>
      <c r="AG1550" s="179">
        <v>3.14635141291293</v>
      </c>
      <c r="AH1550" s="179">
        <v>4.27428871188172</v>
      </c>
      <c r="AI1550" s="179">
        <v>5.41409903505018</v>
      </c>
      <c r="AJ1550" s="179">
        <v>6.35206794682422</v>
      </c>
      <c r="AK1550" s="179">
        <v>6.72013169701404</v>
      </c>
      <c r="AL1550" s="179">
        <v>6.00775024503375</v>
      </c>
      <c r="AM1550" s="179">
        <v>4.76108270406825</v>
      </c>
      <c r="AN1550" s="179">
        <v>5.05790830906004</v>
      </c>
      <c r="AO1550" s="179">
        <v>5.12914645425807</v>
      </c>
      <c r="AP1550" s="179">
        <v>4.09619334888665</v>
      </c>
      <c r="AQ1550" s="179">
        <v>3.00387512251688</v>
      </c>
      <c r="AR1550" s="179">
        <v>2.60019229972805</v>
      </c>
      <c r="AS1550" s="177">
        <v>0.8</v>
      </c>
      <c r="AT1550" s="180">
        <v>1.1057540825462</v>
      </c>
      <c r="AU1550" s="181">
        <v>1543</v>
      </c>
    </row>
    <row r="1551" customHeight="1" spans="1:47">
      <c r="A1551" s="184" t="s">
        <v>1708</v>
      </c>
      <c r="B1551" s="185" t="s">
        <v>1780</v>
      </c>
      <c r="C1551" s="167" t="s">
        <v>1784</v>
      </c>
      <c r="D1551" s="186">
        <v>0</v>
      </c>
      <c r="E1551" s="186">
        <v>0.65</v>
      </c>
      <c r="F1551" s="186" t="s">
        <v>160</v>
      </c>
      <c r="G1551" s="186" t="s">
        <v>160</v>
      </c>
      <c r="H1551" s="186" t="s">
        <v>160</v>
      </c>
      <c r="I1551" s="196" t="s">
        <v>160</v>
      </c>
      <c r="J1551" s="186" t="s">
        <v>160</v>
      </c>
      <c r="K1551" s="196" t="s">
        <v>160</v>
      </c>
      <c r="L1551" s="171">
        <v>0.3685</v>
      </c>
      <c r="M1551" s="172">
        <v>9</v>
      </c>
      <c r="N1551" s="173">
        <v>124.42</v>
      </c>
      <c r="O1551" s="173">
        <v>40.17</v>
      </c>
      <c r="Q1551" s="175">
        <v>38.97</v>
      </c>
      <c r="S1551" s="174">
        <f t="shared" si="48"/>
        <v>1.159024</v>
      </c>
      <c r="T1551" s="177">
        <f t="shared" si="49"/>
        <v>-1</v>
      </c>
      <c r="U1551" s="203">
        <v>2.65</v>
      </c>
      <c r="V1551" s="203">
        <v>3.6</v>
      </c>
      <c r="W1551" s="203">
        <v>4.56</v>
      </c>
      <c r="X1551" s="203">
        <v>5.35</v>
      </c>
      <c r="Y1551" s="203">
        <v>5.66</v>
      </c>
      <c r="Z1551" s="203">
        <v>5.06</v>
      </c>
      <c r="AA1551" s="203">
        <v>4.01</v>
      </c>
      <c r="AB1551" s="203">
        <v>4.26</v>
      </c>
      <c r="AC1551" s="203">
        <v>4.32</v>
      </c>
      <c r="AD1551" s="203">
        <v>3.45</v>
      </c>
      <c r="AE1551" s="203">
        <v>2.53</v>
      </c>
      <c r="AF1551" s="203">
        <v>2.19</v>
      </c>
      <c r="AG1551" s="179">
        <v>3.15178391474206</v>
      </c>
      <c r="AH1551" s="179">
        <v>4.28166871436657</v>
      </c>
      <c r="AI1551" s="179">
        <v>5.42344703819765</v>
      </c>
      <c r="AJ1551" s="179">
        <v>6.36303545051698</v>
      </c>
      <c r="AK1551" s="179">
        <v>6.73173470092077</v>
      </c>
      <c r="AL1551" s="179">
        <v>6.01812324852634</v>
      </c>
      <c r="AM1551" s="179">
        <v>4.7693032068361</v>
      </c>
      <c r="AN1551" s="179">
        <v>5.06664131200044</v>
      </c>
      <c r="AO1551" s="179">
        <v>5.13800245723988</v>
      </c>
      <c r="AP1551" s="179">
        <v>4.10326585126796</v>
      </c>
      <c r="AQ1551" s="179">
        <v>3.00906162426317</v>
      </c>
      <c r="AR1551" s="179">
        <v>2.60468180123966</v>
      </c>
      <c r="AS1551" s="177">
        <v>0.8</v>
      </c>
      <c r="AT1551" s="180">
        <v>1.10641339727529</v>
      </c>
      <c r="AU1551" s="181">
        <v>1544</v>
      </c>
    </row>
    <row r="1552" customHeight="1" spans="1:47">
      <c r="A1552" s="184" t="s">
        <v>1708</v>
      </c>
      <c r="B1552" s="185" t="s">
        <v>1780</v>
      </c>
      <c r="C1552" s="167" t="s">
        <v>1785</v>
      </c>
      <c r="D1552" s="186">
        <v>0</v>
      </c>
      <c r="E1552" s="186">
        <v>0.65</v>
      </c>
      <c r="F1552" s="186" t="s">
        <v>160</v>
      </c>
      <c r="G1552" s="186" t="s">
        <v>160</v>
      </c>
      <c r="H1552" s="186" t="s">
        <v>160</v>
      </c>
      <c r="I1552" s="196" t="s">
        <v>160</v>
      </c>
      <c r="J1552" s="186" t="s">
        <v>160</v>
      </c>
      <c r="K1552" s="196" t="s">
        <v>160</v>
      </c>
      <c r="L1552" s="171">
        <v>0.3685</v>
      </c>
      <c r="M1552" s="172">
        <v>284</v>
      </c>
      <c r="N1552" s="173">
        <v>124.78</v>
      </c>
      <c r="O1552" s="173">
        <v>40.73</v>
      </c>
      <c r="Q1552" s="175">
        <v>39.93</v>
      </c>
      <c r="S1552" s="174">
        <f t="shared" si="48"/>
        <v>1.159024</v>
      </c>
      <c r="T1552" s="177">
        <f t="shared" si="49"/>
        <v>-1</v>
      </c>
      <c r="U1552" s="203">
        <v>2.65</v>
      </c>
      <c r="V1552" s="203">
        <v>3.6</v>
      </c>
      <c r="W1552" s="203">
        <v>4.56</v>
      </c>
      <c r="X1552" s="203">
        <v>5.35</v>
      </c>
      <c r="Y1552" s="203">
        <v>5.66</v>
      </c>
      <c r="Z1552" s="203">
        <v>5.06</v>
      </c>
      <c r="AA1552" s="203">
        <v>4.01</v>
      </c>
      <c r="AB1552" s="203">
        <v>4.26</v>
      </c>
      <c r="AC1552" s="203">
        <v>4.32</v>
      </c>
      <c r="AD1552" s="203">
        <v>3.45</v>
      </c>
      <c r="AE1552" s="203">
        <v>2.53</v>
      </c>
      <c r="AF1552" s="203">
        <v>2.19</v>
      </c>
      <c r="AG1552" s="179">
        <v>3.18487278951946</v>
      </c>
      <c r="AH1552" s="179">
        <v>4.32661963859247</v>
      </c>
      <c r="AI1552" s="179">
        <v>5.48038487555046</v>
      </c>
      <c r="AJ1552" s="179">
        <v>6.42983751846381</v>
      </c>
      <c r="AK1552" s="179">
        <v>6.80240754289816</v>
      </c>
      <c r="AL1552" s="179">
        <v>6.08130426979942</v>
      </c>
      <c r="AM1552" s="179">
        <v>4.81937354187661</v>
      </c>
      <c r="AN1552" s="179">
        <v>5.11983323900109</v>
      </c>
      <c r="AO1552" s="179">
        <v>5.19194356631097</v>
      </c>
      <c r="AP1552" s="179">
        <v>4.14634382031778</v>
      </c>
      <c r="AQ1552" s="179">
        <v>3.04065213489971</v>
      </c>
      <c r="AR1552" s="179">
        <v>2.63202694681042</v>
      </c>
      <c r="AS1552" s="177">
        <v>0.8</v>
      </c>
      <c r="AT1552" s="180">
        <v>1.10948094580433</v>
      </c>
      <c r="AU1552" s="181">
        <v>1545</v>
      </c>
    </row>
    <row r="1553" customHeight="1" spans="1:47">
      <c r="A1553" s="184" t="s">
        <v>1708</v>
      </c>
      <c r="B1553" s="185" t="s">
        <v>1780</v>
      </c>
      <c r="C1553" s="167" t="s">
        <v>1786</v>
      </c>
      <c r="D1553" s="186">
        <v>0</v>
      </c>
      <c r="E1553" s="186">
        <v>0.65</v>
      </c>
      <c r="F1553" s="186" t="s">
        <v>160</v>
      </c>
      <c r="G1553" s="186" t="s">
        <v>160</v>
      </c>
      <c r="H1553" s="186" t="s">
        <v>160</v>
      </c>
      <c r="I1553" s="196" t="s">
        <v>160</v>
      </c>
      <c r="J1553" s="186" t="s">
        <v>160</v>
      </c>
      <c r="K1553" s="196" t="s">
        <v>160</v>
      </c>
      <c r="L1553" s="171">
        <v>0.3685</v>
      </c>
      <c r="M1553" s="172">
        <v>4</v>
      </c>
      <c r="N1553" s="173">
        <v>124.15</v>
      </c>
      <c r="O1553" s="173">
        <v>39.87</v>
      </c>
      <c r="Q1553" s="175">
        <v>39.07</v>
      </c>
      <c r="S1553" s="174">
        <f t="shared" si="48"/>
        <v>1.220552</v>
      </c>
      <c r="T1553" s="177">
        <f t="shared" si="49"/>
        <v>-1</v>
      </c>
      <c r="U1553" s="203">
        <v>2.75</v>
      </c>
      <c r="V1553" s="203">
        <v>3.78</v>
      </c>
      <c r="W1553" s="203">
        <v>4.76</v>
      </c>
      <c r="X1553" s="203">
        <v>5.39</v>
      </c>
      <c r="Y1553" s="203">
        <v>5.81</v>
      </c>
      <c r="Z1553" s="203">
        <v>5.34</v>
      </c>
      <c r="AA1553" s="203">
        <v>4.45</v>
      </c>
      <c r="AB1553" s="203">
        <v>4.69</v>
      </c>
      <c r="AC1553" s="203">
        <v>4.52</v>
      </c>
      <c r="AD1553" s="203">
        <v>3.66</v>
      </c>
      <c r="AE1553" s="203">
        <v>2.68</v>
      </c>
      <c r="AF1553" s="203">
        <v>2.33</v>
      </c>
      <c r="AG1553" s="179">
        <v>3.28073527387608</v>
      </c>
      <c r="AH1553" s="179">
        <v>4.50951975827331</v>
      </c>
      <c r="AI1553" s="179">
        <v>5.67865451041824</v>
      </c>
      <c r="AJ1553" s="179">
        <v>6.43024113679712</v>
      </c>
      <c r="AK1553" s="179">
        <v>6.93129888771638</v>
      </c>
      <c r="AL1553" s="179">
        <v>6.37059140454483</v>
      </c>
      <c r="AM1553" s="179">
        <v>5.30882617045402</v>
      </c>
      <c r="AN1553" s="179">
        <v>5.59514488526503</v>
      </c>
      <c r="AO1553" s="179">
        <v>5.39233579560723</v>
      </c>
      <c r="AP1553" s="179">
        <v>4.3663604008678</v>
      </c>
      <c r="AQ1553" s="179">
        <v>3.19722564872287</v>
      </c>
      <c r="AR1553" s="179">
        <v>2.77967752295683</v>
      </c>
      <c r="AS1553" s="177">
        <v>0.8</v>
      </c>
      <c r="AT1553" s="180">
        <v>1.1057540825462</v>
      </c>
      <c r="AU1553" s="181">
        <v>1546</v>
      </c>
    </row>
    <row r="1554" customHeight="1" spans="1:47">
      <c r="A1554" s="184" t="s">
        <v>1708</v>
      </c>
      <c r="B1554" s="185" t="s">
        <v>1780</v>
      </c>
      <c r="C1554" s="167" t="s">
        <v>1787</v>
      </c>
      <c r="D1554" s="186">
        <v>0</v>
      </c>
      <c r="E1554" s="186">
        <v>0.65</v>
      </c>
      <c r="F1554" s="186" t="s">
        <v>160</v>
      </c>
      <c r="G1554" s="186" t="s">
        <v>160</v>
      </c>
      <c r="H1554" s="186" t="s">
        <v>160</v>
      </c>
      <c r="I1554" s="196" t="s">
        <v>160</v>
      </c>
      <c r="J1554" s="186" t="s">
        <v>160</v>
      </c>
      <c r="K1554" s="196" t="s">
        <v>160</v>
      </c>
      <c r="L1554" s="171">
        <v>0.3685</v>
      </c>
      <c r="M1554" s="172">
        <v>69</v>
      </c>
      <c r="N1554" s="173">
        <v>124.07</v>
      </c>
      <c r="O1554" s="173">
        <v>40.45</v>
      </c>
      <c r="Q1554" s="175">
        <v>39.45</v>
      </c>
      <c r="S1554" s="174">
        <f t="shared" si="48"/>
        <v>1.159024</v>
      </c>
      <c r="T1554" s="177">
        <f t="shared" si="49"/>
        <v>-1</v>
      </c>
      <c r="U1554" s="203">
        <v>2.65</v>
      </c>
      <c r="V1554" s="203">
        <v>3.6</v>
      </c>
      <c r="W1554" s="203">
        <v>4.56</v>
      </c>
      <c r="X1554" s="203">
        <v>5.35</v>
      </c>
      <c r="Y1554" s="203">
        <v>5.66</v>
      </c>
      <c r="Z1554" s="203">
        <v>5.06</v>
      </c>
      <c r="AA1554" s="203">
        <v>4.01</v>
      </c>
      <c r="AB1554" s="203">
        <v>4.26</v>
      </c>
      <c r="AC1554" s="203">
        <v>4.32</v>
      </c>
      <c r="AD1554" s="203">
        <v>3.45</v>
      </c>
      <c r="AE1554" s="203">
        <v>2.53</v>
      </c>
      <c r="AF1554" s="203">
        <v>2.19</v>
      </c>
      <c r="AG1554" s="179">
        <v>3.16804483772553</v>
      </c>
      <c r="AH1554" s="179">
        <v>4.30375902483469</v>
      </c>
      <c r="AI1554" s="179">
        <v>5.45142809812394</v>
      </c>
      <c r="AJ1554" s="179">
        <v>6.39586410635155</v>
      </c>
      <c r="AK1554" s="179">
        <v>6.76646557793454</v>
      </c>
      <c r="AL1554" s="179">
        <v>6.04917240712876</v>
      </c>
      <c r="AM1554" s="179">
        <v>4.79390935821864</v>
      </c>
      <c r="AN1554" s="179">
        <v>5.09278151272105</v>
      </c>
      <c r="AO1554" s="179">
        <v>5.16451082980163</v>
      </c>
      <c r="AP1554" s="179">
        <v>4.12443573213324</v>
      </c>
      <c r="AQ1554" s="179">
        <v>3.02458620356438</v>
      </c>
      <c r="AR1554" s="179">
        <v>2.6181200734411</v>
      </c>
      <c r="AS1554" s="177">
        <v>0.8</v>
      </c>
      <c r="AT1554" s="180">
        <v>1.10862036657899</v>
      </c>
      <c r="AU1554" s="181">
        <v>1547</v>
      </c>
    </row>
    <row r="1555" customHeight="1" spans="1:47">
      <c r="A1555" s="184" t="s">
        <v>1708</v>
      </c>
      <c r="B1555" s="185" t="s">
        <v>1788</v>
      </c>
      <c r="C1555" s="167" t="s">
        <v>1789</v>
      </c>
      <c r="D1555" s="186">
        <v>0</v>
      </c>
      <c r="E1555" s="186">
        <v>0.65</v>
      </c>
      <c r="F1555" s="186" t="s">
        <v>160</v>
      </c>
      <c r="G1555" s="186" t="s">
        <v>160</v>
      </c>
      <c r="H1555" s="186" t="s">
        <v>160</v>
      </c>
      <c r="I1555" s="196" t="s">
        <v>160</v>
      </c>
      <c r="J1555" s="186" t="s">
        <v>160</v>
      </c>
      <c r="K1555" s="196" t="s">
        <v>160</v>
      </c>
      <c r="L1555" s="171">
        <v>0.3685</v>
      </c>
      <c r="M1555" s="172">
        <v>29</v>
      </c>
      <c r="N1555" s="173">
        <v>121.62</v>
      </c>
      <c r="O1555" s="173">
        <v>38.92</v>
      </c>
      <c r="Q1555" s="175">
        <v>35.82</v>
      </c>
      <c r="S1555" s="174">
        <f t="shared" si="48"/>
        <v>1.333264</v>
      </c>
      <c r="T1555" s="177">
        <f t="shared" si="49"/>
        <v>-1</v>
      </c>
      <c r="U1555" s="203">
        <v>2.72</v>
      </c>
      <c r="V1555" s="203">
        <v>3.73</v>
      </c>
      <c r="W1555" s="203">
        <v>4.88</v>
      </c>
      <c r="X1555" s="203">
        <v>5.9</v>
      </c>
      <c r="Y1555" s="203">
        <v>6.43</v>
      </c>
      <c r="Z1555" s="203">
        <v>6.23</v>
      </c>
      <c r="AA1555" s="203">
        <v>5.56</v>
      </c>
      <c r="AB1555" s="203">
        <v>5.54</v>
      </c>
      <c r="AC1555" s="203">
        <v>4.96</v>
      </c>
      <c r="AD1555" s="203">
        <v>3.8</v>
      </c>
      <c r="AE1555" s="203">
        <v>2.7</v>
      </c>
      <c r="AF1555" s="203">
        <v>2.31</v>
      </c>
      <c r="AG1555" s="179">
        <v>3.14928728293871</v>
      </c>
      <c r="AH1555" s="179">
        <v>4.3186917519711</v>
      </c>
      <c r="AI1555" s="179">
        <v>5.65019188997828</v>
      </c>
      <c r="AJ1555" s="179">
        <v>6.8311746210803</v>
      </c>
      <c r="AK1555" s="179">
        <v>7.44482251077056</v>
      </c>
      <c r="AL1555" s="179">
        <v>7.21325726937801</v>
      </c>
      <c r="AM1555" s="179">
        <v>6.43751371071296</v>
      </c>
      <c r="AN1555" s="179">
        <v>6.4143571865737</v>
      </c>
      <c r="AO1555" s="179">
        <v>5.7428179865353</v>
      </c>
      <c r="AP1555" s="179">
        <v>4.3997395864585</v>
      </c>
      <c r="AQ1555" s="179">
        <v>3.12613075879946</v>
      </c>
      <c r="AR1555" s="179">
        <v>2.67457853808398</v>
      </c>
      <c r="AS1555" s="177">
        <v>0.8</v>
      </c>
      <c r="AT1555" s="180">
        <v>1.10723927572542</v>
      </c>
      <c r="AU1555" s="181">
        <v>1548</v>
      </c>
    </row>
    <row r="1556" customHeight="1" spans="1:47">
      <c r="A1556" s="184" t="s">
        <v>1708</v>
      </c>
      <c r="B1556" s="185" t="s">
        <v>1788</v>
      </c>
      <c r="C1556" s="167" t="s">
        <v>1790</v>
      </c>
      <c r="D1556" s="186">
        <v>0</v>
      </c>
      <c r="E1556" s="186">
        <v>0.65</v>
      </c>
      <c r="F1556" s="186" t="s">
        <v>160</v>
      </c>
      <c r="G1556" s="186" t="s">
        <v>160</v>
      </c>
      <c r="H1556" s="186" t="s">
        <v>160</v>
      </c>
      <c r="I1556" s="196" t="s">
        <v>160</v>
      </c>
      <c r="J1556" s="186" t="s">
        <v>160</v>
      </c>
      <c r="K1556" s="196" t="s">
        <v>160</v>
      </c>
      <c r="L1556" s="171">
        <v>0.3685</v>
      </c>
      <c r="M1556" s="172">
        <v>26</v>
      </c>
      <c r="N1556" s="173">
        <v>121.63</v>
      </c>
      <c r="O1556" s="173">
        <v>38.92</v>
      </c>
      <c r="Q1556" s="175">
        <v>35.82</v>
      </c>
      <c r="S1556" s="174">
        <f t="shared" si="48"/>
        <v>1.333264</v>
      </c>
      <c r="T1556" s="177">
        <f t="shared" si="49"/>
        <v>-1</v>
      </c>
      <c r="U1556" s="203">
        <v>2.72</v>
      </c>
      <c r="V1556" s="203">
        <v>3.73</v>
      </c>
      <c r="W1556" s="203">
        <v>4.88</v>
      </c>
      <c r="X1556" s="203">
        <v>5.9</v>
      </c>
      <c r="Y1556" s="203">
        <v>6.43</v>
      </c>
      <c r="Z1556" s="203">
        <v>6.23</v>
      </c>
      <c r="AA1556" s="203">
        <v>5.56</v>
      </c>
      <c r="AB1556" s="203">
        <v>5.54</v>
      </c>
      <c r="AC1556" s="203">
        <v>4.96</v>
      </c>
      <c r="AD1556" s="203">
        <v>3.8</v>
      </c>
      <c r="AE1556" s="203">
        <v>2.7</v>
      </c>
      <c r="AF1556" s="203">
        <v>2.31</v>
      </c>
      <c r="AG1556" s="179">
        <v>3.14928728293871</v>
      </c>
      <c r="AH1556" s="179">
        <v>4.3186917519711</v>
      </c>
      <c r="AI1556" s="179">
        <v>5.65019188997828</v>
      </c>
      <c r="AJ1556" s="179">
        <v>6.8311746210803</v>
      </c>
      <c r="AK1556" s="179">
        <v>7.44482251077056</v>
      </c>
      <c r="AL1556" s="179">
        <v>7.21325726937801</v>
      </c>
      <c r="AM1556" s="179">
        <v>6.43751371071296</v>
      </c>
      <c r="AN1556" s="179">
        <v>6.4143571865737</v>
      </c>
      <c r="AO1556" s="179">
        <v>5.7428179865353</v>
      </c>
      <c r="AP1556" s="179">
        <v>4.3997395864585</v>
      </c>
      <c r="AQ1556" s="179">
        <v>3.12613075879946</v>
      </c>
      <c r="AR1556" s="179">
        <v>2.67457853808398</v>
      </c>
      <c r="AS1556" s="177">
        <v>0.8</v>
      </c>
      <c r="AT1556" s="180">
        <v>1.09467771180716</v>
      </c>
      <c r="AU1556" s="181">
        <v>1549</v>
      </c>
    </row>
    <row r="1557" customHeight="1" spans="1:47">
      <c r="A1557" s="184" t="s">
        <v>1708</v>
      </c>
      <c r="B1557" s="185" t="s">
        <v>1788</v>
      </c>
      <c r="C1557" s="167" t="s">
        <v>1791</v>
      </c>
      <c r="D1557" s="186">
        <v>0</v>
      </c>
      <c r="E1557" s="186">
        <v>0.65</v>
      </c>
      <c r="F1557" s="186" t="s">
        <v>160</v>
      </c>
      <c r="G1557" s="186" t="s">
        <v>160</v>
      </c>
      <c r="H1557" s="186" t="s">
        <v>160</v>
      </c>
      <c r="I1557" s="196" t="s">
        <v>160</v>
      </c>
      <c r="J1557" s="186" t="s">
        <v>160</v>
      </c>
      <c r="K1557" s="196" t="s">
        <v>160</v>
      </c>
      <c r="L1557" s="171">
        <v>0.3685</v>
      </c>
      <c r="M1557" s="172">
        <v>28</v>
      </c>
      <c r="N1557" s="173">
        <v>121.6</v>
      </c>
      <c r="O1557" s="173">
        <v>38.92</v>
      </c>
      <c r="Q1557" s="175">
        <v>35.82</v>
      </c>
      <c r="S1557" s="174">
        <f t="shared" si="48"/>
        <v>1.333264</v>
      </c>
      <c r="T1557" s="177">
        <f t="shared" si="49"/>
        <v>-1</v>
      </c>
      <c r="U1557" s="203">
        <v>2.72</v>
      </c>
      <c r="V1557" s="203">
        <v>3.73</v>
      </c>
      <c r="W1557" s="203">
        <v>4.88</v>
      </c>
      <c r="X1557" s="203">
        <v>5.9</v>
      </c>
      <c r="Y1557" s="203">
        <v>6.43</v>
      </c>
      <c r="Z1557" s="203">
        <v>6.23</v>
      </c>
      <c r="AA1557" s="203">
        <v>5.56</v>
      </c>
      <c r="AB1557" s="203">
        <v>5.54</v>
      </c>
      <c r="AC1557" s="203">
        <v>4.96</v>
      </c>
      <c r="AD1557" s="203">
        <v>3.8</v>
      </c>
      <c r="AE1557" s="203">
        <v>2.7</v>
      </c>
      <c r="AF1557" s="203">
        <v>2.31</v>
      </c>
      <c r="AG1557" s="179">
        <v>3.14928728293871</v>
      </c>
      <c r="AH1557" s="179">
        <v>4.3186917519711</v>
      </c>
      <c r="AI1557" s="179">
        <v>5.65019188997828</v>
      </c>
      <c r="AJ1557" s="179">
        <v>6.8311746210803</v>
      </c>
      <c r="AK1557" s="179">
        <v>7.44482251077056</v>
      </c>
      <c r="AL1557" s="179">
        <v>7.21325726937801</v>
      </c>
      <c r="AM1557" s="179">
        <v>6.43751371071296</v>
      </c>
      <c r="AN1557" s="179">
        <v>6.4143571865737</v>
      </c>
      <c r="AO1557" s="179">
        <v>5.7428179865353</v>
      </c>
      <c r="AP1557" s="179">
        <v>4.3997395864585</v>
      </c>
      <c r="AQ1557" s="179">
        <v>3.12613075879946</v>
      </c>
      <c r="AR1557" s="179">
        <v>2.67457853808398</v>
      </c>
      <c r="AS1557" s="177">
        <v>0.8</v>
      </c>
      <c r="AT1557" s="180">
        <v>1.09986189091464</v>
      </c>
      <c r="AU1557" s="181">
        <v>1550</v>
      </c>
    </row>
    <row r="1558" customHeight="1" spans="1:47">
      <c r="A1558" s="184" t="s">
        <v>1708</v>
      </c>
      <c r="B1558" s="185" t="s">
        <v>1788</v>
      </c>
      <c r="C1558" s="167" t="s">
        <v>1792</v>
      </c>
      <c r="D1558" s="186">
        <v>0</v>
      </c>
      <c r="E1558" s="186">
        <v>0.65</v>
      </c>
      <c r="F1558" s="186" t="s">
        <v>160</v>
      </c>
      <c r="G1558" s="186" t="s">
        <v>160</v>
      </c>
      <c r="H1558" s="186" t="s">
        <v>160</v>
      </c>
      <c r="I1558" s="196" t="s">
        <v>160</v>
      </c>
      <c r="J1558" s="186" t="s">
        <v>160</v>
      </c>
      <c r="K1558" s="196" t="s">
        <v>160</v>
      </c>
      <c r="L1558" s="171">
        <v>0.3685</v>
      </c>
      <c r="M1558" s="172">
        <v>8</v>
      </c>
      <c r="N1558" s="173">
        <v>121.58</v>
      </c>
      <c r="O1558" s="173">
        <v>38.9</v>
      </c>
      <c r="Q1558" s="175">
        <v>35.8</v>
      </c>
      <c r="S1558" s="174">
        <f t="shared" si="48"/>
        <v>1.333264</v>
      </c>
      <c r="T1558" s="177">
        <f t="shared" si="49"/>
        <v>-1</v>
      </c>
      <c r="U1558" s="203">
        <v>2.72</v>
      </c>
      <c r="V1558" s="203">
        <v>3.73</v>
      </c>
      <c r="W1558" s="203">
        <v>4.88</v>
      </c>
      <c r="X1558" s="203">
        <v>5.9</v>
      </c>
      <c r="Y1558" s="203">
        <v>6.43</v>
      </c>
      <c r="Z1558" s="203">
        <v>6.23</v>
      </c>
      <c r="AA1558" s="203">
        <v>5.56</v>
      </c>
      <c r="AB1558" s="203">
        <v>5.54</v>
      </c>
      <c r="AC1558" s="203">
        <v>4.96</v>
      </c>
      <c r="AD1558" s="203">
        <v>3.8</v>
      </c>
      <c r="AE1558" s="203">
        <v>2.7</v>
      </c>
      <c r="AF1558" s="203">
        <v>2.31</v>
      </c>
      <c r="AG1558" s="179">
        <v>3.14856916559661</v>
      </c>
      <c r="AH1558" s="179">
        <v>4.317706980763</v>
      </c>
      <c r="AI1558" s="179">
        <v>5.64890350298216</v>
      </c>
      <c r="AJ1558" s="179">
        <v>6.82961694008089</v>
      </c>
      <c r="AK1558" s="179">
        <v>7.44312490249493</v>
      </c>
      <c r="AL1558" s="179">
        <v>7.21161246384812</v>
      </c>
      <c r="AM1558" s="179">
        <v>6.43604579438131</v>
      </c>
      <c r="AN1558" s="179">
        <v>6.41289455051663</v>
      </c>
      <c r="AO1558" s="179">
        <v>5.74150847844088</v>
      </c>
      <c r="AP1558" s="179">
        <v>4.39873633428938</v>
      </c>
      <c r="AQ1558" s="179">
        <v>3.12541792173193</v>
      </c>
      <c r="AR1558" s="179">
        <v>2.67396866637065</v>
      </c>
      <c r="AS1558" s="177">
        <v>0.8</v>
      </c>
      <c r="AT1558" s="180">
        <v>1.09986189091464</v>
      </c>
      <c r="AU1558" s="181">
        <v>1551</v>
      </c>
    </row>
    <row r="1559" customHeight="1" spans="1:47">
      <c r="A1559" s="184" t="s">
        <v>1708</v>
      </c>
      <c r="B1559" s="185" t="s">
        <v>1788</v>
      </c>
      <c r="C1559" s="167" t="s">
        <v>1793</v>
      </c>
      <c r="D1559" s="186">
        <v>0</v>
      </c>
      <c r="E1559" s="186">
        <v>0.65</v>
      </c>
      <c r="F1559" s="186" t="s">
        <v>160</v>
      </c>
      <c r="G1559" s="186" t="s">
        <v>160</v>
      </c>
      <c r="H1559" s="186" t="s">
        <v>160</v>
      </c>
      <c r="I1559" s="196" t="s">
        <v>160</v>
      </c>
      <c r="J1559" s="186" t="s">
        <v>160</v>
      </c>
      <c r="K1559" s="196" t="s">
        <v>160</v>
      </c>
      <c r="L1559" s="171">
        <v>0.3685</v>
      </c>
      <c r="M1559" s="172">
        <v>41</v>
      </c>
      <c r="N1559" s="173">
        <v>121.57</v>
      </c>
      <c r="O1559" s="173">
        <v>38.95</v>
      </c>
      <c r="Q1559" s="175">
        <v>35.85</v>
      </c>
      <c r="S1559" s="174">
        <f t="shared" si="48"/>
        <v>1.333264</v>
      </c>
      <c r="T1559" s="177">
        <f t="shared" si="49"/>
        <v>-1</v>
      </c>
      <c r="U1559" s="203">
        <v>2.72</v>
      </c>
      <c r="V1559" s="203">
        <v>3.73</v>
      </c>
      <c r="W1559" s="203">
        <v>4.88</v>
      </c>
      <c r="X1559" s="203">
        <v>5.9</v>
      </c>
      <c r="Y1559" s="203">
        <v>6.43</v>
      </c>
      <c r="Z1559" s="203">
        <v>6.23</v>
      </c>
      <c r="AA1559" s="203">
        <v>5.56</v>
      </c>
      <c r="AB1559" s="203">
        <v>5.54</v>
      </c>
      <c r="AC1559" s="203">
        <v>4.96</v>
      </c>
      <c r="AD1559" s="203">
        <v>3.8</v>
      </c>
      <c r="AE1559" s="203">
        <v>2.7</v>
      </c>
      <c r="AF1559" s="203">
        <v>2.31</v>
      </c>
      <c r="AG1559" s="179">
        <v>3.15129474732686</v>
      </c>
      <c r="AH1559" s="179">
        <v>4.32144463512103</v>
      </c>
      <c r="AI1559" s="179">
        <v>5.6537935172629</v>
      </c>
      <c r="AJ1559" s="179">
        <v>6.83552904751047</v>
      </c>
      <c r="AK1559" s="179">
        <v>7.44956809754107</v>
      </c>
      <c r="AL1559" s="179">
        <v>7.21785524847292</v>
      </c>
      <c r="AM1559" s="179">
        <v>6.44161720409461</v>
      </c>
      <c r="AN1559" s="179">
        <v>6.4184459191878</v>
      </c>
      <c r="AO1559" s="179">
        <v>5.74647865689016</v>
      </c>
      <c r="AP1559" s="179">
        <v>4.40254413229488</v>
      </c>
      <c r="AQ1559" s="179">
        <v>3.12812346242005</v>
      </c>
      <c r="AR1559" s="179">
        <v>2.67628340673715</v>
      </c>
      <c r="AS1559" s="177">
        <v>0.8</v>
      </c>
      <c r="AT1559" s="180">
        <v>1.10442851293298</v>
      </c>
      <c r="AU1559" s="181">
        <v>1552</v>
      </c>
    </row>
    <row r="1560" customHeight="1" spans="1:47">
      <c r="A1560" s="184" t="s">
        <v>1708</v>
      </c>
      <c r="B1560" s="185" t="s">
        <v>1788</v>
      </c>
      <c r="C1560" s="167" t="s">
        <v>1794</v>
      </c>
      <c r="D1560" s="186">
        <v>0</v>
      </c>
      <c r="E1560" s="186">
        <v>0.65</v>
      </c>
      <c r="F1560" s="186" t="s">
        <v>160</v>
      </c>
      <c r="G1560" s="186" t="s">
        <v>160</v>
      </c>
      <c r="H1560" s="186" t="s">
        <v>160</v>
      </c>
      <c r="I1560" s="196" t="s">
        <v>160</v>
      </c>
      <c r="J1560" s="186" t="s">
        <v>160</v>
      </c>
      <c r="K1560" s="196" t="s">
        <v>160</v>
      </c>
      <c r="L1560" s="171">
        <v>0.3685</v>
      </c>
      <c r="M1560" s="172">
        <v>34</v>
      </c>
      <c r="N1560" s="173">
        <v>121.27</v>
      </c>
      <c r="O1560" s="173">
        <v>38.82</v>
      </c>
      <c r="Q1560" s="175">
        <v>35.62</v>
      </c>
      <c r="S1560" s="174">
        <f t="shared" si="48"/>
        <v>1.333264</v>
      </c>
      <c r="T1560" s="177">
        <f t="shared" si="49"/>
        <v>-1</v>
      </c>
      <c r="U1560" s="203">
        <v>2.72</v>
      </c>
      <c r="V1560" s="203">
        <v>3.73</v>
      </c>
      <c r="W1560" s="203">
        <v>4.88</v>
      </c>
      <c r="X1560" s="203">
        <v>5.9</v>
      </c>
      <c r="Y1560" s="203">
        <v>6.43</v>
      </c>
      <c r="Z1560" s="203">
        <v>6.23</v>
      </c>
      <c r="AA1560" s="203">
        <v>5.56</v>
      </c>
      <c r="AB1560" s="203">
        <v>5.54</v>
      </c>
      <c r="AC1560" s="203">
        <v>4.96</v>
      </c>
      <c r="AD1560" s="203">
        <v>3.8</v>
      </c>
      <c r="AE1560" s="203">
        <v>2.7</v>
      </c>
      <c r="AF1560" s="203">
        <v>2.31</v>
      </c>
      <c r="AG1560" s="179">
        <v>3.143950365419</v>
      </c>
      <c r="AH1560" s="179">
        <v>4.31137311140179</v>
      </c>
      <c r="AI1560" s="179">
        <v>5.64061683207527</v>
      </c>
      <c r="AJ1560" s="179">
        <v>6.81959821910739</v>
      </c>
      <c r="AK1560" s="179">
        <v>7.43220619472213</v>
      </c>
      <c r="AL1560" s="179">
        <v>7.20103337373544</v>
      </c>
      <c r="AM1560" s="179">
        <v>6.42660442343002</v>
      </c>
      <c r="AN1560" s="179">
        <v>6.40348714133135</v>
      </c>
      <c r="AO1560" s="179">
        <v>5.73308596046994</v>
      </c>
      <c r="AP1560" s="179">
        <v>4.39228359874713</v>
      </c>
      <c r="AQ1560" s="179">
        <v>3.12083308332033</v>
      </c>
      <c r="AR1560" s="179">
        <v>2.67004608239628</v>
      </c>
      <c r="AS1560" s="177">
        <v>0.8</v>
      </c>
      <c r="AT1560" s="180">
        <v>1.10072862249106</v>
      </c>
      <c r="AU1560" s="181">
        <v>1553</v>
      </c>
    </row>
    <row r="1561" customHeight="1" spans="1:47">
      <c r="A1561" s="184" t="s">
        <v>1708</v>
      </c>
      <c r="B1561" s="185" t="s">
        <v>1788</v>
      </c>
      <c r="C1561" s="167" t="s">
        <v>1795</v>
      </c>
      <c r="D1561" s="186">
        <v>0</v>
      </c>
      <c r="E1561" s="186">
        <v>0.65</v>
      </c>
      <c r="F1561" s="186" t="s">
        <v>160</v>
      </c>
      <c r="G1561" s="186" t="s">
        <v>160</v>
      </c>
      <c r="H1561" s="186" t="s">
        <v>160</v>
      </c>
      <c r="I1561" s="196" t="s">
        <v>160</v>
      </c>
      <c r="J1561" s="186" t="s">
        <v>160</v>
      </c>
      <c r="K1561" s="196" t="s">
        <v>160</v>
      </c>
      <c r="L1561" s="171">
        <v>0.3685</v>
      </c>
      <c r="M1561" s="172">
        <v>37</v>
      </c>
      <c r="N1561" s="173">
        <v>121.7</v>
      </c>
      <c r="O1561" s="173">
        <v>39.1</v>
      </c>
      <c r="Q1561" s="175">
        <v>36</v>
      </c>
      <c r="S1561" s="174">
        <f t="shared" si="48"/>
        <v>1.28988</v>
      </c>
      <c r="T1561" s="177">
        <f t="shared" si="49"/>
        <v>-1</v>
      </c>
      <c r="U1561" s="203">
        <v>2.65</v>
      </c>
      <c r="V1561" s="203">
        <v>3.57</v>
      </c>
      <c r="W1561" s="203">
        <v>4.74</v>
      </c>
      <c r="X1561" s="203">
        <v>5.73</v>
      </c>
      <c r="Y1561" s="203">
        <v>6.12</v>
      </c>
      <c r="Z1561" s="203">
        <v>6.08</v>
      </c>
      <c r="AA1561" s="203">
        <v>5.43</v>
      </c>
      <c r="AB1561" s="203">
        <v>5.16</v>
      </c>
      <c r="AC1561" s="203">
        <v>4.84</v>
      </c>
      <c r="AD1561" s="203">
        <v>3.71</v>
      </c>
      <c r="AE1561" s="203">
        <v>2.67</v>
      </c>
      <c r="AF1561" s="203">
        <v>2.28</v>
      </c>
      <c r="AG1561" s="179">
        <v>3.06924023940212</v>
      </c>
      <c r="AH1561" s="179">
        <v>4.13478779421342</v>
      </c>
      <c r="AI1561" s="179">
        <v>5.48988631500605</v>
      </c>
      <c r="AJ1561" s="179">
        <v>6.63650814029212</v>
      </c>
      <c r="AK1561" s="179">
        <v>7.088207647223</v>
      </c>
      <c r="AL1561" s="179">
        <v>7.04187949266599</v>
      </c>
      <c r="AM1561" s="179">
        <v>6.28904698111452</v>
      </c>
      <c r="AN1561" s="179">
        <v>5.97633193785468</v>
      </c>
      <c r="AO1561" s="179">
        <v>5.60570670139858</v>
      </c>
      <c r="AP1561" s="179">
        <v>4.29693633516296</v>
      </c>
      <c r="AQ1561" s="179">
        <v>3.09240431668062</v>
      </c>
      <c r="AR1561" s="179">
        <v>2.64070480974974</v>
      </c>
      <c r="AS1561" s="177">
        <v>0.8</v>
      </c>
      <c r="AT1561" s="180">
        <v>1.10315152440506</v>
      </c>
      <c r="AU1561" s="181">
        <v>1554</v>
      </c>
    </row>
    <row r="1562" customHeight="1" spans="1:47">
      <c r="A1562" s="184" t="s">
        <v>1708</v>
      </c>
      <c r="B1562" s="185" t="s">
        <v>1788</v>
      </c>
      <c r="C1562" s="167" t="s">
        <v>1796</v>
      </c>
      <c r="D1562" s="186">
        <v>0</v>
      </c>
      <c r="E1562" s="186">
        <v>0.65</v>
      </c>
      <c r="F1562" s="186" t="s">
        <v>160</v>
      </c>
      <c r="G1562" s="186" t="s">
        <v>160</v>
      </c>
      <c r="H1562" s="186" t="s">
        <v>160</v>
      </c>
      <c r="I1562" s="196" t="s">
        <v>160</v>
      </c>
      <c r="J1562" s="186" t="s">
        <v>160</v>
      </c>
      <c r="K1562" s="196" t="s">
        <v>160</v>
      </c>
      <c r="L1562" s="171">
        <v>0.3685</v>
      </c>
      <c r="M1562" s="172">
        <v>16</v>
      </c>
      <c r="N1562" s="173">
        <v>122.58</v>
      </c>
      <c r="O1562" s="173">
        <v>39.27</v>
      </c>
      <c r="Q1562" s="175">
        <v>37.67</v>
      </c>
      <c r="S1562" s="174">
        <f t="shared" si="48"/>
        <v>1.216632</v>
      </c>
      <c r="T1562" s="177">
        <f t="shared" si="49"/>
        <v>-1</v>
      </c>
      <c r="U1562" s="203">
        <v>2.7</v>
      </c>
      <c r="V1562" s="203">
        <v>3.7</v>
      </c>
      <c r="W1562" s="203">
        <v>4.73</v>
      </c>
      <c r="X1562" s="203">
        <v>5.58</v>
      </c>
      <c r="Y1562" s="203">
        <v>5.73</v>
      </c>
      <c r="Z1562" s="203">
        <v>5.34</v>
      </c>
      <c r="AA1562" s="203">
        <v>4.59</v>
      </c>
      <c r="AB1562" s="203">
        <v>4.53</v>
      </c>
      <c r="AC1562" s="203">
        <v>4.52</v>
      </c>
      <c r="AD1562" s="203">
        <v>3.6</v>
      </c>
      <c r="AE1562" s="203">
        <v>2.67</v>
      </c>
      <c r="AF1562" s="203">
        <v>2.31</v>
      </c>
      <c r="AG1562" s="179">
        <v>3.17431400785118</v>
      </c>
      <c r="AH1562" s="179">
        <v>4.34998586261088</v>
      </c>
      <c r="AI1562" s="179">
        <v>5.56092787301337</v>
      </c>
      <c r="AJ1562" s="179">
        <v>6.56024894955911</v>
      </c>
      <c r="AK1562" s="179">
        <v>6.73659972777307</v>
      </c>
      <c r="AL1562" s="179">
        <v>6.27808770441678</v>
      </c>
      <c r="AM1562" s="179">
        <v>5.39633381334701</v>
      </c>
      <c r="AN1562" s="179">
        <v>5.32579350206143</v>
      </c>
      <c r="AO1562" s="179">
        <v>5.31403678351383</v>
      </c>
      <c r="AP1562" s="179">
        <v>4.23241867713491</v>
      </c>
      <c r="AQ1562" s="179">
        <v>3.13904385220839</v>
      </c>
      <c r="AR1562" s="179">
        <v>2.7158019844949</v>
      </c>
      <c r="AS1562" s="177">
        <v>0.8</v>
      </c>
      <c r="AT1562" s="180">
        <v>1.10733643789602</v>
      </c>
      <c r="AU1562" s="181">
        <v>1555</v>
      </c>
    </row>
    <row r="1563" customHeight="1" spans="1:47">
      <c r="A1563" s="184" t="s">
        <v>1708</v>
      </c>
      <c r="B1563" s="185" t="s">
        <v>1788</v>
      </c>
      <c r="C1563" s="167" t="s">
        <v>1797</v>
      </c>
      <c r="D1563" s="186">
        <v>0</v>
      </c>
      <c r="E1563" s="186">
        <v>0.65</v>
      </c>
      <c r="F1563" s="186" t="s">
        <v>160</v>
      </c>
      <c r="G1563" s="186" t="s">
        <v>160</v>
      </c>
      <c r="H1563" s="186" t="s">
        <v>160</v>
      </c>
      <c r="I1563" s="196" t="s">
        <v>160</v>
      </c>
      <c r="J1563" s="186" t="s">
        <v>160</v>
      </c>
      <c r="K1563" s="196" t="s">
        <v>160</v>
      </c>
      <c r="L1563" s="171">
        <v>0.3685</v>
      </c>
      <c r="M1563" s="172">
        <v>120</v>
      </c>
      <c r="N1563" s="173">
        <v>122</v>
      </c>
      <c r="O1563" s="173">
        <v>39.62</v>
      </c>
      <c r="Q1563" s="175">
        <v>38.32</v>
      </c>
      <c r="S1563" s="174">
        <f t="shared" si="48"/>
        <v>1.216632</v>
      </c>
      <c r="T1563" s="177">
        <f t="shared" si="49"/>
        <v>-1</v>
      </c>
      <c r="U1563" s="203">
        <v>2.7</v>
      </c>
      <c r="V1563" s="203">
        <v>3.7</v>
      </c>
      <c r="W1563" s="203">
        <v>4.73</v>
      </c>
      <c r="X1563" s="203">
        <v>5.58</v>
      </c>
      <c r="Y1563" s="203">
        <v>5.73</v>
      </c>
      <c r="Z1563" s="203">
        <v>5.34</v>
      </c>
      <c r="AA1563" s="203">
        <v>4.59</v>
      </c>
      <c r="AB1563" s="203">
        <v>4.53</v>
      </c>
      <c r="AC1563" s="203">
        <v>4.52</v>
      </c>
      <c r="AD1563" s="203">
        <v>3.6</v>
      </c>
      <c r="AE1563" s="203">
        <v>2.67</v>
      </c>
      <c r="AF1563" s="203">
        <v>2.31</v>
      </c>
      <c r="AG1563" s="179">
        <v>3.19394985500957</v>
      </c>
      <c r="AH1563" s="179">
        <v>4.37689424575385</v>
      </c>
      <c r="AI1563" s="179">
        <v>5.59532696822047</v>
      </c>
      <c r="AJ1563" s="179">
        <v>6.60082970035311</v>
      </c>
      <c r="AK1563" s="179">
        <v>6.77827135896475</v>
      </c>
      <c r="AL1563" s="179">
        <v>6.31692304657448</v>
      </c>
      <c r="AM1563" s="179">
        <v>5.42971475351627</v>
      </c>
      <c r="AN1563" s="179">
        <v>5.35873809007161</v>
      </c>
      <c r="AO1563" s="179">
        <v>5.34690864616417</v>
      </c>
      <c r="AP1563" s="179">
        <v>4.25859980667942</v>
      </c>
      <c r="AQ1563" s="179">
        <v>3.15846152328724</v>
      </c>
      <c r="AR1563" s="179">
        <v>2.7326015426193</v>
      </c>
      <c r="AS1563" s="177">
        <v>0.8</v>
      </c>
      <c r="AT1563" s="180">
        <v>1.09202540280894</v>
      </c>
      <c r="AU1563" s="181">
        <v>1556</v>
      </c>
    </row>
    <row r="1564" customHeight="1" spans="1:47">
      <c r="A1564" s="184" t="s">
        <v>1708</v>
      </c>
      <c r="B1564" s="185" t="s">
        <v>1788</v>
      </c>
      <c r="C1564" s="167" t="s">
        <v>1798</v>
      </c>
      <c r="D1564" s="186">
        <v>0</v>
      </c>
      <c r="E1564" s="186">
        <v>0.65</v>
      </c>
      <c r="F1564" s="186" t="s">
        <v>160</v>
      </c>
      <c r="G1564" s="186" t="s">
        <v>160</v>
      </c>
      <c r="H1564" s="186" t="s">
        <v>160</v>
      </c>
      <c r="I1564" s="196" t="s">
        <v>160</v>
      </c>
      <c r="J1564" s="186" t="s">
        <v>160</v>
      </c>
      <c r="K1564" s="196" t="s">
        <v>160</v>
      </c>
      <c r="L1564" s="171">
        <v>0.3685</v>
      </c>
      <c r="M1564" s="172">
        <v>18</v>
      </c>
      <c r="N1564" s="173">
        <v>121.95</v>
      </c>
      <c r="O1564" s="173">
        <v>39.4</v>
      </c>
      <c r="Q1564" s="175">
        <v>36.4</v>
      </c>
      <c r="S1564" s="174">
        <f t="shared" si="48"/>
        <v>1.28988</v>
      </c>
      <c r="T1564" s="177">
        <f t="shared" si="49"/>
        <v>-1</v>
      </c>
      <c r="U1564" s="203">
        <v>2.65</v>
      </c>
      <c r="V1564" s="203">
        <v>3.57</v>
      </c>
      <c r="W1564" s="203">
        <v>4.74</v>
      </c>
      <c r="X1564" s="203">
        <v>5.73</v>
      </c>
      <c r="Y1564" s="203">
        <v>6.12</v>
      </c>
      <c r="Z1564" s="203">
        <v>6.08</v>
      </c>
      <c r="AA1564" s="203">
        <v>5.43</v>
      </c>
      <c r="AB1564" s="203">
        <v>5.16</v>
      </c>
      <c r="AC1564" s="203">
        <v>4.84</v>
      </c>
      <c r="AD1564" s="203">
        <v>3.71</v>
      </c>
      <c r="AE1564" s="203">
        <v>2.67</v>
      </c>
      <c r="AF1564" s="203">
        <v>2.28</v>
      </c>
      <c r="AG1564" s="179">
        <v>3.08422954073247</v>
      </c>
      <c r="AH1564" s="179">
        <v>4.15498092845846</v>
      </c>
      <c r="AI1564" s="179">
        <v>5.51669736719695</v>
      </c>
      <c r="AJ1564" s="179">
        <v>6.66891896920644</v>
      </c>
      <c r="AK1564" s="179">
        <v>7.12282444878593</v>
      </c>
      <c r="AL1564" s="179">
        <v>7.07627004062393</v>
      </c>
      <c r="AM1564" s="179">
        <v>6.31976090799144</v>
      </c>
      <c r="AN1564" s="179">
        <v>6.00551865289794</v>
      </c>
      <c r="AO1564" s="179">
        <v>5.63308338760195</v>
      </c>
      <c r="AP1564" s="179">
        <v>4.31792135702546</v>
      </c>
      <c r="AQ1564" s="179">
        <v>3.10750674481347</v>
      </c>
      <c r="AR1564" s="179">
        <v>2.65360126523398</v>
      </c>
      <c r="AS1564" s="177">
        <v>0.8</v>
      </c>
      <c r="AT1564" s="180">
        <v>1.09169485684547</v>
      </c>
      <c r="AU1564" s="181">
        <v>1557</v>
      </c>
    </row>
    <row r="1565" customHeight="1" spans="1:47">
      <c r="A1565" s="184" t="s">
        <v>1708</v>
      </c>
      <c r="B1565" s="185" t="s">
        <v>1788</v>
      </c>
      <c r="C1565" s="167" t="s">
        <v>1799</v>
      </c>
      <c r="D1565" s="186">
        <v>0</v>
      </c>
      <c r="E1565" s="186">
        <v>0.65</v>
      </c>
      <c r="F1565" s="186" t="s">
        <v>160</v>
      </c>
      <c r="G1565" s="186" t="s">
        <v>160</v>
      </c>
      <c r="H1565" s="186" t="s">
        <v>160</v>
      </c>
      <c r="I1565" s="196" t="s">
        <v>160</v>
      </c>
      <c r="J1565" s="186" t="s">
        <v>160</v>
      </c>
      <c r="K1565" s="196" t="s">
        <v>160</v>
      </c>
      <c r="L1565" s="171">
        <v>0.3685</v>
      </c>
      <c r="M1565" s="172">
        <v>1</v>
      </c>
      <c r="N1565" s="173">
        <v>122.98</v>
      </c>
      <c r="O1565" s="173">
        <v>39.7</v>
      </c>
      <c r="Q1565" s="175">
        <v>38.4</v>
      </c>
      <c r="S1565" s="174">
        <f t="shared" si="48"/>
        <v>1.216632</v>
      </c>
      <c r="T1565" s="177">
        <f t="shared" si="49"/>
        <v>-1</v>
      </c>
      <c r="U1565" s="203">
        <v>2.7</v>
      </c>
      <c r="V1565" s="203">
        <v>3.7</v>
      </c>
      <c r="W1565" s="203">
        <v>4.73</v>
      </c>
      <c r="X1565" s="203">
        <v>5.58</v>
      </c>
      <c r="Y1565" s="203">
        <v>5.73</v>
      </c>
      <c r="Z1565" s="203">
        <v>5.34</v>
      </c>
      <c r="AA1565" s="203">
        <v>4.59</v>
      </c>
      <c r="AB1565" s="203">
        <v>4.53</v>
      </c>
      <c r="AC1565" s="203">
        <v>4.52</v>
      </c>
      <c r="AD1565" s="203">
        <v>3.6</v>
      </c>
      <c r="AE1565" s="203">
        <v>2.67</v>
      </c>
      <c r="AF1565" s="203">
        <v>2.31</v>
      </c>
      <c r="AG1565" s="179">
        <v>3.199702128499</v>
      </c>
      <c r="AH1565" s="179">
        <v>4.38477699090604</v>
      </c>
      <c r="AI1565" s="179">
        <v>5.60540409918529</v>
      </c>
      <c r="AJ1565" s="179">
        <v>6.61271773223128</v>
      </c>
      <c r="AK1565" s="179">
        <v>6.79047896159233</v>
      </c>
      <c r="AL1565" s="179">
        <v>6.32829976525359</v>
      </c>
      <c r="AM1565" s="179">
        <v>5.43949361844831</v>
      </c>
      <c r="AN1565" s="179">
        <v>5.36838912670389</v>
      </c>
      <c r="AO1565" s="179">
        <v>5.35653837807981</v>
      </c>
      <c r="AP1565" s="179">
        <v>4.26626950466534</v>
      </c>
      <c r="AQ1565" s="179">
        <v>3.16414988262679</v>
      </c>
      <c r="AR1565" s="179">
        <v>2.73752293216026</v>
      </c>
      <c r="AS1565" s="177">
        <v>0.8</v>
      </c>
      <c r="AT1565" s="180">
        <v>1.09169485684547</v>
      </c>
      <c r="AU1565" s="181">
        <v>1558</v>
      </c>
    </row>
    <row r="1566" customHeight="1" spans="1:47">
      <c r="A1566" s="184" t="s">
        <v>1708</v>
      </c>
      <c r="B1566" s="185" t="s">
        <v>1800</v>
      </c>
      <c r="C1566" s="167" t="s">
        <v>1801</v>
      </c>
      <c r="D1566" s="186">
        <v>0</v>
      </c>
      <c r="E1566" s="186">
        <v>0.65</v>
      </c>
      <c r="F1566" s="186" t="s">
        <v>160</v>
      </c>
      <c r="G1566" s="186" t="s">
        <v>160</v>
      </c>
      <c r="H1566" s="186" t="s">
        <v>160</v>
      </c>
      <c r="I1566" s="196" t="s">
        <v>160</v>
      </c>
      <c r="J1566" s="186" t="s">
        <v>160</v>
      </c>
      <c r="K1566" s="196" t="s">
        <v>160</v>
      </c>
      <c r="L1566" s="171">
        <v>0.3685</v>
      </c>
      <c r="M1566" s="172">
        <v>5</v>
      </c>
      <c r="N1566" s="173">
        <v>122.23</v>
      </c>
      <c r="O1566" s="173">
        <v>40.67</v>
      </c>
      <c r="Q1566" s="175">
        <v>38.77</v>
      </c>
      <c r="S1566" s="174">
        <f t="shared" si="48"/>
        <v>1.250192</v>
      </c>
      <c r="T1566" s="177">
        <f t="shared" si="49"/>
        <v>-1</v>
      </c>
      <c r="U1566" s="203">
        <v>2.6</v>
      </c>
      <c r="V1566" s="203">
        <v>3.57</v>
      </c>
      <c r="W1566" s="203">
        <v>4.72</v>
      </c>
      <c r="X1566" s="203">
        <v>5.65</v>
      </c>
      <c r="Y1566" s="203">
        <v>6.12</v>
      </c>
      <c r="Z1566" s="203">
        <v>5.78</v>
      </c>
      <c r="AA1566" s="203">
        <v>4.87</v>
      </c>
      <c r="AB1566" s="203">
        <v>4.88</v>
      </c>
      <c r="AC1566" s="203">
        <v>4.65</v>
      </c>
      <c r="AD1566" s="203">
        <v>3.64</v>
      </c>
      <c r="AE1566" s="203">
        <v>2.63</v>
      </c>
      <c r="AF1566" s="203">
        <v>2.25</v>
      </c>
      <c r="AG1566" s="179">
        <v>3.09865748621012</v>
      </c>
      <c r="AH1566" s="179">
        <v>4.25469508683466</v>
      </c>
      <c r="AI1566" s="179">
        <v>5.62525512881221</v>
      </c>
      <c r="AJ1566" s="179">
        <v>6.73362107580276</v>
      </c>
      <c r="AK1566" s="179">
        <v>7.29376300600228</v>
      </c>
      <c r="AL1566" s="179">
        <v>6.88855395011326</v>
      </c>
      <c r="AM1566" s="179">
        <v>5.80402382993972</v>
      </c>
      <c r="AN1566" s="179">
        <v>5.81594174334822</v>
      </c>
      <c r="AO1566" s="179">
        <v>5.54182973495271</v>
      </c>
      <c r="AP1566" s="179">
        <v>4.33812048069417</v>
      </c>
      <c r="AQ1566" s="179">
        <v>3.13441122643562</v>
      </c>
      <c r="AR1566" s="179">
        <v>2.6815305169126</v>
      </c>
      <c r="AS1566" s="177">
        <v>0.8</v>
      </c>
      <c r="AT1566" s="180">
        <v>1.09742514624939</v>
      </c>
      <c r="AU1566" s="181">
        <v>1559</v>
      </c>
    </row>
    <row r="1567" customHeight="1" spans="1:47">
      <c r="A1567" s="184" t="s">
        <v>1708</v>
      </c>
      <c r="B1567" s="185" t="s">
        <v>1800</v>
      </c>
      <c r="C1567" s="167" t="s">
        <v>1802</v>
      </c>
      <c r="D1567" s="186">
        <v>0</v>
      </c>
      <c r="E1567" s="186">
        <v>0.65</v>
      </c>
      <c r="F1567" s="186" t="s">
        <v>160</v>
      </c>
      <c r="G1567" s="186" t="s">
        <v>160</v>
      </c>
      <c r="H1567" s="186" t="s">
        <v>160</v>
      </c>
      <c r="I1567" s="196" t="s">
        <v>160</v>
      </c>
      <c r="J1567" s="186" t="s">
        <v>160</v>
      </c>
      <c r="K1567" s="196" t="s">
        <v>160</v>
      </c>
      <c r="L1567" s="171">
        <v>0.3685</v>
      </c>
      <c r="M1567" s="172">
        <v>3</v>
      </c>
      <c r="N1567" s="173">
        <v>122.27</v>
      </c>
      <c r="O1567" s="173">
        <v>40.68</v>
      </c>
      <c r="Q1567" s="175">
        <v>38.88</v>
      </c>
      <c r="S1567" s="174">
        <f t="shared" si="48"/>
        <v>1.250192</v>
      </c>
      <c r="T1567" s="177">
        <f t="shared" si="49"/>
        <v>-1</v>
      </c>
      <c r="U1567" s="203">
        <v>2.6</v>
      </c>
      <c r="V1567" s="203">
        <v>3.57</v>
      </c>
      <c r="W1567" s="203">
        <v>4.72</v>
      </c>
      <c r="X1567" s="203">
        <v>5.65</v>
      </c>
      <c r="Y1567" s="203">
        <v>6.12</v>
      </c>
      <c r="Z1567" s="203">
        <v>5.78</v>
      </c>
      <c r="AA1567" s="203">
        <v>4.87</v>
      </c>
      <c r="AB1567" s="203">
        <v>4.88</v>
      </c>
      <c r="AC1567" s="203">
        <v>4.65</v>
      </c>
      <c r="AD1567" s="203">
        <v>3.64</v>
      </c>
      <c r="AE1567" s="203">
        <v>2.63</v>
      </c>
      <c r="AF1567" s="203">
        <v>2.25</v>
      </c>
      <c r="AG1567" s="179">
        <v>3.09905678487784</v>
      </c>
      <c r="AH1567" s="179">
        <v>4.25524335462073</v>
      </c>
      <c r="AI1567" s="179">
        <v>5.62598000947055</v>
      </c>
      <c r="AJ1567" s="179">
        <v>6.73448878252301</v>
      </c>
      <c r="AK1567" s="179">
        <v>7.29470289363554</v>
      </c>
      <c r="AL1567" s="179">
        <v>6.8894416217669</v>
      </c>
      <c r="AM1567" s="179">
        <v>5.80477174705965</v>
      </c>
      <c r="AN1567" s="179">
        <v>5.81669119623226</v>
      </c>
      <c r="AO1567" s="179">
        <v>5.5425438652623</v>
      </c>
      <c r="AP1567" s="179">
        <v>4.33867949882898</v>
      </c>
      <c r="AQ1567" s="179">
        <v>3.13481513239566</v>
      </c>
      <c r="AR1567" s="179">
        <v>2.68187606383659</v>
      </c>
      <c r="AS1567" s="177">
        <v>0.8</v>
      </c>
      <c r="AT1567" s="180">
        <v>1.09169485684547</v>
      </c>
      <c r="AU1567" s="181">
        <v>1560</v>
      </c>
    </row>
    <row r="1568" customHeight="1" spans="1:47">
      <c r="A1568" s="184" t="s">
        <v>1708</v>
      </c>
      <c r="B1568" s="185" t="s">
        <v>1800</v>
      </c>
      <c r="C1568" s="167" t="s">
        <v>1803</v>
      </c>
      <c r="D1568" s="186">
        <v>0</v>
      </c>
      <c r="E1568" s="186">
        <v>0.65</v>
      </c>
      <c r="F1568" s="186" t="s">
        <v>160</v>
      </c>
      <c r="G1568" s="186" t="s">
        <v>160</v>
      </c>
      <c r="H1568" s="186" t="s">
        <v>160</v>
      </c>
      <c r="I1568" s="196" t="s">
        <v>160</v>
      </c>
      <c r="J1568" s="186" t="s">
        <v>160</v>
      </c>
      <c r="K1568" s="196" t="s">
        <v>160</v>
      </c>
      <c r="L1568" s="171">
        <v>0.3685</v>
      </c>
      <c r="M1568" s="172">
        <v>4</v>
      </c>
      <c r="N1568" s="173">
        <v>122.22</v>
      </c>
      <c r="O1568" s="173">
        <v>40.67</v>
      </c>
      <c r="Q1568" s="175">
        <v>38.77</v>
      </c>
      <c r="S1568" s="174">
        <f t="shared" si="48"/>
        <v>1.250192</v>
      </c>
      <c r="T1568" s="177">
        <f t="shared" si="49"/>
        <v>-1</v>
      </c>
      <c r="U1568" s="203">
        <v>2.6</v>
      </c>
      <c r="V1568" s="203">
        <v>3.57</v>
      </c>
      <c r="W1568" s="203">
        <v>4.72</v>
      </c>
      <c r="X1568" s="203">
        <v>5.65</v>
      </c>
      <c r="Y1568" s="203">
        <v>6.12</v>
      </c>
      <c r="Z1568" s="203">
        <v>5.78</v>
      </c>
      <c r="AA1568" s="203">
        <v>4.87</v>
      </c>
      <c r="AB1568" s="203">
        <v>4.88</v>
      </c>
      <c r="AC1568" s="203">
        <v>4.65</v>
      </c>
      <c r="AD1568" s="203">
        <v>3.64</v>
      </c>
      <c r="AE1568" s="203">
        <v>2.63</v>
      </c>
      <c r="AF1568" s="203">
        <v>2.25</v>
      </c>
      <c r="AG1568" s="179">
        <v>3.09865748621012</v>
      </c>
      <c r="AH1568" s="179">
        <v>4.25469508683466</v>
      </c>
      <c r="AI1568" s="179">
        <v>5.62525512881221</v>
      </c>
      <c r="AJ1568" s="179">
        <v>6.73362107580276</v>
      </c>
      <c r="AK1568" s="179">
        <v>7.29376300600228</v>
      </c>
      <c r="AL1568" s="179">
        <v>6.88855395011326</v>
      </c>
      <c r="AM1568" s="179">
        <v>5.80402382993972</v>
      </c>
      <c r="AN1568" s="179">
        <v>5.81594174334822</v>
      </c>
      <c r="AO1568" s="179">
        <v>5.54182973495271</v>
      </c>
      <c r="AP1568" s="179">
        <v>4.33812048069417</v>
      </c>
      <c r="AQ1568" s="179">
        <v>3.13441122643562</v>
      </c>
      <c r="AR1568" s="179">
        <v>2.6815305169126</v>
      </c>
      <c r="AS1568" s="177">
        <v>0.8</v>
      </c>
      <c r="AT1568" s="180">
        <v>1.09305923805639</v>
      </c>
      <c r="AU1568" s="181">
        <v>1561</v>
      </c>
    </row>
    <row r="1569" customHeight="1" spans="1:47">
      <c r="A1569" s="184" t="s">
        <v>1708</v>
      </c>
      <c r="B1569" s="185" t="s">
        <v>1800</v>
      </c>
      <c r="C1569" s="167" t="s">
        <v>1804</v>
      </c>
      <c r="D1569" s="186">
        <v>0</v>
      </c>
      <c r="E1569" s="186">
        <v>0.65</v>
      </c>
      <c r="F1569" s="186" t="s">
        <v>160</v>
      </c>
      <c r="G1569" s="186" t="s">
        <v>160</v>
      </c>
      <c r="H1569" s="186" t="s">
        <v>160</v>
      </c>
      <c r="I1569" s="196" t="s">
        <v>160</v>
      </c>
      <c r="J1569" s="186" t="s">
        <v>160</v>
      </c>
      <c r="K1569" s="196" t="s">
        <v>160</v>
      </c>
      <c r="L1569" s="171">
        <v>0.3685</v>
      </c>
      <c r="M1569" s="172">
        <v>6</v>
      </c>
      <c r="N1569" s="173">
        <v>122.12</v>
      </c>
      <c r="O1569" s="173">
        <v>40.27</v>
      </c>
      <c r="Q1569" s="175">
        <v>38.07</v>
      </c>
      <c r="S1569" s="174">
        <f t="shared" si="48"/>
        <v>1.250192</v>
      </c>
      <c r="T1569" s="177">
        <f t="shared" si="49"/>
        <v>-1</v>
      </c>
      <c r="U1569" s="203">
        <v>2.6</v>
      </c>
      <c r="V1569" s="203">
        <v>3.57</v>
      </c>
      <c r="W1569" s="203">
        <v>4.72</v>
      </c>
      <c r="X1569" s="203">
        <v>5.65</v>
      </c>
      <c r="Y1569" s="203">
        <v>6.12</v>
      </c>
      <c r="Z1569" s="203">
        <v>5.78</v>
      </c>
      <c r="AA1569" s="203">
        <v>4.87</v>
      </c>
      <c r="AB1569" s="203">
        <v>4.88</v>
      </c>
      <c r="AC1569" s="203">
        <v>4.65</v>
      </c>
      <c r="AD1569" s="203">
        <v>3.64</v>
      </c>
      <c r="AE1569" s="203">
        <v>2.63</v>
      </c>
      <c r="AF1569" s="203">
        <v>2.25</v>
      </c>
      <c r="AG1569" s="179">
        <v>3.0743169049234</v>
      </c>
      <c r="AH1569" s="179">
        <v>4.2212735963756</v>
      </c>
      <c r="AI1569" s="179">
        <v>5.58106761201479</v>
      </c>
      <c r="AJ1569" s="179">
        <v>6.68072712031432</v>
      </c>
      <c r="AK1569" s="179">
        <v>7.23646902235817</v>
      </c>
      <c r="AL1569" s="179">
        <v>6.83444296556049</v>
      </c>
      <c r="AM1569" s="179">
        <v>5.7584320488373</v>
      </c>
      <c r="AN1569" s="179">
        <v>5.77025634462546</v>
      </c>
      <c r="AO1569" s="179">
        <v>5.49829754149763</v>
      </c>
      <c r="AP1569" s="179">
        <v>4.30404366689277</v>
      </c>
      <c r="AQ1569" s="179">
        <v>3.1097897922879</v>
      </c>
      <c r="AR1569" s="179">
        <v>2.66046655233756</v>
      </c>
      <c r="AS1569" s="177">
        <v>0.8</v>
      </c>
      <c r="AT1569" s="180">
        <v>1.09002806124243</v>
      </c>
      <c r="AU1569" s="181">
        <v>1562</v>
      </c>
    </row>
    <row r="1570" customHeight="1" spans="1:47">
      <c r="A1570" s="184" t="s">
        <v>1708</v>
      </c>
      <c r="B1570" s="185" t="s">
        <v>1800</v>
      </c>
      <c r="C1570" s="167" t="s">
        <v>1805</v>
      </c>
      <c r="D1570" s="186">
        <v>0</v>
      </c>
      <c r="E1570" s="186">
        <v>0.65</v>
      </c>
      <c r="F1570" s="186" t="s">
        <v>160</v>
      </c>
      <c r="G1570" s="186" t="s">
        <v>160</v>
      </c>
      <c r="H1570" s="186" t="s">
        <v>160</v>
      </c>
      <c r="I1570" s="196" t="s">
        <v>160</v>
      </c>
      <c r="J1570" s="186" t="s">
        <v>160</v>
      </c>
      <c r="K1570" s="196" t="s">
        <v>160</v>
      </c>
      <c r="L1570" s="171">
        <v>0.3685</v>
      </c>
      <c r="M1570" s="172">
        <v>6</v>
      </c>
      <c r="N1570" s="173">
        <v>122.37</v>
      </c>
      <c r="O1570" s="173">
        <v>40.67</v>
      </c>
      <c r="Q1570" s="175">
        <v>38.77</v>
      </c>
      <c r="S1570" s="174">
        <f t="shared" si="48"/>
        <v>1.250192</v>
      </c>
      <c r="T1570" s="177">
        <f t="shared" si="49"/>
        <v>-1</v>
      </c>
      <c r="U1570" s="203">
        <v>2.6</v>
      </c>
      <c r="V1570" s="203">
        <v>3.57</v>
      </c>
      <c r="W1570" s="203">
        <v>4.72</v>
      </c>
      <c r="X1570" s="203">
        <v>5.65</v>
      </c>
      <c r="Y1570" s="203">
        <v>6.12</v>
      </c>
      <c r="Z1570" s="203">
        <v>5.78</v>
      </c>
      <c r="AA1570" s="203">
        <v>4.87</v>
      </c>
      <c r="AB1570" s="203">
        <v>4.88</v>
      </c>
      <c r="AC1570" s="203">
        <v>4.65</v>
      </c>
      <c r="AD1570" s="203">
        <v>3.64</v>
      </c>
      <c r="AE1570" s="203">
        <v>2.63</v>
      </c>
      <c r="AF1570" s="203">
        <v>2.25</v>
      </c>
      <c r="AG1570" s="179">
        <v>3.09865748621012</v>
      </c>
      <c r="AH1570" s="179">
        <v>4.25469508683466</v>
      </c>
      <c r="AI1570" s="179">
        <v>5.62525512881221</v>
      </c>
      <c r="AJ1570" s="179">
        <v>6.73362107580276</v>
      </c>
      <c r="AK1570" s="179">
        <v>7.29376300600228</v>
      </c>
      <c r="AL1570" s="179">
        <v>6.88855395011326</v>
      </c>
      <c r="AM1570" s="179">
        <v>5.80402382993972</v>
      </c>
      <c r="AN1570" s="179">
        <v>5.81594174334822</v>
      </c>
      <c r="AO1570" s="179">
        <v>5.54182973495271</v>
      </c>
      <c r="AP1570" s="179">
        <v>4.33812048069417</v>
      </c>
      <c r="AQ1570" s="179">
        <v>3.13441122643562</v>
      </c>
      <c r="AR1570" s="179">
        <v>2.6815305169126</v>
      </c>
      <c r="AS1570" s="177">
        <v>0.8</v>
      </c>
      <c r="AT1570" s="180">
        <v>1.09540791331662</v>
      </c>
      <c r="AU1570" s="181">
        <v>1563</v>
      </c>
    </row>
    <row r="1571" customHeight="1" spans="1:47">
      <c r="A1571" s="184" t="s">
        <v>1708</v>
      </c>
      <c r="B1571" s="185" t="s">
        <v>1800</v>
      </c>
      <c r="C1571" s="167" t="s">
        <v>1806</v>
      </c>
      <c r="D1571" s="186">
        <v>0</v>
      </c>
      <c r="E1571" s="186">
        <v>0.65</v>
      </c>
      <c r="F1571" s="186" t="s">
        <v>160</v>
      </c>
      <c r="G1571" s="186" t="s">
        <v>160</v>
      </c>
      <c r="H1571" s="186" t="s">
        <v>160</v>
      </c>
      <c r="I1571" s="196" t="s">
        <v>160</v>
      </c>
      <c r="J1571" s="186" t="s">
        <v>160</v>
      </c>
      <c r="K1571" s="196" t="s">
        <v>160</v>
      </c>
      <c r="L1571" s="171">
        <v>0.3685</v>
      </c>
      <c r="M1571" s="172">
        <v>11</v>
      </c>
      <c r="N1571" s="173">
        <v>122.35</v>
      </c>
      <c r="O1571" s="173">
        <v>40.4</v>
      </c>
      <c r="Q1571" s="175">
        <v>38.3</v>
      </c>
      <c r="S1571" s="174">
        <f t="shared" si="48"/>
        <v>1.250192</v>
      </c>
      <c r="T1571" s="177">
        <f t="shared" si="49"/>
        <v>-1</v>
      </c>
      <c r="U1571" s="203">
        <v>2.6</v>
      </c>
      <c r="V1571" s="203">
        <v>3.57</v>
      </c>
      <c r="W1571" s="203">
        <v>4.72</v>
      </c>
      <c r="X1571" s="203">
        <v>5.65</v>
      </c>
      <c r="Y1571" s="203">
        <v>6.12</v>
      </c>
      <c r="Z1571" s="203">
        <v>5.78</v>
      </c>
      <c r="AA1571" s="203">
        <v>4.87</v>
      </c>
      <c r="AB1571" s="203">
        <v>4.88</v>
      </c>
      <c r="AC1571" s="203">
        <v>4.65</v>
      </c>
      <c r="AD1571" s="203">
        <v>3.64</v>
      </c>
      <c r="AE1571" s="203">
        <v>2.63</v>
      </c>
      <c r="AF1571" s="203">
        <v>2.25</v>
      </c>
      <c r="AG1571" s="179">
        <v>3.08211986638852</v>
      </c>
      <c r="AH1571" s="179">
        <v>4.23198766269501</v>
      </c>
      <c r="AI1571" s="179">
        <v>5.59523298821301</v>
      </c>
      <c r="AJ1571" s="179">
        <v>6.69768355580583</v>
      </c>
      <c r="AK1571" s="179">
        <v>7.25483599319145</v>
      </c>
      <c r="AL1571" s="179">
        <v>6.85178954912525</v>
      </c>
      <c r="AM1571" s="179">
        <v>5.77304759588927</v>
      </c>
      <c r="AN1571" s="179">
        <v>5.78490190306769</v>
      </c>
      <c r="AO1571" s="179">
        <v>5.51225283796409</v>
      </c>
      <c r="AP1571" s="179">
        <v>4.31496781294393</v>
      </c>
      <c r="AQ1571" s="179">
        <v>3.11768278792377</v>
      </c>
      <c r="AR1571" s="179">
        <v>2.66721911514391</v>
      </c>
      <c r="AS1571" s="177">
        <v>0.8</v>
      </c>
      <c r="AT1571" s="180">
        <v>1.09436735612459</v>
      </c>
      <c r="AU1571" s="181">
        <v>1564</v>
      </c>
    </row>
    <row r="1572" customHeight="1" spans="1:47">
      <c r="A1572" s="184" t="s">
        <v>1708</v>
      </c>
      <c r="B1572" s="185" t="s">
        <v>1800</v>
      </c>
      <c r="C1572" s="167" t="s">
        <v>1807</v>
      </c>
      <c r="D1572" s="186">
        <v>0</v>
      </c>
      <c r="E1572" s="186">
        <v>0.65</v>
      </c>
      <c r="F1572" s="186" t="s">
        <v>160</v>
      </c>
      <c r="G1572" s="186" t="s">
        <v>160</v>
      </c>
      <c r="H1572" s="186" t="s">
        <v>160</v>
      </c>
      <c r="I1572" s="196" t="s">
        <v>160</v>
      </c>
      <c r="J1572" s="186" t="s">
        <v>160</v>
      </c>
      <c r="K1572" s="196" t="s">
        <v>160</v>
      </c>
      <c r="L1572" s="171">
        <v>0.3685</v>
      </c>
      <c r="M1572" s="172">
        <v>45</v>
      </c>
      <c r="N1572" s="173">
        <v>122.5</v>
      </c>
      <c r="O1572" s="173">
        <v>40.65</v>
      </c>
      <c r="Q1572" s="175">
        <v>38.75</v>
      </c>
      <c r="S1572" s="174">
        <f t="shared" si="48"/>
        <v>1.250192</v>
      </c>
      <c r="T1572" s="177">
        <f t="shared" si="49"/>
        <v>-1</v>
      </c>
      <c r="U1572" s="203">
        <v>2.6</v>
      </c>
      <c r="V1572" s="203">
        <v>3.57</v>
      </c>
      <c r="W1572" s="203">
        <v>4.72</v>
      </c>
      <c r="X1572" s="203">
        <v>5.65</v>
      </c>
      <c r="Y1572" s="203">
        <v>6.12</v>
      </c>
      <c r="Z1572" s="203">
        <v>5.78</v>
      </c>
      <c r="AA1572" s="203">
        <v>4.87</v>
      </c>
      <c r="AB1572" s="203">
        <v>4.88</v>
      </c>
      <c r="AC1572" s="203">
        <v>4.65</v>
      </c>
      <c r="AD1572" s="203">
        <v>3.64</v>
      </c>
      <c r="AE1572" s="203">
        <v>2.63</v>
      </c>
      <c r="AF1572" s="203">
        <v>2.25</v>
      </c>
      <c r="AG1572" s="179">
        <v>3.09582912064707</v>
      </c>
      <c r="AH1572" s="179">
        <v>4.25081152335001</v>
      </c>
      <c r="AI1572" s="179">
        <v>5.62012055748237</v>
      </c>
      <c r="AJ1572" s="179">
        <v>6.72747481986767</v>
      </c>
      <c r="AK1572" s="179">
        <v>7.28710546860002</v>
      </c>
      <c r="AL1572" s="179">
        <v>6.88226627590002</v>
      </c>
      <c r="AM1572" s="179">
        <v>5.79872608367355</v>
      </c>
      <c r="AN1572" s="179">
        <v>5.81063311875296</v>
      </c>
      <c r="AO1572" s="179">
        <v>5.53677131192649</v>
      </c>
      <c r="AP1572" s="179">
        <v>4.3341607689059</v>
      </c>
      <c r="AQ1572" s="179">
        <v>3.1315502258853</v>
      </c>
      <c r="AR1572" s="179">
        <v>2.67908289286766</v>
      </c>
      <c r="AS1572" s="177">
        <v>0.8</v>
      </c>
      <c r="AT1572" s="180">
        <v>1.08678589764328</v>
      </c>
      <c r="AU1572" s="181">
        <v>1565</v>
      </c>
    </row>
    <row r="1573" customHeight="1" spans="1:47">
      <c r="A1573" s="184" t="s">
        <v>1708</v>
      </c>
      <c r="B1573" s="185" t="s">
        <v>1808</v>
      </c>
      <c r="C1573" s="167" t="s">
        <v>1809</v>
      </c>
      <c r="D1573" s="186">
        <v>0</v>
      </c>
      <c r="E1573" s="186">
        <v>0.65</v>
      </c>
      <c r="F1573" s="186" t="s">
        <v>160</v>
      </c>
      <c r="G1573" s="186" t="s">
        <v>160</v>
      </c>
      <c r="H1573" s="186" t="s">
        <v>160</v>
      </c>
      <c r="I1573" s="196" t="s">
        <v>160</v>
      </c>
      <c r="J1573" s="186" t="s">
        <v>160</v>
      </c>
      <c r="K1573" s="196" t="s">
        <v>160</v>
      </c>
      <c r="L1573" s="171">
        <v>0.3685</v>
      </c>
      <c r="M1573" s="172">
        <v>5</v>
      </c>
      <c r="N1573" s="173">
        <v>122.07</v>
      </c>
      <c r="O1573" s="173">
        <v>41.12</v>
      </c>
      <c r="Q1573" s="175">
        <v>39.32</v>
      </c>
      <c r="S1573" s="174">
        <f t="shared" si="48"/>
        <v>1.2404</v>
      </c>
      <c r="T1573" s="177">
        <f t="shared" si="49"/>
        <v>-1</v>
      </c>
      <c r="U1573" s="203">
        <v>2.58</v>
      </c>
      <c r="V1573" s="203">
        <v>3.58</v>
      </c>
      <c r="W1573" s="203">
        <v>4.68</v>
      </c>
      <c r="X1573" s="203">
        <v>5.59</v>
      </c>
      <c r="Y1573" s="203">
        <v>6.09</v>
      </c>
      <c r="Z1573" s="203">
        <v>5.72</v>
      </c>
      <c r="AA1573" s="203">
        <v>4.88</v>
      </c>
      <c r="AB1573" s="203">
        <v>4.87</v>
      </c>
      <c r="AC1573" s="203">
        <v>4.63</v>
      </c>
      <c r="AD1573" s="203">
        <v>3.57</v>
      </c>
      <c r="AE1573" s="203">
        <v>2.58</v>
      </c>
      <c r="AF1573" s="203">
        <v>2.19</v>
      </c>
      <c r="AG1573" s="179">
        <v>3.09015943244115</v>
      </c>
      <c r="AH1573" s="179">
        <v>4.28789564656562</v>
      </c>
      <c r="AI1573" s="179">
        <v>5.60540548210255</v>
      </c>
      <c r="AJ1573" s="179">
        <v>6.69534543695582</v>
      </c>
      <c r="AK1573" s="179">
        <v>7.29421354401806</v>
      </c>
      <c r="AL1573" s="179">
        <v>6.851051144792</v>
      </c>
      <c r="AM1573" s="179">
        <v>5.84495272492744</v>
      </c>
      <c r="AN1573" s="179">
        <v>5.8329753627862</v>
      </c>
      <c r="AO1573" s="179">
        <v>5.54551867139632</v>
      </c>
      <c r="AP1573" s="179">
        <v>4.27591828442438</v>
      </c>
      <c r="AQ1573" s="179">
        <v>3.09015943244115</v>
      </c>
      <c r="AR1573" s="179">
        <v>2.6230423089326</v>
      </c>
      <c r="AS1573" s="177">
        <v>0.8</v>
      </c>
      <c r="AT1573" s="180">
        <v>1.10004233494576</v>
      </c>
      <c r="AU1573" s="181">
        <v>1566</v>
      </c>
    </row>
    <row r="1574" customHeight="1" spans="1:47">
      <c r="A1574" s="184" t="s">
        <v>1708</v>
      </c>
      <c r="B1574" s="185" t="s">
        <v>1808</v>
      </c>
      <c r="C1574" s="167" t="s">
        <v>1810</v>
      </c>
      <c r="D1574" s="186">
        <v>0</v>
      </c>
      <c r="E1574" s="186">
        <v>0.65</v>
      </c>
      <c r="F1574" s="186" t="s">
        <v>160</v>
      </c>
      <c r="G1574" s="186" t="s">
        <v>160</v>
      </c>
      <c r="H1574" s="186" t="s">
        <v>160</v>
      </c>
      <c r="I1574" s="196" t="s">
        <v>160</v>
      </c>
      <c r="J1574" s="186" t="s">
        <v>160</v>
      </c>
      <c r="K1574" s="196" t="s">
        <v>160</v>
      </c>
      <c r="L1574" s="171">
        <v>0.3685</v>
      </c>
      <c r="M1574" s="172">
        <v>6</v>
      </c>
      <c r="N1574" s="173">
        <v>122.05</v>
      </c>
      <c r="O1574" s="173">
        <v>41.2</v>
      </c>
      <c r="Q1574" s="175">
        <v>39.4</v>
      </c>
      <c r="S1574" s="174">
        <f t="shared" si="48"/>
        <v>1.2404</v>
      </c>
      <c r="T1574" s="177">
        <f t="shared" si="49"/>
        <v>-1</v>
      </c>
      <c r="U1574" s="203">
        <v>2.58</v>
      </c>
      <c r="V1574" s="203">
        <v>3.58</v>
      </c>
      <c r="W1574" s="203">
        <v>4.68</v>
      </c>
      <c r="X1574" s="203">
        <v>5.59</v>
      </c>
      <c r="Y1574" s="203">
        <v>6.09</v>
      </c>
      <c r="Z1574" s="203">
        <v>5.72</v>
      </c>
      <c r="AA1574" s="203">
        <v>4.88</v>
      </c>
      <c r="AB1574" s="203">
        <v>4.87</v>
      </c>
      <c r="AC1574" s="203">
        <v>4.63</v>
      </c>
      <c r="AD1574" s="203">
        <v>3.57</v>
      </c>
      <c r="AE1574" s="203">
        <v>2.58</v>
      </c>
      <c r="AF1574" s="203">
        <v>2.19</v>
      </c>
      <c r="AG1574" s="179">
        <v>3.09413634311512</v>
      </c>
      <c r="AH1574" s="179">
        <v>4.29341399548533</v>
      </c>
      <c r="AI1574" s="179">
        <v>5.61261941309255</v>
      </c>
      <c r="AJ1574" s="179">
        <v>6.70396207674943</v>
      </c>
      <c r="AK1574" s="179">
        <v>7.30360090293454</v>
      </c>
      <c r="AL1574" s="179">
        <v>6.85986817155756</v>
      </c>
      <c r="AM1574" s="179">
        <v>5.85247494356659</v>
      </c>
      <c r="AN1574" s="179">
        <v>5.84048216704289</v>
      </c>
      <c r="AO1574" s="179">
        <v>5.55265553047404</v>
      </c>
      <c r="AP1574" s="179">
        <v>4.28142121896162</v>
      </c>
      <c r="AQ1574" s="179">
        <v>3.09413634311512</v>
      </c>
      <c r="AR1574" s="179">
        <v>2.62641805869074</v>
      </c>
      <c r="AS1574" s="177">
        <v>0.8</v>
      </c>
      <c r="AT1574" s="180">
        <v>1.13374818745164</v>
      </c>
      <c r="AU1574" s="181">
        <v>1567</v>
      </c>
    </row>
    <row r="1575" customHeight="1" spans="1:47">
      <c r="A1575" s="184" t="s">
        <v>1708</v>
      </c>
      <c r="B1575" s="185" t="s">
        <v>1808</v>
      </c>
      <c r="C1575" s="167" t="s">
        <v>1811</v>
      </c>
      <c r="D1575" s="186">
        <v>0</v>
      </c>
      <c r="E1575" s="186">
        <v>0.65</v>
      </c>
      <c r="F1575" s="186" t="s">
        <v>160</v>
      </c>
      <c r="G1575" s="186" t="s">
        <v>160</v>
      </c>
      <c r="H1575" s="186" t="s">
        <v>160</v>
      </c>
      <c r="I1575" s="196" t="s">
        <v>160</v>
      </c>
      <c r="J1575" s="186" t="s">
        <v>160</v>
      </c>
      <c r="K1575" s="196" t="s">
        <v>160</v>
      </c>
      <c r="L1575" s="171">
        <v>0.3685</v>
      </c>
      <c r="M1575" s="172">
        <v>6</v>
      </c>
      <c r="N1575" s="173">
        <v>122.07</v>
      </c>
      <c r="O1575" s="173">
        <v>41.12</v>
      </c>
      <c r="Q1575" s="175">
        <v>39.32</v>
      </c>
      <c r="S1575" s="174">
        <f t="shared" si="48"/>
        <v>1.2404</v>
      </c>
      <c r="T1575" s="177">
        <f t="shared" si="49"/>
        <v>-1</v>
      </c>
      <c r="U1575" s="203">
        <v>2.58</v>
      </c>
      <c r="V1575" s="203">
        <v>3.58</v>
      </c>
      <c r="W1575" s="203">
        <v>4.68</v>
      </c>
      <c r="X1575" s="203">
        <v>5.59</v>
      </c>
      <c r="Y1575" s="203">
        <v>6.09</v>
      </c>
      <c r="Z1575" s="203">
        <v>5.72</v>
      </c>
      <c r="AA1575" s="203">
        <v>4.88</v>
      </c>
      <c r="AB1575" s="203">
        <v>4.87</v>
      </c>
      <c r="AC1575" s="203">
        <v>4.63</v>
      </c>
      <c r="AD1575" s="203">
        <v>3.57</v>
      </c>
      <c r="AE1575" s="203">
        <v>2.58</v>
      </c>
      <c r="AF1575" s="203">
        <v>2.19</v>
      </c>
      <c r="AG1575" s="179">
        <v>3.09015943244115</v>
      </c>
      <c r="AH1575" s="179">
        <v>4.28789564656562</v>
      </c>
      <c r="AI1575" s="179">
        <v>5.60540548210255</v>
      </c>
      <c r="AJ1575" s="179">
        <v>6.69534543695582</v>
      </c>
      <c r="AK1575" s="179">
        <v>7.29421354401806</v>
      </c>
      <c r="AL1575" s="179">
        <v>6.851051144792</v>
      </c>
      <c r="AM1575" s="179">
        <v>5.84495272492744</v>
      </c>
      <c r="AN1575" s="179">
        <v>5.8329753627862</v>
      </c>
      <c r="AO1575" s="179">
        <v>5.54551867139632</v>
      </c>
      <c r="AP1575" s="179">
        <v>4.27591828442438</v>
      </c>
      <c r="AQ1575" s="179">
        <v>3.09015943244115</v>
      </c>
      <c r="AR1575" s="179">
        <v>2.6230423089326</v>
      </c>
      <c r="AS1575" s="177">
        <v>0.8</v>
      </c>
      <c r="AT1575" s="180">
        <v>1.1333450376815</v>
      </c>
      <c r="AU1575" s="181">
        <v>1568</v>
      </c>
    </row>
    <row r="1576" customHeight="1" spans="1:47">
      <c r="A1576" s="184" t="s">
        <v>1708</v>
      </c>
      <c r="B1576" s="185" t="s">
        <v>1808</v>
      </c>
      <c r="C1576" s="167" t="s">
        <v>1812</v>
      </c>
      <c r="D1576" s="186">
        <v>0</v>
      </c>
      <c r="E1576" s="186">
        <v>0.65</v>
      </c>
      <c r="F1576" s="186" t="s">
        <v>160</v>
      </c>
      <c r="G1576" s="186" t="s">
        <v>160</v>
      </c>
      <c r="H1576" s="186" t="s">
        <v>160</v>
      </c>
      <c r="I1576" s="196" t="s">
        <v>160</v>
      </c>
      <c r="J1576" s="186" t="s">
        <v>160</v>
      </c>
      <c r="K1576" s="196" t="s">
        <v>160</v>
      </c>
      <c r="L1576" s="171">
        <v>0.3685</v>
      </c>
      <c r="M1576" s="172">
        <v>3</v>
      </c>
      <c r="N1576" s="173">
        <v>122.07</v>
      </c>
      <c r="O1576" s="173">
        <v>40.98</v>
      </c>
      <c r="Q1576" s="175">
        <v>39.28</v>
      </c>
      <c r="S1576" s="174">
        <f t="shared" si="48"/>
        <v>1.250192</v>
      </c>
      <c r="T1576" s="177">
        <f t="shared" si="49"/>
        <v>-1</v>
      </c>
      <c r="U1576" s="203">
        <v>2.6</v>
      </c>
      <c r="V1576" s="203">
        <v>3.57</v>
      </c>
      <c r="W1576" s="203">
        <v>4.72</v>
      </c>
      <c r="X1576" s="203">
        <v>5.65</v>
      </c>
      <c r="Y1576" s="203">
        <v>6.12</v>
      </c>
      <c r="Z1576" s="203">
        <v>5.78</v>
      </c>
      <c r="AA1576" s="203">
        <v>4.87</v>
      </c>
      <c r="AB1576" s="203">
        <v>4.88</v>
      </c>
      <c r="AC1576" s="203">
        <v>4.65</v>
      </c>
      <c r="AD1576" s="203">
        <v>3.64</v>
      </c>
      <c r="AE1576" s="203">
        <v>2.63</v>
      </c>
      <c r="AF1576" s="203">
        <v>2.25</v>
      </c>
      <c r="AG1576" s="179">
        <v>3.11491226947541</v>
      </c>
      <c r="AH1576" s="179">
        <v>4.27701415462585</v>
      </c>
      <c r="AI1576" s="179">
        <v>5.65476381227843</v>
      </c>
      <c r="AJ1576" s="179">
        <v>6.76894397020618</v>
      </c>
      <c r="AK1576" s="179">
        <v>7.33202426507289</v>
      </c>
      <c r="AL1576" s="179">
        <v>6.92468958367995</v>
      </c>
      <c r="AM1576" s="179">
        <v>5.83447028936355</v>
      </c>
      <c r="AN1576" s="179">
        <v>5.84645072116923</v>
      </c>
      <c r="AO1576" s="179">
        <v>5.57090078963871</v>
      </c>
      <c r="AP1576" s="179">
        <v>4.36087717726557</v>
      </c>
      <c r="AQ1576" s="179">
        <v>3.15085356489243</v>
      </c>
      <c r="AR1576" s="179">
        <v>2.6955971562768</v>
      </c>
      <c r="AS1576" s="177">
        <v>0.8</v>
      </c>
      <c r="AT1576" s="180">
        <v>1.1339757719993</v>
      </c>
      <c r="AU1576" s="181">
        <v>1569</v>
      </c>
    </row>
    <row r="1577" customHeight="1" spans="1:47">
      <c r="A1577" s="184" t="s">
        <v>1708</v>
      </c>
      <c r="B1577" s="185" t="s">
        <v>1808</v>
      </c>
      <c r="C1577" s="167" t="s">
        <v>1813</v>
      </c>
      <c r="D1577" s="186">
        <v>0</v>
      </c>
      <c r="E1577" s="186">
        <v>0.65</v>
      </c>
      <c r="F1577" s="186" t="s">
        <v>160</v>
      </c>
      <c r="G1577" s="186" t="s">
        <v>160</v>
      </c>
      <c r="H1577" s="186" t="s">
        <v>160</v>
      </c>
      <c r="I1577" s="196" t="s">
        <v>160</v>
      </c>
      <c r="J1577" s="186" t="s">
        <v>160</v>
      </c>
      <c r="K1577" s="196" t="s">
        <v>160</v>
      </c>
      <c r="L1577" s="171">
        <v>0.3685</v>
      </c>
      <c r="M1577" s="172">
        <v>4</v>
      </c>
      <c r="N1577" s="173">
        <v>122.02</v>
      </c>
      <c r="O1577" s="173">
        <v>41.25</v>
      </c>
      <c r="Q1577" s="175">
        <v>39.45</v>
      </c>
      <c r="S1577" s="174">
        <f t="shared" si="48"/>
        <v>1.2404</v>
      </c>
      <c r="T1577" s="177">
        <f t="shared" si="49"/>
        <v>-1</v>
      </c>
      <c r="U1577" s="203">
        <v>2.58</v>
      </c>
      <c r="V1577" s="203">
        <v>3.58</v>
      </c>
      <c r="W1577" s="203">
        <v>4.68</v>
      </c>
      <c r="X1577" s="203">
        <v>5.59</v>
      </c>
      <c r="Y1577" s="203">
        <v>6.09</v>
      </c>
      <c r="Z1577" s="203">
        <v>5.72</v>
      </c>
      <c r="AA1577" s="203">
        <v>4.88</v>
      </c>
      <c r="AB1577" s="203">
        <v>4.87</v>
      </c>
      <c r="AC1577" s="203">
        <v>4.63</v>
      </c>
      <c r="AD1577" s="203">
        <v>3.57</v>
      </c>
      <c r="AE1577" s="203">
        <v>2.58</v>
      </c>
      <c r="AF1577" s="203">
        <v>2.19</v>
      </c>
      <c r="AG1577" s="179">
        <v>3.09734782328281</v>
      </c>
      <c r="AH1577" s="179">
        <v>4.29787023540793</v>
      </c>
      <c r="AI1577" s="179">
        <v>5.61844488874557</v>
      </c>
      <c r="AJ1577" s="179">
        <v>6.71092028377942</v>
      </c>
      <c r="AK1577" s="179">
        <v>7.31118148984199</v>
      </c>
      <c r="AL1577" s="179">
        <v>6.86698819735569</v>
      </c>
      <c r="AM1577" s="179">
        <v>5.85854937117059</v>
      </c>
      <c r="AN1577" s="179">
        <v>5.84654414704934</v>
      </c>
      <c r="AO1577" s="179">
        <v>5.55841876813931</v>
      </c>
      <c r="AP1577" s="179">
        <v>4.28586501128668</v>
      </c>
      <c r="AQ1577" s="179">
        <v>3.09734782328281</v>
      </c>
      <c r="AR1577" s="179">
        <v>2.62914408255401</v>
      </c>
      <c r="AS1577" s="177">
        <v>0.8</v>
      </c>
      <c r="AT1577" s="180">
        <v>1.1339757719993</v>
      </c>
      <c r="AU1577" s="181">
        <v>1570</v>
      </c>
    </row>
    <row r="1578" customHeight="1" spans="1:47">
      <c r="A1578" s="184" t="s">
        <v>1708</v>
      </c>
      <c r="B1578" s="185" t="s">
        <v>1814</v>
      </c>
      <c r="C1578" s="167" t="s">
        <v>1815</v>
      </c>
      <c r="D1578" s="186">
        <v>0</v>
      </c>
      <c r="E1578" s="186">
        <v>0.65</v>
      </c>
      <c r="F1578" s="186" t="s">
        <v>160</v>
      </c>
      <c r="G1578" s="186" t="s">
        <v>160</v>
      </c>
      <c r="H1578" s="186" t="s">
        <v>160</v>
      </c>
      <c r="I1578" s="196" t="s">
        <v>160</v>
      </c>
      <c r="J1578" s="186" t="s">
        <v>160</v>
      </c>
      <c r="K1578" s="196" t="s">
        <v>160</v>
      </c>
      <c r="L1578" s="171">
        <v>0.3685</v>
      </c>
      <c r="M1578" s="172">
        <v>23</v>
      </c>
      <c r="N1578" s="173">
        <v>121.13</v>
      </c>
      <c r="O1578" s="173">
        <v>41.1</v>
      </c>
      <c r="Q1578" s="175">
        <v>39.2</v>
      </c>
      <c r="S1578" s="174">
        <f t="shared" si="48"/>
        <v>1.261096</v>
      </c>
      <c r="T1578" s="177">
        <f t="shared" si="49"/>
        <v>-1</v>
      </c>
      <c r="U1578" s="203">
        <v>2.62</v>
      </c>
      <c r="V1578" s="203">
        <v>3.56</v>
      </c>
      <c r="W1578" s="203">
        <v>4.73</v>
      </c>
      <c r="X1578" s="203">
        <v>5.66</v>
      </c>
      <c r="Y1578" s="203">
        <v>6.29</v>
      </c>
      <c r="Z1578" s="203">
        <v>5.79</v>
      </c>
      <c r="AA1578" s="203">
        <v>5.04</v>
      </c>
      <c r="AB1578" s="203">
        <v>5</v>
      </c>
      <c r="AC1578" s="203">
        <v>4.71</v>
      </c>
      <c r="AD1578" s="203">
        <v>3.59</v>
      </c>
      <c r="AE1578" s="203">
        <v>2.59</v>
      </c>
      <c r="AF1578" s="203">
        <v>2.22</v>
      </c>
      <c r="AG1578" s="179">
        <v>3.13609863166642</v>
      </c>
      <c r="AH1578" s="179">
        <v>4.26126378959255</v>
      </c>
      <c r="AI1578" s="179">
        <v>5.6617353159474</v>
      </c>
      <c r="AJ1578" s="179">
        <v>6.77493063176792</v>
      </c>
      <c r="AK1578" s="179">
        <v>7.52903068442054</v>
      </c>
      <c r="AL1578" s="179">
        <v>6.93053857914068</v>
      </c>
      <c r="AM1578" s="179">
        <v>6.03280042122091</v>
      </c>
      <c r="AN1578" s="179">
        <v>5.98492105279852</v>
      </c>
      <c r="AO1578" s="179">
        <v>5.6377956317362</v>
      </c>
      <c r="AP1578" s="179">
        <v>4.29717331590934</v>
      </c>
      <c r="AQ1578" s="179">
        <v>3.10018910534963</v>
      </c>
      <c r="AR1578" s="179">
        <v>2.65730494744254</v>
      </c>
      <c r="AS1578" s="177">
        <v>0.8</v>
      </c>
      <c r="AT1578" s="180">
        <v>1.13374818745164</v>
      </c>
      <c r="AU1578" s="181">
        <v>1571</v>
      </c>
    </row>
    <row r="1579" customHeight="1" spans="1:47">
      <c r="A1579" s="184" t="s">
        <v>1708</v>
      </c>
      <c r="B1579" s="185" t="s">
        <v>1814</v>
      </c>
      <c r="C1579" s="167" t="s">
        <v>1816</v>
      </c>
      <c r="D1579" s="186">
        <v>0</v>
      </c>
      <c r="E1579" s="186">
        <v>0.65</v>
      </c>
      <c r="F1579" s="186" t="s">
        <v>160</v>
      </c>
      <c r="G1579" s="186" t="s">
        <v>160</v>
      </c>
      <c r="H1579" s="186" t="s">
        <v>160</v>
      </c>
      <c r="I1579" s="196" t="s">
        <v>160</v>
      </c>
      <c r="J1579" s="186" t="s">
        <v>160</v>
      </c>
      <c r="K1579" s="196" t="s">
        <v>160</v>
      </c>
      <c r="L1579" s="171">
        <v>0.3685</v>
      </c>
      <c r="M1579" s="172">
        <v>27</v>
      </c>
      <c r="N1579" s="173">
        <v>121.12</v>
      </c>
      <c r="O1579" s="173">
        <v>41.13</v>
      </c>
      <c r="Q1579" s="175">
        <v>39.23</v>
      </c>
      <c r="S1579" s="174">
        <f t="shared" si="48"/>
        <v>1.261096</v>
      </c>
      <c r="T1579" s="177">
        <f t="shared" si="49"/>
        <v>-1</v>
      </c>
      <c r="U1579" s="203">
        <v>2.62</v>
      </c>
      <c r="V1579" s="203">
        <v>3.56</v>
      </c>
      <c r="W1579" s="203">
        <v>4.73</v>
      </c>
      <c r="X1579" s="203">
        <v>5.66</v>
      </c>
      <c r="Y1579" s="203">
        <v>6.29</v>
      </c>
      <c r="Z1579" s="203">
        <v>5.79</v>
      </c>
      <c r="AA1579" s="203">
        <v>5.04</v>
      </c>
      <c r="AB1579" s="203">
        <v>5</v>
      </c>
      <c r="AC1579" s="203">
        <v>4.71</v>
      </c>
      <c r="AD1579" s="203">
        <v>3.59</v>
      </c>
      <c r="AE1579" s="203">
        <v>2.59</v>
      </c>
      <c r="AF1579" s="203">
        <v>2.22</v>
      </c>
      <c r="AG1579" s="179">
        <v>3.13761109384218</v>
      </c>
      <c r="AH1579" s="179">
        <v>4.26331889086953</v>
      </c>
      <c r="AI1579" s="179">
        <v>5.66446582972272</v>
      </c>
      <c r="AJ1579" s="179">
        <v>6.77819801188807</v>
      </c>
      <c r="AK1579" s="179">
        <v>7.53266174819364</v>
      </c>
      <c r="AL1579" s="179">
        <v>6.93388100509398</v>
      </c>
      <c r="AM1579" s="179">
        <v>6.0357098904445</v>
      </c>
      <c r="AN1579" s="179">
        <v>5.98780743099653</v>
      </c>
      <c r="AO1579" s="179">
        <v>5.64051459999873</v>
      </c>
      <c r="AP1579" s="179">
        <v>4.29924573545551</v>
      </c>
      <c r="AQ1579" s="179">
        <v>3.1016842492562</v>
      </c>
      <c r="AR1579" s="179">
        <v>2.65858649936246</v>
      </c>
      <c r="AS1579" s="177">
        <v>0.8</v>
      </c>
      <c r="AT1579" s="180">
        <v>1.13374818745164</v>
      </c>
      <c r="AU1579" s="181">
        <v>1572</v>
      </c>
    </row>
    <row r="1580" customHeight="1" spans="1:47">
      <c r="A1580" s="184" t="s">
        <v>1708</v>
      </c>
      <c r="B1580" s="185" t="s">
        <v>1814</v>
      </c>
      <c r="C1580" s="167" t="s">
        <v>1817</v>
      </c>
      <c r="D1580" s="186">
        <v>0</v>
      </c>
      <c r="E1580" s="186">
        <v>0.65</v>
      </c>
      <c r="F1580" s="186" t="s">
        <v>160</v>
      </c>
      <c r="G1580" s="186" t="s">
        <v>160</v>
      </c>
      <c r="H1580" s="186" t="s">
        <v>160</v>
      </c>
      <c r="I1580" s="196" t="s">
        <v>160</v>
      </c>
      <c r="J1580" s="186" t="s">
        <v>160</v>
      </c>
      <c r="K1580" s="196" t="s">
        <v>160</v>
      </c>
      <c r="L1580" s="171">
        <v>0.3685</v>
      </c>
      <c r="M1580" s="172">
        <v>24</v>
      </c>
      <c r="N1580" s="173">
        <v>121.15</v>
      </c>
      <c r="O1580" s="173">
        <v>41.12</v>
      </c>
      <c r="Q1580" s="175">
        <v>39.22</v>
      </c>
      <c r="S1580" s="174">
        <f t="shared" si="48"/>
        <v>1.261096</v>
      </c>
      <c r="T1580" s="177">
        <f t="shared" si="49"/>
        <v>-1</v>
      </c>
      <c r="U1580" s="203">
        <v>2.62</v>
      </c>
      <c r="V1580" s="203">
        <v>3.56</v>
      </c>
      <c r="W1580" s="203">
        <v>4.73</v>
      </c>
      <c r="X1580" s="203">
        <v>5.66</v>
      </c>
      <c r="Y1580" s="203">
        <v>6.29</v>
      </c>
      <c r="Z1580" s="203">
        <v>5.79</v>
      </c>
      <c r="AA1580" s="203">
        <v>5.04</v>
      </c>
      <c r="AB1580" s="203">
        <v>5</v>
      </c>
      <c r="AC1580" s="203">
        <v>4.71</v>
      </c>
      <c r="AD1580" s="203">
        <v>3.59</v>
      </c>
      <c r="AE1580" s="203">
        <v>2.59</v>
      </c>
      <c r="AF1580" s="203">
        <v>2.22</v>
      </c>
      <c r="AG1580" s="179">
        <v>3.13692965483992</v>
      </c>
      <c r="AH1580" s="179">
        <v>4.26239296611836</v>
      </c>
      <c r="AI1580" s="179">
        <v>5.66323559824153</v>
      </c>
      <c r="AJ1580" s="179">
        <v>6.7767258955702</v>
      </c>
      <c r="AK1580" s="179">
        <v>7.53102577440576</v>
      </c>
      <c r="AL1580" s="179">
        <v>6.93237507691722</v>
      </c>
      <c r="AM1580" s="179">
        <v>6.03439903068442</v>
      </c>
      <c r="AN1580" s="179">
        <v>5.98650697488534</v>
      </c>
      <c r="AO1580" s="179">
        <v>5.63928957034199</v>
      </c>
      <c r="AP1580" s="179">
        <v>4.29831200796767</v>
      </c>
      <c r="AQ1580" s="179">
        <v>3.1010106129906</v>
      </c>
      <c r="AR1580" s="179">
        <v>2.65800909684909</v>
      </c>
      <c r="AS1580" s="177">
        <v>0.8</v>
      </c>
      <c r="AT1580" s="180">
        <v>1.12642057676906</v>
      </c>
      <c r="AU1580" s="181">
        <v>1573</v>
      </c>
    </row>
    <row r="1581" customHeight="1" spans="1:47">
      <c r="A1581" s="184" t="s">
        <v>1708</v>
      </c>
      <c r="B1581" s="185" t="s">
        <v>1814</v>
      </c>
      <c r="C1581" s="167" t="s">
        <v>1818</v>
      </c>
      <c r="D1581" s="186">
        <v>0</v>
      </c>
      <c r="E1581" s="186">
        <v>0.65</v>
      </c>
      <c r="F1581" s="186" t="s">
        <v>160</v>
      </c>
      <c r="G1581" s="186" t="s">
        <v>160</v>
      </c>
      <c r="H1581" s="186" t="s">
        <v>160</v>
      </c>
      <c r="I1581" s="196" t="s">
        <v>160</v>
      </c>
      <c r="J1581" s="186" t="s">
        <v>160</v>
      </c>
      <c r="K1581" s="196" t="s">
        <v>160</v>
      </c>
      <c r="L1581" s="171">
        <v>0.3685</v>
      </c>
      <c r="M1581" s="172">
        <v>24</v>
      </c>
      <c r="N1581" s="173">
        <v>121.1</v>
      </c>
      <c r="O1581" s="173">
        <v>41.1</v>
      </c>
      <c r="Q1581" s="175">
        <v>39.2</v>
      </c>
      <c r="S1581" s="174">
        <f t="shared" si="48"/>
        <v>1.261096</v>
      </c>
      <c r="T1581" s="177">
        <f t="shared" si="49"/>
        <v>-1</v>
      </c>
      <c r="U1581" s="203">
        <v>2.62</v>
      </c>
      <c r="V1581" s="203">
        <v>3.56</v>
      </c>
      <c r="W1581" s="203">
        <v>4.73</v>
      </c>
      <c r="X1581" s="203">
        <v>5.66</v>
      </c>
      <c r="Y1581" s="203">
        <v>6.29</v>
      </c>
      <c r="Z1581" s="203">
        <v>5.79</v>
      </c>
      <c r="AA1581" s="203">
        <v>5.04</v>
      </c>
      <c r="AB1581" s="203">
        <v>5</v>
      </c>
      <c r="AC1581" s="203">
        <v>4.71</v>
      </c>
      <c r="AD1581" s="203">
        <v>3.59</v>
      </c>
      <c r="AE1581" s="203">
        <v>2.59</v>
      </c>
      <c r="AF1581" s="203">
        <v>2.22</v>
      </c>
      <c r="AG1581" s="179">
        <v>3.13609863166642</v>
      </c>
      <c r="AH1581" s="179">
        <v>4.26126378959255</v>
      </c>
      <c r="AI1581" s="179">
        <v>5.6617353159474</v>
      </c>
      <c r="AJ1581" s="179">
        <v>6.77493063176792</v>
      </c>
      <c r="AK1581" s="179">
        <v>7.52903068442054</v>
      </c>
      <c r="AL1581" s="179">
        <v>6.93053857914068</v>
      </c>
      <c r="AM1581" s="179">
        <v>6.03280042122091</v>
      </c>
      <c r="AN1581" s="179">
        <v>5.98492105279852</v>
      </c>
      <c r="AO1581" s="179">
        <v>5.6377956317362</v>
      </c>
      <c r="AP1581" s="179">
        <v>4.29717331590934</v>
      </c>
      <c r="AQ1581" s="179">
        <v>3.10018910534963</v>
      </c>
      <c r="AR1581" s="179">
        <v>2.65730494744254</v>
      </c>
      <c r="AS1581" s="177">
        <v>0.8</v>
      </c>
      <c r="AT1581" s="180">
        <v>1.12154908229251</v>
      </c>
      <c r="AU1581" s="181">
        <v>1574</v>
      </c>
    </row>
    <row r="1582" customHeight="1" spans="1:47">
      <c r="A1582" s="184" t="s">
        <v>1708</v>
      </c>
      <c r="B1582" s="185" t="s">
        <v>1814</v>
      </c>
      <c r="C1582" s="167" t="s">
        <v>1819</v>
      </c>
      <c r="D1582" s="186">
        <v>0</v>
      </c>
      <c r="E1582" s="186">
        <v>0.65</v>
      </c>
      <c r="F1582" s="186" t="s">
        <v>160</v>
      </c>
      <c r="G1582" s="186" t="s">
        <v>160</v>
      </c>
      <c r="H1582" s="186" t="s">
        <v>160</v>
      </c>
      <c r="I1582" s="196" t="s">
        <v>160</v>
      </c>
      <c r="J1582" s="186" t="s">
        <v>160</v>
      </c>
      <c r="K1582" s="196" t="s">
        <v>160</v>
      </c>
      <c r="L1582" s="171">
        <v>0.3685</v>
      </c>
      <c r="M1582" s="172">
        <v>24</v>
      </c>
      <c r="N1582" s="173">
        <v>122.12</v>
      </c>
      <c r="O1582" s="173">
        <v>41.7</v>
      </c>
      <c r="Q1582" s="175">
        <v>40.4</v>
      </c>
      <c r="S1582" s="174">
        <f t="shared" si="48"/>
        <v>1.2404</v>
      </c>
      <c r="T1582" s="177">
        <f t="shared" si="49"/>
        <v>-1</v>
      </c>
      <c r="U1582" s="203">
        <v>2.58</v>
      </c>
      <c r="V1582" s="203">
        <v>3.58</v>
      </c>
      <c r="W1582" s="203">
        <v>4.68</v>
      </c>
      <c r="X1582" s="203">
        <v>5.59</v>
      </c>
      <c r="Y1582" s="203">
        <v>6.09</v>
      </c>
      <c r="Z1582" s="203">
        <v>5.72</v>
      </c>
      <c r="AA1582" s="203">
        <v>4.88</v>
      </c>
      <c r="AB1582" s="203">
        <v>4.87</v>
      </c>
      <c r="AC1582" s="203">
        <v>4.63</v>
      </c>
      <c r="AD1582" s="203">
        <v>3.57</v>
      </c>
      <c r="AE1582" s="203">
        <v>2.58</v>
      </c>
      <c r="AF1582" s="203">
        <v>2.19</v>
      </c>
      <c r="AG1582" s="179">
        <v>3.13129300225734</v>
      </c>
      <c r="AH1582" s="179">
        <v>4.34497246049661</v>
      </c>
      <c r="AI1582" s="179">
        <v>5.68001986455982</v>
      </c>
      <c r="AJ1582" s="179">
        <v>6.78446817155756</v>
      </c>
      <c r="AK1582" s="179">
        <v>7.3913079006772</v>
      </c>
      <c r="AL1582" s="179">
        <v>6.94224650112867</v>
      </c>
      <c r="AM1582" s="179">
        <v>5.92275575620767</v>
      </c>
      <c r="AN1582" s="179">
        <v>5.91061896162528</v>
      </c>
      <c r="AO1582" s="179">
        <v>5.61933589164785</v>
      </c>
      <c r="AP1582" s="179">
        <v>4.33283566591422</v>
      </c>
      <c r="AQ1582" s="179">
        <v>3.13129300225734</v>
      </c>
      <c r="AR1582" s="179">
        <v>2.65795801354402</v>
      </c>
      <c r="AS1582" s="177">
        <v>0.8</v>
      </c>
      <c r="AT1582" s="180">
        <v>1.12674490180894</v>
      </c>
      <c r="AU1582" s="181">
        <v>1575</v>
      </c>
    </row>
    <row r="1583" customHeight="1" spans="1:47">
      <c r="A1583" s="184" t="s">
        <v>1708</v>
      </c>
      <c r="B1583" s="185" t="s">
        <v>1814</v>
      </c>
      <c r="C1583" s="167" t="s">
        <v>1820</v>
      </c>
      <c r="D1583" s="186">
        <v>0</v>
      </c>
      <c r="E1583" s="186">
        <v>0.65</v>
      </c>
      <c r="F1583" s="186" t="s">
        <v>160</v>
      </c>
      <c r="G1583" s="186" t="s">
        <v>160</v>
      </c>
      <c r="H1583" s="186" t="s">
        <v>160</v>
      </c>
      <c r="I1583" s="196" t="s">
        <v>160</v>
      </c>
      <c r="J1583" s="186" t="s">
        <v>160</v>
      </c>
      <c r="K1583" s="196" t="s">
        <v>160</v>
      </c>
      <c r="L1583" s="171">
        <v>0.3685</v>
      </c>
      <c r="M1583" s="172">
        <v>68</v>
      </c>
      <c r="N1583" s="173">
        <v>121.23</v>
      </c>
      <c r="O1583" s="173">
        <v>41.53</v>
      </c>
      <c r="Q1583" s="175">
        <v>40.03</v>
      </c>
      <c r="S1583" s="174">
        <f t="shared" si="48"/>
        <v>1.261096</v>
      </c>
      <c r="T1583" s="177">
        <f t="shared" si="49"/>
        <v>-1</v>
      </c>
      <c r="U1583" s="203">
        <v>2.62</v>
      </c>
      <c r="V1583" s="203">
        <v>3.56</v>
      </c>
      <c r="W1583" s="203">
        <v>4.73</v>
      </c>
      <c r="X1583" s="203">
        <v>5.66</v>
      </c>
      <c r="Y1583" s="203">
        <v>6.29</v>
      </c>
      <c r="Z1583" s="203">
        <v>5.79</v>
      </c>
      <c r="AA1583" s="203">
        <v>5.04</v>
      </c>
      <c r="AB1583" s="203">
        <v>5</v>
      </c>
      <c r="AC1583" s="203">
        <v>4.71</v>
      </c>
      <c r="AD1583" s="203">
        <v>3.59</v>
      </c>
      <c r="AE1583" s="203">
        <v>2.59</v>
      </c>
      <c r="AF1583" s="203">
        <v>2.22</v>
      </c>
      <c r="AG1583" s="179">
        <v>3.16674676630486</v>
      </c>
      <c r="AH1583" s="179">
        <v>4.30290781986463</v>
      </c>
      <c r="AI1583" s="179">
        <v>5.71706572695497</v>
      </c>
      <c r="AJ1583" s="179">
        <v>6.84113996079601</v>
      </c>
      <c r="AK1583" s="179">
        <v>7.60260960307542</v>
      </c>
      <c r="AL1583" s="179">
        <v>6.99826861713938</v>
      </c>
      <c r="AM1583" s="179">
        <v>6.09175713823531</v>
      </c>
      <c r="AN1583" s="179">
        <v>6.04340985936043</v>
      </c>
      <c r="AO1583" s="179">
        <v>5.69289208751752</v>
      </c>
      <c r="AP1583" s="179">
        <v>4.33916827902079</v>
      </c>
      <c r="AQ1583" s="179">
        <v>3.1304863071487</v>
      </c>
      <c r="AR1583" s="179">
        <v>2.68327397755603</v>
      </c>
      <c r="AS1583" s="177">
        <v>0.8</v>
      </c>
      <c r="AT1583" s="180">
        <v>1.1360433741335</v>
      </c>
      <c r="AU1583" s="181">
        <v>1576</v>
      </c>
    </row>
    <row r="1584" customHeight="1" spans="1:47">
      <c r="A1584" s="184" t="s">
        <v>1708</v>
      </c>
      <c r="B1584" s="185" t="s">
        <v>1814</v>
      </c>
      <c r="C1584" s="167" t="s">
        <v>1821</v>
      </c>
      <c r="D1584" s="186">
        <v>0</v>
      </c>
      <c r="E1584" s="186">
        <v>0.65</v>
      </c>
      <c r="F1584" s="186" t="s">
        <v>160</v>
      </c>
      <c r="G1584" s="186" t="s">
        <v>160</v>
      </c>
      <c r="H1584" s="186" t="s">
        <v>160</v>
      </c>
      <c r="I1584" s="196" t="s">
        <v>160</v>
      </c>
      <c r="J1584" s="186" t="s">
        <v>160</v>
      </c>
      <c r="K1584" s="196" t="s">
        <v>160</v>
      </c>
      <c r="L1584" s="171">
        <v>0.3685</v>
      </c>
      <c r="M1584" s="172">
        <v>24</v>
      </c>
      <c r="N1584" s="173">
        <v>121.35</v>
      </c>
      <c r="O1584" s="173">
        <v>41.17</v>
      </c>
      <c r="Q1584" s="175">
        <v>39.27</v>
      </c>
      <c r="S1584" s="174">
        <f t="shared" si="48"/>
        <v>1.261096</v>
      </c>
      <c r="T1584" s="177">
        <f t="shared" si="49"/>
        <v>-1</v>
      </c>
      <c r="U1584" s="203">
        <v>2.62</v>
      </c>
      <c r="V1584" s="203">
        <v>3.56</v>
      </c>
      <c r="W1584" s="203">
        <v>4.73</v>
      </c>
      <c r="X1584" s="203">
        <v>5.66</v>
      </c>
      <c r="Y1584" s="203">
        <v>6.29</v>
      </c>
      <c r="Z1584" s="203">
        <v>5.79</v>
      </c>
      <c r="AA1584" s="203">
        <v>5.04</v>
      </c>
      <c r="AB1584" s="203">
        <v>5</v>
      </c>
      <c r="AC1584" s="203">
        <v>4.71</v>
      </c>
      <c r="AD1584" s="203">
        <v>3.59</v>
      </c>
      <c r="AE1584" s="203">
        <v>2.59</v>
      </c>
      <c r="AF1584" s="203">
        <v>2.22</v>
      </c>
      <c r="AG1584" s="179">
        <v>3.14018726568001</v>
      </c>
      <c r="AH1584" s="179">
        <v>4.26681933809956</v>
      </c>
      <c r="AI1584" s="179">
        <v>5.66911670483453</v>
      </c>
      <c r="AJ1584" s="179">
        <v>6.78376332967514</v>
      </c>
      <c r="AK1584" s="179">
        <v>7.53884652714781</v>
      </c>
      <c r="AL1584" s="179">
        <v>6.93957414820125</v>
      </c>
      <c r="AM1584" s="179">
        <v>6.0406655797814</v>
      </c>
      <c r="AN1584" s="179">
        <v>5.99272378946567</v>
      </c>
      <c r="AO1584" s="179">
        <v>5.64514580967666</v>
      </c>
      <c r="AP1584" s="179">
        <v>4.30277568083635</v>
      </c>
      <c r="AQ1584" s="179">
        <v>3.10423092294322</v>
      </c>
      <c r="AR1584" s="179">
        <v>2.66076936252276</v>
      </c>
      <c r="AS1584" s="177">
        <v>0.8</v>
      </c>
      <c r="AT1584" s="180">
        <v>1.12375978766638</v>
      </c>
      <c r="AU1584" s="181">
        <v>1577</v>
      </c>
    </row>
    <row r="1585" customHeight="1" spans="1:47">
      <c r="A1585" s="184" t="s">
        <v>1708</v>
      </c>
      <c r="B1585" s="185" t="s">
        <v>1814</v>
      </c>
      <c r="C1585" s="167" t="s">
        <v>1822</v>
      </c>
      <c r="D1585" s="186">
        <v>0</v>
      </c>
      <c r="E1585" s="186">
        <v>0.65</v>
      </c>
      <c r="F1585" s="186" t="s">
        <v>160</v>
      </c>
      <c r="G1585" s="186" t="s">
        <v>160</v>
      </c>
      <c r="H1585" s="186" t="s">
        <v>160</v>
      </c>
      <c r="I1585" s="196" t="s">
        <v>160</v>
      </c>
      <c r="J1585" s="186" t="s">
        <v>160</v>
      </c>
      <c r="K1585" s="196" t="s">
        <v>160</v>
      </c>
      <c r="L1585" s="171">
        <v>0.3685</v>
      </c>
      <c r="M1585" s="172">
        <v>39</v>
      </c>
      <c r="N1585" s="173">
        <v>121.8</v>
      </c>
      <c r="O1585" s="173">
        <v>41.6</v>
      </c>
      <c r="Q1585" s="175">
        <v>40.1</v>
      </c>
      <c r="S1585" s="174">
        <f t="shared" si="48"/>
        <v>1.261096</v>
      </c>
      <c r="T1585" s="177">
        <f t="shared" si="49"/>
        <v>-1</v>
      </c>
      <c r="U1585" s="203">
        <v>2.62</v>
      </c>
      <c r="V1585" s="203">
        <v>3.56</v>
      </c>
      <c r="W1585" s="203">
        <v>4.73</v>
      </c>
      <c r="X1585" s="203">
        <v>5.66</v>
      </c>
      <c r="Y1585" s="203">
        <v>6.29</v>
      </c>
      <c r="Z1585" s="203">
        <v>5.79</v>
      </c>
      <c r="AA1585" s="203">
        <v>5.04</v>
      </c>
      <c r="AB1585" s="203">
        <v>5</v>
      </c>
      <c r="AC1585" s="203">
        <v>4.71</v>
      </c>
      <c r="AD1585" s="203">
        <v>3.59</v>
      </c>
      <c r="AE1585" s="203">
        <v>2.59</v>
      </c>
      <c r="AF1585" s="203">
        <v>2.22</v>
      </c>
      <c r="AG1585" s="179">
        <v>3.17223151924992</v>
      </c>
      <c r="AH1585" s="179">
        <v>4.31036038493501</v>
      </c>
      <c r="AI1585" s="179">
        <v>5.72696759009624</v>
      </c>
      <c r="AJ1585" s="179">
        <v>6.85298870189106</v>
      </c>
      <c r="AK1585" s="179">
        <v>7.61577719697787</v>
      </c>
      <c r="AL1585" s="179">
        <v>7.01038950246452</v>
      </c>
      <c r="AM1585" s="179">
        <v>6.10230796069451</v>
      </c>
      <c r="AN1585" s="179">
        <v>6.05387694513344</v>
      </c>
      <c r="AO1585" s="179">
        <v>5.7027520823157</v>
      </c>
      <c r="AP1585" s="179">
        <v>4.34668364660581</v>
      </c>
      <c r="AQ1585" s="179">
        <v>3.13590825757912</v>
      </c>
      <c r="AR1585" s="179">
        <v>2.68792136363925</v>
      </c>
      <c r="AS1585" s="177">
        <v>0.8</v>
      </c>
      <c r="AT1585" s="180">
        <v>1.12674490180894</v>
      </c>
      <c r="AU1585" s="181">
        <v>1578</v>
      </c>
    </row>
    <row r="1586" customHeight="1" spans="1:47">
      <c r="A1586" s="184" t="s">
        <v>1708</v>
      </c>
      <c r="B1586" s="185" t="s">
        <v>1823</v>
      </c>
      <c r="C1586" s="167" t="s">
        <v>1824</v>
      </c>
      <c r="D1586" s="186">
        <v>0</v>
      </c>
      <c r="E1586" s="186">
        <v>0.65</v>
      </c>
      <c r="F1586" s="186" t="s">
        <v>160</v>
      </c>
      <c r="G1586" s="186" t="s">
        <v>160</v>
      </c>
      <c r="H1586" s="186" t="s">
        <v>160</v>
      </c>
      <c r="I1586" s="196" t="s">
        <v>160</v>
      </c>
      <c r="J1586" s="186" t="s">
        <v>160</v>
      </c>
      <c r="K1586" s="196" t="s">
        <v>160</v>
      </c>
      <c r="L1586" s="171">
        <v>0.3685</v>
      </c>
      <c r="M1586" s="172">
        <v>17</v>
      </c>
      <c r="N1586" s="173">
        <v>120.83</v>
      </c>
      <c r="O1586" s="173">
        <v>40.72</v>
      </c>
      <c r="Q1586" s="175">
        <v>39.32</v>
      </c>
      <c r="S1586" s="174">
        <f t="shared" si="48"/>
        <v>1.259592</v>
      </c>
      <c r="T1586" s="177">
        <f t="shared" si="49"/>
        <v>-1</v>
      </c>
      <c r="U1586" s="203">
        <v>2.69</v>
      </c>
      <c r="V1586" s="203">
        <v>3.67</v>
      </c>
      <c r="W1586" s="203">
        <v>4.78</v>
      </c>
      <c r="X1586" s="203">
        <v>5.72</v>
      </c>
      <c r="Y1586" s="203">
        <v>6.08</v>
      </c>
      <c r="Z1586" s="203">
        <v>5.7</v>
      </c>
      <c r="AA1586" s="203">
        <v>5.05</v>
      </c>
      <c r="AB1586" s="203">
        <v>4.8</v>
      </c>
      <c r="AC1586" s="203">
        <v>4.67</v>
      </c>
      <c r="AD1586" s="203">
        <v>3.63</v>
      </c>
      <c r="AE1586" s="203">
        <v>2.66</v>
      </c>
      <c r="AF1586" s="203">
        <v>2.3</v>
      </c>
      <c r="AG1586" s="179">
        <v>3.22472311669175</v>
      </c>
      <c r="AH1586" s="179">
        <v>4.39952930790288</v>
      </c>
      <c r="AI1586" s="179">
        <v>5.73017713672364</v>
      </c>
      <c r="AJ1586" s="179">
        <v>6.8570320548241</v>
      </c>
      <c r="AK1586" s="179">
        <v>7.28859351282003</v>
      </c>
      <c r="AL1586" s="179">
        <v>6.83305641826877</v>
      </c>
      <c r="AM1586" s="179">
        <v>6.05384823022058</v>
      </c>
      <c r="AN1586" s="179">
        <v>5.75415277327897</v>
      </c>
      <c r="AO1586" s="179">
        <v>5.59831113566933</v>
      </c>
      <c r="AP1586" s="179">
        <v>4.35157803479222</v>
      </c>
      <c r="AQ1586" s="179">
        <v>3.18875966185876</v>
      </c>
      <c r="AR1586" s="179">
        <v>2.75719820386284</v>
      </c>
      <c r="AS1586" s="177">
        <v>0.8</v>
      </c>
      <c r="AT1586" s="180">
        <v>1.12597711191861</v>
      </c>
      <c r="AU1586" s="181">
        <v>1579</v>
      </c>
    </row>
    <row r="1587" customHeight="1" spans="1:47">
      <c r="A1587" s="184" t="s">
        <v>1708</v>
      </c>
      <c r="B1587" s="185" t="s">
        <v>1823</v>
      </c>
      <c r="C1587" s="167" t="s">
        <v>1825</v>
      </c>
      <c r="D1587" s="186">
        <v>0</v>
      </c>
      <c r="E1587" s="186">
        <v>0.65</v>
      </c>
      <c r="F1587" s="186" t="s">
        <v>160</v>
      </c>
      <c r="G1587" s="186" t="s">
        <v>160</v>
      </c>
      <c r="H1587" s="186" t="s">
        <v>160</v>
      </c>
      <c r="I1587" s="196" t="s">
        <v>160</v>
      </c>
      <c r="J1587" s="186" t="s">
        <v>160</v>
      </c>
      <c r="K1587" s="196" t="s">
        <v>160</v>
      </c>
      <c r="L1587" s="171">
        <v>0.3685</v>
      </c>
      <c r="M1587" s="172">
        <v>17</v>
      </c>
      <c r="N1587" s="173">
        <v>120.87</v>
      </c>
      <c r="O1587" s="173">
        <v>40.77</v>
      </c>
      <c r="Q1587" s="175">
        <v>39.37</v>
      </c>
      <c r="S1587" s="174">
        <f t="shared" si="48"/>
        <v>1.259592</v>
      </c>
      <c r="T1587" s="177">
        <f t="shared" si="49"/>
        <v>-1</v>
      </c>
      <c r="U1587" s="203">
        <v>2.69</v>
      </c>
      <c r="V1587" s="203">
        <v>3.67</v>
      </c>
      <c r="W1587" s="203">
        <v>4.78</v>
      </c>
      <c r="X1587" s="203">
        <v>5.72</v>
      </c>
      <c r="Y1587" s="203">
        <v>6.08</v>
      </c>
      <c r="Z1587" s="203">
        <v>5.7</v>
      </c>
      <c r="AA1587" s="203">
        <v>5.05</v>
      </c>
      <c r="AB1587" s="203">
        <v>4.8</v>
      </c>
      <c r="AC1587" s="203">
        <v>4.67</v>
      </c>
      <c r="AD1587" s="203">
        <v>3.63</v>
      </c>
      <c r="AE1587" s="203">
        <v>2.66</v>
      </c>
      <c r="AF1587" s="203">
        <v>2.3</v>
      </c>
      <c r="AG1587" s="179">
        <v>3.22825969043944</v>
      </c>
      <c r="AH1587" s="179">
        <v>4.40435429885233</v>
      </c>
      <c r="AI1587" s="179">
        <v>5.7364614573608</v>
      </c>
      <c r="AJ1587" s="179">
        <v>6.86455220420581</v>
      </c>
      <c r="AK1587" s="179">
        <v>7.29658695831666</v>
      </c>
      <c r="AL1587" s="179">
        <v>6.84055027342187</v>
      </c>
      <c r="AM1587" s="179">
        <v>6.06048752294394</v>
      </c>
      <c r="AN1587" s="179">
        <v>5.76046338814473</v>
      </c>
      <c r="AO1587" s="179">
        <v>5.60445083804915</v>
      </c>
      <c r="AP1587" s="179">
        <v>4.35635043728445</v>
      </c>
      <c r="AQ1587" s="179">
        <v>3.19225679426354</v>
      </c>
      <c r="AR1587" s="179">
        <v>2.76022204015268</v>
      </c>
      <c r="AS1587" s="177">
        <v>0.8</v>
      </c>
      <c r="AT1587" s="180">
        <v>1.12354798355871</v>
      </c>
      <c r="AU1587" s="181">
        <v>1580</v>
      </c>
    </row>
    <row r="1588" customHeight="1" spans="1:47">
      <c r="A1588" s="184" t="s">
        <v>1708</v>
      </c>
      <c r="B1588" s="185" t="s">
        <v>1823</v>
      </c>
      <c r="C1588" s="167" t="s">
        <v>1826</v>
      </c>
      <c r="D1588" s="186">
        <v>0</v>
      </c>
      <c r="E1588" s="186">
        <v>0.65</v>
      </c>
      <c r="F1588" s="186" t="s">
        <v>160</v>
      </c>
      <c r="G1588" s="186" t="s">
        <v>160</v>
      </c>
      <c r="H1588" s="186" t="s">
        <v>160</v>
      </c>
      <c r="I1588" s="196" t="s">
        <v>160</v>
      </c>
      <c r="J1588" s="186" t="s">
        <v>160</v>
      </c>
      <c r="K1588" s="196" t="s">
        <v>160</v>
      </c>
      <c r="L1588" s="171">
        <v>0.3685</v>
      </c>
      <c r="M1588" s="172">
        <v>6</v>
      </c>
      <c r="N1588" s="173">
        <v>120.93</v>
      </c>
      <c r="O1588" s="173">
        <v>40.72</v>
      </c>
      <c r="Q1588" s="175">
        <v>39.32</v>
      </c>
      <c r="S1588" s="174">
        <f t="shared" si="48"/>
        <v>1.259592</v>
      </c>
      <c r="T1588" s="177">
        <f t="shared" si="49"/>
        <v>-1</v>
      </c>
      <c r="U1588" s="203">
        <v>2.69</v>
      </c>
      <c r="V1588" s="203">
        <v>3.67</v>
      </c>
      <c r="W1588" s="203">
        <v>4.78</v>
      </c>
      <c r="X1588" s="203">
        <v>5.72</v>
      </c>
      <c r="Y1588" s="203">
        <v>6.08</v>
      </c>
      <c r="Z1588" s="203">
        <v>5.7</v>
      </c>
      <c r="AA1588" s="203">
        <v>5.05</v>
      </c>
      <c r="AB1588" s="203">
        <v>4.8</v>
      </c>
      <c r="AC1588" s="203">
        <v>4.67</v>
      </c>
      <c r="AD1588" s="203">
        <v>3.63</v>
      </c>
      <c r="AE1588" s="203">
        <v>2.66</v>
      </c>
      <c r="AF1588" s="203">
        <v>2.3</v>
      </c>
      <c r="AG1588" s="179">
        <v>3.22472311669175</v>
      </c>
      <c r="AH1588" s="179">
        <v>4.39952930790288</v>
      </c>
      <c r="AI1588" s="179">
        <v>5.73017713672364</v>
      </c>
      <c r="AJ1588" s="179">
        <v>6.8570320548241</v>
      </c>
      <c r="AK1588" s="179">
        <v>7.28859351282003</v>
      </c>
      <c r="AL1588" s="179">
        <v>6.83305641826877</v>
      </c>
      <c r="AM1588" s="179">
        <v>6.05384823022058</v>
      </c>
      <c r="AN1588" s="179">
        <v>5.75415277327897</v>
      </c>
      <c r="AO1588" s="179">
        <v>5.59831113566933</v>
      </c>
      <c r="AP1588" s="179">
        <v>4.35157803479222</v>
      </c>
      <c r="AQ1588" s="179">
        <v>3.18875966185876</v>
      </c>
      <c r="AR1588" s="179">
        <v>2.75719820386284</v>
      </c>
      <c r="AS1588" s="177">
        <v>0.8</v>
      </c>
      <c r="AT1588" s="180">
        <v>1.12261472170926</v>
      </c>
      <c r="AU1588" s="181">
        <v>1581</v>
      </c>
    </row>
    <row r="1589" customHeight="1" spans="1:47">
      <c r="A1589" s="184" t="s">
        <v>1708</v>
      </c>
      <c r="B1589" s="185" t="s">
        <v>1823</v>
      </c>
      <c r="C1589" s="167" t="s">
        <v>1827</v>
      </c>
      <c r="D1589" s="186">
        <v>0</v>
      </c>
      <c r="E1589" s="186">
        <v>0.65</v>
      </c>
      <c r="F1589" s="186" t="s">
        <v>160</v>
      </c>
      <c r="G1589" s="186" t="s">
        <v>160</v>
      </c>
      <c r="H1589" s="186" t="s">
        <v>160</v>
      </c>
      <c r="I1589" s="196" t="s">
        <v>160</v>
      </c>
      <c r="J1589" s="186" t="s">
        <v>160</v>
      </c>
      <c r="K1589" s="196" t="s">
        <v>160</v>
      </c>
      <c r="L1589" s="171">
        <v>0.3685</v>
      </c>
      <c r="M1589" s="172">
        <v>115</v>
      </c>
      <c r="N1589" s="173">
        <v>120.75</v>
      </c>
      <c r="O1589" s="173">
        <v>41.1</v>
      </c>
      <c r="Q1589" s="175">
        <v>39</v>
      </c>
      <c r="S1589" s="174">
        <f t="shared" si="48"/>
        <v>1.280592</v>
      </c>
      <c r="T1589" s="177">
        <f t="shared" si="49"/>
        <v>-1</v>
      </c>
      <c r="U1589" s="203">
        <v>2.62</v>
      </c>
      <c r="V1589" s="203">
        <v>3.53</v>
      </c>
      <c r="W1589" s="203">
        <v>4.76</v>
      </c>
      <c r="X1589" s="203">
        <v>5.76</v>
      </c>
      <c r="Y1589" s="203">
        <v>6.34</v>
      </c>
      <c r="Z1589" s="203">
        <v>5.85</v>
      </c>
      <c r="AA1589" s="203">
        <v>5.38</v>
      </c>
      <c r="AB1589" s="203">
        <v>5.1</v>
      </c>
      <c r="AC1589" s="203">
        <v>4.74</v>
      </c>
      <c r="AD1589" s="203">
        <v>3.65</v>
      </c>
      <c r="AE1589" s="203">
        <v>2.61</v>
      </c>
      <c r="AF1589" s="203">
        <v>2.25</v>
      </c>
      <c r="AG1589" s="179">
        <v>3.13306983020353</v>
      </c>
      <c r="AH1589" s="179">
        <v>4.2212734735185</v>
      </c>
      <c r="AI1589" s="179">
        <v>5.6921421342629</v>
      </c>
      <c r="AJ1589" s="179">
        <v>6.8879703137299</v>
      </c>
      <c r="AK1589" s="179">
        <v>7.58155065782076</v>
      </c>
      <c r="AL1589" s="179">
        <v>6.99559484988193</v>
      </c>
      <c r="AM1589" s="179">
        <v>6.43355560553244</v>
      </c>
      <c r="AN1589" s="179">
        <v>6.09872371528168</v>
      </c>
      <c r="AO1589" s="179">
        <v>5.66822557067356</v>
      </c>
      <c r="AP1589" s="179">
        <v>4.36477285505454</v>
      </c>
      <c r="AQ1589" s="179">
        <v>3.12111154840886</v>
      </c>
      <c r="AR1589" s="179">
        <v>2.69061340380074</v>
      </c>
      <c r="AS1589" s="177">
        <v>0.8</v>
      </c>
      <c r="AT1589" s="180">
        <v>1.12176088640019</v>
      </c>
      <c r="AU1589" s="181">
        <v>1582</v>
      </c>
    </row>
    <row r="1590" customHeight="1" spans="1:47">
      <c r="A1590" s="184" t="s">
        <v>1708</v>
      </c>
      <c r="B1590" s="185" t="s">
        <v>1823</v>
      </c>
      <c r="C1590" s="167" t="s">
        <v>1828</v>
      </c>
      <c r="D1590" s="186">
        <v>0</v>
      </c>
      <c r="E1590" s="186">
        <v>0.65</v>
      </c>
      <c r="F1590" s="186" t="s">
        <v>160</v>
      </c>
      <c r="G1590" s="186" t="s">
        <v>160</v>
      </c>
      <c r="H1590" s="186" t="s">
        <v>160</v>
      </c>
      <c r="I1590" s="196" t="s">
        <v>160</v>
      </c>
      <c r="J1590" s="186" t="s">
        <v>160</v>
      </c>
      <c r="K1590" s="196" t="s">
        <v>160</v>
      </c>
      <c r="L1590" s="171">
        <v>0.3685</v>
      </c>
      <c r="M1590" s="172">
        <v>17</v>
      </c>
      <c r="N1590" s="173">
        <v>120.33</v>
      </c>
      <c r="O1590" s="173">
        <v>40.32</v>
      </c>
      <c r="Q1590" s="175">
        <v>38.62</v>
      </c>
      <c r="S1590" s="174">
        <f t="shared" si="48"/>
        <v>1.259592</v>
      </c>
      <c r="T1590" s="177">
        <f t="shared" si="49"/>
        <v>-1</v>
      </c>
      <c r="U1590" s="203">
        <v>2.69</v>
      </c>
      <c r="V1590" s="203">
        <v>3.67</v>
      </c>
      <c r="W1590" s="203">
        <v>4.78</v>
      </c>
      <c r="X1590" s="203">
        <v>5.72</v>
      </c>
      <c r="Y1590" s="203">
        <v>6.08</v>
      </c>
      <c r="Z1590" s="203">
        <v>5.7</v>
      </c>
      <c r="AA1590" s="203">
        <v>5.05</v>
      </c>
      <c r="AB1590" s="203">
        <v>4.8</v>
      </c>
      <c r="AC1590" s="203">
        <v>4.67</v>
      </c>
      <c r="AD1590" s="203">
        <v>3.63</v>
      </c>
      <c r="AE1590" s="203">
        <v>2.66</v>
      </c>
      <c r="AF1590" s="203">
        <v>2.3</v>
      </c>
      <c r="AG1590" s="179">
        <v>3.2007017510432</v>
      </c>
      <c r="AH1590" s="179">
        <v>4.36675666406265</v>
      </c>
      <c r="AI1590" s="179">
        <v>5.68749233084999</v>
      </c>
      <c r="AJ1590" s="179">
        <v>6.80595316578702</v>
      </c>
      <c r="AK1590" s="179">
        <v>7.23429986852886</v>
      </c>
      <c r="AL1590" s="179">
        <v>6.7821561267458</v>
      </c>
      <c r="AM1590" s="179">
        <v>6.00875235790637</v>
      </c>
      <c r="AN1590" s="179">
        <v>5.7112893698912</v>
      </c>
      <c r="AO1590" s="179">
        <v>5.55660861612332</v>
      </c>
      <c r="AP1590" s="179">
        <v>4.31916258598022</v>
      </c>
      <c r="AQ1590" s="179">
        <v>3.16500619248138</v>
      </c>
      <c r="AR1590" s="179">
        <v>2.73665948973953</v>
      </c>
      <c r="AS1590" s="177">
        <v>0.8</v>
      </c>
      <c r="AT1590" s="180">
        <v>1.1185245815071</v>
      </c>
      <c r="AU1590" s="181">
        <v>1583</v>
      </c>
    </row>
    <row r="1591" customHeight="1" spans="1:47">
      <c r="A1591" s="184" t="s">
        <v>1708</v>
      </c>
      <c r="B1591" s="185" t="s">
        <v>1823</v>
      </c>
      <c r="C1591" s="167" t="s">
        <v>1829</v>
      </c>
      <c r="D1591" s="186">
        <v>0</v>
      </c>
      <c r="E1591" s="186">
        <v>0.65</v>
      </c>
      <c r="F1591" s="186" t="s">
        <v>160</v>
      </c>
      <c r="G1591" s="186" t="s">
        <v>160</v>
      </c>
      <c r="H1591" s="186" t="s">
        <v>160</v>
      </c>
      <c r="I1591" s="196" t="s">
        <v>160</v>
      </c>
      <c r="J1591" s="186" t="s">
        <v>160</v>
      </c>
      <c r="K1591" s="196" t="s">
        <v>160</v>
      </c>
      <c r="L1591" s="171">
        <v>0.3685</v>
      </c>
      <c r="M1591" s="172">
        <v>368</v>
      </c>
      <c r="N1591" s="173">
        <v>119.8</v>
      </c>
      <c r="O1591" s="173">
        <v>40.82</v>
      </c>
      <c r="Q1591" s="175">
        <v>39.82</v>
      </c>
      <c r="S1591" s="174">
        <f t="shared" si="48"/>
        <v>1.284744</v>
      </c>
      <c r="T1591" s="177">
        <f t="shared" si="49"/>
        <v>-1</v>
      </c>
      <c r="U1591" s="203">
        <v>2.75</v>
      </c>
      <c r="V1591" s="203">
        <v>3.72</v>
      </c>
      <c r="W1591" s="203">
        <v>4.81</v>
      </c>
      <c r="X1591" s="203">
        <v>5.83</v>
      </c>
      <c r="Y1591" s="203">
        <v>6.26</v>
      </c>
      <c r="Z1591" s="203">
        <v>5.84</v>
      </c>
      <c r="AA1591" s="203">
        <v>5.21</v>
      </c>
      <c r="AB1591" s="203">
        <v>4.84</v>
      </c>
      <c r="AC1591" s="203">
        <v>4.68</v>
      </c>
      <c r="AD1591" s="203">
        <v>3.72</v>
      </c>
      <c r="AE1591" s="203">
        <v>2.74</v>
      </c>
      <c r="AF1591" s="203">
        <v>2.38</v>
      </c>
      <c r="AG1591" s="179">
        <v>3.3168055270155</v>
      </c>
      <c r="AH1591" s="179">
        <v>4.48673329472642</v>
      </c>
      <c r="AI1591" s="179">
        <v>5.80139439452529</v>
      </c>
      <c r="AJ1591" s="179">
        <v>7.03162771727286</v>
      </c>
      <c r="AK1591" s="179">
        <v>7.55025549058801</v>
      </c>
      <c r="AL1591" s="179">
        <v>7.04368882828019</v>
      </c>
      <c r="AM1591" s="179">
        <v>6.28383883481845</v>
      </c>
      <c r="AN1591" s="179">
        <v>5.83757772754728</v>
      </c>
      <c r="AO1591" s="179">
        <v>5.64459995143001</v>
      </c>
      <c r="AP1591" s="179">
        <v>4.48673329472642</v>
      </c>
      <c r="AQ1591" s="179">
        <v>3.30474441600817</v>
      </c>
      <c r="AR1591" s="179">
        <v>2.87054441974432</v>
      </c>
      <c r="AS1591" s="177">
        <v>0.8</v>
      </c>
      <c r="AT1591" s="180">
        <v>1.1185245815071</v>
      </c>
      <c r="AU1591" s="181">
        <v>1584</v>
      </c>
    </row>
    <row r="1592" customHeight="1" spans="1:47">
      <c r="A1592" s="184" t="s">
        <v>1708</v>
      </c>
      <c r="B1592" s="185" t="s">
        <v>1823</v>
      </c>
      <c r="C1592" s="167" t="s">
        <v>1830</v>
      </c>
      <c r="D1592" s="186">
        <v>0</v>
      </c>
      <c r="E1592" s="186">
        <v>0.65</v>
      </c>
      <c r="F1592" s="186" t="s">
        <v>160</v>
      </c>
      <c r="G1592" s="186" t="s">
        <v>160</v>
      </c>
      <c r="H1592" s="186" t="s">
        <v>160</v>
      </c>
      <c r="I1592" s="196" t="s">
        <v>160</v>
      </c>
      <c r="J1592" s="186" t="s">
        <v>160</v>
      </c>
      <c r="K1592" s="196" t="s">
        <v>160</v>
      </c>
      <c r="L1592" s="171">
        <v>0.3685</v>
      </c>
      <c r="M1592" s="172">
        <v>8</v>
      </c>
      <c r="N1592" s="173">
        <v>120.72</v>
      </c>
      <c r="O1592" s="173">
        <v>40.62</v>
      </c>
      <c r="Q1592" s="175">
        <v>39.12</v>
      </c>
      <c r="S1592" s="174">
        <f t="shared" si="48"/>
        <v>1.259592</v>
      </c>
      <c r="T1592" s="177">
        <f t="shared" si="49"/>
        <v>-1</v>
      </c>
      <c r="U1592" s="203">
        <v>2.69</v>
      </c>
      <c r="V1592" s="203">
        <v>3.67</v>
      </c>
      <c r="W1592" s="203">
        <v>4.78</v>
      </c>
      <c r="X1592" s="203">
        <v>5.72</v>
      </c>
      <c r="Y1592" s="203">
        <v>6.08</v>
      </c>
      <c r="Z1592" s="203">
        <v>5.7</v>
      </c>
      <c r="AA1592" s="203">
        <v>5.05</v>
      </c>
      <c r="AB1592" s="203">
        <v>4.8</v>
      </c>
      <c r="AC1592" s="203">
        <v>4.67</v>
      </c>
      <c r="AD1592" s="203">
        <v>3.63</v>
      </c>
      <c r="AE1592" s="203">
        <v>2.66</v>
      </c>
      <c r="AF1592" s="203">
        <v>2.3</v>
      </c>
      <c r="AG1592" s="179">
        <v>3.2188459120096</v>
      </c>
      <c r="AH1592" s="179">
        <v>4.39151096545548</v>
      </c>
      <c r="AI1592" s="179">
        <v>5.71973362803194</v>
      </c>
      <c r="AJ1592" s="179">
        <v>6.84453480174533</v>
      </c>
      <c r="AK1592" s="179">
        <v>7.27530971933769</v>
      </c>
      <c r="AL1592" s="179">
        <v>6.82060286187909</v>
      </c>
      <c r="AM1592" s="179">
        <v>6.04281481622621</v>
      </c>
      <c r="AN1592" s="179">
        <v>5.74366556789818</v>
      </c>
      <c r="AO1592" s="179">
        <v>5.5881079587676</v>
      </c>
      <c r="AP1592" s="179">
        <v>4.343647085723</v>
      </c>
      <c r="AQ1592" s="179">
        <v>3.18294800221024</v>
      </c>
      <c r="AR1592" s="179">
        <v>2.75217308461788</v>
      </c>
      <c r="AS1592" s="177">
        <v>0.8</v>
      </c>
      <c r="AT1592" s="180">
        <v>1.1185245815071</v>
      </c>
      <c r="AU1592" s="181">
        <v>1585</v>
      </c>
    </row>
    <row r="1593" customHeight="1" spans="1:47">
      <c r="A1593" s="184" t="s">
        <v>1831</v>
      </c>
      <c r="B1593" s="185" t="s">
        <v>1832</v>
      </c>
      <c r="C1593" s="167" t="s">
        <v>1833</v>
      </c>
      <c r="D1593" s="186">
        <v>0</v>
      </c>
      <c r="E1593" s="186">
        <v>0.55</v>
      </c>
      <c r="F1593" s="186" t="s">
        <v>160</v>
      </c>
      <c r="G1593" s="186" t="s">
        <v>160</v>
      </c>
      <c r="H1593" s="186" t="s">
        <v>160</v>
      </c>
      <c r="I1593" s="196" t="s">
        <v>160</v>
      </c>
      <c r="J1593" s="186" t="s">
        <v>160</v>
      </c>
      <c r="K1593" s="196" t="s">
        <v>160</v>
      </c>
      <c r="L1593" s="171">
        <v>0.2595</v>
      </c>
      <c r="M1593" s="172">
        <v>1111</v>
      </c>
      <c r="N1593" s="173">
        <v>106.28</v>
      </c>
      <c r="O1593" s="173">
        <v>38.47</v>
      </c>
      <c r="Q1593" s="175">
        <v>36.47</v>
      </c>
      <c r="S1593" s="174">
        <f t="shared" si="48"/>
        <v>1.31616</v>
      </c>
      <c r="T1593" s="177">
        <f t="shared" si="49"/>
        <v>-1</v>
      </c>
      <c r="U1593" s="203">
        <v>2.93</v>
      </c>
      <c r="V1593" s="203">
        <v>3.77</v>
      </c>
      <c r="W1593" s="203">
        <v>4.71</v>
      </c>
      <c r="X1593" s="203">
        <v>5.75</v>
      </c>
      <c r="Y1593" s="203">
        <v>6.13</v>
      </c>
      <c r="Z1593" s="203">
        <v>6.17</v>
      </c>
      <c r="AA1593" s="203">
        <v>5.8</v>
      </c>
      <c r="AB1593" s="203">
        <v>5.17</v>
      </c>
      <c r="AC1593" s="203">
        <v>4.41</v>
      </c>
      <c r="AD1593" s="203">
        <v>3.67</v>
      </c>
      <c r="AE1593" s="203">
        <v>3.02</v>
      </c>
      <c r="AF1593" s="203">
        <v>2.53</v>
      </c>
      <c r="AG1593" s="179">
        <v>3.41151233892536</v>
      </c>
      <c r="AH1593" s="179">
        <v>4.38955683199611</v>
      </c>
      <c r="AI1593" s="179">
        <v>5.48403519328957</v>
      </c>
      <c r="AJ1593" s="179">
        <v>6.69494742280574</v>
      </c>
      <c r="AK1593" s="179">
        <v>7.13739612205203</v>
      </c>
      <c r="AL1593" s="179">
        <v>7.18396966934111</v>
      </c>
      <c r="AM1593" s="179">
        <v>6.75316435691709</v>
      </c>
      <c r="AN1593" s="179">
        <v>6.01963098711403</v>
      </c>
      <c r="AO1593" s="179">
        <v>5.13473358862144</v>
      </c>
      <c r="AP1593" s="179">
        <v>4.2731229637734</v>
      </c>
      <c r="AQ1593" s="179">
        <v>3.5163028203258</v>
      </c>
      <c r="AR1593" s="179">
        <v>2.94577686603452</v>
      </c>
      <c r="AS1593" s="177">
        <v>0.8</v>
      </c>
      <c r="AT1593" s="180">
        <v>1.11993716005703</v>
      </c>
      <c r="AU1593" s="181">
        <v>1586</v>
      </c>
    </row>
    <row r="1594" customHeight="1" spans="1:47">
      <c r="A1594" s="184" t="s">
        <v>1831</v>
      </c>
      <c r="B1594" s="185" t="s">
        <v>1832</v>
      </c>
      <c r="C1594" s="167" t="s">
        <v>1834</v>
      </c>
      <c r="D1594" s="186">
        <v>0</v>
      </c>
      <c r="E1594" s="186">
        <v>0.55</v>
      </c>
      <c r="F1594" s="186" t="s">
        <v>160</v>
      </c>
      <c r="G1594" s="186" t="s">
        <v>160</v>
      </c>
      <c r="H1594" s="186" t="s">
        <v>160</v>
      </c>
      <c r="I1594" s="196" t="s">
        <v>160</v>
      </c>
      <c r="J1594" s="186" t="s">
        <v>160</v>
      </c>
      <c r="K1594" s="196" t="s">
        <v>160</v>
      </c>
      <c r="L1594" s="171">
        <v>0.2595</v>
      </c>
      <c r="M1594" s="172">
        <v>1111</v>
      </c>
      <c r="N1594" s="173">
        <v>106.28</v>
      </c>
      <c r="O1594" s="173">
        <v>38.48</v>
      </c>
      <c r="Q1594" s="175">
        <v>36.48</v>
      </c>
      <c r="S1594" s="174">
        <f t="shared" si="48"/>
        <v>1.31616</v>
      </c>
      <c r="T1594" s="177">
        <f t="shared" si="49"/>
        <v>-1</v>
      </c>
      <c r="U1594" s="203">
        <v>2.93</v>
      </c>
      <c r="V1594" s="203">
        <v>3.77</v>
      </c>
      <c r="W1594" s="203">
        <v>4.71</v>
      </c>
      <c r="X1594" s="203">
        <v>5.75</v>
      </c>
      <c r="Y1594" s="203">
        <v>6.13</v>
      </c>
      <c r="Z1594" s="203">
        <v>6.17</v>
      </c>
      <c r="AA1594" s="203">
        <v>5.8</v>
      </c>
      <c r="AB1594" s="203">
        <v>5.17</v>
      </c>
      <c r="AC1594" s="203">
        <v>4.41</v>
      </c>
      <c r="AD1594" s="203">
        <v>3.67</v>
      </c>
      <c r="AE1594" s="203">
        <v>3.02</v>
      </c>
      <c r="AF1594" s="203">
        <v>2.53</v>
      </c>
      <c r="AG1594" s="179">
        <v>3.41190414539266</v>
      </c>
      <c r="AH1594" s="179">
        <v>4.39006096523219</v>
      </c>
      <c r="AI1594" s="179">
        <v>5.48466502552881</v>
      </c>
      <c r="AJ1594" s="179">
        <v>6.69571632628252</v>
      </c>
      <c r="AK1594" s="179">
        <v>7.13821584001945</v>
      </c>
      <c r="AL1594" s="179">
        <v>7.18479473620229</v>
      </c>
      <c r="AM1594" s="179">
        <v>6.75393994651106</v>
      </c>
      <c r="AN1594" s="179">
        <v>6.02032233163141</v>
      </c>
      <c r="AO1594" s="179">
        <v>5.13532330415755</v>
      </c>
      <c r="AP1594" s="179">
        <v>4.2736137247751</v>
      </c>
      <c r="AQ1594" s="179">
        <v>3.51670666180404</v>
      </c>
      <c r="AR1594" s="179">
        <v>2.94611518356431</v>
      </c>
      <c r="AS1594" s="177">
        <v>0.8</v>
      </c>
      <c r="AT1594" s="180">
        <v>1.11894703490521</v>
      </c>
      <c r="AU1594" s="181">
        <v>1587</v>
      </c>
    </row>
    <row r="1595" customHeight="1" spans="1:47">
      <c r="A1595" s="184" t="s">
        <v>1831</v>
      </c>
      <c r="B1595" s="185" t="s">
        <v>1832</v>
      </c>
      <c r="C1595" s="167" t="s">
        <v>1835</v>
      </c>
      <c r="D1595" s="186">
        <v>0</v>
      </c>
      <c r="E1595" s="186">
        <v>0.55</v>
      </c>
      <c r="F1595" s="186" t="s">
        <v>160</v>
      </c>
      <c r="G1595" s="186" t="s">
        <v>160</v>
      </c>
      <c r="H1595" s="186" t="s">
        <v>160</v>
      </c>
      <c r="I1595" s="196" t="s">
        <v>160</v>
      </c>
      <c r="J1595" s="186" t="s">
        <v>160</v>
      </c>
      <c r="K1595" s="196" t="s">
        <v>160</v>
      </c>
      <c r="L1595" s="171">
        <v>0.2595</v>
      </c>
      <c r="M1595" s="172">
        <v>1112</v>
      </c>
      <c r="N1595" s="173">
        <v>106.18</v>
      </c>
      <c r="O1595" s="173">
        <v>38.48</v>
      </c>
      <c r="Q1595" s="175">
        <v>36.48</v>
      </c>
      <c r="S1595" s="174">
        <f t="shared" si="48"/>
        <v>1.31616</v>
      </c>
      <c r="T1595" s="177">
        <f t="shared" si="49"/>
        <v>-1</v>
      </c>
      <c r="U1595" s="203">
        <v>2.93</v>
      </c>
      <c r="V1595" s="203">
        <v>3.77</v>
      </c>
      <c r="W1595" s="203">
        <v>4.71</v>
      </c>
      <c r="X1595" s="203">
        <v>5.75</v>
      </c>
      <c r="Y1595" s="203">
        <v>6.13</v>
      </c>
      <c r="Z1595" s="203">
        <v>6.17</v>
      </c>
      <c r="AA1595" s="203">
        <v>5.8</v>
      </c>
      <c r="AB1595" s="203">
        <v>5.17</v>
      </c>
      <c r="AC1595" s="203">
        <v>4.41</v>
      </c>
      <c r="AD1595" s="203">
        <v>3.67</v>
      </c>
      <c r="AE1595" s="203">
        <v>3.02</v>
      </c>
      <c r="AF1595" s="203">
        <v>2.53</v>
      </c>
      <c r="AG1595" s="179">
        <v>3.41190414539266</v>
      </c>
      <c r="AH1595" s="179">
        <v>4.39006096523219</v>
      </c>
      <c r="AI1595" s="179">
        <v>5.48466502552881</v>
      </c>
      <c r="AJ1595" s="179">
        <v>6.69571632628252</v>
      </c>
      <c r="AK1595" s="179">
        <v>7.13821584001945</v>
      </c>
      <c r="AL1595" s="179">
        <v>7.18479473620229</v>
      </c>
      <c r="AM1595" s="179">
        <v>6.75393994651106</v>
      </c>
      <c r="AN1595" s="179">
        <v>6.02032233163141</v>
      </c>
      <c r="AO1595" s="179">
        <v>5.13532330415755</v>
      </c>
      <c r="AP1595" s="179">
        <v>4.2736137247751</v>
      </c>
      <c r="AQ1595" s="179">
        <v>3.51670666180404</v>
      </c>
      <c r="AR1595" s="179">
        <v>2.94611518356431</v>
      </c>
      <c r="AS1595" s="177">
        <v>0.8</v>
      </c>
      <c r="AT1595" s="180">
        <v>1.11738923799968</v>
      </c>
      <c r="AU1595" s="181">
        <v>1588</v>
      </c>
    </row>
    <row r="1596" customHeight="1" spans="1:47">
      <c r="A1596" s="184" t="s">
        <v>1831</v>
      </c>
      <c r="B1596" s="185" t="s">
        <v>1832</v>
      </c>
      <c r="C1596" s="167" t="s">
        <v>1836</v>
      </c>
      <c r="D1596" s="186">
        <v>0</v>
      </c>
      <c r="E1596" s="186">
        <v>0.55</v>
      </c>
      <c r="F1596" s="186" t="s">
        <v>160</v>
      </c>
      <c r="G1596" s="186" t="s">
        <v>160</v>
      </c>
      <c r="H1596" s="186" t="s">
        <v>160</v>
      </c>
      <c r="I1596" s="196" t="s">
        <v>160</v>
      </c>
      <c r="J1596" s="186" t="s">
        <v>160</v>
      </c>
      <c r="K1596" s="196" t="s">
        <v>160</v>
      </c>
      <c r="L1596" s="171">
        <v>0.2595</v>
      </c>
      <c r="M1596" s="172">
        <v>1115</v>
      </c>
      <c r="N1596" s="173">
        <v>106.25</v>
      </c>
      <c r="O1596" s="173">
        <v>38.47</v>
      </c>
      <c r="Q1596" s="175">
        <v>36.47</v>
      </c>
      <c r="S1596" s="174">
        <f t="shared" si="48"/>
        <v>1.31616</v>
      </c>
      <c r="T1596" s="177">
        <f t="shared" si="49"/>
        <v>-1</v>
      </c>
      <c r="U1596" s="203">
        <v>2.93</v>
      </c>
      <c r="V1596" s="203">
        <v>3.77</v>
      </c>
      <c r="W1596" s="203">
        <v>4.71</v>
      </c>
      <c r="X1596" s="203">
        <v>5.75</v>
      </c>
      <c r="Y1596" s="203">
        <v>6.13</v>
      </c>
      <c r="Z1596" s="203">
        <v>6.17</v>
      </c>
      <c r="AA1596" s="203">
        <v>5.8</v>
      </c>
      <c r="AB1596" s="203">
        <v>5.17</v>
      </c>
      <c r="AC1596" s="203">
        <v>4.41</v>
      </c>
      <c r="AD1596" s="203">
        <v>3.67</v>
      </c>
      <c r="AE1596" s="203">
        <v>3.02</v>
      </c>
      <c r="AF1596" s="203">
        <v>2.53</v>
      </c>
      <c r="AG1596" s="179">
        <v>3.41151233892536</v>
      </c>
      <c r="AH1596" s="179">
        <v>4.38955683199611</v>
      </c>
      <c r="AI1596" s="179">
        <v>5.48403519328957</v>
      </c>
      <c r="AJ1596" s="179">
        <v>6.69494742280574</v>
      </c>
      <c r="AK1596" s="179">
        <v>7.13739612205203</v>
      </c>
      <c r="AL1596" s="179">
        <v>7.18396966934111</v>
      </c>
      <c r="AM1596" s="179">
        <v>6.75316435691709</v>
      </c>
      <c r="AN1596" s="179">
        <v>6.01963098711403</v>
      </c>
      <c r="AO1596" s="179">
        <v>5.13473358862144</v>
      </c>
      <c r="AP1596" s="179">
        <v>4.2731229637734</v>
      </c>
      <c r="AQ1596" s="179">
        <v>3.5163028203258</v>
      </c>
      <c r="AR1596" s="179">
        <v>2.94577686603452</v>
      </c>
      <c r="AS1596" s="177">
        <v>0.8</v>
      </c>
      <c r="AT1596" s="180">
        <v>1.11822094312721</v>
      </c>
      <c r="AU1596" s="181">
        <v>1589</v>
      </c>
    </row>
    <row r="1597" customHeight="1" spans="1:47">
      <c r="A1597" s="184" t="s">
        <v>1831</v>
      </c>
      <c r="B1597" s="185" t="s">
        <v>1832</v>
      </c>
      <c r="C1597" s="167" t="s">
        <v>1837</v>
      </c>
      <c r="D1597" s="186">
        <v>0</v>
      </c>
      <c r="E1597" s="186">
        <v>0.55</v>
      </c>
      <c r="F1597" s="186" t="s">
        <v>160</v>
      </c>
      <c r="G1597" s="186" t="s">
        <v>160</v>
      </c>
      <c r="H1597" s="186" t="s">
        <v>160</v>
      </c>
      <c r="I1597" s="196" t="s">
        <v>160</v>
      </c>
      <c r="J1597" s="186" t="s">
        <v>160</v>
      </c>
      <c r="K1597" s="196" t="s">
        <v>160</v>
      </c>
      <c r="L1597" s="171">
        <v>0.2595</v>
      </c>
      <c r="M1597" s="172">
        <v>1122</v>
      </c>
      <c r="N1597" s="173">
        <v>106.25</v>
      </c>
      <c r="O1597" s="173">
        <v>38.28</v>
      </c>
      <c r="Q1597" s="175">
        <v>36.08</v>
      </c>
      <c r="S1597" s="174">
        <f t="shared" si="48"/>
        <v>1.31616</v>
      </c>
      <c r="T1597" s="177">
        <f t="shared" si="49"/>
        <v>-1</v>
      </c>
      <c r="U1597" s="203">
        <v>2.93</v>
      </c>
      <c r="V1597" s="203">
        <v>3.77</v>
      </c>
      <c r="W1597" s="203">
        <v>4.71</v>
      </c>
      <c r="X1597" s="203">
        <v>5.75</v>
      </c>
      <c r="Y1597" s="203">
        <v>6.13</v>
      </c>
      <c r="Z1597" s="203">
        <v>6.17</v>
      </c>
      <c r="AA1597" s="203">
        <v>5.8</v>
      </c>
      <c r="AB1597" s="203">
        <v>5.17</v>
      </c>
      <c r="AC1597" s="203">
        <v>4.41</v>
      </c>
      <c r="AD1597" s="203">
        <v>3.67</v>
      </c>
      <c r="AE1597" s="203">
        <v>3.02</v>
      </c>
      <c r="AF1597" s="203">
        <v>2.53</v>
      </c>
      <c r="AG1597" s="179">
        <v>3.4002211889132</v>
      </c>
      <c r="AH1597" s="179">
        <v>4.37502862873815</v>
      </c>
      <c r="AI1597" s="179">
        <v>5.46588457330416</v>
      </c>
      <c r="AJ1597" s="179">
        <v>6.67278902261123</v>
      </c>
      <c r="AK1597" s="179">
        <v>7.11377334062728</v>
      </c>
      <c r="AL1597" s="179">
        <v>7.16019274252371</v>
      </c>
      <c r="AM1597" s="179">
        <v>6.73081327498177</v>
      </c>
      <c r="AN1597" s="179">
        <v>5.99970769511306</v>
      </c>
      <c r="AO1597" s="179">
        <v>5.11773905908096</v>
      </c>
      <c r="AP1597" s="179">
        <v>4.25898012399708</v>
      </c>
      <c r="AQ1597" s="179">
        <v>3.50466484318016</v>
      </c>
      <c r="AR1597" s="179">
        <v>2.93602716994894</v>
      </c>
      <c r="AS1597" s="177">
        <v>0.8</v>
      </c>
      <c r="AT1597" s="180">
        <v>1.11510534931615</v>
      </c>
      <c r="AU1597" s="181">
        <v>1590</v>
      </c>
    </row>
    <row r="1598" customHeight="1" spans="1:47">
      <c r="A1598" s="184" t="s">
        <v>1831</v>
      </c>
      <c r="B1598" s="185" t="s">
        <v>1832</v>
      </c>
      <c r="C1598" s="167" t="s">
        <v>1838</v>
      </c>
      <c r="D1598" s="186">
        <v>0</v>
      </c>
      <c r="E1598" s="186">
        <v>0.55</v>
      </c>
      <c r="F1598" s="186" t="s">
        <v>160</v>
      </c>
      <c r="G1598" s="186" t="s">
        <v>160</v>
      </c>
      <c r="H1598" s="186" t="s">
        <v>160</v>
      </c>
      <c r="I1598" s="196" t="s">
        <v>160</v>
      </c>
      <c r="J1598" s="186" t="s">
        <v>160</v>
      </c>
      <c r="K1598" s="196" t="s">
        <v>160</v>
      </c>
      <c r="L1598" s="171">
        <v>0.2595</v>
      </c>
      <c r="M1598" s="172">
        <v>1110</v>
      </c>
      <c r="N1598" s="173">
        <v>106.35</v>
      </c>
      <c r="O1598" s="173">
        <v>38.55</v>
      </c>
      <c r="Q1598" s="175">
        <v>36.55</v>
      </c>
      <c r="S1598" s="174">
        <f t="shared" si="48"/>
        <v>1.31616</v>
      </c>
      <c r="T1598" s="177">
        <f t="shared" si="49"/>
        <v>-1</v>
      </c>
      <c r="U1598" s="203">
        <v>2.93</v>
      </c>
      <c r="V1598" s="203">
        <v>3.77</v>
      </c>
      <c r="W1598" s="203">
        <v>4.71</v>
      </c>
      <c r="X1598" s="203">
        <v>5.75</v>
      </c>
      <c r="Y1598" s="203">
        <v>6.13</v>
      </c>
      <c r="Z1598" s="203">
        <v>6.17</v>
      </c>
      <c r="AA1598" s="203">
        <v>5.8</v>
      </c>
      <c r="AB1598" s="203">
        <v>5.17</v>
      </c>
      <c r="AC1598" s="203">
        <v>4.41</v>
      </c>
      <c r="AD1598" s="203">
        <v>3.67</v>
      </c>
      <c r="AE1598" s="203">
        <v>3.02</v>
      </c>
      <c r="AF1598" s="203">
        <v>2.53</v>
      </c>
      <c r="AG1598" s="179">
        <v>3.41471802820326</v>
      </c>
      <c r="AH1598" s="179">
        <v>4.39368155847313</v>
      </c>
      <c r="AI1598" s="179">
        <v>5.48918836615609</v>
      </c>
      <c r="AJ1598" s="179">
        <v>6.70123845125213</v>
      </c>
      <c r="AK1598" s="179">
        <v>7.14410290542183</v>
      </c>
      <c r="AL1598" s="179">
        <v>7.19072021638707</v>
      </c>
      <c r="AM1598" s="179">
        <v>6.75951008995867</v>
      </c>
      <c r="AN1598" s="179">
        <v>6.02528744225626</v>
      </c>
      <c r="AO1598" s="179">
        <v>5.13955853391685</v>
      </c>
      <c r="AP1598" s="179">
        <v>4.27713828106005</v>
      </c>
      <c r="AQ1598" s="179">
        <v>3.51960697787503</v>
      </c>
      <c r="AR1598" s="179">
        <v>2.94854491855094</v>
      </c>
      <c r="AS1598" s="177">
        <v>0.8</v>
      </c>
      <c r="AT1598" s="180">
        <v>1.11518172130551</v>
      </c>
      <c r="AU1598" s="181">
        <v>1591</v>
      </c>
    </row>
    <row r="1599" customHeight="1" spans="1:47">
      <c r="A1599" s="184" t="s">
        <v>1831</v>
      </c>
      <c r="B1599" s="185" t="s">
        <v>1832</v>
      </c>
      <c r="C1599" s="167" t="s">
        <v>1839</v>
      </c>
      <c r="D1599" s="186">
        <v>0</v>
      </c>
      <c r="E1599" s="186">
        <v>0.55</v>
      </c>
      <c r="F1599" s="186" t="s">
        <v>160</v>
      </c>
      <c r="G1599" s="186" t="s">
        <v>160</v>
      </c>
      <c r="H1599" s="186" t="s">
        <v>160</v>
      </c>
      <c r="I1599" s="196" t="s">
        <v>160</v>
      </c>
      <c r="J1599" s="186" t="s">
        <v>160</v>
      </c>
      <c r="K1599" s="196" t="s">
        <v>160</v>
      </c>
      <c r="L1599" s="171">
        <v>0.2595</v>
      </c>
      <c r="M1599" s="172">
        <v>1127</v>
      </c>
      <c r="N1599" s="173">
        <v>106.33</v>
      </c>
      <c r="O1599" s="173">
        <v>38.1</v>
      </c>
      <c r="Q1599" s="175">
        <v>35.8</v>
      </c>
      <c r="S1599" s="174">
        <f t="shared" si="48"/>
        <v>1.31616</v>
      </c>
      <c r="T1599" s="177">
        <f t="shared" si="49"/>
        <v>-1</v>
      </c>
      <c r="U1599" s="203">
        <v>2.93</v>
      </c>
      <c r="V1599" s="203">
        <v>3.77</v>
      </c>
      <c r="W1599" s="203">
        <v>4.71</v>
      </c>
      <c r="X1599" s="203">
        <v>5.75</v>
      </c>
      <c r="Y1599" s="203">
        <v>6.13</v>
      </c>
      <c r="Z1599" s="203">
        <v>6.17</v>
      </c>
      <c r="AA1599" s="203">
        <v>5.8</v>
      </c>
      <c r="AB1599" s="203">
        <v>5.17</v>
      </c>
      <c r="AC1599" s="203">
        <v>4.41</v>
      </c>
      <c r="AD1599" s="203">
        <v>3.67</v>
      </c>
      <c r="AE1599" s="203">
        <v>3.02</v>
      </c>
      <c r="AF1599" s="203">
        <v>2.53</v>
      </c>
      <c r="AG1599" s="179">
        <v>3.39019450522733</v>
      </c>
      <c r="AH1599" s="179">
        <v>4.3621274009239</v>
      </c>
      <c r="AI1599" s="179">
        <v>5.44976659372721</v>
      </c>
      <c r="AJ1599" s="179">
        <v>6.65311208363725</v>
      </c>
      <c r="AK1599" s="179">
        <v>7.09279601264284</v>
      </c>
      <c r="AL1599" s="179">
        <v>7.13907853148553</v>
      </c>
      <c r="AM1599" s="179">
        <v>6.71096523219062</v>
      </c>
      <c r="AN1599" s="179">
        <v>5.98201556041819</v>
      </c>
      <c r="AO1599" s="179">
        <v>5.102647702407</v>
      </c>
      <c r="AP1599" s="179">
        <v>4.24642110381717</v>
      </c>
      <c r="AQ1599" s="179">
        <v>3.49433017262339</v>
      </c>
      <c r="AR1599" s="179">
        <v>2.92736931680039</v>
      </c>
      <c r="AS1599" s="177">
        <v>0.8</v>
      </c>
      <c r="AT1599" s="180">
        <v>1.11379175684888</v>
      </c>
      <c r="AU1599" s="181">
        <v>1592</v>
      </c>
    </row>
    <row r="1600" customHeight="1" spans="1:47">
      <c r="A1600" s="184" t="s">
        <v>1831</v>
      </c>
      <c r="B1600" s="185" t="s">
        <v>1840</v>
      </c>
      <c r="C1600" s="167" t="s">
        <v>1841</v>
      </c>
      <c r="D1600" s="186">
        <v>0</v>
      </c>
      <c r="E1600" s="186">
        <v>0.55</v>
      </c>
      <c r="F1600" s="186" t="s">
        <v>160</v>
      </c>
      <c r="G1600" s="186" t="s">
        <v>160</v>
      </c>
      <c r="H1600" s="186" t="s">
        <v>160</v>
      </c>
      <c r="I1600" s="196" t="s">
        <v>160</v>
      </c>
      <c r="J1600" s="186" t="s">
        <v>160</v>
      </c>
      <c r="K1600" s="196" t="s">
        <v>160</v>
      </c>
      <c r="L1600" s="171">
        <v>0.2595</v>
      </c>
      <c r="M1600" s="172">
        <v>1102</v>
      </c>
      <c r="N1600" s="173">
        <v>106.38</v>
      </c>
      <c r="O1600" s="173">
        <v>39.02</v>
      </c>
      <c r="Q1600" s="175">
        <v>36.32</v>
      </c>
      <c r="S1600" s="174">
        <f t="shared" si="48"/>
        <v>1.34556</v>
      </c>
      <c r="T1600" s="177">
        <f t="shared" si="49"/>
        <v>-1</v>
      </c>
      <c r="U1600" s="203">
        <v>2.84</v>
      </c>
      <c r="V1600" s="203">
        <v>3.75</v>
      </c>
      <c r="W1600" s="203">
        <v>4.8</v>
      </c>
      <c r="X1600" s="203">
        <v>5.95</v>
      </c>
      <c r="Y1600" s="203">
        <v>6.49</v>
      </c>
      <c r="Z1600" s="203">
        <v>6.47</v>
      </c>
      <c r="AA1600" s="203">
        <v>6.03</v>
      </c>
      <c r="AB1600" s="203">
        <v>5.32</v>
      </c>
      <c r="AC1600" s="203">
        <v>4.52</v>
      </c>
      <c r="AD1600" s="203">
        <v>3.73</v>
      </c>
      <c r="AE1600" s="203">
        <v>2.92</v>
      </c>
      <c r="AF1600" s="203">
        <v>2.44</v>
      </c>
      <c r="AG1600" s="179">
        <v>3.30655394036684</v>
      </c>
      <c r="AH1600" s="179">
        <v>4.36604833675198</v>
      </c>
      <c r="AI1600" s="179">
        <v>5.58854187104254</v>
      </c>
      <c r="AJ1600" s="179">
        <v>6.92746336097981</v>
      </c>
      <c r="AK1600" s="179">
        <v>7.5561743214721</v>
      </c>
      <c r="AL1600" s="179">
        <v>7.53288873034276</v>
      </c>
      <c r="AM1600" s="179">
        <v>7.02060572549719</v>
      </c>
      <c r="AN1600" s="179">
        <v>6.19396724040548</v>
      </c>
      <c r="AO1600" s="179">
        <v>5.26254359523172</v>
      </c>
      <c r="AP1600" s="179">
        <v>4.34276274562264</v>
      </c>
      <c r="AQ1600" s="179">
        <v>3.39969630488421</v>
      </c>
      <c r="AR1600" s="179">
        <v>2.84084211777996</v>
      </c>
      <c r="AS1600" s="177">
        <v>0.8</v>
      </c>
      <c r="AT1600" s="180">
        <v>1.11598922446602</v>
      </c>
      <c r="AU1600" s="181">
        <v>1593</v>
      </c>
    </row>
    <row r="1601" customHeight="1" spans="1:47">
      <c r="A1601" s="184" t="s">
        <v>1831</v>
      </c>
      <c r="B1601" s="185" t="s">
        <v>1840</v>
      </c>
      <c r="C1601" s="167" t="s">
        <v>1842</v>
      </c>
      <c r="D1601" s="186">
        <v>0</v>
      </c>
      <c r="E1601" s="186">
        <v>0.55</v>
      </c>
      <c r="F1601" s="186" t="s">
        <v>160</v>
      </c>
      <c r="G1601" s="186" t="s">
        <v>160</v>
      </c>
      <c r="H1601" s="186" t="s">
        <v>160</v>
      </c>
      <c r="I1601" s="196" t="s">
        <v>160</v>
      </c>
      <c r="J1601" s="186" t="s">
        <v>160</v>
      </c>
      <c r="K1601" s="196" t="s">
        <v>160</v>
      </c>
      <c r="L1601" s="171">
        <v>0.2595</v>
      </c>
      <c r="M1601" s="172">
        <v>1116</v>
      </c>
      <c r="N1601" s="173">
        <v>106.38</v>
      </c>
      <c r="O1601" s="173">
        <v>39.02</v>
      </c>
      <c r="Q1601" s="175">
        <v>36.32</v>
      </c>
      <c r="S1601" s="174">
        <f t="shared" si="48"/>
        <v>1.34556</v>
      </c>
      <c r="T1601" s="177">
        <f t="shared" si="49"/>
        <v>-1</v>
      </c>
      <c r="U1601" s="203">
        <v>2.84</v>
      </c>
      <c r="V1601" s="203">
        <v>3.75</v>
      </c>
      <c r="W1601" s="203">
        <v>4.8</v>
      </c>
      <c r="X1601" s="203">
        <v>5.95</v>
      </c>
      <c r="Y1601" s="203">
        <v>6.49</v>
      </c>
      <c r="Z1601" s="203">
        <v>6.47</v>
      </c>
      <c r="AA1601" s="203">
        <v>6.03</v>
      </c>
      <c r="AB1601" s="203">
        <v>5.32</v>
      </c>
      <c r="AC1601" s="203">
        <v>4.52</v>
      </c>
      <c r="AD1601" s="203">
        <v>3.73</v>
      </c>
      <c r="AE1601" s="203">
        <v>2.92</v>
      </c>
      <c r="AF1601" s="203">
        <v>2.44</v>
      </c>
      <c r="AG1601" s="179">
        <v>3.30655394036684</v>
      </c>
      <c r="AH1601" s="179">
        <v>4.36604833675198</v>
      </c>
      <c r="AI1601" s="179">
        <v>5.58854187104254</v>
      </c>
      <c r="AJ1601" s="179">
        <v>6.92746336097981</v>
      </c>
      <c r="AK1601" s="179">
        <v>7.5561743214721</v>
      </c>
      <c r="AL1601" s="179">
        <v>7.53288873034276</v>
      </c>
      <c r="AM1601" s="179">
        <v>7.02060572549719</v>
      </c>
      <c r="AN1601" s="179">
        <v>6.19396724040548</v>
      </c>
      <c r="AO1601" s="179">
        <v>5.26254359523172</v>
      </c>
      <c r="AP1601" s="179">
        <v>4.34276274562264</v>
      </c>
      <c r="AQ1601" s="179">
        <v>3.39969630488421</v>
      </c>
      <c r="AR1601" s="179">
        <v>2.84084211777996</v>
      </c>
      <c r="AS1601" s="177">
        <v>0.8</v>
      </c>
      <c r="AT1601" s="180">
        <v>1.11890814982493</v>
      </c>
      <c r="AU1601" s="181">
        <v>1594</v>
      </c>
    </row>
    <row r="1602" customHeight="1" spans="1:47">
      <c r="A1602" s="184" t="s">
        <v>1831</v>
      </c>
      <c r="B1602" s="185" t="s">
        <v>1840</v>
      </c>
      <c r="C1602" s="167" t="s">
        <v>1843</v>
      </c>
      <c r="D1602" s="186">
        <v>0</v>
      </c>
      <c r="E1602" s="186">
        <v>0.55</v>
      </c>
      <c r="F1602" s="186" t="s">
        <v>160</v>
      </c>
      <c r="G1602" s="186" t="s">
        <v>160</v>
      </c>
      <c r="H1602" s="186" t="s">
        <v>160</v>
      </c>
      <c r="I1602" s="196" t="s">
        <v>160</v>
      </c>
      <c r="J1602" s="186" t="s">
        <v>160</v>
      </c>
      <c r="K1602" s="196" t="s">
        <v>160</v>
      </c>
      <c r="L1602" s="171">
        <v>0.2595</v>
      </c>
      <c r="M1602" s="172">
        <v>1094</v>
      </c>
      <c r="N1602" s="173">
        <v>106.78</v>
      </c>
      <c r="O1602" s="173">
        <v>39.25</v>
      </c>
      <c r="Q1602" s="175">
        <v>36.75</v>
      </c>
      <c r="S1602" s="174">
        <f t="shared" si="48"/>
        <v>1.34556</v>
      </c>
      <c r="T1602" s="177">
        <f t="shared" si="49"/>
        <v>-1</v>
      </c>
      <c r="U1602" s="203">
        <v>2.84</v>
      </c>
      <c r="V1602" s="203">
        <v>3.75</v>
      </c>
      <c r="W1602" s="203">
        <v>4.8</v>
      </c>
      <c r="X1602" s="203">
        <v>5.95</v>
      </c>
      <c r="Y1602" s="203">
        <v>6.49</v>
      </c>
      <c r="Z1602" s="203">
        <v>6.47</v>
      </c>
      <c r="AA1602" s="203">
        <v>6.03</v>
      </c>
      <c r="AB1602" s="203">
        <v>5.32</v>
      </c>
      <c r="AC1602" s="203">
        <v>4.52</v>
      </c>
      <c r="AD1602" s="203">
        <v>3.73</v>
      </c>
      <c r="AE1602" s="203">
        <v>2.92</v>
      </c>
      <c r="AF1602" s="203">
        <v>2.44</v>
      </c>
      <c r="AG1602" s="179">
        <v>3.31980879336484</v>
      </c>
      <c r="AH1602" s="179">
        <v>4.38355034335147</v>
      </c>
      <c r="AI1602" s="179">
        <v>5.61094443948988</v>
      </c>
      <c r="AJ1602" s="179">
        <v>6.95523321145099</v>
      </c>
      <c r="AK1602" s="179">
        <v>7.58646446089361</v>
      </c>
      <c r="AL1602" s="179">
        <v>7.56308552572906</v>
      </c>
      <c r="AM1602" s="179">
        <v>7.04874895210916</v>
      </c>
      <c r="AN1602" s="179">
        <v>6.21879675376795</v>
      </c>
      <c r="AO1602" s="179">
        <v>5.2836393471863</v>
      </c>
      <c r="AP1602" s="179">
        <v>4.36017140818693</v>
      </c>
      <c r="AQ1602" s="179">
        <v>3.41332453402301</v>
      </c>
      <c r="AR1602" s="179">
        <v>2.85223009007402</v>
      </c>
      <c r="AS1602" s="177">
        <v>0.8</v>
      </c>
      <c r="AT1602" s="180">
        <v>1.1211517135766</v>
      </c>
      <c r="AU1602" s="181">
        <v>1595</v>
      </c>
    </row>
    <row r="1603" customHeight="1" spans="1:47">
      <c r="A1603" s="184" t="s">
        <v>1831</v>
      </c>
      <c r="B1603" s="185" t="s">
        <v>1840</v>
      </c>
      <c r="C1603" s="167" t="s">
        <v>1844</v>
      </c>
      <c r="D1603" s="186">
        <v>0</v>
      </c>
      <c r="E1603" s="186">
        <v>0.55</v>
      </c>
      <c r="F1603" s="186" t="s">
        <v>160</v>
      </c>
      <c r="G1603" s="186" t="s">
        <v>160</v>
      </c>
      <c r="H1603" s="186" t="s">
        <v>160</v>
      </c>
      <c r="I1603" s="196" t="s">
        <v>160</v>
      </c>
      <c r="J1603" s="186" t="s">
        <v>160</v>
      </c>
      <c r="K1603" s="196" t="s">
        <v>160</v>
      </c>
      <c r="L1603" s="171">
        <v>0.2595</v>
      </c>
      <c r="M1603" s="172">
        <v>1101</v>
      </c>
      <c r="N1603" s="173">
        <v>106.53</v>
      </c>
      <c r="O1603" s="173">
        <v>38.9</v>
      </c>
      <c r="Q1603" s="175">
        <v>37.1</v>
      </c>
      <c r="S1603" s="174">
        <f t="shared" si="48"/>
        <v>1.31616</v>
      </c>
      <c r="T1603" s="177">
        <f t="shared" si="49"/>
        <v>-1</v>
      </c>
      <c r="U1603" s="203">
        <v>2.93</v>
      </c>
      <c r="V1603" s="203">
        <v>3.77</v>
      </c>
      <c r="W1603" s="203">
        <v>4.71</v>
      </c>
      <c r="X1603" s="203">
        <v>5.75</v>
      </c>
      <c r="Y1603" s="203">
        <v>6.13</v>
      </c>
      <c r="Z1603" s="203">
        <v>6.17</v>
      </c>
      <c r="AA1603" s="203">
        <v>5.8</v>
      </c>
      <c r="AB1603" s="203">
        <v>5.17</v>
      </c>
      <c r="AC1603" s="203">
        <v>4.41</v>
      </c>
      <c r="AD1603" s="203">
        <v>3.67</v>
      </c>
      <c r="AE1603" s="203">
        <v>3.02</v>
      </c>
      <c r="AF1603" s="203">
        <v>2.53</v>
      </c>
      <c r="AG1603" s="179">
        <v>3.43534129589108</v>
      </c>
      <c r="AH1603" s="179">
        <v>4.42021729880866</v>
      </c>
      <c r="AI1603" s="179">
        <v>5.52234044493071</v>
      </c>
      <c r="AJ1603" s="179">
        <v>6.74171073425723</v>
      </c>
      <c r="AK1603" s="179">
        <v>7.18724987843423</v>
      </c>
      <c r="AL1603" s="179">
        <v>7.23414873571602</v>
      </c>
      <c r="AM1603" s="179">
        <v>6.80033430585947</v>
      </c>
      <c r="AN1603" s="179">
        <v>6.06167730367129</v>
      </c>
      <c r="AO1603" s="179">
        <v>5.17059901531729</v>
      </c>
      <c r="AP1603" s="179">
        <v>4.30297015560418</v>
      </c>
      <c r="AQ1603" s="179">
        <v>3.5408637247751</v>
      </c>
      <c r="AR1603" s="179">
        <v>2.96635272307318</v>
      </c>
      <c r="AS1603" s="177">
        <v>0.8</v>
      </c>
      <c r="AT1603" s="180">
        <v>1.11759386386439</v>
      </c>
      <c r="AU1603" s="181">
        <v>1596</v>
      </c>
    </row>
    <row r="1604" customHeight="1" spans="1:47">
      <c r="A1604" s="184" t="s">
        <v>1831</v>
      </c>
      <c r="B1604" s="185" t="s">
        <v>1845</v>
      </c>
      <c r="C1604" s="167" t="s">
        <v>1846</v>
      </c>
      <c r="D1604" s="186">
        <v>0</v>
      </c>
      <c r="E1604" s="186">
        <v>0.55</v>
      </c>
      <c r="F1604" s="186" t="s">
        <v>160</v>
      </c>
      <c r="G1604" s="186" t="s">
        <v>160</v>
      </c>
      <c r="H1604" s="186" t="s">
        <v>160</v>
      </c>
      <c r="I1604" s="196" t="s">
        <v>160</v>
      </c>
      <c r="J1604" s="186" t="s">
        <v>160</v>
      </c>
      <c r="K1604" s="196" t="s">
        <v>160</v>
      </c>
      <c r="L1604" s="171">
        <v>0.2595</v>
      </c>
      <c r="M1604" s="172">
        <v>1778</v>
      </c>
      <c r="N1604" s="173">
        <v>106.28</v>
      </c>
      <c r="O1604" s="173">
        <v>36</v>
      </c>
      <c r="Q1604" s="175">
        <v>34</v>
      </c>
      <c r="S1604" s="174">
        <f t="shared" si="48"/>
        <v>1.295832</v>
      </c>
      <c r="T1604" s="177">
        <f t="shared" si="49"/>
        <v>-1</v>
      </c>
      <c r="U1604" s="203">
        <v>3.15</v>
      </c>
      <c r="V1604" s="203">
        <v>3.87</v>
      </c>
      <c r="W1604" s="203">
        <v>4.64</v>
      </c>
      <c r="X1604" s="203">
        <v>5.54</v>
      </c>
      <c r="Y1604" s="203">
        <v>5.88</v>
      </c>
      <c r="Z1604" s="203">
        <v>5.92</v>
      </c>
      <c r="AA1604" s="203">
        <v>5.66</v>
      </c>
      <c r="AB1604" s="203">
        <v>4.97</v>
      </c>
      <c r="AC1604" s="203">
        <v>4.15</v>
      </c>
      <c r="AD1604" s="203">
        <v>3.53</v>
      </c>
      <c r="AE1604" s="203">
        <v>3.12</v>
      </c>
      <c r="AF1604" s="203">
        <v>2.8</v>
      </c>
      <c r="AG1604" s="179">
        <v>3.58045857796381</v>
      </c>
      <c r="AH1604" s="179">
        <v>4.39884911006983</v>
      </c>
      <c r="AI1604" s="179">
        <v>5.27407231801653</v>
      </c>
      <c r="AJ1604" s="179">
        <v>6.29706048314905</v>
      </c>
      <c r="AK1604" s="179">
        <v>6.68352267886578</v>
      </c>
      <c r="AL1604" s="179">
        <v>6.72898881953834</v>
      </c>
      <c r="AM1604" s="179">
        <v>6.43345890516672</v>
      </c>
      <c r="AN1604" s="179">
        <v>5.64916797856512</v>
      </c>
      <c r="AO1604" s="179">
        <v>4.71711209477772</v>
      </c>
      <c r="AP1604" s="179">
        <v>4.0123869143531</v>
      </c>
      <c r="AQ1604" s="179">
        <v>3.54635897245939</v>
      </c>
      <c r="AR1604" s="179">
        <v>3.18262984707894</v>
      </c>
      <c r="AS1604" s="177">
        <v>0.8</v>
      </c>
      <c r="AT1604" s="180">
        <v>1.1180163172625</v>
      </c>
      <c r="AU1604" s="181">
        <v>1597</v>
      </c>
    </row>
    <row r="1605" customHeight="1" spans="1:47">
      <c r="A1605" s="184" t="s">
        <v>1831</v>
      </c>
      <c r="B1605" s="185" t="s">
        <v>1845</v>
      </c>
      <c r="C1605" s="167" t="s">
        <v>1847</v>
      </c>
      <c r="D1605" s="186">
        <v>0</v>
      </c>
      <c r="E1605" s="186">
        <v>0.55</v>
      </c>
      <c r="F1605" s="186" t="s">
        <v>160</v>
      </c>
      <c r="G1605" s="186" t="s">
        <v>160</v>
      </c>
      <c r="H1605" s="186" t="s">
        <v>160</v>
      </c>
      <c r="I1605" s="196" t="s">
        <v>160</v>
      </c>
      <c r="J1605" s="186" t="s">
        <v>160</v>
      </c>
      <c r="K1605" s="196" t="s">
        <v>160</v>
      </c>
      <c r="L1605" s="171">
        <v>0.2595</v>
      </c>
      <c r="M1605" s="172">
        <v>1728</v>
      </c>
      <c r="N1605" s="173">
        <v>106.28</v>
      </c>
      <c r="O1605" s="173">
        <v>36</v>
      </c>
      <c r="Q1605" s="175">
        <v>34</v>
      </c>
      <c r="S1605" s="174">
        <f t="shared" si="48"/>
        <v>1.295832</v>
      </c>
      <c r="T1605" s="177">
        <f t="shared" si="49"/>
        <v>-1</v>
      </c>
      <c r="U1605" s="203">
        <v>3.15</v>
      </c>
      <c r="V1605" s="203">
        <v>3.87</v>
      </c>
      <c r="W1605" s="203">
        <v>4.64</v>
      </c>
      <c r="X1605" s="203">
        <v>5.54</v>
      </c>
      <c r="Y1605" s="203">
        <v>5.88</v>
      </c>
      <c r="Z1605" s="203">
        <v>5.92</v>
      </c>
      <c r="AA1605" s="203">
        <v>5.66</v>
      </c>
      <c r="AB1605" s="203">
        <v>4.97</v>
      </c>
      <c r="AC1605" s="203">
        <v>4.15</v>
      </c>
      <c r="AD1605" s="203">
        <v>3.53</v>
      </c>
      <c r="AE1605" s="203">
        <v>3.12</v>
      </c>
      <c r="AF1605" s="203">
        <v>2.8</v>
      </c>
      <c r="AG1605" s="179">
        <v>3.58045857796381</v>
      </c>
      <c r="AH1605" s="179">
        <v>4.39884911006983</v>
      </c>
      <c r="AI1605" s="179">
        <v>5.27407231801653</v>
      </c>
      <c r="AJ1605" s="179">
        <v>6.29706048314905</v>
      </c>
      <c r="AK1605" s="179">
        <v>6.68352267886578</v>
      </c>
      <c r="AL1605" s="179">
        <v>6.72898881953834</v>
      </c>
      <c r="AM1605" s="179">
        <v>6.43345890516672</v>
      </c>
      <c r="AN1605" s="179">
        <v>5.64916797856512</v>
      </c>
      <c r="AO1605" s="179">
        <v>4.71711209477772</v>
      </c>
      <c r="AP1605" s="179">
        <v>4.0123869143531</v>
      </c>
      <c r="AQ1605" s="179">
        <v>3.54635897245939</v>
      </c>
      <c r="AR1605" s="179">
        <v>3.18262984707894</v>
      </c>
      <c r="AS1605" s="177">
        <v>0.8</v>
      </c>
      <c r="AT1605" s="180">
        <v>1.11781169139779</v>
      </c>
      <c r="AU1605" s="181">
        <v>1598</v>
      </c>
    </row>
    <row r="1606" customHeight="1" spans="1:47">
      <c r="A1606" s="184" t="s">
        <v>1831</v>
      </c>
      <c r="B1606" s="185" t="s">
        <v>1845</v>
      </c>
      <c r="C1606" s="167" t="s">
        <v>1848</v>
      </c>
      <c r="D1606" s="186">
        <v>0</v>
      </c>
      <c r="E1606" s="186">
        <v>0.55</v>
      </c>
      <c r="F1606" s="186" t="s">
        <v>160</v>
      </c>
      <c r="G1606" s="186" t="s">
        <v>160</v>
      </c>
      <c r="H1606" s="186" t="s">
        <v>160</v>
      </c>
      <c r="I1606" s="196" t="s">
        <v>160</v>
      </c>
      <c r="J1606" s="186" t="s">
        <v>160</v>
      </c>
      <c r="K1606" s="196" t="s">
        <v>160</v>
      </c>
      <c r="L1606" s="171">
        <v>0.2595</v>
      </c>
      <c r="M1606" s="172">
        <v>1918</v>
      </c>
      <c r="N1606" s="173">
        <v>105.73</v>
      </c>
      <c r="O1606" s="173">
        <v>35.97</v>
      </c>
      <c r="Q1606" s="175">
        <v>33.97</v>
      </c>
      <c r="S1606" s="174">
        <f t="shared" si="48"/>
        <v>1.250368</v>
      </c>
      <c r="T1606" s="177">
        <f t="shared" si="49"/>
        <v>-1</v>
      </c>
      <c r="U1606" s="203">
        <v>3.04</v>
      </c>
      <c r="V1606" s="203">
        <v>3.71</v>
      </c>
      <c r="W1606" s="203">
        <v>4.43</v>
      </c>
      <c r="X1606" s="203">
        <v>5.29</v>
      </c>
      <c r="Y1606" s="203">
        <v>5.65</v>
      </c>
      <c r="Z1606" s="203">
        <v>5.64</v>
      </c>
      <c r="AA1606" s="203">
        <v>5.44</v>
      </c>
      <c r="AB1606" s="203">
        <v>4.87</v>
      </c>
      <c r="AC1606" s="203">
        <v>4.01</v>
      </c>
      <c r="AD1606" s="203">
        <v>3.34</v>
      </c>
      <c r="AE1606" s="203">
        <v>3.13</v>
      </c>
      <c r="AF1606" s="203">
        <v>2.81</v>
      </c>
      <c r="AG1606" s="179">
        <v>3.44849465117469</v>
      </c>
      <c r="AH1606" s="179">
        <v>4.20852472232175</v>
      </c>
      <c r="AI1606" s="179">
        <v>5.0252734554947</v>
      </c>
      <c r="AJ1606" s="179">
        <v>6.00083444234018</v>
      </c>
      <c r="AK1606" s="179">
        <v>6.40920880892665</v>
      </c>
      <c r="AL1606" s="179">
        <v>6.39786507652147</v>
      </c>
      <c r="AM1606" s="179">
        <v>6.17099042841788</v>
      </c>
      <c r="AN1606" s="179">
        <v>5.52439768132262</v>
      </c>
      <c r="AO1606" s="179">
        <v>4.54883669447715</v>
      </c>
      <c r="AP1606" s="179">
        <v>3.78880662333009</v>
      </c>
      <c r="AQ1606" s="179">
        <v>3.55058824282131</v>
      </c>
      <c r="AR1606" s="179">
        <v>3.18758880585556</v>
      </c>
      <c r="AS1606" s="177">
        <v>0.8</v>
      </c>
      <c r="AT1606" s="180">
        <v>1.11822094312721</v>
      </c>
      <c r="AU1606" s="181">
        <v>1599</v>
      </c>
    </row>
    <row r="1607" customHeight="1" spans="1:47">
      <c r="A1607" s="184" t="s">
        <v>1831</v>
      </c>
      <c r="B1607" s="185" t="s">
        <v>1845</v>
      </c>
      <c r="C1607" s="167" t="s">
        <v>1849</v>
      </c>
      <c r="D1607" s="186">
        <v>0</v>
      </c>
      <c r="E1607" s="186">
        <v>0.55</v>
      </c>
      <c r="F1607" s="186" t="s">
        <v>160</v>
      </c>
      <c r="G1607" s="186" t="s">
        <v>160</v>
      </c>
      <c r="H1607" s="186" t="s">
        <v>160</v>
      </c>
      <c r="I1607" s="196" t="s">
        <v>160</v>
      </c>
      <c r="J1607" s="186" t="s">
        <v>160</v>
      </c>
      <c r="K1607" s="196" t="s">
        <v>160</v>
      </c>
      <c r="L1607" s="171">
        <v>0.2595</v>
      </c>
      <c r="M1607" s="172">
        <v>2102</v>
      </c>
      <c r="N1607" s="173">
        <v>106.12</v>
      </c>
      <c r="O1607" s="173">
        <v>35.62</v>
      </c>
      <c r="Q1607" s="175">
        <v>33.22</v>
      </c>
      <c r="S1607" s="174">
        <f t="shared" si="48"/>
        <v>1.221744</v>
      </c>
      <c r="T1607" s="177">
        <f t="shared" si="49"/>
        <v>-1</v>
      </c>
      <c r="U1607" s="203">
        <v>3.03</v>
      </c>
      <c r="V1607" s="203">
        <v>3.62</v>
      </c>
      <c r="W1607" s="203">
        <v>4.34</v>
      </c>
      <c r="X1607" s="203">
        <v>5.1</v>
      </c>
      <c r="Y1607" s="203">
        <v>5.57</v>
      </c>
      <c r="Z1607" s="203">
        <v>5.57</v>
      </c>
      <c r="AA1607" s="203">
        <v>5.34</v>
      </c>
      <c r="AB1607" s="203">
        <v>4.67</v>
      </c>
      <c r="AC1607" s="203">
        <v>3.81</v>
      </c>
      <c r="AD1607" s="203">
        <v>3.33</v>
      </c>
      <c r="AE1607" s="203">
        <v>3.06</v>
      </c>
      <c r="AF1607" s="203">
        <v>2.74</v>
      </c>
      <c r="AG1607" s="179">
        <v>3.41298098455978</v>
      </c>
      <c r="AH1607" s="179">
        <v>4.07755483963907</v>
      </c>
      <c r="AI1607" s="179">
        <v>4.88856022210872</v>
      </c>
      <c r="AJ1607" s="179">
        <v>5.74462145916002</v>
      </c>
      <c r="AK1607" s="179">
        <v>6.27402775049438</v>
      </c>
      <c r="AL1607" s="179">
        <v>6.27402775049438</v>
      </c>
      <c r="AM1607" s="179">
        <v>6.0149565866499</v>
      </c>
      <c r="AN1607" s="179">
        <v>5.26027102240731</v>
      </c>
      <c r="AO1607" s="179">
        <v>4.2915701489019</v>
      </c>
      <c r="AP1607" s="179">
        <v>3.75089989392213</v>
      </c>
      <c r="AQ1607" s="179">
        <v>3.44677287549601</v>
      </c>
      <c r="AR1607" s="179">
        <v>3.08632603884283</v>
      </c>
      <c r="AS1607" s="177">
        <v>0.8</v>
      </c>
      <c r="AT1607" s="180">
        <v>1.11759386386439</v>
      </c>
      <c r="AU1607" s="181">
        <v>1600</v>
      </c>
    </row>
    <row r="1608" customHeight="1" spans="1:47">
      <c r="A1608" s="184" t="s">
        <v>1831</v>
      </c>
      <c r="B1608" s="185" t="s">
        <v>1845</v>
      </c>
      <c r="C1608" s="167" t="s">
        <v>1850</v>
      </c>
      <c r="D1608" s="186">
        <v>0</v>
      </c>
      <c r="E1608" s="186">
        <v>0.55</v>
      </c>
      <c r="F1608" s="186" t="s">
        <v>160</v>
      </c>
      <c r="G1608" s="186" t="s">
        <v>160</v>
      </c>
      <c r="H1608" s="186" t="s">
        <v>160</v>
      </c>
      <c r="I1608" s="196" t="s">
        <v>160</v>
      </c>
      <c r="J1608" s="186" t="s">
        <v>160</v>
      </c>
      <c r="K1608" s="196" t="s">
        <v>160</v>
      </c>
      <c r="L1608" s="171">
        <v>0.2595</v>
      </c>
      <c r="M1608" s="172">
        <v>1932</v>
      </c>
      <c r="N1608" s="173">
        <v>106.33</v>
      </c>
      <c r="O1608" s="173">
        <v>35.48</v>
      </c>
      <c r="Q1608" s="175">
        <v>32.98</v>
      </c>
      <c r="S1608" s="174">
        <f t="shared" si="48"/>
        <v>1.221744</v>
      </c>
      <c r="T1608" s="177">
        <f t="shared" si="49"/>
        <v>-1</v>
      </c>
      <c r="U1608" s="203">
        <v>3.03</v>
      </c>
      <c r="V1608" s="203">
        <v>3.62</v>
      </c>
      <c r="W1608" s="203">
        <v>4.34</v>
      </c>
      <c r="X1608" s="203">
        <v>5.1</v>
      </c>
      <c r="Y1608" s="203">
        <v>5.57</v>
      </c>
      <c r="Z1608" s="203">
        <v>5.57</v>
      </c>
      <c r="AA1608" s="203">
        <v>5.34</v>
      </c>
      <c r="AB1608" s="203">
        <v>4.67</v>
      </c>
      <c r="AC1608" s="203">
        <v>3.81</v>
      </c>
      <c r="AD1608" s="203">
        <v>3.33</v>
      </c>
      <c r="AE1608" s="203">
        <v>3.06</v>
      </c>
      <c r="AF1608" s="203">
        <v>2.74</v>
      </c>
      <c r="AG1608" s="179">
        <v>3.40567968412368</v>
      </c>
      <c r="AH1608" s="179">
        <v>4.06883183383753</v>
      </c>
      <c r="AI1608" s="179">
        <v>4.87810225382731</v>
      </c>
      <c r="AJ1608" s="179">
        <v>5.73233214159431</v>
      </c>
      <c r="AK1608" s="179">
        <v>6.26060588797653</v>
      </c>
      <c r="AL1608" s="179">
        <v>6.26060588797653</v>
      </c>
      <c r="AM1608" s="179">
        <v>6.00208894825757</v>
      </c>
      <c r="AN1608" s="179">
        <v>5.2490178629893</v>
      </c>
      <c r="AO1608" s="179">
        <v>4.28238930577928</v>
      </c>
      <c r="AP1608" s="179">
        <v>3.74287569245276</v>
      </c>
      <c r="AQ1608" s="179">
        <v>3.43939928495659</v>
      </c>
      <c r="AR1608" s="179">
        <v>3.0797235427389</v>
      </c>
      <c r="AS1608" s="177">
        <v>0.8</v>
      </c>
      <c r="AT1608" s="180">
        <v>1.11781169139779</v>
      </c>
      <c r="AU1608" s="181">
        <v>1601</v>
      </c>
    </row>
    <row r="1609" customHeight="1" spans="1:47">
      <c r="A1609" s="184" t="s">
        <v>1831</v>
      </c>
      <c r="B1609" s="185" t="s">
        <v>1845</v>
      </c>
      <c r="C1609" s="167" t="s">
        <v>1851</v>
      </c>
      <c r="D1609" s="186">
        <v>0</v>
      </c>
      <c r="E1609" s="186">
        <v>0.55</v>
      </c>
      <c r="F1609" s="186" t="s">
        <v>160</v>
      </c>
      <c r="G1609" s="186" t="s">
        <v>160</v>
      </c>
      <c r="H1609" s="186" t="s">
        <v>160</v>
      </c>
      <c r="I1609" s="196" t="s">
        <v>160</v>
      </c>
      <c r="J1609" s="186" t="s">
        <v>160</v>
      </c>
      <c r="K1609" s="196" t="s">
        <v>160</v>
      </c>
      <c r="L1609" s="171">
        <v>0.2595</v>
      </c>
      <c r="M1609" s="172">
        <v>1473</v>
      </c>
      <c r="N1609" s="173">
        <v>106.63</v>
      </c>
      <c r="O1609" s="173">
        <v>35.85</v>
      </c>
      <c r="Q1609" s="175">
        <v>33.65</v>
      </c>
      <c r="S1609" s="174">
        <f t="shared" si="48"/>
        <v>1.221744</v>
      </c>
      <c r="T1609" s="177">
        <f t="shared" si="49"/>
        <v>-1</v>
      </c>
      <c r="U1609" s="203">
        <v>3.03</v>
      </c>
      <c r="V1609" s="203">
        <v>3.62</v>
      </c>
      <c r="W1609" s="203">
        <v>4.34</v>
      </c>
      <c r="X1609" s="203">
        <v>5.1</v>
      </c>
      <c r="Y1609" s="203">
        <v>5.57</v>
      </c>
      <c r="Z1609" s="203">
        <v>5.57</v>
      </c>
      <c r="AA1609" s="203">
        <v>5.34</v>
      </c>
      <c r="AB1609" s="203">
        <v>4.67</v>
      </c>
      <c r="AC1609" s="203">
        <v>3.81</v>
      </c>
      <c r="AD1609" s="203">
        <v>3.33</v>
      </c>
      <c r="AE1609" s="203">
        <v>3.06</v>
      </c>
      <c r="AF1609" s="203">
        <v>2.74</v>
      </c>
      <c r="AG1609" s="179">
        <v>3.42304011314973</v>
      </c>
      <c r="AH1609" s="179">
        <v>4.08957267643631</v>
      </c>
      <c r="AI1609" s="179">
        <v>4.90296834688773</v>
      </c>
      <c r="AJ1609" s="179">
        <v>5.76155266569756</v>
      </c>
      <c r="AK1609" s="179">
        <v>6.2925192839089</v>
      </c>
      <c r="AL1609" s="179">
        <v>6.2925192839089</v>
      </c>
      <c r="AM1609" s="179">
        <v>6.03268455584803</v>
      </c>
      <c r="AN1609" s="179">
        <v>5.27577469584463</v>
      </c>
      <c r="AO1609" s="179">
        <v>4.30421875613877</v>
      </c>
      <c r="AP1609" s="179">
        <v>3.76195497583782</v>
      </c>
      <c r="AQ1609" s="179">
        <v>3.45693159941854</v>
      </c>
      <c r="AR1609" s="179">
        <v>3.09542241255124</v>
      </c>
      <c r="AS1609" s="177">
        <v>0.8</v>
      </c>
      <c r="AT1609" s="180">
        <v>1.11708559961979</v>
      </c>
      <c r="AU1609" s="181">
        <v>1602</v>
      </c>
    </row>
    <row r="1610" customHeight="1" spans="1:47">
      <c r="A1610" s="184" t="s">
        <v>1831</v>
      </c>
      <c r="B1610" s="185" t="s">
        <v>1852</v>
      </c>
      <c r="C1610" s="167" t="s">
        <v>1853</v>
      </c>
      <c r="D1610" s="186">
        <v>0</v>
      </c>
      <c r="E1610" s="186">
        <v>0.55</v>
      </c>
      <c r="F1610" s="186" t="s">
        <v>160</v>
      </c>
      <c r="G1610" s="186" t="s">
        <v>160</v>
      </c>
      <c r="H1610" s="186" t="s">
        <v>160</v>
      </c>
      <c r="I1610" s="196" t="s">
        <v>160</v>
      </c>
      <c r="J1610" s="186" t="s">
        <v>160</v>
      </c>
      <c r="K1610" s="196" t="s">
        <v>160</v>
      </c>
      <c r="L1610" s="171">
        <v>0.2595</v>
      </c>
      <c r="M1610" s="172">
        <v>1226</v>
      </c>
      <c r="N1610" s="173">
        <v>105.18</v>
      </c>
      <c r="O1610" s="173">
        <v>37.52</v>
      </c>
      <c r="Q1610" s="175">
        <v>36.02</v>
      </c>
      <c r="S1610" s="174">
        <f t="shared" si="48"/>
        <v>1.34104</v>
      </c>
      <c r="T1610" s="177">
        <f t="shared" si="49"/>
        <v>-1</v>
      </c>
      <c r="U1610" s="203">
        <v>3.12</v>
      </c>
      <c r="V1610" s="203">
        <v>3.99</v>
      </c>
      <c r="W1610" s="203">
        <v>4.84</v>
      </c>
      <c r="X1610" s="203">
        <v>5.82</v>
      </c>
      <c r="Y1610" s="203">
        <v>6.21</v>
      </c>
      <c r="Z1610" s="203">
        <v>6.18</v>
      </c>
      <c r="AA1610" s="203">
        <v>5.81</v>
      </c>
      <c r="AB1610" s="203">
        <v>5.21</v>
      </c>
      <c r="AC1610" s="203">
        <v>4.4</v>
      </c>
      <c r="AD1610" s="203">
        <v>3.64</v>
      </c>
      <c r="AE1610" s="203">
        <v>3.12</v>
      </c>
      <c r="AF1610" s="203">
        <v>2.75</v>
      </c>
      <c r="AG1610" s="179">
        <v>3.61933400942552</v>
      </c>
      <c r="AH1610" s="179">
        <v>4.62857137743841</v>
      </c>
      <c r="AI1610" s="179">
        <v>5.61460788641651</v>
      </c>
      <c r="AJ1610" s="179">
        <v>6.75144997912068</v>
      </c>
      <c r="AK1610" s="179">
        <v>7.20386673029887</v>
      </c>
      <c r="AL1610" s="179">
        <v>7.1690654417467</v>
      </c>
      <c r="AM1610" s="179">
        <v>6.73984954960329</v>
      </c>
      <c r="AN1610" s="179">
        <v>6.04382377855992</v>
      </c>
      <c r="AO1610" s="179">
        <v>5.10418898765138</v>
      </c>
      <c r="AP1610" s="179">
        <v>4.22255634432977</v>
      </c>
      <c r="AQ1610" s="179">
        <v>3.61933400942552</v>
      </c>
      <c r="AR1610" s="179">
        <v>3.19011811728211</v>
      </c>
      <c r="AS1610" s="177">
        <v>0.8</v>
      </c>
      <c r="AT1610" s="180">
        <v>1.1156202143951</v>
      </c>
      <c r="AU1610" s="181">
        <v>1603</v>
      </c>
    </row>
    <row r="1611" customHeight="1" spans="1:47">
      <c r="A1611" s="184" t="s">
        <v>1831</v>
      </c>
      <c r="B1611" s="185" t="s">
        <v>1852</v>
      </c>
      <c r="C1611" s="167" t="s">
        <v>1854</v>
      </c>
      <c r="D1611" s="186">
        <v>0</v>
      </c>
      <c r="E1611" s="186">
        <v>0.55</v>
      </c>
      <c r="F1611" s="186" t="s">
        <v>160</v>
      </c>
      <c r="G1611" s="186" t="s">
        <v>160</v>
      </c>
      <c r="H1611" s="186" t="s">
        <v>160</v>
      </c>
      <c r="I1611" s="196" t="s">
        <v>160</v>
      </c>
      <c r="J1611" s="186" t="s">
        <v>160</v>
      </c>
      <c r="K1611" s="196" t="s">
        <v>160</v>
      </c>
      <c r="L1611" s="171">
        <v>0.2595</v>
      </c>
      <c r="M1611" s="172">
        <v>1231</v>
      </c>
      <c r="N1611" s="173">
        <v>105.18</v>
      </c>
      <c r="O1611" s="173">
        <v>37.52</v>
      </c>
      <c r="Q1611" s="175">
        <v>36.02</v>
      </c>
      <c r="S1611" s="174">
        <f t="shared" ref="S1611:S1674" si="50">(U1611*31+V1611*28+W1611*31+X1611*30+Y1611*31+Z1611*30+AA1611*31+AB1611*31+AC1611*30+AD1611*31+AE1611*30+AF1611*31)*AS1611/1000</f>
        <v>1.34104</v>
      </c>
      <c r="T1611" s="177">
        <f t="shared" ref="T1611:T1674" si="51">P1611/S1611-1</f>
        <v>-1</v>
      </c>
      <c r="U1611" s="203">
        <v>3.12</v>
      </c>
      <c r="V1611" s="203">
        <v>3.99</v>
      </c>
      <c r="W1611" s="203">
        <v>4.84</v>
      </c>
      <c r="X1611" s="203">
        <v>5.82</v>
      </c>
      <c r="Y1611" s="203">
        <v>6.21</v>
      </c>
      <c r="Z1611" s="203">
        <v>6.18</v>
      </c>
      <c r="AA1611" s="203">
        <v>5.81</v>
      </c>
      <c r="AB1611" s="203">
        <v>5.21</v>
      </c>
      <c r="AC1611" s="203">
        <v>4.4</v>
      </c>
      <c r="AD1611" s="203">
        <v>3.64</v>
      </c>
      <c r="AE1611" s="203">
        <v>3.12</v>
      </c>
      <c r="AF1611" s="203">
        <v>2.75</v>
      </c>
      <c r="AG1611" s="179">
        <v>3.61933400942552</v>
      </c>
      <c r="AH1611" s="179">
        <v>4.62857137743841</v>
      </c>
      <c r="AI1611" s="179">
        <v>5.61460788641651</v>
      </c>
      <c r="AJ1611" s="179">
        <v>6.75144997912068</v>
      </c>
      <c r="AK1611" s="179">
        <v>7.20386673029887</v>
      </c>
      <c r="AL1611" s="179">
        <v>7.1690654417467</v>
      </c>
      <c r="AM1611" s="179">
        <v>6.73984954960329</v>
      </c>
      <c r="AN1611" s="179">
        <v>6.04382377855992</v>
      </c>
      <c r="AO1611" s="179">
        <v>5.10418898765138</v>
      </c>
      <c r="AP1611" s="179">
        <v>4.22255634432977</v>
      </c>
      <c r="AQ1611" s="179">
        <v>3.61933400942552</v>
      </c>
      <c r="AR1611" s="179">
        <v>3.19011811728211</v>
      </c>
      <c r="AS1611" s="177">
        <v>0.8</v>
      </c>
      <c r="AT1611" s="180">
        <v>1.10995713477671</v>
      </c>
      <c r="AU1611" s="181">
        <v>1604</v>
      </c>
    </row>
    <row r="1612" customHeight="1" spans="1:47">
      <c r="A1612" s="184" t="s">
        <v>1831</v>
      </c>
      <c r="B1612" s="185" t="s">
        <v>1852</v>
      </c>
      <c r="C1612" s="167" t="s">
        <v>1855</v>
      </c>
      <c r="D1612" s="186">
        <v>0</v>
      </c>
      <c r="E1612" s="186">
        <v>0.55</v>
      </c>
      <c r="F1612" s="186" t="s">
        <v>160</v>
      </c>
      <c r="G1612" s="186" t="s">
        <v>160</v>
      </c>
      <c r="H1612" s="186" t="s">
        <v>160</v>
      </c>
      <c r="I1612" s="196" t="s">
        <v>160</v>
      </c>
      <c r="J1612" s="186" t="s">
        <v>160</v>
      </c>
      <c r="K1612" s="196" t="s">
        <v>160</v>
      </c>
      <c r="L1612" s="171">
        <v>0.2595</v>
      </c>
      <c r="M1612" s="172">
        <v>1148</v>
      </c>
      <c r="N1612" s="173">
        <v>105.67</v>
      </c>
      <c r="O1612" s="173">
        <v>37.48</v>
      </c>
      <c r="Q1612" s="175">
        <v>35.98</v>
      </c>
      <c r="S1612" s="174">
        <f t="shared" si="50"/>
        <v>1.34104</v>
      </c>
      <c r="T1612" s="177">
        <f t="shared" si="51"/>
        <v>-1</v>
      </c>
      <c r="U1612" s="203">
        <v>3.12</v>
      </c>
      <c r="V1612" s="203">
        <v>3.99</v>
      </c>
      <c r="W1612" s="203">
        <v>4.84</v>
      </c>
      <c r="X1612" s="203">
        <v>5.82</v>
      </c>
      <c r="Y1612" s="203">
        <v>6.21</v>
      </c>
      <c r="Z1612" s="203">
        <v>6.18</v>
      </c>
      <c r="AA1612" s="203">
        <v>5.81</v>
      </c>
      <c r="AB1612" s="203">
        <v>5.21</v>
      </c>
      <c r="AC1612" s="203">
        <v>4.4</v>
      </c>
      <c r="AD1612" s="203">
        <v>3.64</v>
      </c>
      <c r="AE1612" s="203">
        <v>3.12</v>
      </c>
      <c r="AF1612" s="203">
        <v>2.75</v>
      </c>
      <c r="AG1612" s="179">
        <v>3.6173052556225</v>
      </c>
      <c r="AH1612" s="179">
        <v>4.62597691344032</v>
      </c>
      <c r="AI1612" s="179">
        <v>5.61146071705542</v>
      </c>
      <c r="AJ1612" s="179">
        <v>6.74766557298813</v>
      </c>
      <c r="AK1612" s="179">
        <v>7.19982872994094</v>
      </c>
      <c r="AL1612" s="179">
        <v>7.16504694863688</v>
      </c>
      <c r="AM1612" s="179">
        <v>6.73607164588678</v>
      </c>
      <c r="AN1612" s="179">
        <v>6.04043601980553</v>
      </c>
      <c r="AO1612" s="179">
        <v>5.10132792459584</v>
      </c>
      <c r="AP1612" s="179">
        <v>4.22018946489292</v>
      </c>
      <c r="AQ1612" s="179">
        <v>3.6173052556225</v>
      </c>
      <c r="AR1612" s="179">
        <v>3.1883299528724</v>
      </c>
      <c r="AS1612" s="177">
        <v>0.8</v>
      </c>
      <c r="AT1612" s="180">
        <v>1.11655533726261</v>
      </c>
      <c r="AU1612" s="181">
        <v>1605</v>
      </c>
    </row>
    <row r="1613" customHeight="1" spans="1:47">
      <c r="A1613" s="184" t="s">
        <v>1831</v>
      </c>
      <c r="B1613" s="185" t="s">
        <v>1852</v>
      </c>
      <c r="C1613" s="167" t="s">
        <v>1856</v>
      </c>
      <c r="D1613" s="186">
        <v>0</v>
      </c>
      <c r="E1613" s="186">
        <v>0.55</v>
      </c>
      <c r="F1613" s="186" t="s">
        <v>160</v>
      </c>
      <c r="G1613" s="186" t="s">
        <v>160</v>
      </c>
      <c r="H1613" s="186" t="s">
        <v>160</v>
      </c>
      <c r="I1613" s="196" t="s">
        <v>160</v>
      </c>
      <c r="J1613" s="186" t="s">
        <v>160</v>
      </c>
      <c r="K1613" s="196" t="s">
        <v>160</v>
      </c>
      <c r="L1613" s="171">
        <v>0.2595</v>
      </c>
      <c r="M1613" s="172">
        <v>1841</v>
      </c>
      <c r="N1613" s="173">
        <v>105.65</v>
      </c>
      <c r="O1613" s="173">
        <v>36.57</v>
      </c>
      <c r="Q1613" s="175">
        <v>35.27</v>
      </c>
      <c r="S1613" s="174">
        <f t="shared" si="50"/>
        <v>1.301768</v>
      </c>
      <c r="T1613" s="177">
        <f t="shared" si="51"/>
        <v>-1</v>
      </c>
      <c r="U1613" s="203">
        <v>3.16</v>
      </c>
      <c r="V1613" s="203">
        <v>3.93</v>
      </c>
      <c r="W1613" s="203">
        <v>4.68</v>
      </c>
      <c r="X1613" s="203">
        <v>5.56</v>
      </c>
      <c r="Y1613" s="203">
        <v>5.87</v>
      </c>
      <c r="Z1613" s="203">
        <v>5.88</v>
      </c>
      <c r="AA1613" s="203">
        <v>5.6</v>
      </c>
      <c r="AB1613" s="203">
        <v>5.01</v>
      </c>
      <c r="AC1613" s="203">
        <v>4.22</v>
      </c>
      <c r="AD1613" s="203">
        <v>3.52</v>
      </c>
      <c r="AE1613" s="203">
        <v>3.22</v>
      </c>
      <c r="AF1613" s="203">
        <v>2.83</v>
      </c>
      <c r="AG1613" s="179">
        <v>3.63329797629071</v>
      </c>
      <c r="AH1613" s="179">
        <v>4.51862691355142</v>
      </c>
      <c r="AI1613" s="179">
        <v>5.38096029400016</v>
      </c>
      <c r="AJ1613" s="179">
        <v>6.39276479372669</v>
      </c>
      <c r="AK1613" s="179">
        <v>6.74919592431217</v>
      </c>
      <c r="AL1613" s="179">
        <v>6.76069370271815</v>
      </c>
      <c r="AM1613" s="179">
        <v>6.43875590735062</v>
      </c>
      <c r="AN1613" s="179">
        <v>5.76038698139761</v>
      </c>
      <c r="AO1613" s="179">
        <v>4.85206248732493</v>
      </c>
      <c r="AP1613" s="179">
        <v>4.0472179989061</v>
      </c>
      <c r="AQ1613" s="179">
        <v>3.70228464672661</v>
      </c>
      <c r="AR1613" s="179">
        <v>3.25387128889326</v>
      </c>
      <c r="AS1613" s="177">
        <v>0.8</v>
      </c>
      <c r="AT1613" s="180">
        <v>1.11665356908972</v>
      </c>
      <c r="AU1613" s="181">
        <v>1606</v>
      </c>
    </row>
    <row r="1614" customHeight="1" spans="1:47">
      <c r="A1614" s="184" t="s">
        <v>1831</v>
      </c>
      <c r="B1614" s="185" t="s">
        <v>1857</v>
      </c>
      <c r="C1614" s="167" t="s">
        <v>1858</v>
      </c>
      <c r="D1614" s="186">
        <v>0</v>
      </c>
      <c r="E1614" s="186">
        <v>0.55</v>
      </c>
      <c r="F1614" s="186" t="s">
        <v>160</v>
      </c>
      <c r="G1614" s="186" t="s">
        <v>160</v>
      </c>
      <c r="H1614" s="186" t="s">
        <v>160</v>
      </c>
      <c r="I1614" s="196" t="s">
        <v>160</v>
      </c>
      <c r="J1614" s="186" t="s">
        <v>160</v>
      </c>
      <c r="K1614" s="196" t="s">
        <v>160</v>
      </c>
      <c r="L1614" s="171">
        <v>0.2595</v>
      </c>
      <c r="M1614" s="172">
        <v>1125</v>
      </c>
      <c r="N1614" s="173">
        <v>106.2</v>
      </c>
      <c r="O1614" s="173">
        <v>37.98</v>
      </c>
      <c r="Q1614" s="175">
        <v>36.58</v>
      </c>
      <c r="S1614" s="174">
        <f t="shared" si="50"/>
        <v>1.324752</v>
      </c>
      <c r="T1614" s="177">
        <f t="shared" si="51"/>
        <v>-1</v>
      </c>
      <c r="U1614" s="203">
        <v>3.09</v>
      </c>
      <c r="V1614" s="203">
        <v>3.93</v>
      </c>
      <c r="W1614" s="203">
        <v>4.76</v>
      </c>
      <c r="X1614" s="203">
        <v>5.79</v>
      </c>
      <c r="Y1614" s="203">
        <v>6.05</v>
      </c>
      <c r="Z1614" s="203">
        <v>6.08</v>
      </c>
      <c r="AA1614" s="203">
        <v>5.8</v>
      </c>
      <c r="AB1614" s="203">
        <v>5.14</v>
      </c>
      <c r="AC1614" s="203">
        <v>4.35</v>
      </c>
      <c r="AD1614" s="203">
        <v>3.67</v>
      </c>
      <c r="AE1614" s="203">
        <v>3.07</v>
      </c>
      <c r="AF1614" s="203">
        <v>2.69</v>
      </c>
      <c r="AG1614" s="179">
        <v>3.60393637450632</v>
      </c>
      <c r="AH1614" s="179">
        <v>4.58364723359542</v>
      </c>
      <c r="AI1614" s="179">
        <v>5.55169486817155</v>
      </c>
      <c r="AJ1614" s="179">
        <v>6.75300699300699</v>
      </c>
      <c r="AK1614" s="179">
        <v>7.0562508303441</v>
      </c>
      <c r="AL1614" s="179">
        <v>7.09124050388299</v>
      </c>
      <c r="AM1614" s="179">
        <v>6.76467021751996</v>
      </c>
      <c r="AN1614" s="179">
        <v>5.99489739966424</v>
      </c>
      <c r="AO1614" s="179">
        <v>5.07350266313997</v>
      </c>
      <c r="AP1614" s="179">
        <v>4.28040339625832</v>
      </c>
      <c r="AQ1614" s="179">
        <v>3.58060992548039</v>
      </c>
      <c r="AR1614" s="179">
        <v>3.13740739398771</v>
      </c>
      <c r="AS1614" s="177">
        <v>0.8</v>
      </c>
      <c r="AT1614" s="180">
        <v>1.10948094580433</v>
      </c>
      <c r="AU1614" s="181">
        <v>1607</v>
      </c>
    </row>
    <row r="1615" customHeight="1" spans="1:47">
      <c r="A1615" s="184" t="s">
        <v>1831</v>
      </c>
      <c r="B1615" s="185" t="s">
        <v>1857</v>
      </c>
      <c r="C1615" s="167" t="s">
        <v>1859</v>
      </c>
      <c r="D1615" s="186">
        <v>0</v>
      </c>
      <c r="E1615" s="186">
        <v>0.55</v>
      </c>
      <c r="F1615" s="186" t="s">
        <v>160</v>
      </c>
      <c r="G1615" s="186" t="s">
        <v>160</v>
      </c>
      <c r="H1615" s="186" t="s">
        <v>160</v>
      </c>
      <c r="I1615" s="196" t="s">
        <v>160</v>
      </c>
      <c r="J1615" s="186" t="s">
        <v>160</v>
      </c>
      <c r="K1615" s="196" t="s">
        <v>160</v>
      </c>
      <c r="L1615" s="171">
        <v>0.2595</v>
      </c>
      <c r="M1615" s="172">
        <v>1131</v>
      </c>
      <c r="N1615" s="173">
        <v>106.2</v>
      </c>
      <c r="O1615" s="173">
        <v>37.98</v>
      </c>
      <c r="Q1615" s="175">
        <v>36.58</v>
      </c>
      <c r="S1615" s="174">
        <f t="shared" si="50"/>
        <v>1.324752</v>
      </c>
      <c r="T1615" s="177">
        <f t="shared" si="51"/>
        <v>-1</v>
      </c>
      <c r="U1615" s="203">
        <v>3.09</v>
      </c>
      <c r="V1615" s="203">
        <v>3.93</v>
      </c>
      <c r="W1615" s="203">
        <v>4.76</v>
      </c>
      <c r="X1615" s="203">
        <v>5.79</v>
      </c>
      <c r="Y1615" s="203">
        <v>6.05</v>
      </c>
      <c r="Z1615" s="203">
        <v>6.08</v>
      </c>
      <c r="AA1615" s="203">
        <v>5.8</v>
      </c>
      <c r="AB1615" s="203">
        <v>5.14</v>
      </c>
      <c r="AC1615" s="203">
        <v>4.35</v>
      </c>
      <c r="AD1615" s="203">
        <v>3.67</v>
      </c>
      <c r="AE1615" s="203">
        <v>3.07</v>
      </c>
      <c r="AF1615" s="203">
        <v>2.69</v>
      </c>
      <c r="AG1615" s="179">
        <v>3.60393637450632</v>
      </c>
      <c r="AH1615" s="179">
        <v>4.58364723359542</v>
      </c>
      <c r="AI1615" s="179">
        <v>5.55169486817155</v>
      </c>
      <c r="AJ1615" s="179">
        <v>6.75300699300699</v>
      </c>
      <c r="AK1615" s="179">
        <v>7.0562508303441</v>
      </c>
      <c r="AL1615" s="179">
        <v>7.09124050388299</v>
      </c>
      <c r="AM1615" s="179">
        <v>6.76467021751996</v>
      </c>
      <c r="AN1615" s="179">
        <v>5.99489739966424</v>
      </c>
      <c r="AO1615" s="179">
        <v>5.07350266313997</v>
      </c>
      <c r="AP1615" s="179">
        <v>4.28040339625832</v>
      </c>
      <c r="AQ1615" s="179">
        <v>3.58060992548039</v>
      </c>
      <c r="AR1615" s="179">
        <v>3.13740739398771</v>
      </c>
      <c r="AS1615" s="177">
        <v>0.8</v>
      </c>
      <c r="AT1615" s="180">
        <v>1.12254020382099</v>
      </c>
      <c r="AU1615" s="181">
        <v>1608</v>
      </c>
    </row>
    <row r="1616" customHeight="1" spans="1:47">
      <c r="A1616" s="184" t="s">
        <v>1831</v>
      </c>
      <c r="B1616" s="185" t="s">
        <v>1857</v>
      </c>
      <c r="C1616" s="167" t="s">
        <v>1860</v>
      </c>
      <c r="D1616" s="186">
        <v>0</v>
      </c>
      <c r="E1616" s="186">
        <v>0.55</v>
      </c>
      <c r="F1616" s="186" t="s">
        <v>160</v>
      </c>
      <c r="G1616" s="186" t="s">
        <v>160</v>
      </c>
      <c r="H1616" s="186" t="s">
        <v>160</v>
      </c>
      <c r="I1616" s="196" t="s">
        <v>160</v>
      </c>
      <c r="J1616" s="186" t="s">
        <v>160</v>
      </c>
      <c r="K1616" s="196" t="s">
        <v>160</v>
      </c>
      <c r="L1616" s="171">
        <v>0.2595</v>
      </c>
      <c r="M1616" s="172">
        <v>1345</v>
      </c>
      <c r="N1616" s="173">
        <v>107.4</v>
      </c>
      <c r="O1616" s="173">
        <v>37.78</v>
      </c>
      <c r="Q1616" s="175">
        <v>35.88</v>
      </c>
      <c r="S1616" s="174">
        <f t="shared" si="50"/>
        <v>1.319112</v>
      </c>
      <c r="T1616" s="177">
        <f t="shared" si="51"/>
        <v>-1</v>
      </c>
      <c r="U1616" s="203">
        <v>3.05</v>
      </c>
      <c r="V1616" s="203">
        <v>3.83</v>
      </c>
      <c r="W1616" s="203">
        <v>4.69</v>
      </c>
      <c r="X1616" s="203">
        <v>5.74</v>
      </c>
      <c r="Y1616" s="203">
        <v>6.12</v>
      </c>
      <c r="Z1616" s="203">
        <v>6.15</v>
      </c>
      <c r="AA1616" s="203">
        <v>5.87</v>
      </c>
      <c r="AB1616" s="203">
        <v>5.12</v>
      </c>
      <c r="AC1616" s="203">
        <v>4.3</v>
      </c>
      <c r="AD1616" s="203">
        <v>3.64</v>
      </c>
      <c r="AE1616" s="203">
        <v>3.01</v>
      </c>
      <c r="AF1616" s="203">
        <v>2.66</v>
      </c>
      <c r="AG1616" s="179">
        <v>3.5291353577255</v>
      </c>
      <c r="AH1616" s="179">
        <v>4.4316683344553</v>
      </c>
      <c r="AI1616" s="179">
        <v>5.4267687959779</v>
      </c>
      <c r="AJ1616" s="179">
        <v>6.6417170338834</v>
      </c>
      <c r="AK1616" s="179">
        <v>7.0814125866492</v>
      </c>
      <c r="AL1616" s="179">
        <v>7.1161253934465</v>
      </c>
      <c r="AM1616" s="179">
        <v>6.7921391966717</v>
      </c>
      <c r="AN1616" s="179">
        <v>5.9243190267392</v>
      </c>
      <c r="AO1616" s="179">
        <v>4.975502307613</v>
      </c>
      <c r="AP1616" s="179">
        <v>4.2118205580724</v>
      </c>
      <c r="AQ1616" s="179">
        <v>3.4828516153291</v>
      </c>
      <c r="AR1616" s="179">
        <v>3.0778688693606</v>
      </c>
      <c r="AS1616" s="177">
        <v>0.8</v>
      </c>
      <c r="AT1616" s="180">
        <v>1.12264446008288</v>
      </c>
      <c r="AU1616" s="181">
        <v>1609</v>
      </c>
    </row>
    <row r="1617" customHeight="1" spans="1:47">
      <c r="A1617" s="184" t="s">
        <v>1831</v>
      </c>
      <c r="B1617" s="185" t="s">
        <v>1857</v>
      </c>
      <c r="C1617" s="167" t="s">
        <v>1861</v>
      </c>
      <c r="D1617" s="186">
        <v>0</v>
      </c>
      <c r="E1617" s="186">
        <v>0.55</v>
      </c>
      <c r="F1617" s="186" t="s">
        <v>160</v>
      </c>
      <c r="G1617" s="186" t="s">
        <v>160</v>
      </c>
      <c r="H1617" s="186" t="s">
        <v>160</v>
      </c>
      <c r="I1617" s="196" t="s">
        <v>160</v>
      </c>
      <c r="J1617" s="186" t="s">
        <v>160</v>
      </c>
      <c r="K1617" s="196" t="s">
        <v>160</v>
      </c>
      <c r="L1617" s="171">
        <v>0.2595</v>
      </c>
      <c r="M1617" s="172">
        <v>1352</v>
      </c>
      <c r="N1617" s="173">
        <v>105.92</v>
      </c>
      <c r="O1617" s="173">
        <v>36.98</v>
      </c>
      <c r="Q1617" s="175">
        <v>35.88</v>
      </c>
      <c r="S1617" s="174">
        <f t="shared" si="50"/>
        <v>1.301768</v>
      </c>
      <c r="T1617" s="177">
        <f t="shared" si="51"/>
        <v>-1</v>
      </c>
      <c r="U1617" s="203">
        <v>3.16</v>
      </c>
      <c r="V1617" s="203">
        <v>3.93</v>
      </c>
      <c r="W1617" s="203">
        <v>4.68</v>
      </c>
      <c r="X1617" s="203">
        <v>5.56</v>
      </c>
      <c r="Y1617" s="203">
        <v>5.87</v>
      </c>
      <c r="Z1617" s="203">
        <v>5.88</v>
      </c>
      <c r="AA1617" s="203">
        <v>5.6</v>
      </c>
      <c r="AB1617" s="203">
        <v>5.01</v>
      </c>
      <c r="AC1617" s="203">
        <v>4.22</v>
      </c>
      <c r="AD1617" s="203">
        <v>3.52</v>
      </c>
      <c r="AE1617" s="203">
        <v>3.22</v>
      </c>
      <c r="AF1617" s="203">
        <v>2.83</v>
      </c>
      <c r="AG1617" s="179">
        <v>3.65640747045557</v>
      </c>
      <c r="AH1617" s="179">
        <v>4.54736751863619</v>
      </c>
      <c r="AI1617" s="179">
        <v>5.41518574738356</v>
      </c>
      <c r="AJ1617" s="179">
        <v>6.43342580244713</v>
      </c>
      <c r="AK1617" s="179">
        <v>6.79212400366271</v>
      </c>
      <c r="AL1617" s="179">
        <v>6.80369491337934</v>
      </c>
      <c r="AM1617" s="179">
        <v>6.47970944131366</v>
      </c>
      <c r="AN1617" s="179">
        <v>5.7970257680324</v>
      </c>
      <c r="AO1617" s="179">
        <v>4.88292390041851</v>
      </c>
      <c r="AP1617" s="179">
        <v>4.0729602202543</v>
      </c>
      <c r="AQ1617" s="179">
        <v>3.72583292875535</v>
      </c>
      <c r="AR1617" s="179">
        <v>3.27456744980672</v>
      </c>
      <c r="AS1617" s="177">
        <v>0.8</v>
      </c>
      <c r="AT1617" s="180">
        <v>1.12451455678057</v>
      </c>
      <c r="AU1617" s="181">
        <v>1610</v>
      </c>
    </row>
    <row r="1618" customHeight="1" spans="1:47">
      <c r="A1618" s="184" t="s">
        <v>1831</v>
      </c>
      <c r="B1618" s="185" t="s">
        <v>1857</v>
      </c>
      <c r="C1618" s="167" t="s">
        <v>1862</v>
      </c>
      <c r="D1618" s="186">
        <v>0</v>
      </c>
      <c r="E1618" s="186">
        <v>0.55</v>
      </c>
      <c r="F1618" s="186" t="s">
        <v>160</v>
      </c>
      <c r="G1618" s="186" t="s">
        <v>160</v>
      </c>
      <c r="H1618" s="186" t="s">
        <v>160</v>
      </c>
      <c r="I1618" s="196" t="s">
        <v>160</v>
      </c>
      <c r="J1618" s="186" t="s">
        <v>160</v>
      </c>
      <c r="K1618" s="196" t="s">
        <v>160</v>
      </c>
      <c r="L1618" s="171">
        <v>0.2595</v>
      </c>
      <c r="M1618" s="172">
        <v>1130</v>
      </c>
      <c r="N1618" s="173">
        <v>106.07</v>
      </c>
      <c r="O1618" s="173">
        <v>38.02</v>
      </c>
      <c r="Q1618" s="175">
        <v>35.72</v>
      </c>
      <c r="S1618" s="174">
        <f t="shared" si="50"/>
        <v>1.31616</v>
      </c>
      <c r="T1618" s="177">
        <f t="shared" si="51"/>
        <v>-1</v>
      </c>
      <c r="U1618" s="203">
        <v>2.93</v>
      </c>
      <c r="V1618" s="203">
        <v>3.77</v>
      </c>
      <c r="W1618" s="203">
        <v>4.71</v>
      </c>
      <c r="X1618" s="203">
        <v>5.75</v>
      </c>
      <c r="Y1618" s="203">
        <v>6.13</v>
      </c>
      <c r="Z1618" s="203">
        <v>6.17</v>
      </c>
      <c r="AA1618" s="203">
        <v>5.8</v>
      </c>
      <c r="AB1618" s="203">
        <v>5.17</v>
      </c>
      <c r="AC1618" s="203">
        <v>4.41</v>
      </c>
      <c r="AD1618" s="203">
        <v>3.67</v>
      </c>
      <c r="AE1618" s="203">
        <v>3.02</v>
      </c>
      <c r="AF1618" s="203">
        <v>2.53</v>
      </c>
      <c r="AG1618" s="179">
        <v>3.38586682470216</v>
      </c>
      <c r="AH1618" s="179">
        <v>4.35655902017992</v>
      </c>
      <c r="AI1618" s="179">
        <v>5.4428098103574</v>
      </c>
      <c r="AJ1618" s="179">
        <v>6.64461919523462</v>
      </c>
      <c r="AK1618" s="179">
        <v>7.08374185509361</v>
      </c>
      <c r="AL1618" s="179">
        <v>7.1299652929735</v>
      </c>
      <c r="AM1618" s="179">
        <v>6.70239849258449</v>
      </c>
      <c r="AN1618" s="179">
        <v>5.97437934597617</v>
      </c>
      <c r="AO1618" s="179">
        <v>5.09613402625821</v>
      </c>
      <c r="AP1618" s="179">
        <v>4.24100042548019</v>
      </c>
      <c r="AQ1618" s="179">
        <v>3.48986955993192</v>
      </c>
      <c r="AR1618" s="179">
        <v>2.92363244590323</v>
      </c>
      <c r="AS1618" s="177">
        <v>0.8</v>
      </c>
      <c r="AT1618" s="180">
        <v>1.12627957872578</v>
      </c>
      <c r="AU1618" s="181">
        <v>1611</v>
      </c>
    </row>
    <row r="1619" customHeight="1" spans="1:47">
      <c r="A1619" s="184" t="s">
        <v>1863</v>
      </c>
      <c r="B1619" s="185" t="s">
        <v>1864</v>
      </c>
      <c r="C1619" s="167" t="s">
        <v>1865</v>
      </c>
      <c r="D1619" s="186">
        <v>0</v>
      </c>
      <c r="E1619" s="186">
        <v>0.65</v>
      </c>
      <c r="F1619" s="186" t="s">
        <v>160</v>
      </c>
      <c r="G1619" s="186" t="s">
        <v>160</v>
      </c>
      <c r="H1619" s="186" t="s">
        <v>160</v>
      </c>
      <c r="I1619" s="196" t="s">
        <v>160</v>
      </c>
      <c r="J1619" s="186" t="s">
        <v>160</v>
      </c>
      <c r="K1619" s="196" t="s">
        <v>160</v>
      </c>
      <c r="L1619" s="171">
        <v>0.3247</v>
      </c>
      <c r="M1619" s="172">
        <v>2263</v>
      </c>
      <c r="N1619" s="173">
        <v>101.78</v>
      </c>
      <c r="O1619" s="173">
        <v>36.62</v>
      </c>
      <c r="Q1619" s="175">
        <v>36.92</v>
      </c>
      <c r="S1619" s="174">
        <f t="shared" si="50"/>
        <v>1.363848</v>
      </c>
      <c r="T1619" s="177">
        <f t="shared" si="51"/>
        <v>-1</v>
      </c>
      <c r="U1619" s="203">
        <v>3.35</v>
      </c>
      <c r="V1619" s="203">
        <v>4.23</v>
      </c>
      <c r="W1619" s="203">
        <v>5.02</v>
      </c>
      <c r="X1619" s="203">
        <v>5.8</v>
      </c>
      <c r="Y1619" s="203">
        <v>5.78</v>
      </c>
      <c r="Z1619" s="203">
        <v>5.67</v>
      </c>
      <c r="AA1619" s="203">
        <v>5.8</v>
      </c>
      <c r="AB1619" s="203">
        <v>5.42</v>
      </c>
      <c r="AC1619" s="203">
        <v>4.47</v>
      </c>
      <c r="AD1619" s="203">
        <v>4.01</v>
      </c>
      <c r="AE1619" s="203">
        <v>3.49</v>
      </c>
      <c r="AF1619" s="203">
        <v>2.99</v>
      </c>
      <c r="AG1619" s="179">
        <v>3.92388653281011</v>
      </c>
      <c r="AH1619" s="179">
        <v>4.95463881605575</v>
      </c>
      <c r="AI1619" s="179">
        <v>5.87997325215126</v>
      </c>
      <c r="AJ1619" s="179">
        <v>6.79359459411899</v>
      </c>
      <c r="AK1619" s="179">
        <v>6.77016840586341</v>
      </c>
      <c r="AL1619" s="179">
        <v>6.6413243704577</v>
      </c>
      <c r="AM1619" s="179">
        <v>6.79359459411899</v>
      </c>
      <c r="AN1619" s="179">
        <v>6.34849701726292</v>
      </c>
      <c r="AO1619" s="179">
        <v>5.23575307512274</v>
      </c>
      <c r="AP1619" s="179">
        <v>4.69695074524434</v>
      </c>
      <c r="AQ1619" s="179">
        <v>4.08786985059919</v>
      </c>
      <c r="AR1619" s="179">
        <v>3.50221514420962</v>
      </c>
      <c r="AS1619" s="177">
        <v>0.8</v>
      </c>
      <c r="AT1619" s="180">
        <v>1.12414314384758</v>
      </c>
      <c r="AU1619" s="181">
        <v>1612</v>
      </c>
    </row>
    <row r="1620" customHeight="1" spans="1:47">
      <c r="A1620" s="184" t="s">
        <v>1863</v>
      </c>
      <c r="B1620" s="185" t="s">
        <v>1864</v>
      </c>
      <c r="C1620" s="167" t="s">
        <v>1866</v>
      </c>
      <c r="D1620" s="186">
        <v>0</v>
      </c>
      <c r="E1620" s="186">
        <v>0.65</v>
      </c>
      <c r="F1620" s="186" t="s">
        <v>160</v>
      </c>
      <c r="G1620" s="186" t="s">
        <v>160</v>
      </c>
      <c r="H1620" s="186" t="s">
        <v>160</v>
      </c>
      <c r="I1620" s="196" t="s">
        <v>160</v>
      </c>
      <c r="J1620" s="186" t="s">
        <v>160</v>
      </c>
      <c r="K1620" s="196" t="s">
        <v>160</v>
      </c>
      <c r="L1620" s="171">
        <v>0.3247</v>
      </c>
      <c r="M1620" s="172">
        <v>2254</v>
      </c>
      <c r="N1620" s="173">
        <v>101.8</v>
      </c>
      <c r="O1620" s="173">
        <v>36.62</v>
      </c>
      <c r="Q1620" s="175">
        <v>36.92</v>
      </c>
      <c r="S1620" s="174">
        <f t="shared" si="50"/>
        <v>1.363848</v>
      </c>
      <c r="T1620" s="177">
        <f t="shared" si="51"/>
        <v>-1</v>
      </c>
      <c r="U1620" s="203">
        <v>3.35</v>
      </c>
      <c r="V1620" s="203">
        <v>4.23</v>
      </c>
      <c r="W1620" s="203">
        <v>5.02</v>
      </c>
      <c r="X1620" s="203">
        <v>5.8</v>
      </c>
      <c r="Y1620" s="203">
        <v>5.78</v>
      </c>
      <c r="Z1620" s="203">
        <v>5.67</v>
      </c>
      <c r="AA1620" s="203">
        <v>5.8</v>
      </c>
      <c r="AB1620" s="203">
        <v>5.42</v>
      </c>
      <c r="AC1620" s="203">
        <v>4.47</v>
      </c>
      <c r="AD1620" s="203">
        <v>4.01</v>
      </c>
      <c r="AE1620" s="203">
        <v>3.49</v>
      </c>
      <c r="AF1620" s="203">
        <v>2.99</v>
      </c>
      <c r="AG1620" s="179">
        <v>3.92388653281011</v>
      </c>
      <c r="AH1620" s="179">
        <v>4.95463881605575</v>
      </c>
      <c r="AI1620" s="179">
        <v>5.87997325215126</v>
      </c>
      <c r="AJ1620" s="179">
        <v>6.79359459411899</v>
      </c>
      <c r="AK1620" s="179">
        <v>6.77016840586341</v>
      </c>
      <c r="AL1620" s="179">
        <v>6.6413243704577</v>
      </c>
      <c r="AM1620" s="179">
        <v>6.79359459411899</v>
      </c>
      <c r="AN1620" s="179">
        <v>6.34849701726292</v>
      </c>
      <c r="AO1620" s="179">
        <v>5.23575307512274</v>
      </c>
      <c r="AP1620" s="179">
        <v>4.69695074524434</v>
      </c>
      <c r="AQ1620" s="179">
        <v>4.08786985059919</v>
      </c>
      <c r="AR1620" s="179">
        <v>3.50221514420962</v>
      </c>
      <c r="AS1620" s="177">
        <v>0.8</v>
      </c>
      <c r="AT1620" s="180">
        <v>1.12511151187642</v>
      </c>
      <c r="AU1620" s="181">
        <v>1613</v>
      </c>
    </row>
    <row r="1621" customHeight="1" spans="1:47">
      <c r="A1621" s="184" t="s">
        <v>1863</v>
      </c>
      <c r="B1621" s="185" t="s">
        <v>1864</v>
      </c>
      <c r="C1621" s="167" t="s">
        <v>1867</v>
      </c>
      <c r="D1621" s="186">
        <v>0</v>
      </c>
      <c r="E1621" s="186">
        <v>0.65</v>
      </c>
      <c r="F1621" s="186" t="s">
        <v>160</v>
      </c>
      <c r="G1621" s="186" t="s">
        <v>160</v>
      </c>
      <c r="H1621" s="186" t="s">
        <v>160</v>
      </c>
      <c r="I1621" s="196" t="s">
        <v>160</v>
      </c>
      <c r="J1621" s="186" t="s">
        <v>160</v>
      </c>
      <c r="K1621" s="196" t="s">
        <v>160</v>
      </c>
      <c r="L1621" s="171">
        <v>0.3247</v>
      </c>
      <c r="M1621" s="172">
        <v>2252</v>
      </c>
      <c r="N1621" s="173">
        <v>101.78</v>
      </c>
      <c r="O1621" s="173">
        <v>36.62</v>
      </c>
      <c r="Q1621" s="175">
        <v>36.92</v>
      </c>
      <c r="S1621" s="174">
        <f t="shared" si="50"/>
        <v>1.363848</v>
      </c>
      <c r="T1621" s="177">
        <f t="shared" si="51"/>
        <v>-1</v>
      </c>
      <c r="U1621" s="203">
        <v>3.35</v>
      </c>
      <c r="V1621" s="203">
        <v>4.23</v>
      </c>
      <c r="W1621" s="203">
        <v>5.02</v>
      </c>
      <c r="X1621" s="203">
        <v>5.8</v>
      </c>
      <c r="Y1621" s="203">
        <v>5.78</v>
      </c>
      <c r="Z1621" s="203">
        <v>5.67</v>
      </c>
      <c r="AA1621" s="203">
        <v>5.8</v>
      </c>
      <c r="AB1621" s="203">
        <v>5.42</v>
      </c>
      <c r="AC1621" s="203">
        <v>4.47</v>
      </c>
      <c r="AD1621" s="203">
        <v>4.01</v>
      </c>
      <c r="AE1621" s="203">
        <v>3.49</v>
      </c>
      <c r="AF1621" s="203">
        <v>2.99</v>
      </c>
      <c r="AG1621" s="179">
        <v>3.92388653281011</v>
      </c>
      <c r="AH1621" s="179">
        <v>4.95463881605575</v>
      </c>
      <c r="AI1621" s="179">
        <v>5.87997325215126</v>
      </c>
      <c r="AJ1621" s="179">
        <v>6.79359459411899</v>
      </c>
      <c r="AK1621" s="179">
        <v>6.77016840586341</v>
      </c>
      <c r="AL1621" s="179">
        <v>6.6413243704577</v>
      </c>
      <c r="AM1621" s="179">
        <v>6.79359459411899</v>
      </c>
      <c r="AN1621" s="179">
        <v>6.34849701726292</v>
      </c>
      <c r="AO1621" s="179">
        <v>5.23575307512274</v>
      </c>
      <c r="AP1621" s="179">
        <v>4.69695074524434</v>
      </c>
      <c r="AQ1621" s="179">
        <v>4.08786985059919</v>
      </c>
      <c r="AR1621" s="179">
        <v>3.50221514420962</v>
      </c>
      <c r="AS1621" s="177">
        <v>0.8</v>
      </c>
      <c r="AT1621" s="180">
        <v>1.12151718925118</v>
      </c>
      <c r="AU1621" s="181">
        <v>1614</v>
      </c>
    </row>
    <row r="1622" customHeight="1" spans="1:47">
      <c r="A1622" s="184" t="s">
        <v>1863</v>
      </c>
      <c r="B1622" s="185" t="s">
        <v>1864</v>
      </c>
      <c r="C1622" s="167" t="s">
        <v>1868</v>
      </c>
      <c r="D1622" s="186">
        <v>0</v>
      </c>
      <c r="E1622" s="186">
        <v>0.65</v>
      </c>
      <c r="F1622" s="186" t="s">
        <v>160</v>
      </c>
      <c r="G1622" s="186" t="s">
        <v>160</v>
      </c>
      <c r="H1622" s="186" t="s">
        <v>160</v>
      </c>
      <c r="I1622" s="196" t="s">
        <v>160</v>
      </c>
      <c r="J1622" s="186" t="s">
        <v>160</v>
      </c>
      <c r="K1622" s="196" t="s">
        <v>160</v>
      </c>
      <c r="L1622" s="171">
        <v>0.3247</v>
      </c>
      <c r="M1622" s="172">
        <v>2259</v>
      </c>
      <c r="N1622" s="173">
        <v>101.77</v>
      </c>
      <c r="O1622" s="173">
        <v>36.62</v>
      </c>
      <c r="Q1622" s="175">
        <v>36.92</v>
      </c>
      <c r="S1622" s="174">
        <f t="shared" si="50"/>
        <v>1.363848</v>
      </c>
      <c r="T1622" s="177">
        <f t="shared" si="51"/>
        <v>-1</v>
      </c>
      <c r="U1622" s="203">
        <v>3.35</v>
      </c>
      <c r="V1622" s="203">
        <v>4.23</v>
      </c>
      <c r="W1622" s="203">
        <v>5.02</v>
      </c>
      <c r="X1622" s="203">
        <v>5.8</v>
      </c>
      <c r="Y1622" s="203">
        <v>5.78</v>
      </c>
      <c r="Z1622" s="203">
        <v>5.67</v>
      </c>
      <c r="AA1622" s="203">
        <v>5.8</v>
      </c>
      <c r="AB1622" s="203">
        <v>5.42</v>
      </c>
      <c r="AC1622" s="203">
        <v>4.47</v>
      </c>
      <c r="AD1622" s="203">
        <v>4.01</v>
      </c>
      <c r="AE1622" s="203">
        <v>3.49</v>
      </c>
      <c r="AF1622" s="203">
        <v>2.99</v>
      </c>
      <c r="AG1622" s="179">
        <v>3.92388653281011</v>
      </c>
      <c r="AH1622" s="179">
        <v>4.95463881605575</v>
      </c>
      <c r="AI1622" s="179">
        <v>5.87997325215126</v>
      </c>
      <c r="AJ1622" s="179">
        <v>6.79359459411899</v>
      </c>
      <c r="AK1622" s="179">
        <v>6.77016840586341</v>
      </c>
      <c r="AL1622" s="179">
        <v>6.6413243704577</v>
      </c>
      <c r="AM1622" s="179">
        <v>6.79359459411899</v>
      </c>
      <c r="AN1622" s="179">
        <v>6.34849701726292</v>
      </c>
      <c r="AO1622" s="179">
        <v>5.23575307512274</v>
      </c>
      <c r="AP1622" s="179">
        <v>4.69695074524434</v>
      </c>
      <c r="AQ1622" s="179">
        <v>4.08786985059919</v>
      </c>
      <c r="AR1622" s="179">
        <v>3.50221514420962</v>
      </c>
      <c r="AS1622" s="177">
        <v>0.8</v>
      </c>
      <c r="AT1622" s="180">
        <v>1.09829697626398</v>
      </c>
      <c r="AU1622" s="181">
        <v>1615</v>
      </c>
    </row>
    <row r="1623" customHeight="1" spans="1:47">
      <c r="A1623" s="184" t="s">
        <v>1863</v>
      </c>
      <c r="B1623" s="185" t="s">
        <v>1864</v>
      </c>
      <c r="C1623" s="167" t="s">
        <v>1869</v>
      </c>
      <c r="D1623" s="186">
        <v>0</v>
      </c>
      <c r="E1623" s="186">
        <v>0.65</v>
      </c>
      <c r="F1623" s="186" t="s">
        <v>160</v>
      </c>
      <c r="G1623" s="186" t="s">
        <v>160</v>
      </c>
      <c r="H1623" s="186" t="s">
        <v>160</v>
      </c>
      <c r="I1623" s="196" t="s">
        <v>160</v>
      </c>
      <c r="J1623" s="186" t="s">
        <v>160</v>
      </c>
      <c r="K1623" s="196" t="s">
        <v>160</v>
      </c>
      <c r="L1623" s="171">
        <v>0.3247</v>
      </c>
      <c r="M1623" s="172">
        <v>2246</v>
      </c>
      <c r="N1623" s="173">
        <v>101.77</v>
      </c>
      <c r="O1623" s="173">
        <v>36.67</v>
      </c>
      <c r="Q1623" s="175">
        <v>37.07</v>
      </c>
      <c r="S1623" s="174">
        <f t="shared" si="50"/>
        <v>1.363848</v>
      </c>
      <c r="T1623" s="177">
        <f t="shared" si="51"/>
        <v>-1</v>
      </c>
      <c r="U1623" s="203">
        <v>3.35</v>
      </c>
      <c r="V1623" s="203">
        <v>4.23</v>
      </c>
      <c r="W1623" s="203">
        <v>5.02</v>
      </c>
      <c r="X1623" s="203">
        <v>5.8</v>
      </c>
      <c r="Y1623" s="203">
        <v>5.78</v>
      </c>
      <c r="Z1623" s="203">
        <v>5.67</v>
      </c>
      <c r="AA1623" s="203">
        <v>5.8</v>
      </c>
      <c r="AB1623" s="203">
        <v>5.42</v>
      </c>
      <c r="AC1623" s="203">
        <v>4.47</v>
      </c>
      <c r="AD1623" s="203">
        <v>4.01</v>
      </c>
      <c r="AE1623" s="203">
        <v>3.49</v>
      </c>
      <c r="AF1623" s="203">
        <v>2.99</v>
      </c>
      <c r="AG1623" s="179">
        <v>3.92697162733677</v>
      </c>
      <c r="AH1623" s="179">
        <v>4.958534323473</v>
      </c>
      <c r="AI1623" s="179">
        <v>5.88459628932256</v>
      </c>
      <c r="AJ1623" s="179">
        <v>6.79893595180695</v>
      </c>
      <c r="AK1623" s="179">
        <v>6.77549134507658</v>
      </c>
      <c r="AL1623" s="179">
        <v>6.64654600805955</v>
      </c>
      <c r="AM1623" s="179">
        <v>6.79893595180695</v>
      </c>
      <c r="AN1623" s="179">
        <v>6.35348842392994</v>
      </c>
      <c r="AO1623" s="179">
        <v>5.23986960423742</v>
      </c>
      <c r="AP1623" s="179">
        <v>4.70064364943894</v>
      </c>
      <c r="AQ1623" s="179">
        <v>4.09108387444935</v>
      </c>
      <c r="AR1623" s="179">
        <v>3.50496870619013</v>
      </c>
      <c r="AS1623" s="177">
        <v>0.8</v>
      </c>
      <c r="AT1623" s="180">
        <v>1.09829697626398</v>
      </c>
      <c r="AU1623" s="181">
        <v>1616</v>
      </c>
    </row>
    <row r="1624" customHeight="1" spans="1:47">
      <c r="A1624" s="184" t="s">
        <v>1863</v>
      </c>
      <c r="B1624" s="185" t="s">
        <v>1864</v>
      </c>
      <c r="C1624" s="167" t="s">
        <v>1870</v>
      </c>
      <c r="D1624" s="186">
        <v>0</v>
      </c>
      <c r="E1624" s="186">
        <v>0.65</v>
      </c>
      <c r="F1624" s="186" t="s">
        <v>160</v>
      </c>
      <c r="G1624" s="186" t="s">
        <v>160</v>
      </c>
      <c r="H1624" s="186" t="s">
        <v>160</v>
      </c>
      <c r="I1624" s="196" t="s">
        <v>160</v>
      </c>
      <c r="J1624" s="186" t="s">
        <v>160</v>
      </c>
      <c r="K1624" s="196" t="s">
        <v>160</v>
      </c>
      <c r="L1624" s="171">
        <v>0.3247</v>
      </c>
      <c r="M1624" s="172">
        <v>2443</v>
      </c>
      <c r="N1624" s="173">
        <v>101.68</v>
      </c>
      <c r="O1624" s="173">
        <v>36.93</v>
      </c>
      <c r="Q1624" s="175">
        <v>37.43</v>
      </c>
      <c r="S1624" s="174">
        <f t="shared" si="50"/>
        <v>1.363848</v>
      </c>
      <c r="T1624" s="177">
        <f t="shared" si="51"/>
        <v>-1</v>
      </c>
      <c r="U1624" s="203">
        <v>3.35</v>
      </c>
      <c r="V1624" s="203">
        <v>4.23</v>
      </c>
      <c r="W1624" s="203">
        <v>5.02</v>
      </c>
      <c r="X1624" s="203">
        <v>5.8</v>
      </c>
      <c r="Y1624" s="203">
        <v>5.78</v>
      </c>
      <c r="Z1624" s="203">
        <v>5.67</v>
      </c>
      <c r="AA1624" s="203">
        <v>5.8</v>
      </c>
      <c r="AB1624" s="203">
        <v>5.42</v>
      </c>
      <c r="AC1624" s="203">
        <v>4.47</v>
      </c>
      <c r="AD1624" s="203">
        <v>4.01</v>
      </c>
      <c r="AE1624" s="203">
        <v>3.49</v>
      </c>
      <c r="AF1624" s="203">
        <v>2.99</v>
      </c>
      <c r="AG1624" s="179">
        <v>3.94532499222787</v>
      </c>
      <c r="AH1624" s="179">
        <v>4.98170887078326</v>
      </c>
      <c r="AI1624" s="179">
        <v>5.91209894357729</v>
      </c>
      <c r="AJ1624" s="179">
        <v>6.83071192684229</v>
      </c>
      <c r="AK1624" s="179">
        <v>6.80715774778421</v>
      </c>
      <c r="AL1624" s="179">
        <v>6.67760976296479</v>
      </c>
      <c r="AM1624" s="179">
        <v>6.83071192684229</v>
      </c>
      <c r="AN1624" s="179">
        <v>6.38318252473883</v>
      </c>
      <c r="AO1624" s="179">
        <v>5.26435901948018</v>
      </c>
      <c r="AP1624" s="179">
        <v>4.72261290114441</v>
      </c>
      <c r="AQ1624" s="179">
        <v>4.11020424563441</v>
      </c>
      <c r="AR1624" s="179">
        <v>3.52134976918249</v>
      </c>
      <c r="AS1624" s="177">
        <v>0.8</v>
      </c>
      <c r="AT1624" s="180">
        <v>1.09792897593687</v>
      </c>
      <c r="AU1624" s="181">
        <v>1617</v>
      </c>
    </row>
    <row r="1625" customHeight="1" spans="1:47">
      <c r="A1625" s="184" t="s">
        <v>1863</v>
      </c>
      <c r="B1625" s="185" t="s">
        <v>1864</v>
      </c>
      <c r="C1625" s="167" t="s">
        <v>1871</v>
      </c>
      <c r="D1625" s="186">
        <v>0</v>
      </c>
      <c r="E1625" s="186">
        <v>0.65</v>
      </c>
      <c r="F1625" s="186" t="s">
        <v>160</v>
      </c>
      <c r="G1625" s="186" t="s">
        <v>160</v>
      </c>
      <c r="H1625" s="186" t="s">
        <v>160</v>
      </c>
      <c r="I1625" s="196" t="s">
        <v>160</v>
      </c>
      <c r="J1625" s="186" t="s">
        <v>160</v>
      </c>
      <c r="K1625" s="196" t="s">
        <v>160</v>
      </c>
      <c r="L1625" s="171">
        <v>0.3247</v>
      </c>
      <c r="M1625" s="172">
        <v>2642</v>
      </c>
      <c r="N1625" s="173">
        <v>101.57</v>
      </c>
      <c r="O1625" s="173">
        <v>36.5</v>
      </c>
      <c r="Q1625" s="175">
        <v>36.8</v>
      </c>
      <c r="S1625" s="174">
        <f t="shared" si="50"/>
        <v>1.363848</v>
      </c>
      <c r="T1625" s="177">
        <f t="shared" si="51"/>
        <v>-1</v>
      </c>
      <c r="U1625" s="203">
        <v>3.35</v>
      </c>
      <c r="V1625" s="203">
        <v>4.23</v>
      </c>
      <c r="W1625" s="203">
        <v>5.02</v>
      </c>
      <c r="X1625" s="203">
        <v>5.8</v>
      </c>
      <c r="Y1625" s="203">
        <v>5.78</v>
      </c>
      <c r="Z1625" s="203">
        <v>5.67</v>
      </c>
      <c r="AA1625" s="203">
        <v>5.8</v>
      </c>
      <c r="AB1625" s="203">
        <v>5.42</v>
      </c>
      <c r="AC1625" s="203">
        <v>4.47</v>
      </c>
      <c r="AD1625" s="203">
        <v>4.01</v>
      </c>
      <c r="AE1625" s="203">
        <v>3.49</v>
      </c>
      <c r="AF1625" s="203">
        <v>2.99</v>
      </c>
      <c r="AG1625" s="179">
        <v>3.91645872560579</v>
      </c>
      <c r="AH1625" s="179">
        <v>4.94525982367537</v>
      </c>
      <c r="AI1625" s="179">
        <v>5.86884262762419</v>
      </c>
      <c r="AJ1625" s="179">
        <v>6.78073451000405</v>
      </c>
      <c r="AK1625" s="179">
        <v>6.7573526668661</v>
      </c>
      <c r="AL1625" s="179">
        <v>6.6287525296074</v>
      </c>
      <c r="AM1625" s="179">
        <v>6.78073451000405</v>
      </c>
      <c r="AN1625" s="179">
        <v>6.33647949038309</v>
      </c>
      <c r="AO1625" s="179">
        <v>5.2258419413307</v>
      </c>
      <c r="AP1625" s="179">
        <v>4.68805954915797</v>
      </c>
      <c r="AQ1625" s="179">
        <v>4.0801316275714</v>
      </c>
      <c r="AR1625" s="179">
        <v>3.49558554912278</v>
      </c>
      <c r="AS1625" s="177">
        <v>0.8</v>
      </c>
      <c r="AT1625" s="180">
        <v>1.09751914942266</v>
      </c>
      <c r="AU1625" s="181">
        <v>1618</v>
      </c>
    </row>
    <row r="1626" customHeight="1" spans="1:47">
      <c r="A1626" s="184" t="s">
        <v>1863</v>
      </c>
      <c r="B1626" s="185" t="s">
        <v>1864</v>
      </c>
      <c r="C1626" s="167" t="s">
        <v>1872</v>
      </c>
      <c r="D1626" s="186">
        <v>0</v>
      </c>
      <c r="E1626" s="186">
        <v>0.65</v>
      </c>
      <c r="F1626" s="186" t="s">
        <v>160</v>
      </c>
      <c r="G1626" s="186" t="s">
        <v>160</v>
      </c>
      <c r="H1626" s="186" t="s">
        <v>160</v>
      </c>
      <c r="I1626" s="196" t="s">
        <v>160</v>
      </c>
      <c r="J1626" s="186" t="s">
        <v>160</v>
      </c>
      <c r="K1626" s="196" t="s">
        <v>160</v>
      </c>
      <c r="L1626" s="171">
        <v>0.3247</v>
      </c>
      <c r="M1626" s="172">
        <v>2636</v>
      </c>
      <c r="N1626" s="173">
        <v>101.27</v>
      </c>
      <c r="O1626" s="173">
        <v>36.68</v>
      </c>
      <c r="Q1626" s="175">
        <v>37.08</v>
      </c>
      <c r="S1626" s="174">
        <f t="shared" si="50"/>
        <v>1.363848</v>
      </c>
      <c r="T1626" s="177">
        <f t="shared" si="51"/>
        <v>-1</v>
      </c>
      <c r="U1626" s="203">
        <v>3.35</v>
      </c>
      <c r="V1626" s="203">
        <v>4.23</v>
      </c>
      <c r="W1626" s="203">
        <v>5.02</v>
      </c>
      <c r="X1626" s="203">
        <v>5.8</v>
      </c>
      <c r="Y1626" s="203">
        <v>5.78</v>
      </c>
      <c r="Z1626" s="203">
        <v>5.67</v>
      </c>
      <c r="AA1626" s="203">
        <v>5.8</v>
      </c>
      <c r="AB1626" s="203">
        <v>5.42</v>
      </c>
      <c r="AC1626" s="203">
        <v>4.47</v>
      </c>
      <c r="AD1626" s="203">
        <v>4.01</v>
      </c>
      <c r="AE1626" s="203">
        <v>3.49</v>
      </c>
      <c r="AF1626" s="203">
        <v>2.99</v>
      </c>
      <c r="AG1626" s="179">
        <v>3.9285043494583</v>
      </c>
      <c r="AH1626" s="179">
        <v>4.96046967110704</v>
      </c>
      <c r="AI1626" s="179">
        <v>5.8868930848599</v>
      </c>
      <c r="AJ1626" s="179">
        <v>6.80158961995765</v>
      </c>
      <c r="AK1626" s="179">
        <v>6.77813586264745</v>
      </c>
      <c r="AL1626" s="179">
        <v>6.64914019744136</v>
      </c>
      <c r="AM1626" s="179">
        <v>6.80158961995765</v>
      </c>
      <c r="AN1626" s="179">
        <v>6.35596823106387</v>
      </c>
      <c r="AO1626" s="179">
        <v>5.24191475882943</v>
      </c>
      <c r="AP1626" s="179">
        <v>4.70247834069486</v>
      </c>
      <c r="AQ1626" s="179">
        <v>4.09268065062969</v>
      </c>
      <c r="AR1626" s="179">
        <v>3.50633671787472</v>
      </c>
      <c r="AS1626" s="177">
        <v>0.8</v>
      </c>
      <c r="AT1626" s="180">
        <v>1.09280605391416</v>
      </c>
      <c r="AU1626" s="181">
        <v>1619</v>
      </c>
    </row>
    <row r="1627" customHeight="1" spans="1:47">
      <c r="A1627" s="184" t="s">
        <v>1863</v>
      </c>
      <c r="B1627" s="185" t="s">
        <v>1873</v>
      </c>
      <c r="C1627" s="167" t="s">
        <v>1874</v>
      </c>
      <c r="D1627" s="186">
        <v>0</v>
      </c>
      <c r="E1627" s="186">
        <v>0.65</v>
      </c>
      <c r="F1627" s="186" t="s">
        <v>160</v>
      </c>
      <c r="G1627" s="186" t="s">
        <v>160</v>
      </c>
      <c r="H1627" s="186" t="s">
        <v>160</v>
      </c>
      <c r="I1627" s="196" t="s">
        <v>160</v>
      </c>
      <c r="J1627" s="186" t="s">
        <v>160</v>
      </c>
      <c r="K1627" s="196" t="s">
        <v>160</v>
      </c>
      <c r="L1627" s="171">
        <v>0.3247</v>
      </c>
      <c r="M1627" s="172">
        <v>3723</v>
      </c>
      <c r="N1627" s="173">
        <v>100.23</v>
      </c>
      <c r="O1627" s="173">
        <v>34.48</v>
      </c>
      <c r="Q1627" s="175">
        <v>34.78</v>
      </c>
      <c r="S1627" s="174">
        <f t="shared" si="50"/>
        <v>1.341152</v>
      </c>
      <c r="T1627" s="177">
        <f t="shared" si="51"/>
        <v>-1</v>
      </c>
      <c r="U1627" s="203">
        <v>3.41</v>
      </c>
      <c r="V1627" s="203">
        <v>4.08</v>
      </c>
      <c r="W1627" s="203">
        <v>4.71</v>
      </c>
      <c r="X1627" s="203">
        <v>5.53</v>
      </c>
      <c r="Y1627" s="203">
        <v>5.49</v>
      </c>
      <c r="Z1627" s="203">
        <v>5.35</v>
      </c>
      <c r="AA1627" s="203">
        <v>5.63</v>
      </c>
      <c r="AB1627" s="203">
        <v>5.41</v>
      </c>
      <c r="AC1627" s="203">
        <v>4.52</v>
      </c>
      <c r="AD1627" s="203">
        <v>4.03</v>
      </c>
      <c r="AE1627" s="203">
        <v>3.71</v>
      </c>
      <c r="AF1627" s="203">
        <v>3.22</v>
      </c>
      <c r="AG1627" s="179">
        <v>3.90486942568777</v>
      </c>
      <c r="AH1627" s="179">
        <v>4.6721018348405</v>
      </c>
      <c r="AI1627" s="179">
        <v>5.39352932404381</v>
      </c>
      <c r="AJ1627" s="179">
        <v>6.33253018300685</v>
      </c>
      <c r="AK1627" s="179">
        <v>6.28672526305743</v>
      </c>
      <c r="AL1627" s="179">
        <v>6.12640804323447</v>
      </c>
      <c r="AM1627" s="179">
        <v>6.44704248288039</v>
      </c>
      <c r="AN1627" s="179">
        <v>6.1951154231586</v>
      </c>
      <c r="AO1627" s="179">
        <v>5.17595595428408</v>
      </c>
      <c r="AP1627" s="179">
        <v>4.61484568490373</v>
      </c>
      <c r="AQ1627" s="179">
        <v>4.24840632530839</v>
      </c>
      <c r="AR1627" s="179">
        <v>3.68729605592804</v>
      </c>
      <c r="AS1627" s="177">
        <v>0.8</v>
      </c>
      <c r="AT1627" s="180">
        <v>1.09998705184034</v>
      </c>
      <c r="AU1627" s="181">
        <v>1620</v>
      </c>
    </row>
    <row r="1628" customHeight="1" spans="1:47">
      <c r="A1628" s="184" t="s">
        <v>1863</v>
      </c>
      <c r="B1628" s="185" t="s">
        <v>1873</v>
      </c>
      <c r="C1628" s="167" t="s">
        <v>1875</v>
      </c>
      <c r="D1628" s="186">
        <v>0</v>
      </c>
      <c r="E1628" s="186">
        <v>0.65</v>
      </c>
      <c r="F1628" s="186" t="s">
        <v>160</v>
      </c>
      <c r="G1628" s="186" t="s">
        <v>160</v>
      </c>
      <c r="H1628" s="186" t="s">
        <v>160</v>
      </c>
      <c r="I1628" s="196" t="s">
        <v>160</v>
      </c>
      <c r="J1628" s="186" t="s">
        <v>160</v>
      </c>
      <c r="K1628" s="196" t="s">
        <v>160</v>
      </c>
      <c r="L1628" s="171">
        <v>0.3247</v>
      </c>
      <c r="M1628" s="172">
        <v>3524</v>
      </c>
      <c r="N1628" s="173">
        <v>100.73</v>
      </c>
      <c r="O1628" s="173">
        <v>32.93</v>
      </c>
      <c r="Q1628" s="175">
        <v>32.83</v>
      </c>
      <c r="S1628" s="174">
        <f t="shared" si="50"/>
        <v>1.368632</v>
      </c>
      <c r="T1628" s="177">
        <f t="shared" si="51"/>
        <v>-1</v>
      </c>
      <c r="U1628" s="203">
        <v>3.5</v>
      </c>
      <c r="V1628" s="203">
        <v>4.18</v>
      </c>
      <c r="W1628" s="203">
        <v>4.72</v>
      </c>
      <c r="X1628" s="203">
        <v>5.41</v>
      </c>
      <c r="Y1628" s="203">
        <v>5.69</v>
      </c>
      <c r="Z1628" s="203">
        <v>5.62</v>
      </c>
      <c r="AA1628" s="203">
        <v>5.77</v>
      </c>
      <c r="AB1628" s="203">
        <v>5.3</v>
      </c>
      <c r="AC1628" s="203">
        <v>4.64</v>
      </c>
      <c r="AD1628" s="203">
        <v>4.13</v>
      </c>
      <c r="AE1628" s="203">
        <v>3.82</v>
      </c>
      <c r="AF1628" s="203">
        <v>3.44</v>
      </c>
      <c r="AG1628" s="179">
        <v>3.94075544046902</v>
      </c>
      <c r="AH1628" s="179">
        <v>4.70638792604586</v>
      </c>
      <c r="AI1628" s="179">
        <v>5.31439019400394</v>
      </c>
      <c r="AJ1628" s="179">
        <v>6.09128198083926</v>
      </c>
      <c r="AK1628" s="179">
        <v>6.40654241607678</v>
      </c>
      <c r="AL1628" s="179">
        <v>6.3277273072674</v>
      </c>
      <c r="AM1628" s="179">
        <v>6.49661682614465</v>
      </c>
      <c r="AN1628" s="179">
        <v>5.96742966699595</v>
      </c>
      <c r="AO1628" s="179">
        <v>5.22431578393608</v>
      </c>
      <c r="AP1628" s="179">
        <v>4.65009141975345</v>
      </c>
      <c r="AQ1628" s="179">
        <v>4.30105308074048</v>
      </c>
      <c r="AR1628" s="179">
        <v>3.87319963291813</v>
      </c>
      <c r="AS1628" s="177">
        <v>0.8</v>
      </c>
      <c r="AT1628" s="180">
        <v>1.10062083018148</v>
      </c>
      <c r="AU1628" s="181">
        <v>1621</v>
      </c>
    </row>
    <row r="1629" customHeight="1" spans="1:47">
      <c r="A1629" s="184" t="s">
        <v>1863</v>
      </c>
      <c r="B1629" s="185" t="s">
        <v>1873</v>
      </c>
      <c r="C1629" s="167" t="s">
        <v>1876</v>
      </c>
      <c r="D1629" s="186">
        <v>0</v>
      </c>
      <c r="E1629" s="186">
        <v>0.65</v>
      </c>
      <c r="F1629" s="186" t="s">
        <v>160</v>
      </c>
      <c r="G1629" s="186" t="s">
        <v>160</v>
      </c>
      <c r="H1629" s="186" t="s">
        <v>160</v>
      </c>
      <c r="I1629" s="196" t="s">
        <v>160</v>
      </c>
      <c r="J1629" s="186" t="s">
        <v>160</v>
      </c>
      <c r="K1629" s="196" t="s">
        <v>160</v>
      </c>
      <c r="L1629" s="171">
        <v>0.3247</v>
      </c>
      <c r="M1629" s="172">
        <v>4020</v>
      </c>
      <c r="N1629" s="173">
        <v>99.9</v>
      </c>
      <c r="O1629" s="173">
        <v>33.97</v>
      </c>
      <c r="Q1629" s="175">
        <v>32.77</v>
      </c>
      <c r="S1629" s="174">
        <f t="shared" si="50"/>
        <v>1.325304</v>
      </c>
      <c r="T1629" s="177">
        <f t="shared" si="51"/>
        <v>-1</v>
      </c>
      <c r="U1629" s="203">
        <v>3.27</v>
      </c>
      <c r="V1629" s="203">
        <v>3.91</v>
      </c>
      <c r="W1629" s="203">
        <v>4.47</v>
      </c>
      <c r="X1629" s="203">
        <v>5.25</v>
      </c>
      <c r="Y1629" s="203">
        <v>5.52</v>
      </c>
      <c r="Z1629" s="203">
        <v>5.54</v>
      </c>
      <c r="AA1629" s="203">
        <v>5.79</v>
      </c>
      <c r="AB1629" s="203">
        <v>5.49</v>
      </c>
      <c r="AC1629" s="203">
        <v>4.69</v>
      </c>
      <c r="AD1629" s="203">
        <v>3.89</v>
      </c>
      <c r="AE1629" s="203">
        <v>3.49</v>
      </c>
      <c r="AF1629" s="203">
        <v>3.12</v>
      </c>
      <c r="AG1629" s="179">
        <v>3.67705492475689</v>
      </c>
      <c r="AH1629" s="179">
        <v>4.39672316691114</v>
      </c>
      <c r="AI1629" s="179">
        <v>5.02643287879611</v>
      </c>
      <c r="AJ1629" s="179">
        <v>5.9035285489216</v>
      </c>
      <c r="AK1629" s="179">
        <v>6.20713858858043</v>
      </c>
      <c r="AL1629" s="179">
        <v>6.22962822114775</v>
      </c>
      <c r="AM1629" s="179">
        <v>6.51074862823926</v>
      </c>
      <c r="AN1629" s="179">
        <v>6.17340413972945</v>
      </c>
      <c r="AO1629" s="179">
        <v>5.27381883703663</v>
      </c>
      <c r="AP1629" s="179">
        <v>4.37423353434382</v>
      </c>
      <c r="AQ1629" s="179">
        <v>3.92444088299741</v>
      </c>
      <c r="AR1629" s="179">
        <v>3.50838268050198</v>
      </c>
      <c r="AS1629" s="177">
        <v>0.8</v>
      </c>
      <c r="AT1629" s="180">
        <v>1.08913616438545</v>
      </c>
      <c r="AU1629" s="181">
        <v>1622</v>
      </c>
    </row>
    <row r="1630" customHeight="1" spans="1:47">
      <c r="A1630" s="184" t="s">
        <v>1863</v>
      </c>
      <c r="B1630" s="185" t="s">
        <v>1873</v>
      </c>
      <c r="C1630" s="167" t="s">
        <v>1877</v>
      </c>
      <c r="D1630" s="186">
        <v>0</v>
      </c>
      <c r="E1630" s="186">
        <v>0.65</v>
      </c>
      <c r="F1630" s="186" t="s">
        <v>160</v>
      </c>
      <c r="G1630" s="186" t="s">
        <v>160</v>
      </c>
      <c r="H1630" s="186" t="s">
        <v>160</v>
      </c>
      <c r="I1630" s="196" t="s">
        <v>160</v>
      </c>
      <c r="J1630" s="186" t="s">
        <v>160</v>
      </c>
      <c r="K1630" s="196" t="s">
        <v>160</v>
      </c>
      <c r="L1630" s="171">
        <v>0.3247</v>
      </c>
      <c r="M1630" s="172">
        <v>3985</v>
      </c>
      <c r="N1630" s="173">
        <v>99.65</v>
      </c>
      <c r="O1630" s="173">
        <v>33.75</v>
      </c>
      <c r="Q1630" s="175">
        <v>32.45</v>
      </c>
      <c r="S1630" s="174">
        <f t="shared" si="50"/>
        <v>1.325304</v>
      </c>
      <c r="T1630" s="177">
        <f t="shared" si="51"/>
        <v>-1</v>
      </c>
      <c r="U1630" s="203">
        <v>3.27</v>
      </c>
      <c r="V1630" s="203">
        <v>3.91</v>
      </c>
      <c r="W1630" s="203">
        <v>4.47</v>
      </c>
      <c r="X1630" s="203">
        <v>5.25</v>
      </c>
      <c r="Y1630" s="203">
        <v>5.52</v>
      </c>
      <c r="Z1630" s="203">
        <v>5.54</v>
      </c>
      <c r="AA1630" s="203">
        <v>5.79</v>
      </c>
      <c r="AB1630" s="203">
        <v>5.49</v>
      </c>
      <c r="AC1630" s="203">
        <v>4.69</v>
      </c>
      <c r="AD1630" s="203">
        <v>3.89</v>
      </c>
      <c r="AE1630" s="203">
        <v>3.49</v>
      </c>
      <c r="AF1630" s="203">
        <v>3.12</v>
      </c>
      <c r="AG1630" s="179">
        <v>3.66669201934047</v>
      </c>
      <c r="AH1630" s="179">
        <v>4.38433204759059</v>
      </c>
      <c r="AI1630" s="179">
        <v>5.01226707230945</v>
      </c>
      <c r="AJ1630" s="179">
        <v>5.88689085673928</v>
      </c>
      <c r="AK1630" s="179">
        <v>6.1896452436573</v>
      </c>
      <c r="AL1630" s="179">
        <v>6.21207149454012</v>
      </c>
      <c r="AM1630" s="179">
        <v>6.49239963057532</v>
      </c>
      <c r="AN1630" s="179">
        <v>6.15600586733308</v>
      </c>
      <c r="AO1630" s="179">
        <v>5.25895583202043</v>
      </c>
      <c r="AP1630" s="179">
        <v>4.36190579670777</v>
      </c>
      <c r="AQ1630" s="179">
        <v>3.91338077905145</v>
      </c>
      <c r="AR1630" s="179">
        <v>3.49849513771935</v>
      </c>
      <c r="AS1630" s="177">
        <v>0.8</v>
      </c>
      <c r="AT1630" s="180">
        <v>1.08913616438545</v>
      </c>
      <c r="AU1630" s="181">
        <v>1623</v>
      </c>
    </row>
    <row r="1631" customHeight="1" spans="1:47">
      <c r="A1631" s="184" t="s">
        <v>1863</v>
      </c>
      <c r="B1631" s="185" t="s">
        <v>1873</v>
      </c>
      <c r="C1631" s="167" t="s">
        <v>1878</v>
      </c>
      <c r="D1631" s="186">
        <v>0</v>
      </c>
      <c r="E1631" s="186">
        <v>0.65</v>
      </c>
      <c r="F1631" s="186" t="s">
        <v>160</v>
      </c>
      <c r="G1631" s="186" t="s">
        <v>160</v>
      </c>
      <c r="H1631" s="186" t="s">
        <v>160</v>
      </c>
      <c r="I1631" s="196" t="s">
        <v>160</v>
      </c>
      <c r="J1631" s="186" t="s">
        <v>160</v>
      </c>
      <c r="K1631" s="196" t="s">
        <v>160</v>
      </c>
      <c r="L1631" s="171">
        <v>0.3247</v>
      </c>
      <c r="M1631" s="172">
        <v>3626</v>
      </c>
      <c r="N1631" s="173">
        <v>101.48</v>
      </c>
      <c r="O1631" s="173">
        <v>33.43</v>
      </c>
      <c r="Q1631" s="175">
        <v>33.63</v>
      </c>
      <c r="S1631" s="174">
        <f t="shared" si="50"/>
        <v>1.340984</v>
      </c>
      <c r="T1631" s="177">
        <f t="shared" si="51"/>
        <v>-1</v>
      </c>
      <c r="U1631" s="203">
        <v>3.47</v>
      </c>
      <c r="V1631" s="203">
        <v>4.08</v>
      </c>
      <c r="W1631" s="203">
        <v>4.68</v>
      </c>
      <c r="X1631" s="203">
        <v>5.42</v>
      </c>
      <c r="Y1631" s="203">
        <v>5.52</v>
      </c>
      <c r="Z1631" s="203">
        <v>5.39</v>
      </c>
      <c r="AA1631" s="203">
        <v>5.65</v>
      </c>
      <c r="AB1631" s="203">
        <v>5.25</v>
      </c>
      <c r="AC1631" s="203">
        <v>4.46</v>
      </c>
      <c r="AD1631" s="203">
        <v>4.04</v>
      </c>
      <c r="AE1631" s="203">
        <v>3.74</v>
      </c>
      <c r="AF1631" s="203">
        <v>3.38</v>
      </c>
      <c r="AG1631" s="179">
        <v>3.93182343711782</v>
      </c>
      <c r="AH1631" s="179">
        <v>4.62300853701461</v>
      </c>
      <c r="AI1631" s="179">
        <v>5.3028627336344</v>
      </c>
      <c r="AJ1631" s="179">
        <v>6.14134957613215</v>
      </c>
      <c r="AK1631" s="179">
        <v>6.25465860890212</v>
      </c>
      <c r="AL1631" s="179">
        <v>6.10735686630116</v>
      </c>
      <c r="AM1631" s="179">
        <v>6.40196035150308</v>
      </c>
      <c r="AN1631" s="179">
        <v>5.94872422042321</v>
      </c>
      <c r="AO1631" s="179">
        <v>5.05358286154048</v>
      </c>
      <c r="AP1631" s="179">
        <v>4.57768492390662</v>
      </c>
      <c r="AQ1631" s="179">
        <v>4.23775782559673</v>
      </c>
      <c r="AR1631" s="179">
        <v>3.82984530762485</v>
      </c>
      <c r="AS1631" s="177">
        <v>0.8</v>
      </c>
      <c r="AT1631" s="180">
        <v>1.08913616438545</v>
      </c>
      <c r="AU1631" s="181">
        <v>1624</v>
      </c>
    </row>
    <row r="1632" customHeight="1" spans="1:47">
      <c r="A1632" s="184" t="s">
        <v>1863</v>
      </c>
      <c r="B1632" s="185" t="s">
        <v>1873</v>
      </c>
      <c r="C1632" s="167" t="s">
        <v>1879</v>
      </c>
      <c r="D1632" s="186">
        <v>0</v>
      </c>
      <c r="E1632" s="186">
        <v>0.65</v>
      </c>
      <c r="F1632" s="186" t="s">
        <v>160</v>
      </c>
      <c r="G1632" s="186" t="s">
        <v>160</v>
      </c>
      <c r="H1632" s="186" t="s">
        <v>160</v>
      </c>
      <c r="I1632" s="196" t="s">
        <v>160</v>
      </c>
      <c r="J1632" s="186" t="s">
        <v>160</v>
      </c>
      <c r="K1632" s="196" t="s">
        <v>160</v>
      </c>
      <c r="L1632" s="171">
        <v>0.3247</v>
      </c>
      <c r="M1632" s="172">
        <v>4267</v>
      </c>
      <c r="N1632" s="173">
        <v>98.18</v>
      </c>
      <c r="O1632" s="173">
        <v>34.92</v>
      </c>
      <c r="Q1632" s="175">
        <v>34.02</v>
      </c>
      <c r="S1632" s="174">
        <f t="shared" si="50"/>
        <v>1.40076</v>
      </c>
      <c r="T1632" s="177">
        <f t="shared" si="51"/>
        <v>-1</v>
      </c>
      <c r="U1632" s="203">
        <v>3.3</v>
      </c>
      <c r="V1632" s="203">
        <v>4.08</v>
      </c>
      <c r="W1632" s="203">
        <v>4.81</v>
      </c>
      <c r="X1632" s="203">
        <v>5.83</v>
      </c>
      <c r="Y1632" s="203">
        <v>5.98</v>
      </c>
      <c r="Z1632" s="203">
        <v>5.88</v>
      </c>
      <c r="AA1632" s="203">
        <v>6.11</v>
      </c>
      <c r="AB1632" s="203">
        <v>5.73</v>
      </c>
      <c r="AC1632" s="203">
        <v>4.92</v>
      </c>
      <c r="AD1632" s="203">
        <v>4.16</v>
      </c>
      <c r="AE1632" s="203">
        <v>3.61</v>
      </c>
      <c r="AF1632" s="203">
        <v>3.12</v>
      </c>
      <c r="AG1632" s="179">
        <v>3.76118392872441</v>
      </c>
      <c r="AH1632" s="179">
        <v>4.65019103915018</v>
      </c>
      <c r="AI1632" s="179">
        <v>5.48221051429224</v>
      </c>
      <c r="AJ1632" s="179">
        <v>6.64475827407979</v>
      </c>
      <c r="AK1632" s="179">
        <v>6.81572117993089</v>
      </c>
      <c r="AL1632" s="179">
        <v>6.70174590936349</v>
      </c>
      <c r="AM1632" s="179">
        <v>6.96388903166852</v>
      </c>
      <c r="AN1632" s="179">
        <v>6.53078300351238</v>
      </c>
      <c r="AO1632" s="179">
        <v>5.60758331191639</v>
      </c>
      <c r="AP1632" s="179">
        <v>4.7413712556041</v>
      </c>
      <c r="AQ1632" s="179">
        <v>4.11450726748337</v>
      </c>
      <c r="AR1632" s="179">
        <v>3.55602844170308</v>
      </c>
      <c r="AS1632" s="177">
        <v>0.8</v>
      </c>
      <c r="AT1632" s="180">
        <v>1.08905358629754</v>
      </c>
      <c r="AU1632" s="181">
        <v>1625</v>
      </c>
    </row>
    <row r="1633" customHeight="1" spans="1:47">
      <c r="A1633" s="184" t="s">
        <v>1863</v>
      </c>
      <c r="B1633" s="185" t="s">
        <v>1880</v>
      </c>
      <c r="C1633" s="167" t="s">
        <v>1881</v>
      </c>
      <c r="D1633" s="186">
        <v>0</v>
      </c>
      <c r="E1633" s="186">
        <v>0.65</v>
      </c>
      <c r="F1633" s="186" t="s">
        <v>160</v>
      </c>
      <c r="G1633" s="186" t="s">
        <v>160</v>
      </c>
      <c r="H1633" s="186" t="s">
        <v>160</v>
      </c>
      <c r="I1633" s="196" t="s">
        <v>160</v>
      </c>
      <c r="J1633" s="186" t="s">
        <v>160</v>
      </c>
      <c r="K1633" s="196" t="s">
        <v>160</v>
      </c>
      <c r="L1633" s="171">
        <v>0.3247</v>
      </c>
      <c r="M1633" s="172">
        <v>2867</v>
      </c>
      <c r="N1633" s="173">
        <v>101.62</v>
      </c>
      <c r="O1633" s="173">
        <v>37.38</v>
      </c>
      <c r="Q1633" s="175">
        <v>37.38</v>
      </c>
      <c r="S1633" s="174">
        <f t="shared" si="50"/>
        <v>1.302096</v>
      </c>
      <c r="T1633" s="177">
        <f t="shared" si="51"/>
        <v>-1</v>
      </c>
      <c r="U1633" s="203">
        <v>3.17</v>
      </c>
      <c r="V1633" s="203">
        <v>3.98</v>
      </c>
      <c r="W1633" s="203">
        <v>4.69</v>
      </c>
      <c r="X1633" s="203">
        <v>5.39</v>
      </c>
      <c r="Y1633" s="203">
        <v>5.58</v>
      </c>
      <c r="Z1633" s="203">
        <v>5.48</v>
      </c>
      <c r="AA1633" s="203">
        <v>5.57</v>
      </c>
      <c r="AB1633" s="203">
        <v>5.2</v>
      </c>
      <c r="AC1633" s="203">
        <v>4.46</v>
      </c>
      <c r="AD1633" s="203">
        <v>3.83</v>
      </c>
      <c r="AE1633" s="203">
        <v>3.3</v>
      </c>
      <c r="AF1633" s="203">
        <v>2.84</v>
      </c>
      <c r="AG1633" s="179">
        <v>3.72186069229918</v>
      </c>
      <c r="AH1633" s="179">
        <v>4.67287241493715</v>
      </c>
      <c r="AI1633" s="179">
        <v>5.50647528292845</v>
      </c>
      <c r="AJ1633" s="179">
        <v>6.32833726545508</v>
      </c>
      <c r="AK1633" s="179">
        <v>6.55141408928374</v>
      </c>
      <c r="AL1633" s="179">
        <v>6.43400523463708</v>
      </c>
      <c r="AM1633" s="179">
        <v>6.53967320381907</v>
      </c>
      <c r="AN1633" s="179">
        <v>6.10526044162642</v>
      </c>
      <c r="AO1633" s="179">
        <v>5.23643491724112</v>
      </c>
      <c r="AP1633" s="179">
        <v>4.49675913296715</v>
      </c>
      <c r="AQ1633" s="179">
        <v>3.87449220333985</v>
      </c>
      <c r="AR1633" s="179">
        <v>3.3344114719652</v>
      </c>
      <c r="AS1633" s="177">
        <v>0.8</v>
      </c>
      <c r="AT1633" s="180">
        <v>1.08800258810456</v>
      </c>
      <c r="AU1633" s="181">
        <v>1626</v>
      </c>
    </row>
    <row r="1634" customHeight="1" spans="1:47">
      <c r="A1634" s="184" t="s">
        <v>1863</v>
      </c>
      <c r="B1634" s="185" t="s">
        <v>1880</v>
      </c>
      <c r="C1634" s="167" t="s">
        <v>1882</v>
      </c>
      <c r="D1634" s="186">
        <v>0</v>
      </c>
      <c r="E1634" s="186">
        <v>0.65</v>
      </c>
      <c r="F1634" s="186" t="s">
        <v>160</v>
      </c>
      <c r="G1634" s="186" t="s">
        <v>160</v>
      </c>
      <c r="H1634" s="186" t="s">
        <v>160</v>
      </c>
      <c r="I1634" s="196" t="s">
        <v>160</v>
      </c>
      <c r="J1634" s="186" t="s">
        <v>160</v>
      </c>
      <c r="K1634" s="196" t="s">
        <v>160</v>
      </c>
      <c r="L1634" s="171">
        <v>0.3247</v>
      </c>
      <c r="M1634" s="172">
        <v>2730</v>
      </c>
      <c r="N1634" s="173">
        <v>100.25</v>
      </c>
      <c r="O1634" s="173">
        <v>38.18</v>
      </c>
      <c r="Q1634" s="175">
        <v>38.28</v>
      </c>
      <c r="S1634" s="174">
        <f t="shared" si="50"/>
        <v>1.334416</v>
      </c>
      <c r="T1634" s="177">
        <f t="shared" si="51"/>
        <v>-1</v>
      </c>
      <c r="U1634" s="203">
        <v>3.11</v>
      </c>
      <c r="V1634" s="203">
        <v>4.01</v>
      </c>
      <c r="W1634" s="203">
        <v>4.89</v>
      </c>
      <c r="X1634" s="203">
        <v>5.73</v>
      </c>
      <c r="Y1634" s="203">
        <v>5.82</v>
      </c>
      <c r="Z1634" s="203">
        <v>5.69</v>
      </c>
      <c r="AA1634" s="203">
        <v>5.62</v>
      </c>
      <c r="AB1634" s="203">
        <v>5.22</v>
      </c>
      <c r="AC1634" s="203">
        <v>4.64</v>
      </c>
      <c r="AD1634" s="203">
        <v>4.04</v>
      </c>
      <c r="AE1634" s="203">
        <v>3.31</v>
      </c>
      <c r="AF1634" s="203">
        <v>2.74</v>
      </c>
      <c r="AG1634" s="179">
        <v>3.69011618565725</v>
      </c>
      <c r="AH1634" s="179">
        <v>4.75799546768024</v>
      </c>
      <c r="AI1634" s="179">
        <v>5.80214409899162</v>
      </c>
      <c r="AJ1634" s="179">
        <v>6.79883142887975</v>
      </c>
      <c r="AK1634" s="179">
        <v>6.90561935708205</v>
      </c>
      <c r="AL1634" s="179">
        <v>6.75137012745651</v>
      </c>
      <c r="AM1634" s="179">
        <v>6.66831284996583</v>
      </c>
      <c r="AN1634" s="179">
        <v>6.19369983573339</v>
      </c>
      <c r="AO1634" s="179">
        <v>5.50551096509634</v>
      </c>
      <c r="AP1634" s="179">
        <v>4.79359144374768</v>
      </c>
      <c r="AQ1634" s="179">
        <v>3.92742269277347</v>
      </c>
      <c r="AR1634" s="179">
        <v>3.25109914749224</v>
      </c>
      <c r="AS1634" s="177">
        <v>0.8</v>
      </c>
      <c r="AT1634" s="180">
        <v>1.09244737637933</v>
      </c>
      <c r="AU1634" s="181">
        <v>1627</v>
      </c>
    </row>
    <row r="1635" customHeight="1" spans="1:47">
      <c r="A1635" s="184" t="s">
        <v>1863</v>
      </c>
      <c r="B1635" s="185" t="s">
        <v>1880</v>
      </c>
      <c r="C1635" s="167" t="s">
        <v>1883</v>
      </c>
      <c r="D1635" s="186">
        <v>0</v>
      </c>
      <c r="E1635" s="186">
        <v>0.65</v>
      </c>
      <c r="F1635" s="186" t="s">
        <v>160</v>
      </c>
      <c r="G1635" s="186" t="s">
        <v>160</v>
      </c>
      <c r="H1635" s="186" t="s">
        <v>160</v>
      </c>
      <c r="I1635" s="196" t="s">
        <v>160</v>
      </c>
      <c r="J1635" s="186" t="s">
        <v>160</v>
      </c>
      <c r="K1635" s="196" t="s">
        <v>160</v>
      </c>
      <c r="L1635" s="171">
        <v>0.3247</v>
      </c>
      <c r="M1635" s="172">
        <v>3009</v>
      </c>
      <c r="N1635" s="173">
        <v>100.98</v>
      </c>
      <c r="O1635" s="173">
        <v>36.9</v>
      </c>
      <c r="Q1635" s="175">
        <v>37.1</v>
      </c>
      <c r="S1635" s="174">
        <f t="shared" si="50"/>
        <v>1.39888</v>
      </c>
      <c r="T1635" s="177">
        <f t="shared" si="51"/>
        <v>-1</v>
      </c>
      <c r="U1635" s="203">
        <v>3.25</v>
      </c>
      <c r="V1635" s="203">
        <v>4.16</v>
      </c>
      <c r="W1635" s="203">
        <v>5.07</v>
      </c>
      <c r="X1635" s="203">
        <v>6.07</v>
      </c>
      <c r="Y1635" s="203">
        <v>6.07</v>
      </c>
      <c r="Z1635" s="203">
        <v>5.82</v>
      </c>
      <c r="AA1635" s="203">
        <v>5.92</v>
      </c>
      <c r="AB1635" s="203">
        <v>5.59</v>
      </c>
      <c r="AC1635" s="203">
        <v>4.71</v>
      </c>
      <c r="AD1635" s="203">
        <v>4.24</v>
      </c>
      <c r="AE1635" s="203">
        <v>3.58</v>
      </c>
      <c r="AF1635" s="203">
        <v>2.98</v>
      </c>
      <c r="AG1635" s="179">
        <v>3.81537658698387</v>
      </c>
      <c r="AH1635" s="179">
        <v>4.88368203133936</v>
      </c>
      <c r="AI1635" s="179">
        <v>5.95198747569484</v>
      </c>
      <c r="AJ1635" s="179">
        <v>7.12594950245911</v>
      </c>
      <c r="AK1635" s="179">
        <v>7.12594950245911</v>
      </c>
      <c r="AL1635" s="179">
        <v>6.83245899576804</v>
      </c>
      <c r="AM1635" s="179">
        <v>6.94985519844447</v>
      </c>
      <c r="AN1635" s="179">
        <v>6.56244772961226</v>
      </c>
      <c r="AO1635" s="179">
        <v>5.5293611460597</v>
      </c>
      <c r="AP1635" s="179">
        <v>4.9775989934805</v>
      </c>
      <c r="AQ1635" s="179">
        <v>4.20278405581608</v>
      </c>
      <c r="AR1635" s="179">
        <v>3.49840683975752</v>
      </c>
      <c r="AS1635" s="177">
        <v>0.8</v>
      </c>
      <c r="AT1635" s="180">
        <v>1.10589084410228</v>
      </c>
      <c r="AU1635" s="181">
        <v>1628</v>
      </c>
    </row>
    <row r="1636" customHeight="1" spans="1:47">
      <c r="A1636" s="184" t="s">
        <v>1863</v>
      </c>
      <c r="B1636" s="185" t="s">
        <v>1880</v>
      </c>
      <c r="C1636" s="167" t="s">
        <v>1884</v>
      </c>
      <c r="D1636" s="186">
        <v>0</v>
      </c>
      <c r="E1636" s="186">
        <v>0.65</v>
      </c>
      <c r="F1636" s="186" t="s">
        <v>160</v>
      </c>
      <c r="G1636" s="186" t="s">
        <v>160</v>
      </c>
      <c r="H1636" s="186" t="s">
        <v>160</v>
      </c>
      <c r="I1636" s="196" t="s">
        <v>160</v>
      </c>
      <c r="J1636" s="186" t="s">
        <v>160</v>
      </c>
      <c r="K1636" s="196" t="s">
        <v>160</v>
      </c>
      <c r="L1636" s="171">
        <v>0.3247</v>
      </c>
      <c r="M1636" s="172">
        <v>3309</v>
      </c>
      <c r="N1636" s="173">
        <v>100.13</v>
      </c>
      <c r="O1636" s="173">
        <v>37.33</v>
      </c>
      <c r="Q1636" s="175">
        <v>37.43</v>
      </c>
      <c r="S1636" s="174">
        <f t="shared" si="50"/>
        <v>1.367632</v>
      </c>
      <c r="T1636" s="177">
        <f t="shared" si="51"/>
        <v>-1</v>
      </c>
      <c r="U1636" s="203">
        <v>3.21</v>
      </c>
      <c r="V1636" s="203">
        <v>4.12</v>
      </c>
      <c r="W1636" s="203">
        <v>4.97</v>
      </c>
      <c r="X1636" s="203">
        <v>5.75</v>
      </c>
      <c r="Y1636" s="203">
        <v>5.86</v>
      </c>
      <c r="Z1636" s="203">
        <v>5.72</v>
      </c>
      <c r="AA1636" s="203">
        <v>5.84</v>
      </c>
      <c r="AB1636" s="203">
        <v>5.49</v>
      </c>
      <c r="AC1636" s="203">
        <v>4.76</v>
      </c>
      <c r="AD1636" s="203">
        <v>4.12</v>
      </c>
      <c r="AE1636" s="203">
        <v>3.45</v>
      </c>
      <c r="AF1636" s="203">
        <v>2.89</v>
      </c>
      <c r="AG1636" s="179">
        <v>3.78159007686278</v>
      </c>
      <c r="AH1636" s="179">
        <v>4.85362963136282</v>
      </c>
      <c r="AI1636" s="179">
        <v>5.85498525919253</v>
      </c>
      <c r="AJ1636" s="179">
        <v>6.77387630590685</v>
      </c>
      <c r="AK1636" s="179">
        <v>6.90346350480246</v>
      </c>
      <c r="AL1636" s="179">
        <v>6.73853434257169</v>
      </c>
      <c r="AM1636" s="179">
        <v>6.87990219591235</v>
      </c>
      <c r="AN1636" s="179">
        <v>6.46757929033541</v>
      </c>
      <c r="AO1636" s="179">
        <v>5.60759151584637</v>
      </c>
      <c r="AP1636" s="179">
        <v>4.85362963136282</v>
      </c>
      <c r="AQ1636" s="179">
        <v>4.06432578354411</v>
      </c>
      <c r="AR1636" s="179">
        <v>3.40460913462101</v>
      </c>
      <c r="AS1636" s="177">
        <v>0.8</v>
      </c>
      <c r="AT1636" s="180">
        <v>1.10589084410228</v>
      </c>
      <c r="AU1636" s="181">
        <v>1629</v>
      </c>
    </row>
    <row r="1637" customHeight="1" spans="1:47">
      <c r="A1637" s="184" t="s">
        <v>1863</v>
      </c>
      <c r="B1637" s="185" t="s">
        <v>1885</v>
      </c>
      <c r="C1637" s="167" t="s">
        <v>1886</v>
      </c>
      <c r="D1637" s="186">
        <v>0</v>
      </c>
      <c r="E1637" s="186">
        <v>0.65</v>
      </c>
      <c r="F1637" s="186" t="s">
        <v>160</v>
      </c>
      <c r="G1637" s="186" t="s">
        <v>160</v>
      </c>
      <c r="H1637" s="186" t="s">
        <v>160</v>
      </c>
      <c r="I1637" s="196" t="s">
        <v>160</v>
      </c>
      <c r="J1637" s="186" t="s">
        <v>160</v>
      </c>
      <c r="K1637" s="196" t="s">
        <v>160</v>
      </c>
      <c r="L1637" s="171">
        <v>0.3247</v>
      </c>
      <c r="M1637" s="172">
        <v>2117</v>
      </c>
      <c r="N1637" s="173">
        <v>102.12</v>
      </c>
      <c r="O1637" s="173">
        <v>36.5</v>
      </c>
      <c r="Q1637" s="175">
        <v>36.7</v>
      </c>
      <c r="S1637" s="174">
        <f t="shared" si="50"/>
        <v>1.307792</v>
      </c>
      <c r="T1637" s="177">
        <f t="shared" si="51"/>
        <v>-1</v>
      </c>
      <c r="U1637" s="203">
        <v>3.29</v>
      </c>
      <c r="V1637" s="203">
        <v>4.06</v>
      </c>
      <c r="W1637" s="203">
        <v>4.72</v>
      </c>
      <c r="X1637" s="203">
        <v>5.51</v>
      </c>
      <c r="Y1637" s="203">
        <v>5.53</v>
      </c>
      <c r="Z1637" s="203">
        <v>5.5</v>
      </c>
      <c r="AA1637" s="203">
        <v>5.55</v>
      </c>
      <c r="AB1637" s="203">
        <v>5.12</v>
      </c>
      <c r="AC1637" s="203">
        <v>4.28</v>
      </c>
      <c r="AD1637" s="203">
        <v>3.77</v>
      </c>
      <c r="AE1637" s="203">
        <v>3.42</v>
      </c>
      <c r="AF1637" s="203">
        <v>2.98</v>
      </c>
      <c r="AG1637" s="179">
        <v>3.83556271945386</v>
      </c>
      <c r="AH1637" s="179">
        <v>4.73324761124093</v>
      </c>
      <c r="AI1637" s="179">
        <v>5.50269180420128</v>
      </c>
      <c r="AJ1637" s="179">
        <v>6.42369318668412</v>
      </c>
      <c r="AK1637" s="179">
        <v>6.44700967737989</v>
      </c>
      <c r="AL1637" s="179">
        <v>6.41203494133623</v>
      </c>
      <c r="AM1637" s="179">
        <v>6.47032616807566</v>
      </c>
      <c r="AN1637" s="179">
        <v>5.96902161811664</v>
      </c>
      <c r="AO1637" s="179">
        <v>4.98972900889438</v>
      </c>
      <c r="AP1637" s="179">
        <v>4.39515849615229</v>
      </c>
      <c r="AQ1637" s="179">
        <v>3.98711990897635</v>
      </c>
      <c r="AR1637" s="179">
        <v>3.47415711366945</v>
      </c>
      <c r="AS1637" s="177">
        <v>0.8</v>
      </c>
      <c r="AT1637" s="180">
        <v>1.10556777563926</v>
      </c>
      <c r="AU1637" s="181">
        <v>1630</v>
      </c>
    </row>
    <row r="1638" customHeight="1" spans="1:47">
      <c r="A1638" s="184" t="s">
        <v>1863</v>
      </c>
      <c r="B1638" s="185" t="s">
        <v>1885</v>
      </c>
      <c r="C1638" s="167" t="s">
        <v>1887</v>
      </c>
      <c r="D1638" s="186">
        <v>0</v>
      </c>
      <c r="E1638" s="186">
        <v>0.65</v>
      </c>
      <c r="F1638" s="186" t="s">
        <v>160</v>
      </c>
      <c r="G1638" s="186" t="s">
        <v>160</v>
      </c>
      <c r="H1638" s="186" t="s">
        <v>160</v>
      </c>
      <c r="I1638" s="196" t="s">
        <v>160</v>
      </c>
      <c r="J1638" s="186" t="s">
        <v>160</v>
      </c>
      <c r="K1638" s="196" t="s">
        <v>160</v>
      </c>
      <c r="L1638" s="171">
        <v>0.3247</v>
      </c>
      <c r="M1638" s="172">
        <v>1817</v>
      </c>
      <c r="N1638" s="173">
        <v>102.8</v>
      </c>
      <c r="O1638" s="173">
        <v>36.33</v>
      </c>
      <c r="Q1638" s="175">
        <v>36.43</v>
      </c>
      <c r="S1638" s="174">
        <f t="shared" si="50"/>
        <v>1.307792</v>
      </c>
      <c r="T1638" s="177">
        <f t="shared" si="51"/>
        <v>-1</v>
      </c>
      <c r="U1638" s="203">
        <v>3.29</v>
      </c>
      <c r="V1638" s="203">
        <v>4.06</v>
      </c>
      <c r="W1638" s="203">
        <v>4.72</v>
      </c>
      <c r="X1638" s="203">
        <v>5.51</v>
      </c>
      <c r="Y1638" s="203">
        <v>5.53</v>
      </c>
      <c r="Z1638" s="203">
        <v>5.5</v>
      </c>
      <c r="AA1638" s="203">
        <v>5.55</v>
      </c>
      <c r="AB1638" s="203">
        <v>5.12</v>
      </c>
      <c r="AC1638" s="203">
        <v>4.28</v>
      </c>
      <c r="AD1638" s="203">
        <v>3.77</v>
      </c>
      <c r="AE1638" s="203">
        <v>3.42</v>
      </c>
      <c r="AF1638" s="203">
        <v>2.98</v>
      </c>
      <c r="AG1638" s="179">
        <v>3.82499681906603</v>
      </c>
      <c r="AH1638" s="179">
        <v>4.72020884054957</v>
      </c>
      <c r="AI1638" s="179">
        <v>5.4875334303926</v>
      </c>
      <c r="AJ1638" s="179">
        <v>6.40599771217441</v>
      </c>
      <c r="AK1638" s="179">
        <v>6.42924997247269</v>
      </c>
      <c r="AL1638" s="179">
        <v>6.39437158202528</v>
      </c>
      <c r="AM1638" s="179">
        <v>6.45250223277096</v>
      </c>
      <c r="AN1638" s="179">
        <v>5.95257863635807</v>
      </c>
      <c r="AO1638" s="179">
        <v>4.97598370383058</v>
      </c>
      <c r="AP1638" s="179">
        <v>4.3830510662246</v>
      </c>
      <c r="AQ1638" s="179">
        <v>3.97613651100481</v>
      </c>
      <c r="AR1638" s="179">
        <v>3.46458678444279</v>
      </c>
      <c r="AS1638" s="177">
        <v>0.8</v>
      </c>
      <c r="AT1638" s="180">
        <v>1.10474979378609</v>
      </c>
      <c r="AU1638" s="181">
        <v>1631</v>
      </c>
    </row>
    <row r="1639" customHeight="1" spans="1:47">
      <c r="A1639" s="184" t="s">
        <v>1863</v>
      </c>
      <c r="B1639" s="185" t="s">
        <v>1885</v>
      </c>
      <c r="C1639" s="167" t="s">
        <v>1888</v>
      </c>
      <c r="D1639" s="186">
        <v>0</v>
      </c>
      <c r="E1639" s="186">
        <v>0.65</v>
      </c>
      <c r="F1639" s="186" t="s">
        <v>160</v>
      </c>
      <c r="G1639" s="186" t="s">
        <v>160</v>
      </c>
      <c r="H1639" s="186" t="s">
        <v>160</v>
      </c>
      <c r="I1639" s="196" t="s">
        <v>160</v>
      </c>
      <c r="J1639" s="186" t="s">
        <v>160</v>
      </c>
      <c r="K1639" s="196" t="s">
        <v>160</v>
      </c>
      <c r="L1639" s="171">
        <v>0.3247</v>
      </c>
      <c r="M1639" s="172">
        <v>2117</v>
      </c>
      <c r="N1639" s="173">
        <v>102.4</v>
      </c>
      <c r="O1639" s="173">
        <v>36.48</v>
      </c>
      <c r="Q1639" s="175">
        <v>36.68</v>
      </c>
      <c r="S1639" s="174">
        <f t="shared" si="50"/>
        <v>1.307792</v>
      </c>
      <c r="T1639" s="177">
        <f t="shared" si="51"/>
        <v>-1</v>
      </c>
      <c r="U1639" s="203">
        <v>3.29</v>
      </c>
      <c r="V1639" s="203">
        <v>4.06</v>
      </c>
      <c r="W1639" s="203">
        <v>4.72</v>
      </c>
      <c r="X1639" s="203">
        <v>5.51</v>
      </c>
      <c r="Y1639" s="203">
        <v>5.53</v>
      </c>
      <c r="Z1639" s="203">
        <v>5.5</v>
      </c>
      <c r="AA1639" s="203">
        <v>5.55</v>
      </c>
      <c r="AB1639" s="203">
        <v>5.12</v>
      </c>
      <c r="AC1639" s="203">
        <v>4.28</v>
      </c>
      <c r="AD1639" s="203">
        <v>3.77</v>
      </c>
      <c r="AE1639" s="203">
        <v>3.42</v>
      </c>
      <c r="AF1639" s="203">
        <v>2.98</v>
      </c>
      <c r="AG1639" s="179">
        <v>3.83467719637373</v>
      </c>
      <c r="AH1639" s="179">
        <v>4.73215483807823</v>
      </c>
      <c r="AI1639" s="179">
        <v>5.50142138811065</v>
      </c>
      <c r="AJ1639" s="179">
        <v>6.42221013739188</v>
      </c>
      <c r="AK1639" s="179">
        <v>6.44552124496862</v>
      </c>
      <c r="AL1639" s="179">
        <v>6.41055458360351</v>
      </c>
      <c r="AM1639" s="179">
        <v>6.46883235254536</v>
      </c>
      <c r="AN1639" s="179">
        <v>5.96764353964545</v>
      </c>
      <c r="AO1639" s="179">
        <v>4.98857702142237</v>
      </c>
      <c r="AP1639" s="179">
        <v>4.3941437782155</v>
      </c>
      <c r="AQ1639" s="179">
        <v>3.98619939562254</v>
      </c>
      <c r="AR1639" s="179">
        <v>3.47335502893426</v>
      </c>
      <c r="AS1639" s="177">
        <v>0.8</v>
      </c>
      <c r="AT1639" s="180">
        <v>1.0965837228485</v>
      </c>
      <c r="AU1639" s="181">
        <v>1632</v>
      </c>
    </row>
    <row r="1640" customHeight="1" spans="1:47">
      <c r="A1640" s="184" t="s">
        <v>1863</v>
      </c>
      <c r="B1640" s="185" t="s">
        <v>1885</v>
      </c>
      <c r="C1640" s="167" t="s">
        <v>1889</v>
      </c>
      <c r="D1640" s="186">
        <v>0</v>
      </c>
      <c r="E1640" s="186">
        <v>0.65</v>
      </c>
      <c r="F1640" s="186" t="s">
        <v>160</v>
      </c>
      <c r="G1640" s="186" t="s">
        <v>160</v>
      </c>
      <c r="H1640" s="186" t="s">
        <v>160</v>
      </c>
      <c r="I1640" s="196" t="s">
        <v>160</v>
      </c>
      <c r="J1640" s="186" t="s">
        <v>160</v>
      </c>
      <c r="K1640" s="196" t="s">
        <v>160</v>
      </c>
      <c r="L1640" s="171">
        <v>0.3247</v>
      </c>
      <c r="M1640" s="172">
        <v>2535</v>
      </c>
      <c r="N1640" s="173">
        <v>101.95</v>
      </c>
      <c r="O1640" s="173">
        <v>36.83</v>
      </c>
      <c r="Q1640" s="175">
        <v>37.33</v>
      </c>
      <c r="S1640" s="174">
        <f t="shared" si="50"/>
        <v>1.363848</v>
      </c>
      <c r="T1640" s="177">
        <f t="shared" si="51"/>
        <v>-1</v>
      </c>
      <c r="U1640" s="203">
        <v>3.35</v>
      </c>
      <c r="V1640" s="203">
        <v>4.23</v>
      </c>
      <c r="W1640" s="203">
        <v>5.02</v>
      </c>
      <c r="X1640" s="203">
        <v>5.8</v>
      </c>
      <c r="Y1640" s="203">
        <v>5.78</v>
      </c>
      <c r="Z1640" s="203">
        <v>5.67</v>
      </c>
      <c r="AA1640" s="203">
        <v>5.8</v>
      </c>
      <c r="AB1640" s="203">
        <v>5.42</v>
      </c>
      <c r="AC1640" s="203">
        <v>4.47</v>
      </c>
      <c r="AD1640" s="203">
        <v>4.01</v>
      </c>
      <c r="AE1640" s="203">
        <v>3.49</v>
      </c>
      <c r="AF1640" s="203">
        <v>2.99</v>
      </c>
      <c r="AG1640" s="179">
        <v>3.93829019069574</v>
      </c>
      <c r="AH1640" s="179">
        <v>4.97282612138596</v>
      </c>
      <c r="AI1640" s="179">
        <v>5.90155724098287</v>
      </c>
      <c r="AJ1640" s="179">
        <v>6.81853227045829</v>
      </c>
      <c r="AK1640" s="179">
        <v>6.79502009021533</v>
      </c>
      <c r="AL1640" s="179">
        <v>6.66570309887905</v>
      </c>
      <c r="AM1640" s="179">
        <v>6.81853227045829</v>
      </c>
      <c r="AN1640" s="179">
        <v>6.37180084584206</v>
      </c>
      <c r="AO1640" s="179">
        <v>5.25497228430148</v>
      </c>
      <c r="AP1640" s="179">
        <v>4.7141921387134</v>
      </c>
      <c r="AQ1640" s="179">
        <v>4.10287545239646</v>
      </c>
      <c r="AR1640" s="179">
        <v>3.51507094632246</v>
      </c>
      <c r="AS1640" s="177">
        <v>0.8</v>
      </c>
      <c r="AT1640" s="180">
        <v>1.10538218311795</v>
      </c>
      <c r="AU1640" s="181">
        <v>1633</v>
      </c>
    </row>
    <row r="1641" customHeight="1" spans="1:47">
      <c r="A1641" s="184" t="s">
        <v>1863</v>
      </c>
      <c r="B1641" s="185" t="s">
        <v>1885</v>
      </c>
      <c r="C1641" s="167" t="s">
        <v>1890</v>
      </c>
      <c r="D1641" s="186">
        <v>0</v>
      </c>
      <c r="E1641" s="186">
        <v>0.65</v>
      </c>
      <c r="F1641" s="186" t="s">
        <v>160</v>
      </c>
      <c r="G1641" s="186" t="s">
        <v>160</v>
      </c>
      <c r="H1641" s="186" t="s">
        <v>160</v>
      </c>
      <c r="I1641" s="196" t="s">
        <v>160</v>
      </c>
      <c r="J1641" s="186" t="s">
        <v>160</v>
      </c>
      <c r="K1641" s="196" t="s">
        <v>160</v>
      </c>
      <c r="L1641" s="171">
        <v>0.3247</v>
      </c>
      <c r="M1641" s="172">
        <v>2836</v>
      </c>
      <c r="N1641" s="173">
        <v>102.27</v>
      </c>
      <c r="O1641" s="173">
        <v>36.1</v>
      </c>
      <c r="Q1641" s="175">
        <v>36.1</v>
      </c>
      <c r="S1641" s="174">
        <f t="shared" si="50"/>
        <v>1.307792</v>
      </c>
      <c r="T1641" s="177">
        <f t="shared" si="51"/>
        <v>-1</v>
      </c>
      <c r="U1641" s="203">
        <v>3.29</v>
      </c>
      <c r="V1641" s="203">
        <v>4.06</v>
      </c>
      <c r="W1641" s="203">
        <v>4.72</v>
      </c>
      <c r="X1641" s="203">
        <v>5.51</v>
      </c>
      <c r="Y1641" s="203">
        <v>5.53</v>
      </c>
      <c r="Z1641" s="203">
        <v>5.5</v>
      </c>
      <c r="AA1641" s="203">
        <v>5.55</v>
      </c>
      <c r="AB1641" s="203">
        <v>5.12</v>
      </c>
      <c r="AC1641" s="203">
        <v>4.28</v>
      </c>
      <c r="AD1641" s="203">
        <v>3.77</v>
      </c>
      <c r="AE1641" s="203">
        <v>3.42</v>
      </c>
      <c r="AF1641" s="203">
        <v>2.98</v>
      </c>
      <c r="AG1641" s="179">
        <v>3.81223723650244</v>
      </c>
      <c r="AH1641" s="179">
        <v>4.70446297270514</v>
      </c>
      <c r="AI1641" s="179">
        <v>5.46922788945031</v>
      </c>
      <c r="AJ1641" s="179">
        <v>6.38462832009983</v>
      </c>
      <c r="AK1641" s="179">
        <v>6.40780301454665</v>
      </c>
      <c r="AL1641" s="179">
        <v>6.37304097287642</v>
      </c>
      <c r="AM1641" s="179">
        <v>6.43097770899348</v>
      </c>
      <c r="AN1641" s="179">
        <v>5.93272177838678</v>
      </c>
      <c r="AO1641" s="179">
        <v>4.9593846116202</v>
      </c>
      <c r="AP1641" s="179">
        <v>4.3684299032262</v>
      </c>
      <c r="AQ1641" s="179">
        <v>3.96287275040679</v>
      </c>
      <c r="AR1641" s="179">
        <v>3.45302947257668</v>
      </c>
      <c r="AS1641" s="177">
        <v>0.8</v>
      </c>
      <c r="AT1641" s="180">
        <v>1.10165819572349</v>
      </c>
      <c r="AU1641" s="181">
        <v>1634</v>
      </c>
    </row>
    <row r="1642" customHeight="1" spans="1:47">
      <c r="A1642" s="184" t="s">
        <v>1863</v>
      </c>
      <c r="B1642" s="185" t="s">
        <v>1885</v>
      </c>
      <c r="C1642" s="167" t="s">
        <v>1891</v>
      </c>
      <c r="D1642" s="186">
        <v>0</v>
      </c>
      <c r="E1642" s="186">
        <v>0.65</v>
      </c>
      <c r="F1642" s="186" t="s">
        <v>160</v>
      </c>
      <c r="G1642" s="186" t="s">
        <v>160</v>
      </c>
      <c r="H1642" s="186" t="s">
        <v>160</v>
      </c>
      <c r="I1642" s="196" t="s">
        <v>160</v>
      </c>
      <c r="J1642" s="186" t="s">
        <v>160</v>
      </c>
      <c r="K1642" s="196" t="s">
        <v>160</v>
      </c>
      <c r="L1642" s="171">
        <v>0.3247</v>
      </c>
      <c r="M1642" s="172">
        <v>1872</v>
      </c>
      <c r="N1642" s="173">
        <v>102.48</v>
      </c>
      <c r="O1642" s="173">
        <v>35.85</v>
      </c>
      <c r="Q1642" s="175">
        <v>36.55</v>
      </c>
      <c r="S1642" s="174">
        <f t="shared" si="50"/>
        <v>1.332856</v>
      </c>
      <c r="T1642" s="177">
        <f t="shared" si="51"/>
        <v>-1</v>
      </c>
      <c r="U1642" s="203">
        <v>3.41</v>
      </c>
      <c r="V1642" s="203">
        <v>4.15</v>
      </c>
      <c r="W1642" s="203">
        <v>4.8</v>
      </c>
      <c r="X1642" s="203">
        <v>5.63</v>
      </c>
      <c r="Y1642" s="203">
        <v>5.51</v>
      </c>
      <c r="Z1642" s="203">
        <v>5.51</v>
      </c>
      <c r="AA1642" s="203">
        <v>5.55</v>
      </c>
      <c r="AB1642" s="203">
        <v>5.26</v>
      </c>
      <c r="AC1642" s="203">
        <v>4.31</v>
      </c>
      <c r="AD1642" s="203">
        <v>3.9</v>
      </c>
      <c r="AE1642" s="203">
        <v>3.59</v>
      </c>
      <c r="AF1642" s="203">
        <v>3.14</v>
      </c>
      <c r="AG1642" s="179">
        <v>3.97225794834551</v>
      </c>
      <c r="AH1642" s="179">
        <v>4.83427286968735</v>
      </c>
      <c r="AI1642" s="179">
        <v>5.59144813843356</v>
      </c>
      <c r="AJ1642" s="179">
        <v>6.55830271237103</v>
      </c>
      <c r="AK1642" s="179">
        <v>6.41851650891019</v>
      </c>
      <c r="AL1642" s="179">
        <v>6.41851650891019</v>
      </c>
      <c r="AM1642" s="179">
        <v>6.4651119100638</v>
      </c>
      <c r="AN1642" s="179">
        <v>6.12729525170011</v>
      </c>
      <c r="AO1642" s="179">
        <v>5.0206544743018</v>
      </c>
      <c r="AP1642" s="179">
        <v>4.54305161247727</v>
      </c>
      <c r="AQ1642" s="179">
        <v>4.18193725353677</v>
      </c>
      <c r="AR1642" s="179">
        <v>3.65773899055862</v>
      </c>
      <c r="AS1642" s="177">
        <v>0.8</v>
      </c>
      <c r="AT1642" s="180">
        <v>1.08560992478603</v>
      </c>
      <c r="AU1642" s="181">
        <v>1635</v>
      </c>
    </row>
    <row r="1643" customHeight="1" spans="1:47">
      <c r="A1643" s="184" t="s">
        <v>1863</v>
      </c>
      <c r="B1643" s="185" t="s">
        <v>1892</v>
      </c>
      <c r="C1643" s="167" t="s">
        <v>1893</v>
      </c>
      <c r="D1643" s="186">
        <v>0</v>
      </c>
      <c r="E1643" s="186">
        <v>0.65</v>
      </c>
      <c r="F1643" s="186" t="s">
        <v>160</v>
      </c>
      <c r="G1643" s="186" t="s">
        <v>160</v>
      </c>
      <c r="H1643" s="186" t="s">
        <v>160</v>
      </c>
      <c r="I1643" s="196" t="s">
        <v>160</v>
      </c>
      <c r="J1643" s="186" t="s">
        <v>160</v>
      </c>
      <c r="K1643" s="196" t="s">
        <v>160</v>
      </c>
      <c r="L1643" s="171">
        <v>0.3247</v>
      </c>
      <c r="M1643" s="172">
        <v>2862</v>
      </c>
      <c r="N1643" s="173">
        <v>100.62</v>
      </c>
      <c r="O1643" s="173">
        <v>36.28</v>
      </c>
      <c r="Q1643" s="175">
        <v>36.08</v>
      </c>
      <c r="S1643" s="174">
        <f t="shared" si="50"/>
        <v>1.39888</v>
      </c>
      <c r="T1643" s="177">
        <f t="shared" si="51"/>
        <v>-1</v>
      </c>
      <c r="U1643" s="203">
        <v>3.25</v>
      </c>
      <c r="V1643" s="203">
        <v>4.16</v>
      </c>
      <c r="W1643" s="203">
        <v>5.07</v>
      </c>
      <c r="X1643" s="203">
        <v>6.07</v>
      </c>
      <c r="Y1643" s="203">
        <v>6.07</v>
      </c>
      <c r="Z1643" s="203">
        <v>5.82</v>
      </c>
      <c r="AA1643" s="203">
        <v>5.92</v>
      </c>
      <c r="AB1643" s="203">
        <v>5.59</v>
      </c>
      <c r="AC1643" s="203">
        <v>4.71</v>
      </c>
      <c r="AD1643" s="203">
        <v>4.24</v>
      </c>
      <c r="AE1643" s="203">
        <v>3.58</v>
      </c>
      <c r="AF1643" s="203">
        <v>2.98</v>
      </c>
      <c r="AG1643" s="179">
        <v>3.7771445728011</v>
      </c>
      <c r="AH1643" s="179">
        <v>4.8347450531854</v>
      </c>
      <c r="AI1643" s="179">
        <v>5.89234553356971</v>
      </c>
      <c r="AJ1643" s="179">
        <v>7.05454386366236</v>
      </c>
      <c r="AK1643" s="179">
        <v>7.05454386366236</v>
      </c>
      <c r="AL1643" s="179">
        <v>6.7639942811392</v>
      </c>
      <c r="AM1643" s="179">
        <v>6.88021411414846</v>
      </c>
      <c r="AN1643" s="179">
        <v>6.49668866521789</v>
      </c>
      <c r="AO1643" s="179">
        <v>5.47395413473636</v>
      </c>
      <c r="AP1643" s="179">
        <v>4.92772091959282</v>
      </c>
      <c r="AQ1643" s="179">
        <v>4.16067002173167</v>
      </c>
      <c r="AR1643" s="179">
        <v>3.46335102367608</v>
      </c>
      <c r="AS1643" s="177">
        <v>0.8</v>
      </c>
      <c r="AT1643" s="180">
        <v>1.08718768911559</v>
      </c>
      <c r="AU1643" s="181">
        <v>1636</v>
      </c>
    </row>
    <row r="1644" customHeight="1" spans="1:47">
      <c r="A1644" s="184" t="s">
        <v>1863</v>
      </c>
      <c r="B1644" s="185" t="s">
        <v>1892</v>
      </c>
      <c r="C1644" s="167" t="s">
        <v>1894</v>
      </c>
      <c r="D1644" s="186">
        <v>0</v>
      </c>
      <c r="E1644" s="186">
        <v>0.65</v>
      </c>
      <c r="F1644" s="186" t="s">
        <v>160</v>
      </c>
      <c r="G1644" s="186" t="s">
        <v>160</v>
      </c>
      <c r="H1644" s="186" t="s">
        <v>160</v>
      </c>
      <c r="I1644" s="196" t="s">
        <v>160</v>
      </c>
      <c r="J1644" s="186" t="s">
        <v>160</v>
      </c>
      <c r="K1644" s="196" t="s">
        <v>160</v>
      </c>
      <c r="L1644" s="171">
        <v>0.3247</v>
      </c>
      <c r="M1644" s="172">
        <v>3108</v>
      </c>
      <c r="N1644" s="173">
        <v>100.57</v>
      </c>
      <c r="O1644" s="173">
        <v>35.25</v>
      </c>
      <c r="Q1644" s="175">
        <v>36.25</v>
      </c>
      <c r="S1644" s="174">
        <f t="shared" si="50"/>
        <v>1.42668</v>
      </c>
      <c r="T1644" s="177">
        <f t="shared" si="51"/>
        <v>-1</v>
      </c>
      <c r="U1644" s="203">
        <v>3.54</v>
      </c>
      <c r="V1644" s="203">
        <v>4.39</v>
      </c>
      <c r="W1644" s="203">
        <v>5.2</v>
      </c>
      <c r="X1644" s="203">
        <v>6.08</v>
      </c>
      <c r="Y1644" s="203">
        <v>5.96</v>
      </c>
      <c r="Z1644" s="203">
        <v>5.71</v>
      </c>
      <c r="AA1644" s="203">
        <v>5.87</v>
      </c>
      <c r="AB1644" s="203">
        <v>5.65</v>
      </c>
      <c r="AC1644" s="203">
        <v>4.75</v>
      </c>
      <c r="AD1644" s="203">
        <v>4.36</v>
      </c>
      <c r="AE1644" s="203">
        <v>3.85</v>
      </c>
      <c r="AF1644" s="203">
        <v>3.25</v>
      </c>
      <c r="AG1644" s="179">
        <v>4.12232786609471</v>
      </c>
      <c r="AH1644" s="179">
        <v>5.11215235371632</v>
      </c>
      <c r="AI1644" s="179">
        <v>6.05539686544986</v>
      </c>
      <c r="AJ1644" s="179">
        <v>7.08015633498752</v>
      </c>
      <c r="AK1644" s="179">
        <v>6.9404164073233</v>
      </c>
      <c r="AL1644" s="179">
        <v>6.64929155802282</v>
      </c>
      <c r="AM1644" s="179">
        <v>6.83561146157513</v>
      </c>
      <c r="AN1644" s="179">
        <v>6.57942159419071</v>
      </c>
      <c r="AO1644" s="179">
        <v>5.531372136709</v>
      </c>
      <c r="AP1644" s="179">
        <v>5.07721737180026</v>
      </c>
      <c r="AQ1644" s="179">
        <v>4.4833226792273</v>
      </c>
      <c r="AR1644" s="179">
        <v>3.78462304090616</v>
      </c>
      <c r="AS1644" s="177">
        <v>0.8</v>
      </c>
      <c r="AT1644" s="180">
        <v>1.08016207953307</v>
      </c>
      <c r="AU1644" s="181">
        <v>1637</v>
      </c>
    </row>
    <row r="1645" customHeight="1" spans="1:47">
      <c r="A1645" s="184" t="s">
        <v>1863</v>
      </c>
      <c r="B1645" s="185" t="s">
        <v>1892</v>
      </c>
      <c r="C1645" s="167" t="s">
        <v>1895</v>
      </c>
      <c r="D1645" s="186">
        <v>0</v>
      </c>
      <c r="E1645" s="186">
        <v>0.65</v>
      </c>
      <c r="F1645" s="186" t="s">
        <v>160</v>
      </c>
      <c r="G1645" s="186" t="s">
        <v>160</v>
      </c>
      <c r="H1645" s="186" t="s">
        <v>160</v>
      </c>
      <c r="I1645" s="196" t="s">
        <v>160</v>
      </c>
      <c r="J1645" s="186" t="s">
        <v>160</v>
      </c>
      <c r="K1645" s="196" t="s">
        <v>160</v>
      </c>
      <c r="L1645" s="171">
        <v>0.3247</v>
      </c>
      <c r="M1645" s="172">
        <v>2234</v>
      </c>
      <c r="N1645" s="173">
        <v>101.43</v>
      </c>
      <c r="O1645" s="173">
        <v>36.05</v>
      </c>
      <c r="Q1645" s="175">
        <v>36.05</v>
      </c>
      <c r="S1645" s="174">
        <f t="shared" si="50"/>
        <v>1.363848</v>
      </c>
      <c r="T1645" s="177">
        <f t="shared" si="51"/>
        <v>-1</v>
      </c>
      <c r="U1645" s="203">
        <v>3.35</v>
      </c>
      <c r="V1645" s="203">
        <v>4.23</v>
      </c>
      <c r="W1645" s="203">
        <v>5.02</v>
      </c>
      <c r="X1645" s="203">
        <v>5.8</v>
      </c>
      <c r="Y1645" s="203">
        <v>5.78</v>
      </c>
      <c r="Z1645" s="203">
        <v>5.67</v>
      </c>
      <c r="AA1645" s="203">
        <v>5.8</v>
      </c>
      <c r="AB1645" s="203">
        <v>5.42</v>
      </c>
      <c r="AC1645" s="203">
        <v>4.47</v>
      </c>
      <c r="AD1645" s="203">
        <v>4.01</v>
      </c>
      <c r="AE1645" s="203">
        <v>3.49</v>
      </c>
      <c r="AF1645" s="203">
        <v>2.99</v>
      </c>
      <c r="AG1645" s="179">
        <v>3.88800511493949</v>
      </c>
      <c r="AH1645" s="179">
        <v>4.90933183169972</v>
      </c>
      <c r="AI1645" s="179">
        <v>5.82620467970038</v>
      </c>
      <c r="AJ1645" s="179">
        <v>6.7314715422833</v>
      </c>
      <c r="AK1645" s="179">
        <v>6.70825957144784</v>
      </c>
      <c r="AL1645" s="179">
        <v>6.58059373185282</v>
      </c>
      <c r="AM1645" s="179">
        <v>6.7314715422833</v>
      </c>
      <c r="AN1645" s="179">
        <v>6.29044409640957</v>
      </c>
      <c r="AO1645" s="179">
        <v>5.18787548172524</v>
      </c>
      <c r="AP1645" s="179">
        <v>4.65400015250966</v>
      </c>
      <c r="AQ1645" s="179">
        <v>4.05048891078771</v>
      </c>
      <c r="AR1645" s="179">
        <v>3.47018963990122</v>
      </c>
      <c r="AS1645" s="177">
        <v>0.8</v>
      </c>
      <c r="AT1645" s="180">
        <v>1.09260540042074</v>
      </c>
      <c r="AU1645" s="181">
        <v>1638</v>
      </c>
    </row>
    <row r="1646" customHeight="1" spans="1:47">
      <c r="A1646" s="184" t="s">
        <v>1863</v>
      </c>
      <c r="B1646" s="185" t="s">
        <v>1892</v>
      </c>
      <c r="C1646" s="167" t="s">
        <v>1896</v>
      </c>
      <c r="D1646" s="186">
        <v>0</v>
      </c>
      <c r="E1646" s="186">
        <v>0.65</v>
      </c>
      <c r="F1646" s="186" t="s">
        <v>160</v>
      </c>
      <c r="G1646" s="186" t="s">
        <v>160</v>
      </c>
      <c r="H1646" s="186" t="s">
        <v>160</v>
      </c>
      <c r="I1646" s="196" t="s">
        <v>160</v>
      </c>
      <c r="J1646" s="186" t="s">
        <v>160</v>
      </c>
      <c r="K1646" s="196" t="s">
        <v>160</v>
      </c>
      <c r="L1646" s="171">
        <v>0.3247</v>
      </c>
      <c r="M1646" s="172">
        <v>3301</v>
      </c>
      <c r="N1646" s="173">
        <v>99.98</v>
      </c>
      <c r="O1646" s="173">
        <v>35.58</v>
      </c>
      <c r="Q1646" s="175">
        <v>34.98</v>
      </c>
      <c r="S1646" s="174">
        <f t="shared" si="50"/>
        <v>1.391304</v>
      </c>
      <c r="T1646" s="177">
        <f t="shared" si="51"/>
        <v>-1</v>
      </c>
      <c r="U1646" s="203">
        <v>3.24</v>
      </c>
      <c r="V1646" s="203">
        <v>4.11</v>
      </c>
      <c r="W1646" s="203">
        <v>4.95</v>
      </c>
      <c r="X1646" s="203">
        <v>5.92</v>
      </c>
      <c r="Y1646" s="203">
        <v>5.95</v>
      </c>
      <c r="Z1646" s="203">
        <v>5.81</v>
      </c>
      <c r="AA1646" s="203">
        <v>5.88</v>
      </c>
      <c r="AB1646" s="203">
        <v>5.64</v>
      </c>
      <c r="AC1646" s="203">
        <v>4.89</v>
      </c>
      <c r="AD1646" s="203">
        <v>4.2</v>
      </c>
      <c r="AE1646" s="203">
        <v>3.57</v>
      </c>
      <c r="AF1646" s="203">
        <v>2.99</v>
      </c>
      <c r="AG1646" s="179">
        <v>3.72316917079229</v>
      </c>
      <c r="AH1646" s="179">
        <v>4.72290904072726</v>
      </c>
      <c r="AI1646" s="179">
        <v>5.68817512204378</v>
      </c>
      <c r="AJ1646" s="179">
        <v>6.8028276207069</v>
      </c>
      <c r="AK1646" s="179">
        <v>6.83730140932535</v>
      </c>
      <c r="AL1646" s="179">
        <v>6.67642372910593</v>
      </c>
      <c r="AM1646" s="179">
        <v>6.75686256921564</v>
      </c>
      <c r="AN1646" s="179">
        <v>6.48107226026806</v>
      </c>
      <c r="AO1646" s="179">
        <v>5.61922754480689</v>
      </c>
      <c r="AP1646" s="179">
        <v>4.8263304065826</v>
      </c>
      <c r="AQ1646" s="179">
        <v>4.10238084559521</v>
      </c>
      <c r="AR1646" s="179">
        <v>3.4358875989719</v>
      </c>
      <c r="AS1646" s="177">
        <v>0.8</v>
      </c>
      <c r="AT1646" s="180">
        <v>1.08633579250153</v>
      </c>
      <c r="AU1646" s="181">
        <v>1639</v>
      </c>
    </row>
    <row r="1647" customHeight="1" spans="1:47">
      <c r="A1647" s="184" t="s">
        <v>1863</v>
      </c>
      <c r="B1647" s="185" t="s">
        <v>1892</v>
      </c>
      <c r="C1647" s="167" t="s">
        <v>1897</v>
      </c>
      <c r="D1647" s="186">
        <v>0</v>
      </c>
      <c r="E1647" s="186">
        <v>0.65</v>
      </c>
      <c r="F1647" s="186" t="s">
        <v>160</v>
      </c>
      <c r="G1647" s="186" t="s">
        <v>160</v>
      </c>
      <c r="H1647" s="186" t="s">
        <v>160</v>
      </c>
      <c r="I1647" s="196" t="s">
        <v>160</v>
      </c>
      <c r="J1647" s="186" t="s">
        <v>160</v>
      </c>
      <c r="K1647" s="196" t="s">
        <v>160</v>
      </c>
      <c r="L1647" s="171">
        <v>0.3247</v>
      </c>
      <c r="M1647" s="172">
        <v>3091</v>
      </c>
      <c r="N1647" s="173">
        <v>100.75</v>
      </c>
      <c r="O1647" s="173">
        <v>35.58</v>
      </c>
      <c r="Q1647" s="175">
        <v>36.78</v>
      </c>
      <c r="S1647" s="174">
        <f t="shared" si="50"/>
        <v>1.42668</v>
      </c>
      <c r="T1647" s="177">
        <f t="shared" si="51"/>
        <v>-1</v>
      </c>
      <c r="U1647" s="203">
        <v>3.54</v>
      </c>
      <c r="V1647" s="203">
        <v>4.39</v>
      </c>
      <c r="W1647" s="203">
        <v>5.2</v>
      </c>
      <c r="X1647" s="203">
        <v>6.08</v>
      </c>
      <c r="Y1647" s="203">
        <v>5.96</v>
      </c>
      <c r="Z1647" s="203">
        <v>5.71</v>
      </c>
      <c r="AA1647" s="203">
        <v>5.87</v>
      </c>
      <c r="AB1647" s="203">
        <v>5.65</v>
      </c>
      <c r="AC1647" s="203">
        <v>4.75</v>
      </c>
      <c r="AD1647" s="203">
        <v>4.36</v>
      </c>
      <c r="AE1647" s="203">
        <v>3.85</v>
      </c>
      <c r="AF1647" s="203">
        <v>3.25</v>
      </c>
      <c r="AG1647" s="179">
        <v>4.14458003196232</v>
      </c>
      <c r="AH1647" s="179">
        <v>5.13974755376118</v>
      </c>
      <c r="AI1647" s="179">
        <v>6.08808366276951</v>
      </c>
      <c r="AJ1647" s="179">
        <v>7.11837474416127</v>
      </c>
      <c r="AK1647" s="179">
        <v>6.97788050578967</v>
      </c>
      <c r="AL1647" s="179">
        <v>6.68518417584882</v>
      </c>
      <c r="AM1647" s="179">
        <v>6.87250982701096</v>
      </c>
      <c r="AN1647" s="179">
        <v>6.61493705666302</v>
      </c>
      <c r="AO1647" s="179">
        <v>5.56123026887599</v>
      </c>
      <c r="AP1647" s="179">
        <v>5.10462399416828</v>
      </c>
      <c r="AQ1647" s="179">
        <v>4.50752348108896</v>
      </c>
      <c r="AR1647" s="179">
        <v>3.80505228923094</v>
      </c>
      <c r="AS1647" s="177">
        <v>0.8</v>
      </c>
      <c r="AT1647" s="180">
        <v>1.08880435169055</v>
      </c>
      <c r="AU1647" s="181">
        <v>1640</v>
      </c>
    </row>
    <row r="1648" customHeight="1" spans="1:47">
      <c r="A1648" s="184" t="s">
        <v>1863</v>
      </c>
      <c r="B1648" s="185" t="s">
        <v>1898</v>
      </c>
      <c r="C1648" s="167" t="s">
        <v>1899</v>
      </c>
      <c r="D1648" s="186">
        <v>0</v>
      </c>
      <c r="E1648" s="186">
        <v>0.55</v>
      </c>
      <c r="F1648" s="186" t="s">
        <v>160</v>
      </c>
      <c r="G1648" s="186" t="s">
        <v>160</v>
      </c>
      <c r="H1648" s="186" t="s">
        <v>160</v>
      </c>
      <c r="I1648" s="196" t="s">
        <v>160</v>
      </c>
      <c r="J1648" s="186" t="s">
        <v>160</v>
      </c>
      <c r="K1648" s="196" t="s">
        <v>160</v>
      </c>
      <c r="L1648" s="171">
        <v>0.3247</v>
      </c>
      <c r="M1648" s="172">
        <v>2812</v>
      </c>
      <c r="N1648" s="173">
        <v>94.9</v>
      </c>
      <c r="O1648" s="173">
        <v>36.42</v>
      </c>
      <c r="Q1648" s="175">
        <v>36.12</v>
      </c>
      <c r="S1648" s="174">
        <f t="shared" si="50"/>
        <v>1.468368</v>
      </c>
      <c r="T1648" s="177">
        <f t="shared" si="51"/>
        <v>-1</v>
      </c>
      <c r="U1648" s="203">
        <v>3.31</v>
      </c>
      <c r="V1648" s="203">
        <v>4.25</v>
      </c>
      <c r="W1648" s="203">
        <v>5.26</v>
      </c>
      <c r="X1648" s="203">
        <v>6.32</v>
      </c>
      <c r="Y1648" s="203">
        <v>6.58</v>
      </c>
      <c r="Z1648" s="203">
        <v>6.38</v>
      </c>
      <c r="AA1648" s="203">
        <v>6.16</v>
      </c>
      <c r="AB1648" s="203">
        <v>5.73</v>
      </c>
      <c r="AC1648" s="203">
        <v>5.07</v>
      </c>
      <c r="AD1648" s="203">
        <v>4.63</v>
      </c>
      <c r="AE1648" s="203">
        <v>3.63</v>
      </c>
      <c r="AF1648" s="203">
        <v>2.99</v>
      </c>
      <c r="AG1648" s="179">
        <v>3.85697792379022</v>
      </c>
      <c r="AH1648" s="179">
        <v>4.95231304414152</v>
      </c>
      <c r="AI1648" s="179">
        <v>6.12921567345516</v>
      </c>
      <c r="AJ1648" s="179">
        <v>7.36438080917045</v>
      </c>
      <c r="AK1648" s="179">
        <v>7.66734584245911</v>
      </c>
      <c r="AL1648" s="179">
        <v>7.43429581685245</v>
      </c>
      <c r="AM1648" s="179">
        <v>7.17794078868512</v>
      </c>
      <c r="AN1648" s="179">
        <v>6.67688323363081</v>
      </c>
      <c r="AO1648" s="179">
        <v>5.90781814912883</v>
      </c>
      <c r="AP1648" s="179">
        <v>5.39510809279418</v>
      </c>
      <c r="AQ1648" s="179">
        <v>4.22985796476088</v>
      </c>
      <c r="AR1648" s="179">
        <v>3.48409788281957</v>
      </c>
      <c r="AS1648" s="177">
        <v>0.8</v>
      </c>
      <c r="AT1648" s="180">
        <v>1.08726693755223</v>
      </c>
      <c r="AU1648" s="181">
        <v>1641</v>
      </c>
    </row>
    <row r="1649" customHeight="1" spans="1:47">
      <c r="A1649" s="184" t="s">
        <v>1863</v>
      </c>
      <c r="B1649" s="185" t="s">
        <v>1898</v>
      </c>
      <c r="C1649" s="167" t="s">
        <v>1900</v>
      </c>
      <c r="D1649" s="186">
        <v>0</v>
      </c>
      <c r="E1649" s="186">
        <v>0.55</v>
      </c>
      <c r="F1649" s="186" t="s">
        <v>160</v>
      </c>
      <c r="G1649" s="186" t="s">
        <v>160</v>
      </c>
      <c r="H1649" s="186" t="s">
        <v>160</v>
      </c>
      <c r="I1649" s="196" t="s">
        <v>160</v>
      </c>
      <c r="J1649" s="186" t="s">
        <v>160</v>
      </c>
      <c r="K1649" s="196" t="s">
        <v>160</v>
      </c>
      <c r="L1649" s="171">
        <v>0.3247</v>
      </c>
      <c r="M1649" s="172">
        <v>2992</v>
      </c>
      <c r="N1649" s="173">
        <v>97.37</v>
      </c>
      <c r="O1649" s="173">
        <v>37.37</v>
      </c>
      <c r="Q1649" s="175">
        <v>37.27</v>
      </c>
      <c r="S1649" s="174">
        <f t="shared" si="50"/>
        <v>1.426048</v>
      </c>
      <c r="T1649" s="177">
        <f t="shared" si="51"/>
        <v>-1</v>
      </c>
      <c r="U1649" s="203">
        <v>3.2</v>
      </c>
      <c r="V1649" s="203">
        <v>4.14</v>
      </c>
      <c r="W1649" s="203">
        <v>5.17</v>
      </c>
      <c r="X1649" s="203">
        <v>6.11</v>
      </c>
      <c r="Y1649" s="203">
        <v>6.29</v>
      </c>
      <c r="Z1649" s="203">
        <v>6.06</v>
      </c>
      <c r="AA1649" s="203">
        <v>5.99</v>
      </c>
      <c r="AB1649" s="203">
        <v>5.71</v>
      </c>
      <c r="AC1649" s="203">
        <v>5.02</v>
      </c>
      <c r="AD1649" s="203">
        <v>4.49</v>
      </c>
      <c r="AE1649" s="203">
        <v>3.5</v>
      </c>
      <c r="AF1649" s="203">
        <v>2.89</v>
      </c>
      <c r="AG1649" s="179">
        <v>3.7707566645723</v>
      </c>
      <c r="AH1649" s="179">
        <v>4.87841643479041</v>
      </c>
      <c r="AI1649" s="179">
        <v>6.09212873619962</v>
      </c>
      <c r="AJ1649" s="179">
        <v>7.19978850641774</v>
      </c>
      <c r="AK1649" s="179">
        <v>7.41189356879993</v>
      </c>
      <c r="AL1649" s="179">
        <v>7.14087043353379</v>
      </c>
      <c r="AM1649" s="179">
        <v>7.05838513149628</v>
      </c>
      <c r="AN1649" s="179">
        <v>6.7284439233462</v>
      </c>
      <c r="AO1649" s="179">
        <v>5.9153745175478</v>
      </c>
      <c r="AP1649" s="179">
        <v>5.29084294497801</v>
      </c>
      <c r="AQ1649" s="179">
        <v>4.12426510187595</v>
      </c>
      <c r="AR1649" s="179">
        <v>3.40546461269186</v>
      </c>
      <c r="AS1649" s="177">
        <v>0.8</v>
      </c>
      <c r="AT1649" s="180">
        <v>1.08632986098766</v>
      </c>
      <c r="AU1649" s="181">
        <v>1642</v>
      </c>
    </row>
    <row r="1650" customHeight="1" spans="1:47">
      <c r="A1650" s="184" t="s">
        <v>1863</v>
      </c>
      <c r="B1650" s="185" t="s">
        <v>1898</v>
      </c>
      <c r="C1650" s="167" t="s">
        <v>1901</v>
      </c>
      <c r="D1650" s="186">
        <v>0</v>
      </c>
      <c r="E1650" s="186">
        <v>0.55</v>
      </c>
      <c r="F1650" s="186" t="s">
        <v>160</v>
      </c>
      <c r="G1650" s="186" t="s">
        <v>160</v>
      </c>
      <c r="H1650" s="186" t="s">
        <v>160</v>
      </c>
      <c r="I1650" s="196" t="s">
        <v>160</v>
      </c>
      <c r="J1650" s="186" t="s">
        <v>160</v>
      </c>
      <c r="K1650" s="196" t="s">
        <v>160</v>
      </c>
      <c r="L1650" s="171">
        <v>0.3247</v>
      </c>
      <c r="M1650" s="172">
        <v>2971</v>
      </c>
      <c r="N1650" s="173">
        <v>98.48</v>
      </c>
      <c r="O1650" s="173">
        <v>36.93</v>
      </c>
      <c r="Q1650" s="175">
        <v>36.83</v>
      </c>
      <c r="S1650" s="174">
        <f t="shared" si="50"/>
        <v>1.45396</v>
      </c>
      <c r="T1650" s="177">
        <f t="shared" si="51"/>
        <v>-1</v>
      </c>
      <c r="U1650" s="203">
        <v>3.19</v>
      </c>
      <c r="V1650" s="203">
        <v>4.2</v>
      </c>
      <c r="W1650" s="203">
        <v>5.24</v>
      </c>
      <c r="X1650" s="203">
        <v>6.37</v>
      </c>
      <c r="Y1650" s="203">
        <v>6.44</v>
      </c>
      <c r="Z1650" s="203">
        <v>6.16</v>
      </c>
      <c r="AA1650" s="203">
        <v>6.08</v>
      </c>
      <c r="AB1650" s="203">
        <v>5.74</v>
      </c>
      <c r="AC1650" s="203">
        <v>5.11</v>
      </c>
      <c r="AD1650" s="203">
        <v>4.64</v>
      </c>
      <c r="AE1650" s="203">
        <v>3.63</v>
      </c>
      <c r="AF1650" s="203">
        <v>2.92</v>
      </c>
      <c r="AG1650" s="179">
        <v>3.74167894577568</v>
      </c>
      <c r="AH1650" s="179">
        <v>4.92634845525324</v>
      </c>
      <c r="AI1650" s="179">
        <v>6.14620616798261</v>
      </c>
      <c r="AJ1650" s="179">
        <v>7.47162849046741</v>
      </c>
      <c r="AK1650" s="179">
        <v>7.55373429805497</v>
      </c>
      <c r="AL1650" s="179">
        <v>7.22531106770475</v>
      </c>
      <c r="AM1650" s="179">
        <v>7.13147585903326</v>
      </c>
      <c r="AN1650" s="179">
        <v>6.73267622217943</v>
      </c>
      <c r="AO1650" s="179">
        <v>5.99372395389144</v>
      </c>
      <c r="AP1650" s="179">
        <v>5.44244210294644</v>
      </c>
      <c r="AQ1650" s="179">
        <v>4.25777259346887</v>
      </c>
      <c r="AR1650" s="179">
        <v>3.4249851165094</v>
      </c>
      <c r="AS1650" s="177">
        <v>0.8</v>
      </c>
      <c r="AT1650" s="180">
        <v>1.08742489422974</v>
      </c>
      <c r="AU1650" s="181">
        <v>1643</v>
      </c>
    </row>
    <row r="1651" customHeight="1" spans="1:47">
      <c r="A1651" s="184" t="s">
        <v>1863</v>
      </c>
      <c r="B1651" s="185" t="s">
        <v>1898</v>
      </c>
      <c r="C1651" s="167" t="s">
        <v>1902</v>
      </c>
      <c r="D1651" s="186">
        <v>0</v>
      </c>
      <c r="E1651" s="186">
        <v>0.55</v>
      </c>
      <c r="F1651" s="186" t="s">
        <v>160</v>
      </c>
      <c r="G1651" s="186" t="s">
        <v>160</v>
      </c>
      <c r="H1651" s="186" t="s">
        <v>160</v>
      </c>
      <c r="I1651" s="196" t="s">
        <v>160</v>
      </c>
      <c r="J1651" s="186" t="s">
        <v>160</v>
      </c>
      <c r="K1651" s="196" t="s">
        <v>160</v>
      </c>
      <c r="L1651" s="171">
        <v>0.3247</v>
      </c>
      <c r="M1651" s="172">
        <v>3185</v>
      </c>
      <c r="N1651" s="173">
        <v>98.08</v>
      </c>
      <c r="O1651" s="173">
        <v>36.3</v>
      </c>
      <c r="Q1651" s="175">
        <v>35.8</v>
      </c>
      <c r="S1651" s="174">
        <f t="shared" si="50"/>
        <v>1.45396</v>
      </c>
      <c r="T1651" s="177">
        <f t="shared" si="51"/>
        <v>-1</v>
      </c>
      <c r="U1651" s="203">
        <v>3.19</v>
      </c>
      <c r="V1651" s="203">
        <v>4.2</v>
      </c>
      <c r="W1651" s="203">
        <v>5.24</v>
      </c>
      <c r="X1651" s="203">
        <v>6.37</v>
      </c>
      <c r="Y1651" s="203">
        <v>6.44</v>
      </c>
      <c r="Z1651" s="203">
        <v>6.16</v>
      </c>
      <c r="AA1651" s="203">
        <v>6.08</v>
      </c>
      <c r="AB1651" s="203">
        <v>5.74</v>
      </c>
      <c r="AC1651" s="203">
        <v>5.11</v>
      </c>
      <c r="AD1651" s="203">
        <v>4.64</v>
      </c>
      <c r="AE1651" s="203">
        <v>3.63</v>
      </c>
      <c r="AF1651" s="203">
        <v>2.92</v>
      </c>
      <c r="AG1651" s="179">
        <v>3.7034329967812</v>
      </c>
      <c r="AH1651" s="179">
        <v>4.87599328729814</v>
      </c>
      <c r="AI1651" s="179">
        <v>6.08338210129577</v>
      </c>
      <c r="AJ1651" s="179">
        <v>7.39525648573551</v>
      </c>
      <c r="AK1651" s="179">
        <v>7.47652304052381</v>
      </c>
      <c r="AL1651" s="179">
        <v>7.1514568213706</v>
      </c>
      <c r="AM1651" s="179">
        <v>7.0585807587554</v>
      </c>
      <c r="AN1651" s="179">
        <v>6.66385749264079</v>
      </c>
      <c r="AO1651" s="179">
        <v>5.93245849954607</v>
      </c>
      <c r="AP1651" s="179">
        <v>5.38681163168175</v>
      </c>
      <c r="AQ1651" s="179">
        <v>4.21425134116482</v>
      </c>
      <c r="AR1651" s="179">
        <v>3.38997628545489</v>
      </c>
      <c r="AS1651" s="177">
        <v>0.8</v>
      </c>
      <c r="AT1651" s="180">
        <v>1.08742543442552</v>
      </c>
      <c r="AU1651" s="181">
        <v>1644</v>
      </c>
    </row>
    <row r="1652" customHeight="1" spans="1:47">
      <c r="A1652" s="184" t="s">
        <v>1863</v>
      </c>
      <c r="B1652" s="185" t="s">
        <v>1898</v>
      </c>
      <c r="C1652" s="167" t="s">
        <v>1903</v>
      </c>
      <c r="D1652" s="186">
        <v>0</v>
      </c>
      <c r="E1652" s="186">
        <v>0.55</v>
      </c>
      <c r="F1652" s="186" t="s">
        <v>160</v>
      </c>
      <c r="G1652" s="186" t="s">
        <v>160</v>
      </c>
      <c r="H1652" s="186" t="s">
        <v>160</v>
      </c>
      <c r="I1652" s="196" t="s">
        <v>160</v>
      </c>
      <c r="J1652" s="186" t="s">
        <v>160</v>
      </c>
      <c r="K1652" s="196" t="s">
        <v>160</v>
      </c>
      <c r="L1652" s="171">
        <v>0.3247</v>
      </c>
      <c r="M1652" s="172">
        <v>3410</v>
      </c>
      <c r="N1652" s="173">
        <v>99.02</v>
      </c>
      <c r="O1652" s="173">
        <v>37.3</v>
      </c>
      <c r="Q1652" s="175">
        <v>37.8</v>
      </c>
      <c r="S1652" s="174">
        <f t="shared" si="50"/>
        <v>1.389536</v>
      </c>
      <c r="T1652" s="177">
        <f t="shared" si="51"/>
        <v>-1</v>
      </c>
      <c r="U1652" s="203">
        <v>3.27</v>
      </c>
      <c r="V1652" s="203">
        <v>4.18</v>
      </c>
      <c r="W1652" s="203">
        <v>5.03</v>
      </c>
      <c r="X1652" s="203">
        <v>5.79</v>
      </c>
      <c r="Y1652" s="203">
        <v>5.92</v>
      </c>
      <c r="Z1652" s="203">
        <v>5.79</v>
      </c>
      <c r="AA1652" s="203">
        <v>5.85</v>
      </c>
      <c r="AB1652" s="203">
        <v>5.58</v>
      </c>
      <c r="AC1652" s="203">
        <v>4.93</v>
      </c>
      <c r="AD1652" s="203">
        <v>4.26</v>
      </c>
      <c r="AE1652" s="203">
        <v>3.51</v>
      </c>
      <c r="AF1652" s="203">
        <v>2.97</v>
      </c>
      <c r="AG1652" s="179">
        <v>3.86875572853096</v>
      </c>
      <c r="AH1652" s="179">
        <v>4.94538194044631</v>
      </c>
      <c r="AI1652" s="179">
        <v>5.95102180871888</v>
      </c>
      <c r="AJ1652" s="179">
        <v>6.8501821615273</v>
      </c>
      <c r="AK1652" s="179">
        <v>7.00398590608664</v>
      </c>
      <c r="AL1652" s="179">
        <v>6.8501821615273</v>
      </c>
      <c r="AM1652" s="179">
        <v>6.92116850517007</v>
      </c>
      <c r="AN1652" s="179">
        <v>6.60172995877761</v>
      </c>
      <c r="AO1652" s="179">
        <v>5.83271123598093</v>
      </c>
      <c r="AP1652" s="179">
        <v>5.04003039863667</v>
      </c>
      <c r="AQ1652" s="179">
        <v>4.15270110310204</v>
      </c>
      <c r="AR1652" s="179">
        <v>3.51382401031711</v>
      </c>
      <c r="AS1652" s="177">
        <v>0.8</v>
      </c>
      <c r="AT1652" s="180">
        <v>1.07694389385839</v>
      </c>
      <c r="AU1652" s="181">
        <v>1645</v>
      </c>
    </row>
    <row r="1653" customHeight="1" spans="1:47">
      <c r="A1653" s="184" t="s">
        <v>1863</v>
      </c>
      <c r="B1653" s="185" t="s">
        <v>1904</v>
      </c>
      <c r="C1653" s="167" t="s">
        <v>1905</v>
      </c>
      <c r="D1653" s="186">
        <v>0</v>
      </c>
      <c r="E1653" s="186">
        <v>0.65</v>
      </c>
      <c r="F1653" s="186" t="s">
        <v>160</v>
      </c>
      <c r="G1653" s="186" t="s">
        <v>160</v>
      </c>
      <c r="H1653" s="186" t="s">
        <v>160</v>
      </c>
      <c r="I1653" s="196" t="s">
        <v>160</v>
      </c>
      <c r="J1653" s="186" t="s">
        <v>160</v>
      </c>
      <c r="K1653" s="196" t="s">
        <v>160</v>
      </c>
      <c r="L1653" s="171">
        <v>0.3247</v>
      </c>
      <c r="M1653" s="172">
        <v>2495</v>
      </c>
      <c r="N1653" s="173">
        <v>102.02</v>
      </c>
      <c r="O1653" s="173">
        <v>35.52</v>
      </c>
      <c r="Q1653" s="175">
        <v>36.02</v>
      </c>
      <c r="S1653" s="174">
        <f t="shared" si="50"/>
        <v>1.332856</v>
      </c>
      <c r="T1653" s="177">
        <f t="shared" si="51"/>
        <v>-1</v>
      </c>
      <c r="U1653" s="203">
        <v>3.41</v>
      </c>
      <c r="V1653" s="203">
        <v>4.15</v>
      </c>
      <c r="W1653" s="203">
        <v>4.8</v>
      </c>
      <c r="X1653" s="203">
        <v>5.63</v>
      </c>
      <c r="Y1653" s="203">
        <v>5.51</v>
      </c>
      <c r="Z1653" s="203">
        <v>5.51</v>
      </c>
      <c r="AA1653" s="203">
        <v>5.55</v>
      </c>
      <c r="AB1653" s="203">
        <v>5.26</v>
      </c>
      <c r="AC1653" s="203">
        <v>4.31</v>
      </c>
      <c r="AD1653" s="203">
        <v>3.9</v>
      </c>
      <c r="AE1653" s="203">
        <v>3.59</v>
      </c>
      <c r="AF1653" s="203">
        <v>3.14</v>
      </c>
      <c r="AG1653" s="179">
        <v>3.95187249035155</v>
      </c>
      <c r="AH1653" s="179">
        <v>4.80946358796449</v>
      </c>
      <c r="AI1653" s="179">
        <v>5.56275306559748</v>
      </c>
      <c r="AJ1653" s="179">
        <v>6.52464578319038</v>
      </c>
      <c r="AK1653" s="179">
        <v>6.38557695655044</v>
      </c>
      <c r="AL1653" s="179">
        <v>6.38557695655044</v>
      </c>
      <c r="AM1653" s="179">
        <v>6.43193323209709</v>
      </c>
      <c r="AN1653" s="179">
        <v>6.09585023438391</v>
      </c>
      <c r="AO1653" s="179">
        <v>4.99488869015107</v>
      </c>
      <c r="AP1653" s="179">
        <v>4.51973686579796</v>
      </c>
      <c r="AQ1653" s="179">
        <v>4.16047573031145</v>
      </c>
      <c r="AR1653" s="179">
        <v>3.63896763041169</v>
      </c>
      <c r="AS1653" s="177">
        <v>0.8</v>
      </c>
      <c r="AT1653" s="180">
        <v>1.07537868537115</v>
      </c>
      <c r="AU1653" s="181">
        <v>1646</v>
      </c>
    </row>
    <row r="1654" customHeight="1" spans="1:47">
      <c r="A1654" s="184" t="s">
        <v>1863</v>
      </c>
      <c r="B1654" s="185" t="s">
        <v>1904</v>
      </c>
      <c r="C1654" s="167" t="s">
        <v>1906</v>
      </c>
      <c r="D1654" s="186">
        <v>0</v>
      </c>
      <c r="E1654" s="186">
        <v>0.65</v>
      </c>
      <c r="F1654" s="186" t="s">
        <v>160</v>
      </c>
      <c r="G1654" s="186" t="s">
        <v>160</v>
      </c>
      <c r="H1654" s="186" t="s">
        <v>160</v>
      </c>
      <c r="I1654" s="196" t="s">
        <v>160</v>
      </c>
      <c r="J1654" s="186" t="s">
        <v>160</v>
      </c>
      <c r="K1654" s="196" t="s">
        <v>160</v>
      </c>
      <c r="L1654" s="171">
        <v>0.3247</v>
      </c>
      <c r="M1654" s="172">
        <v>2063</v>
      </c>
      <c r="N1654" s="173">
        <v>102.03</v>
      </c>
      <c r="O1654" s="173">
        <v>35.93</v>
      </c>
      <c r="Q1654" s="175">
        <v>36.73</v>
      </c>
      <c r="S1654" s="174">
        <f t="shared" si="50"/>
        <v>1.332856</v>
      </c>
      <c r="T1654" s="177">
        <f t="shared" si="51"/>
        <v>-1</v>
      </c>
      <c r="U1654" s="203">
        <v>3.41</v>
      </c>
      <c r="V1654" s="203">
        <v>4.15</v>
      </c>
      <c r="W1654" s="203">
        <v>4.8</v>
      </c>
      <c r="X1654" s="203">
        <v>5.63</v>
      </c>
      <c r="Y1654" s="203">
        <v>5.51</v>
      </c>
      <c r="Z1654" s="203">
        <v>5.51</v>
      </c>
      <c r="AA1654" s="203">
        <v>5.55</v>
      </c>
      <c r="AB1654" s="203">
        <v>5.26</v>
      </c>
      <c r="AC1654" s="203">
        <v>4.31</v>
      </c>
      <c r="AD1654" s="203">
        <v>3.9</v>
      </c>
      <c r="AE1654" s="203">
        <v>3.59</v>
      </c>
      <c r="AF1654" s="203">
        <v>3.14</v>
      </c>
      <c r="AG1654" s="179">
        <v>3.97874609110061</v>
      </c>
      <c r="AH1654" s="179">
        <v>4.84216899650075</v>
      </c>
      <c r="AI1654" s="179">
        <v>5.60058100800086</v>
      </c>
      <c r="AJ1654" s="179">
        <v>6.56901480730101</v>
      </c>
      <c r="AK1654" s="179">
        <v>6.42900028210099</v>
      </c>
      <c r="AL1654" s="179">
        <v>6.42900028210099</v>
      </c>
      <c r="AM1654" s="179">
        <v>6.475671790501</v>
      </c>
      <c r="AN1654" s="179">
        <v>6.13730335460095</v>
      </c>
      <c r="AO1654" s="179">
        <v>5.02885503010078</v>
      </c>
      <c r="AP1654" s="179">
        <v>4.5504720690007</v>
      </c>
      <c r="AQ1654" s="179">
        <v>4.18876787890065</v>
      </c>
      <c r="AR1654" s="179">
        <v>3.66371340940057</v>
      </c>
      <c r="AS1654" s="177">
        <v>0.8</v>
      </c>
      <c r="AT1654" s="180">
        <v>1.07369552359382</v>
      </c>
      <c r="AU1654" s="181">
        <v>1647</v>
      </c>
    </row>
    <row r="1655" customHeight="1" spans="1:47">
      <c r="A1655" s="184" t="s">
        <v>1863</v>
      </c>
      <c r="B1655" s="185" t="s">
        <v>1904</v>
      </c>
      <c r="C1655" s="167" t="s">
        <v>1907</v>
      </c>
      <c r="D1655" s="186">
        <v>0</v>
      </c>
      <c r="E1655" s="186">
        <v>0.65</v>
      </c>
      <c r="F1655" s="186" t="s">
        <v>160</v>
      </c>
      <c r="G1655" s="186" t="s">
        <v>160</v>
      </c>
      <c r="H1655" s="186" t="s">
        <v>160</v>
      </c>
      <c r="I1655" s="196" t="s">
        <v>160</v>
      </c>
      <c r="J1655" s="186" t="s">
        <v>160</v>
      </c>
      <c r="K1655" s="196" t="s">
        <v>160</v>
      </c>
      <c r="L1655" s="171">
        <v>0.3247</v>
      </c>
      <c r="M1655" s="172">
        <v>3655</v>
      </c>
      <c r="N1655" s="173">
        <v>101.47</v>
      </c>
      <c r="O1655" s="173">
        <v>35.03</v>
      </c>
      <c r="Q1655" s="175">
        <v>35.33</v>
      </c>
      <c r="S1655" s="174">
        <f t="shared" si="50"/>
        <v>1.379488</v>
      </c>
      <c r="T1655" s="177">
        <f t="shared" si="51"/>
        <v>-1</v>
      </c>
      <c r="U1655" s="203">
        <v>3.42</v>
      </c>
      <c r="V1655" s="203">
        <v>4.26</v>
      </c>
      <c r="W1655" s="203">
        <v>4.98</v>
      </c>
      <c r="X1655" s="203">
        <v>5.81</v>
      </c>
      <c r="Y1655" s="203">
        <v>5.7</v>
      </c>
      <c r="Z1655" s="203">
        <v>5.58</v>
      </c>
      <c r="AA1655" s="203">
        <v>5.82</v>
      </c>
      <c r="AB1655" s="203">
        <v>5.58</v>
      </c>
      <c r="AC1655" s="203">
        <v>4.55</v>
      </c>
      <c r="AD1655" s="203">
        <v>4.11</v>
      </c>
      <c r="AE1655" s="203">
        <v>3.69</v>
      </c>
      <c r="AF1655" s="203">
        <v>3.17</v>
      </c>
      <c r="AG1655" s="179">
        <v>3.94104444547542</v>
      </c>
      <c r="AH1655" s="179">
        <v>4.90902027418868</v>
      </c>
      <c r="AI1655" s="179">
        <v>5.7387138416572</v>
      </c>
      <c r="AJ1655" s="179">
        <v>6.69516614860006</v>
      </c>
      <c r="AK1655" s="179">
        <v>6.5684074091257</v>
      </c>
      <c r="AL1655" s="179">
        <v>6.43012514788095</v>
      </c>
      <c r="AM1655" s="179">
        <v>6.70668967037046</v>
      </c>
      <c r="AN1655" s="179">
        <v>6.43012514788095</v>
      </c>
      <c r="AO1655" s="179">
        <v>5.24320240553017</v>
      </c>
      <c r="AP1655" s="179">
        <v>4.73616744763275</v>
      </c>
      <c r="AQ1655" s="179">
        <v>4.25217953327611</v>
      </c>
      <c r="AR1655" s="179">
        <v>3.65295640121552</v>
      </c>
      <c r="AS1655" s="177">
        <v>0.8</v>
      </c>
      <c r="AT1655" s="180">
        <v>1.07679761269135</v>
      </c>
      <c r="AU1655" s="181">
        <v>1648</v>
      </c>
    </row>
    <row r="1656" customHeight="1" spans="1:47">
      <c r="A1656" s="184" t="s">
        <v>1863</v>
      </c>
      <c r="B1656" s="185" t="s">
        <v>1904</v>
      </c>
      <c r="C1656" s="167" t="s">
        <v>1908</v>
      </c>
      <c r="D1656" s="186">
        <v>0</v>
      </c>
      <c r="E1656" s="186">
        <v>0.65</v>
      </c>
      <c r="F1656" s="186" t="s">
        <v>160</v>
      </c>
      <c r="G1656" s="186" t="s">
        <v>160</v>
      </c>
      <c r="H1656" s="186" t="s">
        <v>160</v>
      </c>
      <c r="I1656" s="196" t="s">
        <v>160</v>
      </c>
      <c r="J1656" s="186" t="s">
        <v>160</v>
      </c>
      <c r="K1656" s="196" t="s">
        <v>160</v>
      </c>
      <c r="L1656" s="171">
        <v>0.3247</v>
      </c>
      <c r="M1656" s="172">
        <v>3527</v>
      </c>
      <c r="N1656" s="173">
        <v>101.6</v>
      </c>
      <c r="O1656" s="173">
        <v>34.73</v>
      </c>
      <c r="Q1656" s="175">
        <v>35.33</v>
      </c>
      <c r="S1656" s="174">
        <f t="shared" si="50"/>
        <v>1.362832</v>
      </c>
      <c r="T1656" s="177">
        <f t="shared" si="51"/>
        <v>-1</v>
      </c>
      <c r="U1656" s="203">
        <v>3.46</v>
      </c>
      <c r="V1656" s="203">
        <v>4.16</v>
      </c>
      <c r="W1656" s="203">
        <v>4.77</v>
      </c>
      <c r="X1656" s="203">
        <v>5.57</v>
      </c>
      <c r="Y1656" s="203">
        <v>5.58</v>
      </c>
      <c r="Z1656" s="203">
        <v>5.49</v>
      </c>
      <c r="AA1656" s="203">
        <v>5.78</v>
      </c>
      <c r="AB1656" s="203">
        <v>5.49</v>
      </c>
      <c r="AC1656" s="203">
        <v>4.53</v>
      </c>
      <c r="AD1656" s="203">
        <v>4.08</v>
      </c>
      <c r="AE1656" s="203">
        <v>3.77</v>
      </c>
      <c r="AF1656" s="203">
        <v>3.3</v>
      </c>
      <c r="AG1656" s="179">
        <v>3.98498960987121</v>
      </c>
      <c r="AH1656" s="179">
        <v>4.7912013806544</v>
      </c>
      <c r="AI1656" s="179">
        <v>5.4937573523369</v>
      </c>
      <c r="AJ1656" s="179">
        <v>6.41514223323198</v>
      </c>
      <c r="AK1656" s="179">
        <v>6.42665954424316</v>
      </c>
      <c r="AL1656" s="179">
        <v>6.32300374514247</v>
      </c>
      <c r="AM1656" s="179">
        <v>6.65700576446693</v>
      </c>
      <c r="AN1656" s="179">
        <v>6.32300374514247</v>
      </c>
      <c r="AO1656" s="179">
        <v>5.21734188806837</v>
      </c>
      <c r="AP1656" s="179">
        <v>4.69906289256489</v>
      </c>
      <c r="AQ1656" s="179">
        <v>4.34202625121805</v>
      </c>
      <c r="AR1656" s="179">
        <v>3.80071263369219</v>
      </c>
      <c r="AS1656" s="177">
        <v>0.8</v>
      </c>
      <c r="AT1656" s="180">
        <v>1.10345219017094</v>
      </c>
      <c r="AU1656" s="181">
        <v>1649</v>
      </c>
    </row>
    <row r="1657" customHeight="1" spans="1:47">
      <c r="A1657" s="184" t="s">
        <v>1863</v>
      </c>
      <c r="B1657" s="185" t="s">
        <v>1909</v>
      </c>
      <c r="C1657" s="167" t="s">
        <v>1910</v>
      </c>
      <c r="D1657" s="186">
        <v>0</v>
      </c>
      <c r="E1657" s="186">
        <v>0.65</v>
      </c>
      <c r="F1657" s="186" t="s">
        <v>160</v>
      </c>
      <c r="G1657" s="186" t="s">
        <v>160</v>
      </c>
      <c r="H1657" s="186" t="s">
        <v>160</v>
      </c>
      <c r="I1657" s="196" t="s">
        <v>160</v>
      </c>
      <c r="J1657" s="186" t="s">
        <v>160</v>
      </c>
      <c r="K1657" s="196" t="s">
        <v>160</v>
      </c>
      <c r="L1657" s="171">
        <v>0.3247</v>
      </c>
      <c r="M1657" s="172">
        <v>3696</v>
      </c>
      <c r="N1657" s="173">
        <v>97.02</v>
      </c>
      <c r="O1657" s="173">
        <v>33</v>
      </c>
      <c r="Q1657" s="175">
        <v>31.7</v>
      </c>
      <c r="S1657" s="174">
        <f t="shared" si="50"/>
        <v>1.388912</v>
      </c>
      <c r="T1657" s="177">
        <f t="shared" si="51"/>
        <v>-1</v>
      </c>
      <c r="U1657" s="203">
        <v>3.36</v>
      </c>
      <c r="V1657" s="203">
        <v>4.1</v>
      </c>
      <c r="W1657" s="203">
        <v>4.87</v>
      </c>
      <c r="X1657" s="203">
        <v>5.55</v>
      </c>
      <c r="Y1657" s="203">
        <v>5.82</v>
      </c>
      <c r="Z1657" s="203">
        <v>5.69</v>
      </c>
      <c r="AA1657" s="203">
        <v>6.05</v>
      </c>
      <c r="AB1657" s="203">
        <v>5.67</v>
      </c>
      <c r="AC1657" s="203">
        <v>4.88</v>
      </c>
      <c r="AD1657" s="203">
        <v>4.13</v>
      </c>
      <c r="AE1657" s="203">
        <v>3.68</v>
      </c>
      <c r="AF1657" s="203">
        <v>3.24</v>
      </c>
      <c r="AG1657" s="179">
        <v>3.74989113781147</v>
      </c>
      <c r="AH1657" s="179">
        <v>4.57576001935328</v>
      </c>
      <c r="AI1657" s="179">
        <v>5.43511007176841</v>
      </c>
      <c r="AJ1657" s="179">
        <v>6.19401661156358</v>
      </c>
      <c r="AK1657" s="179">
        <v>6.49534714942343</v>
      </c>
      <c r="AL1657" s="179">
        <v>6.35026207563906</v>
      </c>
      <c r="AM1657" s="179">
        <v>6.75203612611886</v>
      </c>
      <c r="AN1657" s="179">
        <v>6.32794129505685</v>
      </c>
      <c r="AO1657" s="179">
        <v>5.44627046205951</v>
      </c>
      <c r="AP1657" s="179">
        <v>4.60924119022659</v>
      </c>
      <c r="AQ1657" s="179">
        <v>4.10702362712684</v>
      </c>
      <c r="AR1657" s="179">
        <v>3.6159664543182</v>
      </c>
      <c r="AS1657" s="177">
        <v>0.8</v>
      </c>
      <c r="AT1657" s="180">
        <v>1.10345219017094</v>
      </c>
      <c r="AU1657" s="181">
        <v>1650</v>
      </c>
    </row>
    <row r="1658" customHeight="1" spans="1:47">
      <c r="A1658" s="184" t="s">
        <v>1863</v>
      </c>
      <c r="B1658" s="185" t="s">
        <v>1909</v>
      </c>
      <c r="C1658" s="167" t="s">
        <v>1911</v>
      </c>
      <c r="D1658" s="186">
        <v>0</v>
      </c>
      <c r="E1658" s="186">
        <v>0.65</v>
      </c>
      <c r="F1658" s="186" t="s">
        <v>160</v>
      </c>
      <c r="G1658" s="186" t="s">
        <v>160</v>
      </c>
      <c r="H1658" s="186" t="s">
        <v>160</v>
      </c>
      <c r="I1658" s="196" t="s">
        <v>160</v>
      </c>
      <c r="J1658" s="186" t="s">
        <v>160</v>
      </c>
      <c r="K1658" s="196" t="s">
        <v>160</v>
      </c>
      <c r="L1658" s="171">
        <v>0.3247</v>
      </c>
      <c r="M1658" s="172">
        <v>4063</v>
      </c>
      <c r="N1658" s="173">
        <v>95.3</v>
      </c>
      <c r="O1658" s="173">
        <v>32.9</v>
      </c>
      <c r="Q1658" s="175">
        <v>32</v>
      </c>
      <c r="S1658" s="174">
        <f t="shared" si="50"/>
        <v>1.390176</v>
      </c>
      <c r="T1658" s="177">
        <f t="shared" si="51"/>
        <v>-1</v>
      </c>
      <c r="U1658" s="203">
        <v>3.39</v>
      </c>
      <c r="V1658" s="203">
        <v>4.14</v>
      </c>
      <c r="W1658" s="203">
        <v>4.87</v>
      </c>
      <c r="X1658" s="203">
        <v>5.59</v>
      </c>
      <c r="Y1658" s="203">
        <v>5.8</v>
      </c>
      <c r="Z1658" s="203">
        <v>5.71</v>
      </c>
      <c r="AA1658" s="203">
        <v>5.93</v>
      </c>
      <c r="AB1658" s="203">
        <v>5.53</v>
      </c>
      <c r="AC1658" s="203">
        <v>4.85</v>
      </c>
      <c r="AD1658" s="203">
        <v>4.24</v>
      </c>
      <c r="AE1658" s="203">
        <v>3.81</v>
      </c>
      <c r="AF1658" s="203">
        <v>3.24</v>
      </c>
      <c r="AG1658" s="179">
        <v>3.79173485947103</v>
      </c>
      <c r="AH1658" s="179">
        <v>4.63061425315931</v>
      </c>
      <c r="AI1658" s="179">
        <v>5.44712352968257</v>
      </c>
      <c r="AJ1658" s="179">
        <v>6.25244774762332</v>
      </c>
      <c r="AK1658" s="179">
        <v>6.48733397785604</v>
      </c>
      <c r="AL1658" s="179">
        <v>6.38666845061345</v>
      </c>
      <c r="AM1658" s="179">
        <v>6.63273973942868</v>
      </c>
      <c r="AN1658" s="179">
        <v>6.18533739612826</v>
      </c>
      <c r="AO1658" s="179">
        <v>5.42475341251755</v>
      </c>
      <c r="AP1658" s="179">
        <v>4.74246483898442</v>
      </c>
      <c r="AQ1658" s="179">
        <v>4.26150731993647</v>
      </c>
      <c r="AR1658" s="179">
        <v>3.62395898073337</v>
      </c>
      <c r="AS1658" s="177">
        <v>0.8</v>
      </c>
      <c r="AT1658" s="180">
        <v>1.10240384615385</v>
      </c>
      <c r="AU1658" s="181">
        <v>1651</v>
      </c>
    </row>
    <row r="1659" customHeight="1" spans="1:47">
      <c r="A1659" s="184" t="s">
        <v>1863</v>
      </c>
      <c r="B1659" s="185" t="s">
        <v>1909</v>
      </c>
      <c r="C1659" s="167" t="s">
        <v>1912</v>
      </c>
      <c r="D1659" s="186">
        <v>0</v>
      </c>
      <c r="E1659" s="186">
        <v>0.65</v>
      </c>
      <c r="F1659" s="186" t="s">
        <v>160</v>
      </c>
      <c r="G1659" s="186" t="s">
        <v>160</v>
      </c>
      <c r="H1659" s="186" t="s">
        <v>160</v>
      </c>
      <c r="I1659" s="196" t="s">
        <v>160</v>
      </c>
      <c r="J1659" s="186" t="s">
        <v>160</v>
      </c>
      <c r="K1659" s="196" t="s">
        <v>160</v>
      </c>
      <c r="L1659" s="171">
        <v>0.3247</v>
      </c>
      <c r="M1659" s="172">
        <v>3831</v>
      </c>
      <c r="N1659" s="173">
        <v>97.1</v>
      </c>
      <c r="O1659" s="173">
        <v>33.37</v>
      </c>
      <c r="Q1659" s="175">
        <v>32.37</v>
      </c>
      <c r="S1659" s="174">
        <f t="shared" si="50"/>
        <v>1.388912</v>
      </c>
      <c r="T1659" s="177">
        <f t="shared" si="51"/>
        <v>-1</v>
      </c>
      <c r="U1659" s="203">
        <v>3.36</v>
      </c>
      <c r="V1659" s="203">
        <v>4.1</v>
      </c>
      <c r="W1659" s="203">
        <v>4.87</v>
      </c>
      <c r="X1659" s="203">
        <v>5.55</v>
      </c>
      <c r="Y1659" s="203">
        <v>5.82</v>
      </c>
      <c r="Z1659" s="203">
        <v>5.69</v>
      </c>
      <c r="AA1659" s="203">
        <v>6.05</v>
      </c>
      <c r="AB1659" s="203">
        <v>5.67</v>
      </c>
      <c r="AC1659" s="203">
        <v>4.88</v>
      </c>
      <c r="AD1659" s="203">
        <v>4.13</v>
      </c>
      <c r="AE1659" s="203">
        <v>3.68</v>
      </c>
      <c r="AF1659" s="203">
        <v>3.24</v>
      </c>
      <c r="AG1659" s="179">
        <v>3.7724183533586</v>
      </c>
      <c r="AH1659" s="179">
        <v>4.60324858594353</v>
      </c>
      <c r="AI1659" s="179">
        <v>5.46776112525488</v>
      </c>
      <c r="AJ1659" s="179">
        <v>6.23122674438697</v>
      </c>
      <c r="AK1659" s="179">
        <v>6.53436750492472</v>
      </c>
      <c r="AL1659" s="179">
        <v>6.38841084244358</v>
      </c>
      <c r="AM1659" s="179">
        <v>6.79259852316057</v>
      </c>
      <c r="AN1659" s="179">
        <v>6.36595597129264</v>
      </c>
      <c r="AO1659" s="179">
        <v>5.47898856083035</v>
      </c>
      <c r="AP1659" s="179">
        <v>4.63693089266995</v>
      </c>
      <c r="AQ1659" s="179">
        <v>4.13169629177371</v>
      </c>
      <c r="AR1659" s="179">
        <v>3.63768912645294</v>
      </c>
      <c r="AS1659" s="177">
        <v>0.8</v>
      </c>
      <c r="AT1659" s="180">
        <v>1.10598290598291</v>
      </c>
      <c r="AU1659" s="181">
        <v>1652</v>
      </c>
    </row>
    <row r="1660" customHeight="1" spans="1:47">
      <c r="A1660" s="184" t="s">
        <v>1863</v>
      </c>
      <c r="B1660" s="185" t="s">
        <v>1909</v>
      </c>
      <c r="C1660" s="167" t="s">
        <v>1913</v>
      </c>
      <c r="D1660" s="186">
        <v>0</v>
      </c>
      <c r="E1660" s="186">
        <v>0.65</v>
      </c>
      <c r="F1660" s="186" t="s">
        <v>160</v>
      </c>
      <c r="G1660" s="186" t="s">
        <v>160</v>
      </c>
      <c r="H1660" s="186" t="s">
        <v>160</v>
      </c>
      <c r="I1660" s="196" t="s">
        <v>160</v>
      </c>
      <c r="J1660" s="186" t="s">
        <v>160</v>
      </c>
      <c r="K1660" s="196" t="s">
        <v>160</v>
      </c>
      <c r="L1660" s="171">
        <v>0.3247</v>
      </c>
      <c r="M1660" s="172">
        <v>4188</v>
      </c>
      <c r="N1660" s="173">
        <v>95.62</v>
      </c>
      <c r="O1660" s="173">
        <v>33.85</v>
      </c>
      <c r="Q1660" s="175">
        <v>32.85</v>
      </c>
      <c r="S1660" s="174">
        <f t="shared" si="50"/>
        <v>1.35904</v>
      </c>
      <c r="T1660" s="177">
        <f t="shared" si="51"/>
        <v>-1</v>
      </c>
      <c r="U1660" s="203">
        <v>3.28</v>
      </c>
      <c r="V1660" s="203">
        <v>4</v>
      </c>
      <c r="W1660" s="203">
        <v>4.73</v>
      </c>
      <c r="X1660" s="203">
        <v>5.43</v>
      </c>
      <c r="Y1660" s="203">
        <v>5.73</v>
      </c>
      <c r="Z1660" s="203">
        <v>5.51</v>
      </c>
      <c r="AA1660" s="203">
        <v>5.94</v>
      </c>
      <c r="AB1660" s="203">
        <v>5.52</v>
      </c>
      <c r="AC1660" s="203">
        <v>4.76</v>
      </c>
      <c r="AD1660" s="203">
        <v>4.18</v>
      </c>
      <c r="AE1660" s="203">
        <v>3.61</v>
      </c>
      <c r="AF1660" s="203">
        <v>3.12</v>
      </c>
      <c r="AG1660" s="179">
        <v>3.6941897810219</v>
      </c>
      <c r="AH1660" s="179">
        <v>4.5051094890511</v>
      </c>
      <c r="AI1660" s="179">
        <v>5.32729197080292</v>
      </c>
      <c r="AJ1660" s="179">
        <v>6.11568613138686</v>
      </c>
      <c r="AK1660" s="179">
        <v>6.45356934306569</v>
      </c>
      <c r="AL1660" s="179">
        <v>6.20578832116788</v>
      </c>
      <c r="AM1660" s="179">
        <v>6.69008759124088</v>
      </c>
      <c r="AN1660" s="179">
        <v>6.21705109489051</v>
      </c>
      <c r="AO1660" s="179">
        <v>5.3610802919708</v>
      </c>
      <c r="AP1660" s="179">
        <v>4.70783941605839</v>
      </c>
      <c r="AQ1660" s="179">
        <v>4.06586131386861</v>
      </c>
      <c r="AR1660" s="179">
        <v>3.51398540145985</v>
      </c>
      <c r="AS1660" s="177">
        <v>0.8</v>
      </c>
      <c r="AT1660" s="180">
        <v>1.10345219017094</v>
      </c>
      <c r="AU1660" s="181">
        <v>1653</v>
      </c>
    </row>
    <row r="1661" customHeight="1" spans="1:47">
      <c r="A1661" s="184" t="s">
        <v>1863</v>
      </c>
      <c r="B1661" s="185" t="s">
        <v>1909</v>
      </c>
      <c r="C1661" s="167" t="s">
        <v>1914</v>
      </c>
      <c r="D1661" s="186">
        <v>0</v>
      </c>
      <c r="E1661" s="186">
        <v>0.65</v>
      </c>
      <c r="F1661" s="186" t="s">
        <v>160</v>
      </c>
      <c r="G1661" s="186" t="s">
        <v>160</v>
      </c>
      <c r="H1661" s="186" t="s">
        <v>160</v>
      </c>
      <c r="I1661" s="196" t="s">
        <v>160</v>
      </c>
      <c r="J1661" s="186" t="s">
        <v>160</v>
      </c>
      <c r="K1661" s="196" t="s">
        <v>160</v>
      </c>
      <c r="L1661" s="171">
        <v>0.3247</v>
      </c>
      <c r="M1661" s="172">
        <v>3646</v>
      </c>
      <c r="N1661" s="173">
        <v>96.48</v>
      </c>
      <c r="O1661" s="173">
        <v>32.2</v>
      </c>
      <c r="Q1661" s="175">
        <v>32</v>
      </c>
      <c r="S1661" s="174">
        <f t="shared" si="50"/>
        <v>1.4388</v>
      </c>
      <c r="T1661" s="177">
        <f t="shared" si="51"/>
        <v>-1</v>
      </c>
      <c r="U1661" s="203">
        <v>3.61</v>
      </c>
      <c r="V1661" s="203">
        <v>4.36</v>
      </c>
      <c r="W1661" s="203">
        <v>5.09</v>
      </c>
      <c r="X1661" s="203">
        <v>5.7</v>
      </c>
      <c r="Y1661" s="203">
        <v>5.99</v>
      </c>
      <c r="Z1661" s="203">
        <v>5.86</v>
      </c>
      <c r="AA1661" s="203">
        <v>6.02</v>
      </c>
      <c r="AB1661" s="203">
        <v>5.63</v>
      </c>
      <c r="AC1661" s="203">
        <v>4.95</v>
      </c>
      <c r="AD1661" s="203">
        <v>4.38</v>
      </c>
      <c r="AE1661" s="203">
        <v>4.01</v>
      </c>
      <c r="AF1661" s="203">
        <v>3.5</v>
      </c>
      <c r="AG1661" s="179">
        <v>4.04301934945788</v>
      </c>
      <c r="AH1661" s="179">
        <v>4.88298181818182</v>
      </c>
      <c r="AI1661" s="179">
        <v>5.70054528773978</v>
      </c>
      <c r="AJ1661" s="179">
        <v>6.38371476230192</v>
      </c>
      <c r="AK1661" s="179">
        <v>6.70850025020851</v>
      </c>
      <c r="AL1661" s="179">
        <v>6.56290675562969</v>
      </c>
      <c r="AM1661" s="179">
        <v>6.74209874895747</v>
      </c>
      <c r="AN1661" s="179">
        <v>6.30531826522102</v>
      </c>
      <c r="AO1661" s="179">
        <v>5.54375229357798</v>
      </c>
      <c r="AP1661" s="179">
        <v>4.90538081734779</v>
      </c>
      <c r="AQ1661" s="179">
        <v>4.49099933277731</v>
      </c>
      <c r="AR1661" s="179">
        <v>3.91982485404504</v>
      </c>
      <c r="AS1661" s="177">
        <v>0.8</v>
      </c>
      <c r="AT1661" s="180">
        <v>1.10345219017094</v>
      </c>
      <c r="AU1661" s="181">
        <v>1654</v>
      </c>
    </row>
    <row r="1662" customHeight="1" spans="1:47">
      <c r="A1662" s="184" t="s">
        <v>1863</v>
      </c>
      <c r="B1662" s="185" t="s">
        <v>1909</v>
      </c>
      <c r="C1662" s="167" t="s">
        <v>1915</v>
      </c>
      <c r="D1662" s="186">
        <v>0</v>
      </c>
      <c r="E1662" s="186">
        <v>0.65</v>
      </c>
      <c r="F1662" s="186" t="s">
        <v>160</v>
      </c>
      <c r="G1662" s="186" t="s">
        <v>160</v>
      </c>
      <c r="H1662" s="186" t="s">
        <v>160</v>
      </c>
      <c r="I1662" s="196" t="s">
        <v>160</v>
      </c>
      <c r="J1662" s="186" t="s">
        <v>160</v>
      </c>
      <c r="K1662" s="196" t="s">
        <v>160</v>
      </c>
      <c r="L1662" s="171">
        <v>0.3247</v>
      </c>
      <c r="M1662" s="172">
        <v>4191</v>
      </c>
      <c r="N1662" s="173">
        <v>95.8</v>
      </c>
      <c r="O1662" s="173">
        <v>34.13</v>
      </c>
      <c r="Q1662" s="175">
        <v>33.13</v>
      </c>
      <c r="S1662" s="174">
        <f t="shared" si="50"/>
        <v>1.411232</v>
      </c>
      <c r="T1662" s="177">
        <f t="shared" si="51"/>
        <v>-1</v>
      </c>
      <c r="U1662" s="203">
        <v>3.27</v>
      </c>
      <c r="V1662" s="203">
        <v>4.06</v>
      </c>
      <c r="W1662" s="203">
        <v>4.87</v>
      </c>
      <c r="X1662" s="203">
        <v>5.75</v>
      </c>
      <c r="Y1662" s="203">
        <v>6.01</v>
      </c>
      <c r="Z1662" s="203">
        <v>5.82</v>
      </c>
      <c r="AA1662" s="203">
        <v>6.19</v>
      </c>
      <c r="AB1662" s="203">
        <v>5.78</v>
      </c>
      <c r="AC1662" s="203">
        <v>4.91</v>
      </c>
      <c r="AD1662" s="203">
        <v>4.42</v>
      </c>
      <c r="AE1662" s="203">
        <v>3.75</v>
      </c>
      <c r="AF1662" s="203">
        <v>3.12</v>
      </c>
      <c r="AG1662" s="179">
        <v>3.69694406022539</v>
      </c>
      <c r="AH1662" s="179">
        <v>4.59008956713</v>
      </c>
      <c r="AI1662" s="179">
        <v>5.50584635269041</v>
      </c>
      <c r="AJ1662" s="179">
        <v>6.50074261354618</v>
      </c>
      <c r="AK1662" s="179">
        <v>6.79468923607174</v>
      </c>
      <c r="AL1662" s="179">
        <v>6.57988208884152</v>
      </c>
      <c r="AM1662" s="179">
        <v>6.99819074397406</v>
      </c>
      <c r="AN1662" s="179">
        <v>6.5346595315299</v>
      </c>
      <c r="AO1662" s="179">
        <v>5.55106891000204</v>
      </c>
      <c r="AP1662" s="179">
        <v>4.99709258293463</v>
      </c>
      <c r="AQ1662" s="179">
        <v>4.2396147479649</v>
      </c>
      <c r="AR1662" s="179">
        <v>3.5273594703068</v>
      </c>
      <c r="AS1662" s="177">
        <v>0.8</v>
      </c>
      <c r="AT1662" s="180">
        <v>1.09883814102564</v>
      </c>
      <c r="AU1662" s="181">
        <v>1655</v>
      </c>
    </row>
    <row r="1663" customHeight="1" spans="1:47">
      <c r="A1663" s="184" t="s">
        <v>1916</v>
      </c>
      <c r="B1663" s="185" t="s">
        <v>1917</v>
      </c>
      <c r="C1663" s="167" t="s">
        <v>1918</v>
      </c>
      <c r="D1663" s="186">
        <v>0</v>
      </c>
      <c r="E1663" s="186">
        <v>0.75</v>
      </c>
      <c r="F1663" s="186" t="s">
        <v>160</v>
      </c>
      <c r="G1663" s="186" t="s">
        <v>160</v>
      </c>
      <c r="H1663" s="186" t="s">
        <v>160</v>
      </c>
      <c r="I1663" s="196" t="s">
        <v>160</v>
      </c>
      <c r="J1663" s="186" t="s">
        <v>160</v>
      </c>
      <c r="K1663" s="196" t="s">
        <v>160</v>
      </c>
      <c r="L1663" s="171">
        <v>0.3729</v>
      </c>
      <c r="M1663" s="172">
        <v>148</v>
      </c>
      <c r="N1663" s="173">
        <v>116.98</v>
      </c>
      <c r="O1663" s="173">
        <v>36.67</v>
      </c>
      <c r="Q1663" s="175">
        <v>34.07</v>
      </c>
      <c r="S1663" s="174">
        <f t="shared" si="50"/>
        <v>1.254792</v>
      </c>
      <c r="T1663" s="177">
        <f t="shared" si="51"/>
        <v>-1</v>
      </c>
      <c r="U1663" s="203">
        <v>2.92</v>
      </c>
      <c r="V1663" s="203">
        <v>3.66</v>
      </c>
      <c r="W1663" s="203">
        <v>4.6</v>
      </c>
      <c r="X1663" s="203">
        <v>5.6</v>
      </c>
      <c r="Y1663" s="203">
        <v>5.79</v>
      </c>
      <c r="Z1663" s="203">
        <v>5.72</v>
      </c>
      <c r="AA1663" s="203">
        <v>5.03</v>
      </c>
      <c r="AB1663" s="203">
        <v>4.87</v>
      </c>
      <c r="AC1663" s="203">
        <v>4.34</v>
      </c>
      <c r="AD1663" s="203">
        <v>3.58</v>
      </c>
      <c r="AE1663" s="203">
        <v>2.92</v>
      </c>
      <c r="AF1663" s="203">
        <v>2.52</v>
      </c>
      <c r="AG1663" s="179">
        <v>3.31819112649746</v>
      </c>
      <c r="AH1663" s="179">
        <v>4.15910257636325</v>
      </c>
      <c r="AI1663" s="179">
        <v>5.22728739105764</v>
      </c>
      <c r="AJ1663" s="179">
        <v>6.36365421520061</v>
      </c>
      <c r="AK1663" s="179">
        <v>6.57956391178777</v>
      </c>
      <c r="AL1663" s="179">
        <v>6.50001823409776</v>
      </c>
      <c r="AM1663" s="179">
        <v>5.71592512543912</v>
      </c>
      <c r="AN1663" s="179">
        <v>5.53410643357624</v>
      </c>
      <c r="AO1663" s="179">
        <v>4.93183201678047</v>
      </c>
      <c r="AP1663" s="179">
        <v>4.06819323043182</v>
      </c>
      <c r="AQ1663" s="179">
        <v>3.31819112649746</v>
      </c>
      <c r="AR1663" s="179">
        <v>2.86364439684027</v>
      </c>
      <c r="AS1663" s="177">
        <v>0.8</v>
      </c>
      <c r="AT1663" s="180">
        <v>1.10283787393162</v>
      </c>
      <c r="AU1663" s="181">
        <v>1656</v>
      </c>
    </row>
    <row r="1664" customHeight="1" spans="1:47">
      <c r="A1664" s="184" t="s">
        <v>1916</v>
      </c>
      <c r="B1664" s="185" t="s">
        <v>1917</v>
      </c>
      <c r="C1664" s="167" t="s">
        <v>1919</v>
      </c>
      <c r="D1664" s="186">
        <v>0</v>
      </c>
      <c r="E1664" s="186">
        <v>0.75</v>
      </c>
      <c r="F1664" s="186" t="s">
        <v>160</v>
      </c>
      <c r="G1664" s="186" t="s">
        <v>160</v>
      </c>
      <c r="H1664" s="186" t="s">
        <v>160</v>
      </c>
      <c r="I1664" s="196" t="s">
        <v>160</v>
      </c>
      <c r="J1664" s="186" t="s">
        <v>160</v>
      </c>
      <c r="K1664" s="196" t="s">
        <v>160</v>
      </c>
      <c r="L1664" s="171">
        <v>0.3729</v>
      </c>
      <c r="M1664" s="172">
        <v>73</v>
      </c>
      <c r="N1664" s="173">
        <v>117.08</v>
      </c>
      <c r="O1664" s="173">
        <v>36.67</v>
      </c>
      <c r="Q1664" s="175">
        <v>34.47</v>
      </c>
      <c r="S1664" s="174">
        <f t="shared" si="50"/>
        <v>1.25216</v>
      </c>
      <c r="T1664" s="177">
        <f t="shared" si="51"/>
        <v>-1</v>
      </c>
      <c r="U1664" s="203">
        <v>2.95</v>
      </c>
      <c r="V1664" s="203">
        <v>3.72</v>
      </c>
      <c r="W1664" s="203">
        <v>4.65</v>
      </c>
      <c r="X1664" s="203">
        <v>5.63</v>
      </c>
      <c r="Y1664" s="203">
        <v>5.79</v>
      </c>
      <c r="Z1664" s="203">
        <v>5.64</v>
      </c>
      <c r="AA1664" s="203">
        <v>4.95</v>
      </c>
      <c r="AB1664" s="203">
        <v>4.74</v>
      </c>
      <c r="AC1664" s="203">
        <v>4.37</v>
      </c>
      <c r="AD1664" s="203">
        <v>3.49</v>
      </c>
      <c r="AE1664" s="203">
        <v>2.95</v>
      </c>
      <c r="AF1664" s="203">
        <v>2.57</v>
      </c>
      <c r="AG1664" s="179">
        <v>3.36257027855865</v>
      </c>
      <c r="AH1664" s="179">
        <v>4.24025811397904</v>
      </c>
      <c r="AI1664" s="179">
        <v>5.30032264247381</v>
      </c>
      <c r="AJ1664" s="179">
        <v>6.41737988755431</v>
      </c>
      <c r="AK1664" s="179">
        <v>6.59975658062867</v>
      </c>
      <c r="AL1664" s="179">
        <v>6.42877843087145</v>
      </c>
      <c r="AM1664" s="179">
        <v>5.64227894198824</v>
      </c>
      <c r="AN1664" s="179">
        <v>5.40290953232814</v>
      </c>
      <c r="AO1664" s="179">
        <v>4.98116342959366</v>
      </c>
      <c r="AP1664" s="179">
        <v>3.97809161768464</v>
      </c>
      <c r="AQ1664" s="179">
        <v>3.36257027855865</v>
      </c>
      <c r="AR1664" s="179">
        <v>2.92942563250703</v>
      </c>
      <c r="AS1664" s="177">
        <v>0.8</v>
      </c>
      <c r="AT1664" s="180">
        <v>1.10390014155873</v>
      </c>
      <c r="AU1664" s="181">
        <v>1657</v>
      </c>
    </row>
    <row r="1665" customHeight="1" spans="1:47">
      <c r="A1665" s="184" t="s">
        <v>1916</v>
      </c>
      <c r="B1665" s="185" t="s">
        <v>1917</v>
      </c>
      <c r="C1665" s="167" t="s">
        <v>1920</v>
      </c>
      <c r="D1665" s="186">
        <v>0</v>
      </c>
      <c r="E1665" s="186">
        <v>0.75</v>
      </c>
      <c r="F1665" s="186" t="s">
        <v>160</v>
      </c>
      <c r="G1665" s="186" t="s">
        <v>160</v>
      </c>
      <c r="H1665" s="186" t="s">
        <v>160</v>
      </c>
      <c r="I1665" s="196" t="s">
        <v>160</v>
      </c>
      <c r="J1665" s="186" t="s">
        <v>160</v>
      </c>
      <c r="K1665" s="196" t="s">
        <v>160</v>
      </c>
      <c r="L1665" s="171">
        <v>0.3729</v>
      </c>
      <c r="M1665" s="172">
        <v>60</v>
      </c>
      <c r="N1665" s="173">
        <v>116.58</v>
      </c>
      <c r="O1665" s="173">
        <v>35.4</v>
      </c>
      <c r="Q1665" s="175">
        <v>32.4</v>
      </c>
      <c r="S1665" s="174">
        <f t="shared" si="50"/>
        <v>1.228152</v>
      </c>
      <c r="T1665" s="177">
        <f t="shared" si="51"/>
        <v>-1</v>
      </c>
      <c r="U1665" s="203">
        <v>2.91</v>
      </c>
      <c r="V1665" s="203">
        <v>3.63</v>
      </c>
      <c r="W1665" s="203">
        <v>4.51</v>
      </c>
      <c r="X1665" s="203">
        <v>5.34</v>
      </c>
      <c r="Y1665" s="203">
        <v>5.6</v>
      </c>
      <c r="Z1665" s="203">
        <v>5.62</v>
      </c>
      <c r="AA1665" s="203">
        <v>4.88</v>
      </c>
      <c r="AB1665" s="203">
        <v>4.77</v>
      </c>
      <c r="AC1665" s="203">
        <v>4.28</v>
      </c>
      <c r="AD1665" s="203">
        <v>3.42</v>
      </c>
      <c r="AE1665" s="203">
        <v>2.94</v>
      </c>
      <c r="AF1665" s="203">
        <v>2.56</v>
      </c>
      <c r="AG1665" s="179">
        <v>3.25546049674633</v>
      </c>
      <c r="AH1665" s="179">
        <v>4.0609352588279</v>
      </c>
      <c r="AI1665" s="179">
        <v>5.04540441248314</v>
      </c>
      <c r="AJ1665" s="179">
        <v>5.97393781877162</v>
      </c>
      <c r="AK1665" s="179">
        <v>6.26480370507885</v>
      </c>
      <c r="AL1665" s="179">
        <v>6.28717800402556</v>
      </c>
      <c r="AM1665" s="179">
        <v>5.45932894299728</v>
      </c>
      <c r="AN1665" s="179">
        <v>5.33627029879038</v>
      </c>
      <c r="AO1665" s="179">
        <v>4.78809997459598</v>
      </c>
      <c r="AP1665" s="179">
        <v>3.82600511988744</v>
      </c>
      <c r="AQ1665" s="179">
        <v>3.2890219451664</v>
      </c>
      <c r="AR1665" s="179">
        <v>2.8639102651789</v>
      </c>
      <c r="AS1665" s="177">
        <v>0.8</v>
      </c>
      <c r="AT1665" s="180">
        <v>1.10025116952928</v>
      </c>
      <c r="AU1665" s="181">
        <v>1658</v>
      </c>
    </row>
    <row r="1666" customHeight="1" spans="1:47">
      <c r="A1666" s="184" t="s">
        <v>1916</v>
      </c>
      <c r="B1666" s="185" t="s">
        <v>1917</v>
      </c>
      <c r="C1666" s="167" t="s">
        <v>1921</v>
      </c>
      <c r="D1666" s="186">
        <v>0</v>
      </c>
      <c r="E1666" s="186">
        <v>0.75</v>
      </c>
      <c r="F1666" s="186" t="s">
        <v>160</v>
      </c>
      <c r="G1666" s="186" t="s">
        <v>160</v>
      </c>
      <c r="H1666" s="186" t="s">
        <v>160</v>
      </c>
      <c r="I1666" s="196" t="s">
        <v>160</v>
      </c>
      <c r="J1666" s="186" t="s">
        <v>160</v>
      </c>
      <c r="K1666" s="196" t="s">
        <v>160</v>
      </c>
      <c r="L1666" s="171">
        <v>0.3729</v>
      </c>
      <c r="M1666" s="172">
        <v>32</v>
      </c>
      <c r="N1666" s="173">
        <v>116.93</v>
      </c>
      <c r="O1666" s="173">
        <v>36.65</v>
      </c>
      <c r="Q1666" s="175">
        <v>34.05</v>
      </c>
      <c r="S1666" s="174">
        <f t="shared" si="50"/>
        <v>1.254792</v>
      </c>
      <c r="T1666" s="177">
        <f t="shared" si="51"/>
        <v>-1</v>
      </c>
      <c r="U1666" s="203">
        <v>2.92</v>
      </c>
      <c r="V1666" s="203">
        <v>3.66</v>
      </c>
      <c r="W1666" s="203">
        <v>4.6</v>
      </c>
      <c r="X1666" s="203">
        <v>5.6</v>
      </c>
      <c r="Y1666" s="203">
        <v>5.79</v>
      </c>
      <c r="Z1666" s="203">
        <v>5.72</v>
      </c>
      <c r="AA1666" s="203">
        <v>5.03</v>
      </c>
      <c r="AB1666" s="203">
        <v>4.87</v>
      </c>
      <c r="AC1666" s="203">
        <v>4.34</v>
      </c>
      <c r="AD1666" s="203">
        <v>3.58</v>
      </c>
      <c r="AE1666" s="203">
        <v>2.92</v>
      </c>
      <c r="AF1666" s="203">
        <v>2.52</v>
      </c>
      <c r="AG1666" s="179">
        <v>3.31698104546411</v>
      </c>
      <c r="AH1666" s="179">
        <v>4.15758583095844</v>
      </c>
      <c r="AI1666" s="179">
        <v>5.2253810990188</v>
      </c>
      <c r="AJ1666" s="179">
        <v>6.36133351184897</v>
      </c>
      <c r="AK1666" s="179">
        <v>6.57716447028671</v>
      </c>
      <c r="AL1666" s="179">
        <v>6.4976478013886</v>
      </c>
      <c r="AM1666" s="179">
        <v>5.71384063653578</v>
      </c>
      <c r="AN1666" s="179">
        <v>5.53208825048295</v>
      </c>
      <c r="AO1666" s="179">
        <v>4.93003347168296</v>
      </c>
      <c r="AP1666" s="179">
        <v>4.06670963793202</v>
      </c>
      <c r="AQ1666" s="179">
        <v>3.31698104546411</v>
      </c>
      <c r="AR1666" s="179">
        <v>2.86260008033204</v>
      </c>
      <c r="AS1666" s="177">
        <v>0.8</v>
      </c>
      <c r="AT1666" s="180">
        <v>1.06998083304726</v>
      </c>
      <c r="AU1666" s="181">
        <v>1659</v>
      </c>
    </row>
    <row r="1667" customHeight="1" spans="1:47">
      <c r="A1667" s="184" t="s">
        <v>1916</v>
      </c>
      <c r="B1667" s="185" t="s">
        <v>1917</v>
      </c>
      <c r="C1667" s="167" t="s">
        <v>1922</v>
      </c>
      <c r="D1667" s="186">
        <v>0</v>
      </c>
      <c r="E1667" s="186">
        <v>0.75</v>
      </c>
      <c r="F1667" s="186" t="s">
        <v>160</v>
      </c>
      <c r="G1667" s="186" t="s">
        <v>160</v>
      </c>
      <c r="H1667" s="186" t="s">
        <v>160</v>
      </c>
      <c r="I1667" s="196" t="s">
        <v>160</v>
      </c>
      <c r="J1667" s="186" t="s">
        <v>160</v>
      </c>
      <c r="K1667" s="196" t="s">
        <v>160</v>
      </c>
      <c r="L1667" s="171">
        <v>0.3729</v>
      </c>
      <c r="M1667" s="172">
        <v>28</v>
      </c>
      <c r="N1667" s="173">
        <v>116.98</v>
      </c>
      <c r="O1667" s="173">
        <v>36.68</v>
      </c>
      <c r="Q1667" s="175">
        <v>34.08</v>
      </c>
      <c r="S1667" s="174">
        <f t="shared" si="50"/>
        <v>1.254792</v>
      </c>
      <c r="T1667" s="177">
        <f t="shared" si="51"/>
        <v>-1</v>
      </c>
      <c r="U1667" s="203">
        <v>2.92</v>
      </c>
      <c r="V1667" s="203">
        <v>3.66</v>
      </c>
      <c r="W1667" s="203">
        <v>4.6</v>
      </c>
      <c r="X1667" s="203">
        <v>5.6</v>
      </c>
      <c r="Y1667" s="203">
        <v>5.79</v>
      </c>
      <c r="Z1667" s="203">
        <v>5.72</v>
      </c>
      <c r="AA1667" s="203">
        <v>5.03</v>
      </c>
      <c r="AB1667" s="203">
        <v>4.87</v>
      </c>
      <c r="AC1667" s="203">
        <v>4.34</v>
      </c>
      <c r="AD1667" s="203">
        <v>3.58</v>
      </c>
      <c r="AE1667" s="203">
        <v>2.92</v>
      </c>
      <c r="AF1667" s="203">
        <v>2.52</v>
      </c>
      <c r="AG1667" s="179">
        <v>3.31852622586054</v>
      </c>
      <c r="AH1667" s="179">
        <v>4.15952259816766</v>
      </c>
      <c r="AI1667" s="179">
        <v>5.22781528731455</v>
      </c>
      <c r="AJ1667" s="179">
        <v>6.36429687151336</v>
      </c>
      <c r="AK1667" s="179">
        <v>6.58022837251114</v>
      </c>
      <c r="AL1667" s="179">
        <v>6.50067466161722</v>
      </c>
      <c r="AM1667" s="179">
        <v>5.71650236852004</v>
      </c>
      <c r="AN1667" s="179">
        <v>5.53466531504823</v>
      </c>
      <c r="AO1667" s="179">
        <v>4.93233007542286</v>
      </c>
      <c r="AP1667" s="179">
        <v>4.06860407143176</v>
      </c>
      <c r="AQ1667" s="179">
        <v>3.31852622586054</v>
      </c>
      <c r="AR1667" s="179">
        <v>2.86393359218101</v>
      </c>
      <c r="AS1667" s="177">
        <v>0.8</v>
      </c>
      <c r="AT1667" s="180">
        <v>1.06990931456688</v>
      </c>
      <c r="AU1667" s="181">
        <v>1660</v>
      </c>
    </row>
    <row r="1668" customHeight="1" spans="1:47">
      <c r="A1668" s="184" t="s">
        <v>1916</v>
      </c>
      <c r="B1668" s="185" t="s">
        <v>1917</v>
      </c>
      <c r="C1668" s="167" t="s">
        <v>1923</v>
      </c>
      <c r="D1668" s="186">
        <v>0</v>
      </c>
      <c r="E1668" s="186">
        <v>0.75</v>
      </c>
      <c r="F1668" s="186" t="s">
        <v>160</v>
      </c>
      <c r="G1668" s="186" t="s">
        <v>160</v>
      </c>
      <c r="H1668" s="186" t="s">
        <v>160</v>
      </c>
      <c r="I1668" s="196" t="s">
        <v>160</v>
      </c>
      <c r="J1668" s="186" t="s">
        <v>160</v>
      </c>
      <c r="K1668" s="196" t="s">
        <v>160</v>
      </c>
      <c r="L1668" s="171">
        <v>0.3729</v>
      </c>
      <c r="M1668" s="172">
        <v>41</v>
      </c>
      <c r="N1668" s="173">
        <v>117.07</v>
      </c>
      <c r="O1668" s="173">
        <v>36.68</v>
      </c>
      <c r="Q1668" s="175">
        <v>34.48</v>
      </c>
      <c r="S1668" s="174">
        <f t="shared" si="50"/>
        <v>1.25216</v>
      </c>
      <c r="T1668" s="177">
        <f t="shared" si="51"/>
        <v>-1</v>
      </c>
      <c r="U1668" s="203">
        <v>2.95</v>
      </c>
      <c r="V1668" s="203">
        <v>3.72</v>
      </c>
      <c r="W1668" s="203">
        <v>4.65</v>
      </c>
      <c r="X1668" s="203">
        <v>5.63</v>
      </c>
      <c r="Y1668" s="203">
        <v>5.79</v>
      </c>
      <c r="Z1668" s="203">
        <v>5.64</v>
      </c>
      <c r="AA1668" s="203">
        <v>4.95</v>
      </c>
      <c r="AB1668" s="203">
        <v>4.74</v>
      </c>
      <c r="AC1668" s="203">
        <v>4.37</v>
      </c>
      <c r="AD1668" s="203">
        <v>3.49</v>
      </c>
      <c r="AE1668" s="203">
        <v>2.95</v>
      </c>
      <c r="AF1668" s="203">
        <v>2.57</v>
      </c>
      <c r="AG1668" s="179">
        <v>3.36292837975977</v>
      </c>
      <c r="AH1668" s="179">
        <v>4.24070968566317</v>
      </c>
      <c r="AI1668" s="179">
        <v>5.30088710707897</v>
      </c>
      <c r="AJ1668" s="179">
        <v>6.41806331459238</v>
      </c>
      <c r="AK1668" s="179">
        <v>6.60045943010478</v>
      </c>
      <c r="AL1668" s="179">
        <v>6.42946307181191</v>
      </c>
      <c r="AM1668" s="179">
        <v>5.64287982366471</v>
      </c>
      <c r="AN1668" s="179">
        <v>5.40348492205469</v>
      </c>
      <c r="AO1668" s="179">
        <v>4.98169390493228</v>
      </c>
      <c r="AP1668" s="179">
        <v>3.97851526961411</v>
      </c>
      <c r="AQ1668" s="179">
        <v>3.36292837975977</v>
      </c>
      <c r="AR1668" s="179">
        <v>2.92973760541784</v>
      </c>
      <c r="AS1668" s="177">
        <v>0.8</v>
      </c>
      <c r="AT1668" s="180">
        <v>1.06977342945417</v>
      </c>
      <c r="AU1668" s="181">
        <v>1661</v>
      </c>
    </row>
    <row r="1669" customHeight="1" spans="1:47">
      <c r="A1669" s="184" t="s">
        <v>1916</v>
      </c>
      <c r="B1669" s="185" t="s">
        <v>1917</v>
      </c>
      <c r="C1669" s="167" t="s">
        <v>1924</v>
      </c>
      <c r="D1669" s="186">
        <v>0</v>
      </c>
      <c r="E1669" s="186">
        <v>0.75</v>
      </c>
      <c r="F1669" s="186" t="s">
        <v>160</v>
      </c>
      <c r="G1669" s="186" t="s">
        <v>160</v>
      </c>
      <c r="H1669" s="186" t="s">
        <v>160</v>
      </c>
      <c r="I1669" s="196" t="s">
        <v>160</v>
      </c>
      <c r="J1669" s="186" t="s">
        <v>160</v>
      </c>
      <c r="K1669" s="196" t="s">
        <v>160</v>
      </c>
      <c r="L1669" s="171">
        <v>0.3729</v>
      </c>
      <c r="M1669" s="172">
        <v>46</v>
      </c>
      <c r="N1669" s="173">
        <v>116.73</v>
      </c>
      <c r="O1669" s="173">
        <v>36.55</v>
      </c>
      <c r="Q1669" s="175">
        <v>33.95</v>
      </c>
      <c r="S1669" s="174">
        <f t="shared" si="50"/>
        <v>1.254792</v>
      </c>
      <c r="T1669" s="177">
        <f t="shared" si="51"/>
        <v>-1</v>
      </c>
      <c r="U1669" s="203">
        <v>2.92</v>
      </c>
      <c r="V1669" s="203">
        <v>3.66</v>
      </c>
      <c r="W1669" s="203">
        <v>4.6</v>
      </c>
      <c r="X1669" s="203">
        <v>5.6</v>
      </c>
      <c r="Y1669" s="203">
        <v>5.79</v>
      </c>
      <c r="Z1669" s="203">
        <v>5.72</v>
      </c>
      <c r="AA1669" s="203">
        <v>5.03</v>
      </c>
      <c r="AB1669" s="203">
        <v>4.87</v>
      </c>
      <c r="AC1669" s="203">
        <v>4.34</v>
      </c>
      <c r="AD1669" s="203">
        <v>3.58</v>
      </c>
      <c r="AE1669" s="203">
        <v>2.92</v>
      </c>
      <c r="AF1669" s="203">
        <v>2.52</v>
      </c>
      <c r="AG1669" s="179">
        <v>3.312885386582</v>
      </c>
      <c r="AH1669" s="179">
        <v>4.15245223112675</v>
      </c>
      <c r="AI1669" s="179">
        <v>5.21892903365657</v>
      </c>
      <c r="AJ1669" s="179">
        <v>6.35347882358192</v>
      </c>
      <c r="AK1669" s="179">
        <v>6.56904328366773</v>
      </c>
      <c r="AL1669" s="179">
        <v>6.48962479837296</v>
      </c>
      <c r="AM1669" s="179">
        <v>5.70678544332447</v>
      </c>
      <c r="AN1669" s="179">
        <v>5.52525747693642</v>
      </c>
      <c r="AO1669" s="179">
        <v>4.92394608827598</v>
      </c>
      <c r="AP1669" s="179">
        <v>4.06168824793272</v>
      </c>
      <c r="AQ1669" s="179">
        <v>3.312885386582</v>
      </c>
      <c r="AR1669" s="179">
        <v>2.85906547061186</v>
      </c>
      <c r="AS1669" s="177">
        <v>0.8</v>
      </c>
      <c r="AT1669" s="180">
        <v>1.07054582904222</v>
      </c>
      <c r="AU1669" s="181">
        <v>1662</v>
      </c>
    </row>
    <row r="1670" customHeight="1" spans="1:47">
      <c r="A1670" s="184" t="s">
        <v>1916</v>
      </c>
      <c r="B1670" s="185" t="s">
        <v>1917</v>
      </c>
      <c r="C1670" s="167" t="s">
        <v>1925</v>
      </c>
      <c r="D1670" s="186">
        <v>0</v>
      </c>
      <c r="E1670" s="186">
        <v>0.75</v>
      </c>
      <c r="F1670" s="186" t="s">
        <v>160</v>
      </c>
      <c r="G1670" s="186" t="s">
        <v>160</v>
      </c>
      <c r="H1670" s="186" t="s">
        <v>160</v>
      </c>
      <c r="I1670" s="196" t="s">
        <v>160</v>
      </c>
      <c r="J1670" s="186" t="s">
        <v>160</v>
      </c>
      <c r="K1670" s="196" t="s">
        <v>160</v>
      </c>
      <c r="L1670" s="171">
        <v>0.3729</v>
      </c>
      <c r="M1670" s="172">
        <v>54</v>
      </c>
      <c r="N1670" s="173">
        <v>116.45</v>
      </c>
      <c r="O1670" s="173">
        <v>36.28</v>
      </c>
      <c r="Q1670" s="175">
        <v>33.48</v>
      </c>
      <c r="S1670" s="174">
        <f t="shared" si="50"/>
        <v>1.254792</v>
      </c>
      <c r="T1670" s="177">
        <f t="shared" si="51"/>
        <v>-1</v>
      </c>
      <c r="U1670" s="203">
        <v>2.92</v>
      </c>
      <c r="V1670" s="203">
        <v>3.66</v>
      </c>
      <c r="W1670" s="203">
        <v>4.6</v>
      </c>
      <c r="X1670" s="203">
        <v>5.6</v>
      </c>
      <c r="Y1670" s="203">
        <v>5.79</v>
      </c>
      <c r="Z1670" s="203">
        <v>5.72</v>
      </c>
      <c r="AA1670" s="203">
        <v>5.03</v>
      </c>
      <c r="AB1670" s="203">
        <v>4.87</v>
      </c>
      <c r="AC1670" s="203">
        <v>4.34</v>
      </c>
      <c r="AD1670" s="203">
        <v>3.58</v>
      </c>
      <c r="AE1670" s="203">
        <v>2.92</v>
      </c>
      <c r="AF1670" s="203">
        <v>2.52</v>
      </c>
      <c r="AG1670" s="179">
        <v>3.29983512805309</v>
      </c>
      <c r="AH1670" s="179">
        <v>4.13609471529943</v>
      </c>
      <c r="AI1670" s="179">
        <v>5.19837040720693</v>
      </c>
      <c r="AJ1670" s="179">
        <v>6.32845093051278</v>
      </c>
      <c r="AK1670" s="179">
        <v>6.5431662299409</v>
      </c>
      <c r="AL1670" s="179">
        <v>6.46406059330949</v>
      </c>
      <c r="AM1670" s="179">
        <v>5.68430503222845</v>
      </c>
      <c r="AN1670" s="179">
        <v>5.50349214849951</v>
      </c>
      <c r="AO1670" s="179">
        <v>4.90454947114741</v>
      </c>
      <c r="AP1670" s="179">
        <v>4.04568827343496</v>
      </c>
      <c r="AQ1670" s="179">
        <v>3.29983512805309</v>
      </c>
      <c r="AR1670" s="179">
        <v>2.84780291873075</v>
      </c>
      <c r="AS1670" s="177">
        <v>0.8</v>
      </c>
      <c r="AT1670" s="180">
        <v>1.06921558530724</v>
      </c>
      <c r="AU1670" s="181">
        <v>1663</v>
      </c>
    </row>
    <row r="1671" customHeight="1" spans="1:47">
      <c r="A1671" s="184" t="s">
        <v>1916</v>
      </c>
      <c r="B1671" s="185" t="s">
        <v>1917</v>
      </c>
      <c r="C1671" s="167" t="s">
        <v>1926</v>
      </c>
      <c r="D1671" s="186">
        <v>0</v>
      </c>
      <c r="E1671" s="186">
        <v>0.75</v>
      </c>
      <c r="F1671" s="186" t="s">
        <v>160</v>
      </c>
      <c r="G1671" s="186" t="s">
        <v>160</v>
      </c>
      <c r="H1671" s="186" t="s">
        <v>160</v>
      </c>
      <c r="I1671" s="196" t="s">
        <v>160</v>
      </c>
      <c r="J1671" s="186" t="s">
        <v>160</v>
      </c>
      <c r="K1671" s="196" t="s">
        <v>160</v>
      </c>
      <c r="L1671" s="171">
        <v>0.3729</v>
      </c>
      <c r="M1671" s="172">
        <v>24</v>
      </c>
      <c r="N1671" s="173">
        <v>117.22</v>
      </c>
      <c r="O1671" s="173">
        <v>36.98</v>
      </c>
      <c r="Q1671" s="175">
        <v>34.98</v>
      </c>
      <c r="S1671" s="174">
        <f t="shared" si="50"/>
        <v>1.25216</v>
      </c>
      <c r="T1671" s="177">
        <f t="shared" si="51"/>
        <v>-1</v>
      </c>
      <c r="U1671" s="203">
        <v>2.95</v>
      </c>
      <c r="V1671" s="203">
        <v>3.72</v>
      </c>
      <c r="W1671" s="203">
        <v>4.65</v>
      </c>
      <c r="X1671" s="203">
        <v>5.63</v>
      </c>
      <c r="Y1671" s="203">
        <v>5.79</v>
      </c>
      <c r="Z1671" s="203">
        <v>5.64</v>
      </c>
      <c r="AA1671" s="203">
        <v>4.95</v>
      </c>
      <c r="AB1671" s="203">
        <v>4.74</v>
      </c>
      <c r="AC1671" s="203">
        <v>4.37</v>
      </c>
      <c r="AD1671" s="203">
        <v>3.49</v>
      </c>
      <c r="AE1671" s="203">
        <v>2.95</v>
      </c>
      <c r="AF1671" s="203">
        <v>2.57</v>
      </c>
      <c r="AG1671" s="179">
        <v>3.37879791719908</v>
      </c>
      <c r="AH1671" s="179">
        <v>4.26072144134935</v>
      </c>
      <c r="AI1671" s="179">
        <v>5.32590180168669</v>
      </c>
      <c r="AJ1671" s="179">
        <v>6.44834992333248</v>
      </c>
      <c r="AK1671" s="179">
        <v>6.63160675951955</v>
      </c>
      <c r="AL1671" s="179">
        <v>6.45980347559417</v>
      </c>
      <c r="AM1671" s="179">
        <v>5.66950836953744</v>
      </c>
      <c r="AN1671" s="179">
        <v>5.42898377204191</v>
      </c>
      <c r="AO1671" s="179">
        <v>5.00520233835932</v>
      </c>
      <c r="AP1671" s="179">
        <v>3.99728973933044</v>
      </c>
      <c r="AQ1671" s="179">
        <v>3.37879791719908</v>
      </c>
      <c r="AR1671" s="179">
        <v>2.94356293125479</v>
      </c>
      <c r="AS1671" s="177">
        <v>0.8</v>
      </c>
      <c r="AT1671" s="180">
        <v>1.06560104098124</v>
      </c>
      <c r="AU1671" s="181">
        <v>1664</v>
      </c>
    </row>
    <row r="1672" customHeight="1" spans="1:47">
      <c r="A1672" s="184" t="s">
        <v>1916</v>
      </c>
      <c r="B1672" s="185" t="s">
        <v>1917</v>
      </c>
      <c r="C1672" s="167" t="s">
        <v>1927</v>
      </c>
      <c r="D1672" s="186">
        <v>0</v>
      </c>
      <c r="E1672" s="186">
        <v>0.75</v>
      </c>
      <c r="F1672" s="186" t="s">
        <v>160</v>
      </c>
      <c r="G1672" s="186" t="s">
        <v>160</v>
      </c>
      <c r="H1672" s="186" t="s">
        <v>160</v>
      </c>
      <c r="I1672" s="196" t="s">
        <v>160</v>
      </c>
      <c r="J1672" s="186" t="s">
        <v>160</v>
      </c>
      <c r="K1672" s="196" t="s">
        <v>160</v>
      </c>
      <c r="L1672" s="171">
        <v>0.3729</v>
      </c>
      <c r="M1672" s="172">
        <v>19</v>
      </c>
      <c r="N1672" s="173">
        <v>117.15</v>
      </c>
      <c r="O1672" s="173">
        <v>37.32</v>
      </c>
      <c r="Q1672" s="175">
        <v>35.02</v>
      </c>
      <c r="S1672" s="174">
        <f t="shared" si="50"/>
        <v>1.26544</v>
      </c>
      <c r="T1672" s="177">
        <f t="shared" si="51"/>
        <v>-1</v>
      </c>
      <c r="U1672" s="203">
        <v>2.88</v>
      </c>
      <c r="V1672" s="203">
        <v>3.69</v>
      </c>
      <c r="W1672" s="203">
        <v>4.72</v>
      </c>
      <c r="X1672" s="203">
        <v>5.82</v>
      </c>
      <c r="Y1672" s="203">
        <v>5.93</v>
      </c>
      <c r="Z1672" s="203">
        <v>5.63</v>
      </c>
      <c r="AA1672" s="203">
        <v>5.07</v>
      </c>
      <c r="AB1672" s="203">
        <v>4.81</v>
      </c>
      <c r="AC1672" s="203">
        <v>4.46</v>
      </c>
      <c r="AD1672" s="203">
        <v>3.57</v>
      </c>
      <c r="AE1672" s="203">
        <v>2.91</v>
      </c>
      <c r="AF1672" s="203">
        <v>2.5</v>
      </c>
      <c r="AG1672" s="179">
        <v>3.30140346440764</v>
      </c>
      <c r="AH1672" s="179">
        <v>4.22992318877229</v>
      </c>
      <c r="AI1672" s="179">
        <v>5.41063345555696</v>
      </c>
      <c r="AJ1672" s="179">
        <v>6.6715861676571</v>
      </c>
      <c r="AK1672" s="179">
        <v>6.79768143886711</v>
      </c>
      <c r="AL1672" s="179">
        <v>6.45378524465799</v>
      </c>
      <c r="AM1672" s="179">
        <v>5.81184568213428</v>
      </c>
      <c r="AN1672" s="179">
        <v>5.5138023138197</v>
      </c>
      <c r="AO1672" s="179">
        <v>5.11259008724238</v>
      </c>
      <c r="AP1672" s="179">
        <v>4.09236471108863</v>
      </c>
      <c r="AQ1672" s="179">
        <v>3.33579308382855</v>
      </c>
      <c r="AR1672" s="179">
        <v>2.86580161840941</v>
      </c>
      <c r="AS1672" s="177">
        <v>0.8</v>
      </c>
      <c r="AT1672" s="180">
        <v>1.06883104366071</v>
      </c>
      <c r="AU1672" s="181">
        <v>1665</v>
      </c>
    </row>
    <row r="1673" customHeight="1" spans="1:47">
      <c r="A1673" s="184" t="s">
        <v>1916</v>
      </c>
      <c r="B1673" s="185" t="s">
        <v>1917</v>
      </c>
      <c r="C1673" s="167" t="s">
        <v>1928</v>
      </c>
      <c r="D1673" s="186">
        <v>0</v>
      </c>
      <c r="E1673" s="186">
        <v>0.75</v>
      </c>
      <c r="F1673" s="186" t="s">
        <v>160</v>
      </c>
      <c r="G1673" s="186" t="s">
        <v>160</v>
      </c>
      <c r="H1673" s="186" t="s">
        <v>160</v>
      </c>
      <c r="I1673" s="196" t="s">
        <v>160</v>
      </c>
      <c r="J1673" s="186" t="s">
        <v>160</v>
      </c>
      <c r="K1673" s="196" t="s">
        <v>160</v>
      </c>
      <c r="L1673" s="171">
        <v>0.3729</v>
      </c>
      <c r="M1673" s="172">
        <v>143</v>
      </c>
      <c r="N1673" s="173">
        <v>117.53</v>
      </c>
      <c r="O1673" s="173">
        <v>36.72</v>
      </c>
      <c r="Q1673" s="175">
        <v>34.52</v>
      </c>
      <c r="S1673" s="174">
        <f t="shared" si="50"/>
        <v>1.25216</v>
      </c>
      <c r="T1673" s="177">
        <f t="shared" si="51"/>
        <v>-1</v>
      </c>
      <c r="U1673" s="203">
        <v>2.95</v>
      </c>
      <c r="V1673" s="203">
        <v>3.72</v>
      </c>
      <c r="W1673" s="203">
        <v>4.65</v>
      </c>
      <c r="X1673" s="203">
        <v>5.63</v>
      </c>
      <c r="Y1673" s="203">
        <v>5.79</v>
      </c>
      <c r="Z1673" s="203">
        <v>5.64</v>
      </c>
      <c r="AA1673" s="203">
        <v>4.95</v>
      </c>
      <c r="AB1673" s="203">
        <v>4.74</v>
      </c>
      <c r="AC1673" s="203">
        <v>4.37</v>
      </c>
      <c r="AD1673" s="203">
        <v>3.49</v>
      </c>
      <c r="AE1673" s="203">
        <v>2.95</v>
      </c>
      <c r="AF1673" s="203">
        <v>2.57</v>
      </c>
      <c r="AG1673" s="179">
        <v>3.36437963199591</v>
      </c>
      <c r="AH1673" s="179">
        <v>4.24253973933044</v>
      </c>
      <c r="AI1673" s="179">
        <v>5.30317467416305</v>
      </c>
      <c r="AJ1673" s="179">
        <v>6.42083299258881</v>
      </c>
      <c r="AK1673" s="179">
        <v>6.60330782008689</v>
      </c>
      <c r="AL1673" s="179">
        <v>6.43223766930744</v>
      </c>
      <c r="AM1673" s="179">
        <v>5.64531497572195</v>
      </c>
      <c r="AN1673" s="179">
        <v>5.40581676463072</v>
      </c>
      <c r="AO1673" s="179">
        <v>4.9838437260414</v>
      </c>
      <c r="AP1673" s="179">
        <v>3.98023217480194</v>
      </c>
      <c r="AQ1673" s="179">
        <v>3.36437963199591</v>
      </c>
      <c r="AR1673" s="179">
        <v>2.93100191668796</v>
      </c>
      <c r="AS1673" s="177">
        <v>0.8</v>
      </c>
      <c r="AT1673" s="180">
        <v>1.07238224618454</v>
      </c>
      <c r="AU1673" s="181">
        <v>1666</v>
      </c>
    </row>
    <row r="1674" customHeight="1" spans="1:47">
      <c r="A1674" s="184" t="s">
        <v>1916</v>
      </c>
      <c r="B1674" s="185" t="s">
        <v>1929</v>
      </c>
      <c r="C1674" s="167" t="s">
        <v>1930</v>
      </c>
      <c r="D1674" s="186">
        <v>0</v>
      </c>
      <c r="E1674" s="186">
        <v>0.75</v>
      </c>
      <c r="F1674" s="186" t="s">
        <v>160</v>
      </c>
      <c r="G1674" s="186" t="s">
        <v>160</v>
      </c>
      <c r="H1674" s="186" t="s">
        <v>160</v>
      </c>
      <c r="I1674" s="196" t="s">
        <v>160</v>
      </c>
      <c r="J1674" s="186" t="s">
        <v>160</v>
      </c>
      <c r="K1674" s="196" t="s">
        <v>160</v>
      </c>
      <c r="L1674" s="171">
        <v>0.3729</v>
      </c>
      <c r="M1674" s="172">
        <v>6</v>
      </c>
      <c r="N1674" s="173">
        <v>120.38</v>
      </c>
      <c r="O1674" s="173">
        <v>36.07</v>
      </c>
      <c r="Q1674" s="175">
        <v>33.47</v>
      </c>
      <c r="S1674" s="174">
        <f t="shared" si="50"/>
        <v>1.235104</v>
      </c>
      <c r="T1674" s="177">
        <f t="shared" si="51"/>
        <v>-1</v>
      </c>
      <c r="U1674" s="203">
        <v>2.85</v>
      </c>
      <c r="V1674" s="203">
        <v>3.74</v>
      </c>
      <c r="W1674" s="203">
        <v>4.61</v>
      </c>
      <c r="X1674" s="203">
        <v>5.49</v>
      </c>
      <c r="Y1674" s="203">
        <v>5.7</v>
      </c>
      <c r="Z1674" s="203">
        <v>5.41</v>
      </c>
      <c r="AA1674" s="203">
        <v>4.88</v>
      </c>
      <c r="AB1674" s="203">
        <v>4.65</v>
      </c>
      <c r="AC1674" s="203">
        <v>4.37</v>
      </c>
      <c r="AD1674" s="203">
        <v>3.66</v>
      </c>
      <c r="AE1674" s="203">
        <v>2.88</v>
      </c>
      <c r="AF1674" s="203">
        <v>2.51</v>
      </c>
      <c r="AG1674" s="179">
        <v>3.21960579837811</v>
      </c>
      <c r="AH1674" s="179">
        <v>4.22502655646812</v>
      </c>
      <c r="AI1674" s="179">
        <v>5.20785358965723</v>
      </c>
      <c r="AJ1674" s="179">
        <v>6.20197748529678</v>
      </c>
      <c r="AK1674" s="179">
        <v>6.43921159675622</v>
      </c>
      <c r="AL1674" s="179">
        <v>6.11160258569319</v>
      </c>
      <c r="AM1674" s="179">
        <v>5.51286887581936</v>
      </c>
      <c r="AN1674" s="179">
        <v>5.25304103945903</v>
      </c>
      <c r="AO1674" s="179">
        <v>4.93672889084644</v>
      </c>
      <c r="AP1674" s="179">
        <v>4.13465165686452</v>
      </c>
      <c r="AQ1674" s="179">
        <v>3.25349638572946</v>
      </c>
      <c r="AR1674" s="179">
        <v>2.83551247506283</v>
      </c>
      <c r="AS1674" s="177">
        <v>0.8</v>
      </c>
      <c r="AT1674" s="180">
        <v>1.07183743357885</v>
      </c>
      <c r="AU1674" s="181">
        <v>1667</v>
      </c>
    </row>
    <row r="1675" customHeight="1" spans="1:47">
      <c r="A1675" s="184" t="s">
        <v>1916</v>
      </c>
      <c r="B1675" s="185" t="s">
        <v>1929</v>
      </c>
      <c r="C1675" s="167" t="s">
        <v>1931</v>
      </c>
      <c r="D1675" s="186">
        <v>0</v>
      </c>
      <c r="E1675" s="186">
        <v>0.75</v>
      </c>
      <c r="F1675" s="186" t="s">
        <v>160</v>
      </c>
      <c r="G1675" s="186" t="s">
        <v>160</v>
      </c>
      <c r="H1675" s="186" t="s">
        <v>160</v>
      </c>
      <c r="I1675" s="196" t="s">
        <v>160</v>
      </c>
      <c r="J1675" s="186" t="s">
        <v>160</v>
      </c>
      <c r="K1675" s="196" t="s">
        <v>160</v>
      </c>
      <c r="L1675" s="171">
        <v>0.3729</v>
      </c>
      <c r="M1675" s="172">
        <v>72</v>
      </c>
      <c r="N1675" s="173">
        <v>120.38</v>
      </c>
      <c r="O1675" s="173">
        <v>36.07</v>
      </c>
      <c r="Q1675" s="175">
        <v>33.47</v>
      </c>
      <c r="S1675" s="174">
        <f t="shared" ref="S1675:S1738" si="52">(U1675*31+V1675*28+W1675*31+X1675*30+Y1675*31+Z1675*30+AA1675*31+AB1675*31+AC1675*30+AD1675*31+AE1675*30+AF1675*31)*AS1675/1000</f>
        <v>1.235104</v>
      </c>
      <c r="T1675" s="177">
        <f t="shared" ref="T1675:T1738" si="53">P1675/S1675-1</f>
        <v>-1</v>
      </c>
      <c r="U1675" s="203">
        <v>2.85</v>
      </c>
      <c r="V1675" s="203">
        <v>3.74</v>
      </c>
      <c r="W1675" s="203">
        <v>4.61</v>
      </c>
      <c r="X1675" s="203">
        <v>5.49</v>
      </c>
      <c r="Y1675" s="203">
        <v>5.7</v>
      </c>
      <c r="Z1675" s="203">
        <v>5.41</v>
      </c>
      <c r="AA1675" s="203">
        <v>4.88</v>
      </c>
      <c r="AB1675" s="203">
        <v>4.65</v>
      </c>
      <c r="AC1675" s="203">
        <v>4.37</v>
      </c>
      <c r="AD1675" s="203">
        <v>3.66</v>
      </c>
      <c r="AE1675" s="203">
        <v>2.88</v>
      </c>
      <c r="AF1675" s="203">
        <v>2.51</v>
      </c>
      <c r="AG1675" s="179">
        <v>3.21960579837811</v>
      </c>
      <c r="AH1675" s="179">
        <v>4.22502655646812</v>
      </c>
      <c r="AI1675" s="179">
        <v>5.20785358965723</v>
      </c>
      <c r="AJ1675" s="179">
        <v>6.20197748529678</v>
      </c>
      <c r="AK1675" s="179">
        <v>6.43921159675622</v>
      </c>
      <c r="AL1675" s="179">
        <v>6.11160258569319</v>
      </c>
      <c r="AM1675" s="179">
        <v>5.51286887581936</v>
      </c>
      <c r="AN1675" s="179">
        <v>5.25304103945903</v>
      </c>
      <c r="AO1675" s="179">
        <v>4.93672889084644</v>
      </c>
      <c r="AP1675" s="179">
        <v>4.13465165686452</v>
      </c>
      <c r="AQ1675" s="179">
        <v>3.25349638572946</v>
      </c>
      <c r="AR1675" s="179">
        <v>2.83551247506283</v>
      </c>
      <c r="AS1675" s="177">
        <v>0.8</v>
      </c>
      <c r="AT1675" s="180">
        <v>1.07492942200335</v>
      </c>
      <c r="AU1675" s="181">
        <v>1668</v>
      </c>
    </row>
    <row r="1676" customHeight="1" spans="1:47">
      <c r="A1676" s="184" t="s">
        <v>1916</v>
      </c>
      <c r="B1676" s="185" t="s">
        <v>1929</v>
      </c>
      <c r="C1676" s="167" t="s">
        <v>1932</v>
      </c>
      <c r="D1676" s="186">
        <v>0</v>
      </c>
      <c r="E1676" s="186">
        <v>0.75</v>
      </c>
      <c r="F1676" s="186" t="s">
        <v>160</v>
      </c>
      <c r="G1676" s="186" t="s">
        <v>160</v>
      </c>
      <c r="H1676" s="186" t="s">
        <v>160</v>
      </c>
      <c r="I1676" s="196" t="s">
        <v>160</v>
      </c>
      <c r="J1676" s="186" t="s">
        <v>160</v>
      </c>
      <c r="K1676" s="196" t="s">
        <v>160</v>
      </c>
      <c r="L1676" s="171">
        <v>0.3729</v>
      </c>
      <c r="M1676" s="172">
        <v>31</v>
      </c>
      <c r="N1676" s="173">
        <v>120.38</v>
      </c>
      <c r="O1676" s="173">
        <v>36.08</v>
      </c>
      <c r="Q1676" s="175">
        <v>33.58</v>
      </c>
      <c r="S1676" s="174">
        <f t="shared" si="52"/>
        <v>1.235104</v>
      </c>
      <c r="T1676" s="177">
        <f t="shared" si="53"/>
        <v>-1</v>
      </c>
      <c r="U1676" s="203">
        <v>2.85</v>
      </c>
      <c r="V1676" s="203">
        <v>3.74</v>
      </c>
      <c r="W1676" s="203">
        <v>4.61</v>
      </c>
      <c r="X1676" s="203">
        <v>5.49</v>
      </c>
      <c r="Y1676" s="203">
        <v>5.7</v>
      </c>
      <c r="Z1676" s="203">
        <v>5.41</v>
      </c>
      <c r="AA1676" s="203">
        <v>4.88</v>
      </c>
      <c r="AB1676" s="203">
        <v>4.65</v>
      </c>
      <c r="AC1676" s="203">
        <v>4.37</v>
      </c>
      <c r="AD1676" s="203">
        <v>3.66</v>
      </c>
      <c r="AE1676" s="203">
        <v>2.88</v>
      </c>
      <c r="AF1676" s="203">
        <v>2.51</v>
      </c>
      <c r="AG1676" s="179">
        <v>3.21991961810503</v>
      </c>
      <c r="AH1676" s="179">
        <v>4.22543837603959</v>
      </c>
      <c r="AI1676" s="179">
        <v>5.20836120682955</v>
      </c>
      <c r="AJ1676" s="179">
        <v>6.2025820011918</v>
      </c>
      <c r="AK1676" s="179">
        <v>6.43983923621007</v>
      </c>
      <c r="AL1676" s="179">
        <v>6.11219829261342</v>
      </c>
      <c r="AM1676" s="179">
        <v>5.5134062232816</v>
      </c>
      <c r="AN1676" s="179">
        <v>5.25355306111874</v>
      </c>
      <c r="AO1676" s="179">
        <v>4.93721008109438</v>
      </c>
      <c r="AP1676" s="179">
        <v>4.1350546674612</v>
      </c>
      <c r="AQ1676" s="179">
        <v>3.25381350882193</v>
      </c>
      <c r="AR1676" s="179">
        <v>2.83578885664689</v>
      </c>
      <c r="AS1676" s="177">
        <v>0.8</v>
      </c>
      <c r="AT1676" s="180">
        <v>1.07221936148301</v>
      </c>
      <c r="AU1676" s="181">
        <v>1669</v>
      </c>
    </row>
    <row r="1677" customHeight="1" spans="1:47">
      <c r="A1677" s="184" t="s">
        <v>1916</v>
      </c>
      <c r="B1677" s="185" t="s">
        <v>1929</v>
      </c>
      <c r="C1677" s="167" t="s">
        <v>1933</v>
      </c>
      <c r="D1677" s="186">
        <v>0</v>
      </c>
      <c r="E1677" s="186">
        <v>0.75</v>
      </c>
      <c r="F1677" s="186" t="s">
        <v>160</v>
      </c>
      <c r="G1677" s="186" t="s">
        <v>160</v>
      </c>
      <c r="H1677" s="186" t="s">
        <v>160</v>
      </c>
      <c r="I1677" s="196" t="s">
        <v>160</v>
      </c>
      <c r="J1677" s="186" t="s">
        <v>160</v>
      </c>
      <c r="K1677" s="196" t="s">
        <v>160</v>
      </c>
      <c r="L1677" s="171">
        <v>0.3729</v>
      </c>
      <c r="M1677" s="172">
        <v>65</v>
      </c>
      <c r="N1677" s="173">
        <v>120.35</v>
      </c>
      <c r="O1677" s="173">
        <v>36.1</v>
      </c>
      <c r="Q1677" s="175">
        <v>33.6</v>
      </c>
      <c r="S1677" s="174">
        <f t="shared" si="52"/>
        <v>1.235104</v>
      </c>
      <c r="T1677" s="177">
        <f t="shared" si="53"/>
        <v>-1</v>
      </c>
      <c r="U1677" s="203">
        <v>2.85</v>
      </c>
      <c r="V1677" s="203">
        <v>3.74</v>
      </c>
      <c r="W1677" s="203">
        <v>4.61</v>
      </c>
      <c r="X1677" s="203">
        <v>5.49</v>
      </c>
      <c r="Y1677" s="203">
        <v>5.7</v>
      </c>
      <c r="Z1677" s="203">
        <v>5.41</v>
      </c>
      <c r="AA1677" s="203">
        <v>4.88</v>
      </c>
      <c r="AB1677" s="203">
        <v>4.65</v>
      </c>
      <c r="AC1677" s="203">
        <v>4.37</v>
      </c>
      <c r="AD1677" s="203">
        <v>3.66</v>
      </c>
      <c r="AE1677" s="203">
        <v>2.88</v>
      </c>
      <c r="AF1677" s="203">
        <v>2.51</v>
      </c>
      <c r="AG1677" s="179">
        <v>3.22082415731793</v>
      </c>
      <c r="AH1677" s="179">
        <v>4.22662538539265</v>
      </c>
      <c r="AI1677" s="179">
        <v>5.20982433867917</v>
      </c>
      <c r="AJ1677" s="179">
        <v>6.20432442935979</v>
      </c>
      <c r="AK1677" s="179">
        <v>6.44164831463585</v>
      </c>
      <c r="AL1677" s="179">
        <v>6.11391533020701</v>
      </c>
      <c r="AM1677" s="179">
        <v>5.51495504831982</v>
      </c>
      <c r="AN1677" s="179">
        <v>5.25502888825556</v>
      </c>
      <c r="AO1677" s="179">
        <v>4.93859704122082</v>
      </c>
      <c r="AP1677" s="179">
        <v>4.13621628623986</v>
      </c>
      <c r="AQ1677" s="179">
        <v>3.25472756950022</v>
      </c>
      <c r="AR1677" s="179">
        <v>2.83658548591859</v>
      </c>
      <c r="AS1677" s="177">
        <v>0.8</v>
      </c>
      <c r="AT1677" s="180">
        <v>1.08978990758136</v>
      </c>
      <c r="AU1677" s="181">
        <v>1670</v>
      </c>
    </row>
    <row r="1678" customHeight="1" spans="1:47">
      <c r="A1678" s="184" t="s">
        <v>1916</v>
      </c>
      <c r="B1678" s="185" t="s">
        <v>1929</v>
      </c>
      <c r="C1678" s="167" t="s">
        <v>1934</v>
      </c>
      <c r="D1678" s="186">
        <v>0</v>
      </c>
      <c r="E1678" s="186">
        <v>0.75</v>
      </c>
      <c r="F1678" s="186" t="s">
        <v>160</v>
      </c>
      <c r="G1678" s="186" t="s">
        <v>160</v>
      </c>
      <c r="H1678" s="186" t="s">
        <v>160</v>
      </c>
      <c r="I1678" s="196" t="s">
        <v>160</v>
      </c>
      <c r="J1678" s="186" t="s">
        <v>160</v>
      </c>
      <c r="K1678" s="196" t="s">
        <v>160</v>
      </c>
      <c r="L1678" s="171">
        <v>0.3729</v>
      </c>
      <c r="M1678" s="172">
        <v>7</v>
      </c>
      <c r="N1678" s="173">
        <v>120.18</v>
      </c>
      <c r="O1678" s="173">
        <v>35.97</v>
      </c>
      <c r="Q1678" s="175">
        <v>33.07</v>
      </c>
      <c r="S1678" s="174">
        <f t="shared" si="52"/>
        <v>1.264416</v>
      </c>
      <c r="T1678" s="177">
        <f t="shared" si="53"/>
        <v>-1</v>
      </c>
      <c r="U1678" s="203">
        <v>2.85</v>
      </c>
      <c r="V1678" s="203">
        <v>3.72</v>
      </c>
      <c r="W1678" s="203">
        <v>4.52</v>
      </c>
      <c r="X1678" s="203">
        <v>5.43</v>
      </c>
      <c r="Y1678" s="203">
        <v>5.86</v>
      </c>
      <c r="Z1678" s="203">
        <v>5.47</v>
      </c>
      <c r="AA1678" s="203">
        <v>5.18</v>
      </c>
      <c r="AB1678" s="203">
        <v>5.1</v>
      </c>
      <c r="AC1678" s="203">
        <v>4.64</v>
      </c>
      <c r="AD1678" s="203">
        <v>3.72</v>
      </c>
      <c r="AE1678" s="203">
        <v>2.92</v>
      </c>
      <c r="AF1678" s="203">
        <v>2.53</v>
      </c>
      <c r="AG1678" s="179">
        <v>3.20910807835396</v>
      </c>
      <c r="AH1678" s="179">
        <v>4.1887305443778</v>
      </c>
      <c r="AI1678" s="179">
        <v>5.08953281198593</v>
      </c>
      <c r="AJ1678" s="179">
        <v>6.11419539139018</v>
      </c>
      <c r="AK1678" s="179">
        <v>6.59837661022955</v>
      </c>
      <c r="AL1678" s="179">
        <v>6.15923550477058</v>
      </c>
      <c r="AM1678" s="179">
        <v>5.83269468276264</v>
      </c>
      <c r="AN1678" s="179">
        <v>5.74261445600182</v>
      </c>
      <c r="AO1678" s="179">
        <v>5.22465315212715</v>
      </c>
      <c r="AP1678" s="179">
        <v>4.1887305443778</v>
      </c>
      <c r="AQ1678" s="179">
        <v>3.28792827676967</v>
      </c>
      <c r="AR1678" s="179">
        <v>2.84878717131071</v>
      </c>
      <c r="AS1678" s="177">
        <v>0.8</v>
      </c>
      <c r="AT1678" s="180">
        <v>1.08978990758136</v>
      </c>
      <c r="AU1678" s="181">
        <v>1671</v>
      </c>
    </row>
    <row r="1679" customHeight="1" spans="1:47">
      <c r="A1679" s="184" t="s">
        <v>1916</v>
      </c>
      <c r="B1679" s="185" t="s">
        <v>1929</v>
      </c>
      <c r="C1679" s="167" t="s">
        <v>1935</v>
      </c>
      <c r="D1679" s="186">
        <v>0</v>
      </c>
      <c r="E1679" s="186">
        <v>0.75</v>
      </c>
      <c r="F1679" s="186" t="s">
        <v>160</v>
      </c>
      <c r="G1679" s="186" t="s">
        <v>160</v>
      </c>
      <c r="H1679" s="186" t="s">
        <v>160</v>
      </c>
      <c r="I1679" s="196" t="s">
        <v>160</v>
      </c>
      <c r="J1679" s="186" t="s">
        <v>160</v>
      </c>
      <c r="K1679" s="196" t="s">
        <v>160</v>
      </c>
      <c r="L1679" s="171">
        <v>0.3729</v>
      </c>
      <c r="M1679" s="172">
        <v>17</v>
      </c>
      <c r="N1679" s="173">
        <v>120.47</v>
      </c>
      <c r="O1679" s="173">
        <v>36.1</v>
      </c>
      <c r="Q1679" s="175">
        <v>33.6</v>
      </c>
      <c r="S1679" s="174">
        <f t="shared" si="52"/>
        <v>1.235104</v>
      </c>
      <c r="T1679" s="177">
        <f t="shared" si="53"/>
        <v>-1</v>
      </c>
      <c r="U1679" s="203">
        <v>2.85</v>
      </c>
      <c r="V1679" s="203">
        <v>3.74</v>
      </c>
      <c r="W1679" s="203">
        <v>4.61</v>
      </c>
      <c r="X1679" s="203">
        <v>5.49</v>
      </c>
      <c r="Y1679" s="203">
        <v>5.7</v>
      </c>
      <c r="Z1679" s="203">
        <v>5.41</v>
      </c>
      <c r="AA1679" s="203">
        <v>4.88</v>
      </c>
      <c r="AB1679" s="203">
        <v>4.65</v>
      </c>
      <c r="AC1679" s="203">
        <v>4.37</v>
      </c>
      <c r="AD1679" s="203">
        <v>3.66</v>
      </c>
      <c r="AE1679" s="203">
        <v>2.88</v>
      </c>
      <c r="AF1679" s="203">
        <v>2.51</v>
      </c>
      <c r="AG1679" s="179">
        <v>3.22082415731793</v>
      </c>
      <c r="AH1679" s="179">
        <v>4.22662538539265</v>
      </c>
      <c r="AI1679" s="179">
        <v>5.20982433867917</v>
      </c>
      <c r="AJ1679" s="179">
        <v>6.20432442935979</v>
      </c>
      <c r="AK1679" s="179">
        <v>6.44164831463585</v>
      </c>
      <c r="AL1679" s="179">
        <v>6.11391533020701</v>
      </c>
      <c r="AM1679" s="179">
        <v>5.51495504831982</v>
      </c>
      <c r="AN1679" s="179">
        <v>5.25502888825556</v>
      </c>
      <c r="AO1679" s="179">
        <v>4.93859704122082</v>
      </c>
      <c r="AP1679" s="179">
        <v>4.13621628623986</v>
      </c>
      <c r="AQ1679" s="179">
        <v>3.25472756950022</v>
      </c>
      <c r="AR1679" s="179">
        <v>2.83658548591859</v>
      </c>
      <c r="AS1679" s="177">
        <v>0.8</v>
      </c>
      <c r="AT1679" s="180">
        <v>1.09725687462592</v>
      </c>
      <c r="AU1679" s="181">
        <v>1672</v>
      </c>
    </row>
    <row r="1680" customHeight="1" spans="1:47">
      <c r="A1680" s="184" t="s">
        <v>1916</v>
      </c>
      <c r="B1680" s="185" t="s">
        <v>1929</v>
      </c>
      <c r="C1680" s="167" t="s">
        <v>1936</v>
      </c>
      <c r="D1680" s="186">
        <v>0</v>
      </c>
      <c r="E1680" s="186">
        <v>0.75</v>
      </c>
      <c r="F1680" s="186" t="s">
        <v>160</v>
      </c>
      <c r="G1680" s="186" t="s">
        <v>160</v>
      </c>
      <c r="H1680" s="186" t="s">
        <v>160</v>
      </c>
      <c r="I1680" s="196" t="s">
        <v>160</v>
      </c>
      <c r="J1680" s="186" t="s">
        <v>160</v>
      </c>
      <c r="K1680" s="196" t="s">
        <v>160</v>
      </c>
      <c r="L1680" s="171">
        <v>0.3729</v>
      </c>
      <c r="M1680" s="172">
        <v>47</v>
      </c>
      <c r="N1680" s="173">
        <v>120.43</v>
      </c>
      <c r="O1680" s="173">
        <v>36.15</v>
      </c>
      <c r="Q1680" s="175">
        <v>33.65</v>
      </c>
      <c r="S1680" s="174">
        <f t="shared" si="52"/>
        <v>1.235104</v>
      </c>
      <c r="T1680" s="177">
        <f t="shared" si="53"/>
        <v>-1</v>
      </c>
      <c r="U1680" s="203">
        <v>2.85</v>
      </c>
      <c r="V1680" s="203">
        <v>3.74</v>
      </c>
      <c r="W1680" s="203">
        <v>4.61</v>
      </c>
      <c r="X1680" s="203">
        <v>5.49</v>
      </c>
      <c r="Y1680" s="203">
        <v>5.7</v>
      </c>
      <c r="Z1680" s="203">
        <v>5.41</v>
      </c>
      <c r="AA1680" s="203">
        <v>4.88</v>
      </c>
      <c r="AB1680" s="203">
        <v>4.65</v>
      </c>
      <c r="AC1680" s="203">
        <v>4.37</v>
      </c>
      <c r="AD1680" s="203">
        <v>3.66</v>
      </c>
      <c r="AE1680" s="203">
        <v>2.88</v>
      </c>
      <c r="AF1680" s="203">
        <v>2.51</v>
      </c>
      <c r="AG1680" s="179">
        <v>3.22387005466746</v>
      </c>
      <c r="AH1680" s="179">
        <v>4.23062245770397</v>
      </c>
      <c r="AI1680" s="179">
        <v>5.21475121123403</v>
      </c>
      <c r="AJ1680" s="179">
        <v>6.21019178951732</v>
      </c>
      <c r="AK1680" s="179">
        <v>6.44774010933492</v>
      </c>
      <c r="AL1680" s="179">
        <v>6.11969719149157</v>
      </c>
      <c r="AM1680" s="179">
        <v>5.52017047957095</v>
      </c>
      <c r="AN1680" s="179">
        <v>5.25999851024691</v>
      </c>
      <c r="AO1680" s="179">
        <v>4.94326741715677</v>
      </c>
      <c r="AP1680" s="179">
        <v>4.14012785967821</v>
      </c>
      <c r="AQ1680" s="179">
        <v>3.25780552892712</v>
      </c>
      <c r="AR1680" s="179">
        <v>2.83926801305801</v>
      </c>
      <c r="AS1680" s="177">
        <v>0.8</v>
      </c>
      <c r="AT1680" s="180">
        <v>1.09170984812513</v>
      </c>
      <c r="AU1680" s="181">
        <v>1673</v>
      </c>
    </row>
    <row r="1681" customHeight="1" spans="1:47">
      <c r="A1681" s="184" t="s">
        <v>1916</v>
      </c>
      <c r="B1681" s="185" t="s">
        <v>1929</v>
      </c>
      <c r="C1681" s="167" t="s">
        <v>1937</v>
      </c>
      <c r="D1681" s="186">
        <v>0</v>
      </c>
      <c r="E1681" s="186">
        <v>0.75</v>
      </c>
      <c r="F1681" s="186" t="s">
        <v>160</v>
      </c>
      <c r="G1681" s="186" t="s">
        <v>160</v>
      </c>
      <c r="H1681" s="186" t="s">
        <v>160</v>
      </c>
      <c r="I1681" s="196" t="s">
        <v>160</v>
      </c>
      <c r="J1681" s="186" t="s">
        <v>160</v>
      </c>
      <c r="K1681" s="196" t="s">
        <v>160</v>
      </c>
      <c r="L1681" s="171">
        <v>0.3729</v>
      </c>
      <c r="M1681" s="172">
        <v>11</v>
      </c>
      <c r="N1681" s="173">
        <v>120.37</v>
      </c>
      <c r="O1681" s="173">
        <v>36.3</v>
      </c>
      <c r="Q1681" s="175">
        <v>33.9</v>
      </c>
      <c r="S1681" s="174">
        <f t="shared" si="52"/>
        <v>1.235104</v>
      </c>
      <c r="T1681" s="177">
        <f t="shared" si="53"/>
        <v>-1</v>
      </c>
      <c r="U1681" s="203">
        <v>2.85</v>
      </c>
      <c r="V1681" s="203">
        <v>3.74</v>
      </c>
      <c r="W1681" s="203">
        <v>4.61</v>
      </c>
      <c r="X1681" s="203">
        <v>5.49</v>
      </c>
      <c r="Y1681" s="203">
        <v>5.7</v>
      </c>
      <c r="Z1681" s="203">
        <v>5.41</v>
      </c>
      <c r="AA1681" s="203">
        <v>4.88</v>
      </c>
      <c r="AB1681" s="203">
        <v>4.65</v>
      </c>
      <c r="AC1681" s="203">
        <v>4.37</v>
      </c>
      <c r="AD1681" s="203">
        <v>3.66</v>
      </c>
      <c r="AE1681" s="203">
        <v>2.88</v>
      </c>
      <c r="AF1681" s="203">
        <v>2.51</v>
      </c>
      <c r="AG1681" s="179">
        <v>3.22957418970386</v>
      </c>
      <c r="AH1681" s="179">
        <v>4.23810788403244</v>
      </c>
      <c r="AI1681" s="179">
        <v>5.22397789983677</v>
      </c>
      <c r="AJ1681" s="179">
        <v>6.22117975490323</v>
      </c>
      <c r="AK1681" s="179">
        <v>6.45914837940773</v>
      </c>
      <c r="AL1681" s="179">
        <v>6.13052504080628</v>
      </c>
      <c r="AM1681" s="179">
        <v>5.52993755991398</v>
      </c>
      <c r="AN1681" s="179">
        <v>5.26930525688525</v>
      </c>
      <c r="AO1681" s="179">
        <v>4.95201375754592</v>
      </c>
      <c r="AP1681" s="179">
        <v>4.14745316993549</v>
      </c>
      <c r="AQ1681" s="179">
        <v>3.26356970749022</v>
      </c>
      <c r="AR1681" s="179">
        <v>2.84429165479182</v>
      </c>
      <c r="AS1681" s="177">
        <v>0.8</v>
      </c>
      <c r="AT1681" s="180">
        <v>1.0887163924386</v>
      </c>
      <c r="AU1681" s="181">
        <v>1674</v>
      </c>
    </row>
    <row r="1682" customHeight="1" spans="1:47">
      <c r="A1682" s="184" t="s">
        <v>1916</v>
      </c>
      <c r="B1682" s="185" t="s">
        <v>1929</v>
      </c>
      <c r="C1682" s="167" t="s">
        <v>1938</v>
      </c>
      <c r="D1682" s="186">
        <v>0</v>
      </c>
      <c r="E1682" s="186">
        <v>0.75</v>
      </c>
      <c r="F1682" s="186" t="s">
        <v>160</v>
      </c>
      <c r="G1682" s="186" t="s">
        <v>160</v>
      </c>
      <c r="H1682" s="186" t="s">
        <v>160</v>
      </c>
      <c r="I1682" s="196" t="s">
        <v>160</v>
      </c>
      <c r="J1682" s="186" t="s">
        <v>160</v>
      </c>
      <c r="K1682" s="196" t="s">
        <v>160</v>
      </c>
      <c r="L1682" s="171">
        <v>0.3729</v>
      </c>
      <c r="M1682" s="172">
        <v>8</v>
      </c>
      <c r="N1682" s="173">
        <v>120.03</v>
      </c>
      <c r="O1682" s="173">
        <v>36.27</v>
      </c>
      <c r="Q1682" s="175">
        <v>33.87</v>
      </c>
      <c r="S1682" s="174">
        <f t="shared" si="52"/>
        <v>1.235104</v>
      </c>
      <c r="T1682" s="177">
        <f t="shared" si="53"/>
        <v>-1</v>
      </c>
      <c r="U1682" s="203">
        <v>2.85</v>
      </c>
      <c r="V1682" s="203">
        <v>3.74</v>
      </c>
      <c r="W1682" s="203">
        <v>4.61</v>
      </c>
      <c r="X1682" s="203">
        <v>5.49</v>
      </c>
      <c r="Y1682" s="203">
        <v>5.7</v>
      </c>
      <c r="Z1682" s="203">
        <v>5.41</v>
      </c>
      <c r="AA1682" s="203">
        <v>4.88</v>
      </c>
      <c r="AB1682" s="203">
        <v>4.65</v>
      </c>
      <c r="AC1682" s="203">
        <v>4.37</v>
      </c>
      <c r="AD1682" s="203">
        <v>3.66</v>
      </c>
      <c r="AE1682" s="203">
        <v>2.88</v>
      </c>
      <c r="AF1682" s="203">
        <v>2.51</v>
      </c>
      <c r="AG1682" s="179">
        <v>3.22861427053916</v>
      </c>
      <c r="AH1682" s="179">
        <v>4.23684820063735</v>
      </c>
      <c r="AI1682" s="179">
        <v>5.22242518848615</v>
      </c>
      <c r="AJ1682" s="179">
        <v>6.21933064745965</v>
      </c>
      <c r="AK1682" s="179">
        <v>6.45722854107832</v>
      </c>
      <c r="AL1682" s="179">
        <v>6.12870287846206</v>
      </c>
      <c r="AM1682" s="179">
        <v>5.52829390885302</v>
      </c>
      <c r="AN1682" s="179">
        <v>5.26773907298495</v>
      </c>
      <c r="AO1682" s="179">
        <v>4.95054188149338</v>
      </c>
      <c r="AP1682" s="179">
        <v>4.14622043163976</v>
      </c>
      <c r="AQ1682" s="179">
        <v>3.26259968391326</v>
      </c>
      <c r="AR1682" s="179">
        <v>2.8434462522994</v>
      </c>
      <c r="AS1682" s="177">
        <v>0.8</v>
      </c>
      <c r="AT1682" s="180">
        <v>1.09003731904365</v>
      </c>
      <c r="AU1682" s="181">
        <v>1675</v>
      </c>
    </row>
    <row r="1683" customHeight="1" spans="1:47">
      <c r="A1683" s="184" t="s">
        <v>1916</v>
      </c>
      <c r="B1683" s="185" t="s">
        <v>1929</v>
      </c>
      <c r="C1683" s="167" t="s">
        <v>1939</v>
      </c>
      <c r="D1683" s="186">
        <v>0</v>
      </c>
      <c r="E1683" s="186">
        <v>0.75</v>
      </c>
      <c r="F1683" s="186" t="s">
        <v>160</v>
      </c>
      <c r="G1683" s="186" t="s">
        <v>160</v>
      </c>
      <c r="H1683" s="186" t="s">
        <v>160</v>
      </c>
      <c r="I1683" s="196" t="s">
        <v>160</v>
      </c>
      <c r="J1683" s="186" t="s">
        <v>160</v>
      </c>
      <c r="K1683" s="196" t="s">
        <v>160</v>
      </c>
      <c r="L1683" s="171">
        <v>0.3729</v>
      </c>
      <c r="M1683" s="172">
        <v>22</v>
      </c>
      <c r="N1683" s="173">
        <v>120.45</v>
      </c>
      <c r="O1683" s="173">
        <v>36.38</v>
      </c>
      <c r="Q1683" s="175">
        <v>33.98</v>
      </c>
      <c r="S1683" s="174">
        <f t="shared" si="52"/>
        <v>1.235104</v>
      </c>
      <c r="T1683" s="177">
        <f t="shared" si="53"/>
        <v>-1</v>
      </c>
      <c r="U1683" s="203">
        <v>2.85</v>
      </c>
      <c r="V1683" s="203">
        <v>3.74</v>
      </c>
      <c r="W1683" s="203">
        <v>4.61</v>
      </c>
      <c r="X1683" s="203">
        <v>5.49</v>
      </c>
      <c r="Y1683" s="203">
        <v>5.7</v>
      </c>
      <c r="Z1683" s="203">
        <v>5.41</v>
      </c>
      <c r="AA1683" s="203">
        <v>4.88</v>
      </c>
      <c r="AB1683" s="203">
        <v>4.65</v>
      </c>
      <c r="AC1683" s="203">
        <v>4.37</v>
      </c>
      <c r="AD1683" s="203">
        <v>3.66</v>
      </c>
      <c r="AE1683" s="203">
        <v>2.88</v>
      </c>
      <c r="AF1683" s="203">
        <v>2.51</v>
      </c>
      <c r="AG1683" s="179">
        <v>3.23352462626629</v>
      </c>
      <c r="AH1683" s="179">
        <v>4.24329196569682</v>
      </c>
      <c r="AI1683" s="179">
        <v>5.23036790424126</v>
      </c>
      <c r="AJ1683" s="179">
        <v>6.22878954322875</v>
      </c>
      <c r="AK1683" s="179">
        <v>6.46704925253258</v>
      </c>
      <c r="AL1683" s="179">
        <v>6.13802393968443</v>
      </c>
      <c r="AM1683" s="179">
        <v>5.53670181620333</v>
      </c>
      <c r="AN1683" s="179">
        <v>5.27575070601342</v>
      </c>
      <c r="AO1683" s="179">
        <v>4.95807109360831</v>
      </c>
      <c r="AP1683" s="179">
        <v>4.1525263621525</v>
      </c>
      <c r="AQ1683" s="179">
        <v>3.26756172759541</v>
      </c>
      <c r="AR1683" s="179">
        <v>2.84777081120294</v>
      </c>
      <c r="AS1683" s="177">
        <v>0.8</v>
      </c>
      <c r="AT1683" s="180">
        <v>1.09289434472954</v>
      </c>
      <c r="AU1683" s="181">
        <v>1676</v>
      </c>
    </row>
    <row r="1684" customHeight="1" spans="1:47">
      <c r="A1684" s="184" t="s">
        <v>1916</v>
      </c>
      <c r="B1684" s="185" t="s">
        <v>1929</v>
      </c>
      <c r="C1684" s="167" t="s">
        <v>1940</v>
      </c>
      <c r="D1684" s="186">
        <v>0</v>
      </c>
      <c r="E1684" s="186">
        <v>0.75</v>
      </c>
      <c r="F1684" s="186" t="s">
        <v>160</v>
      </c>
      <c r="G1684" s="186" t="s">
        <v>160</v>
      </c>
      <c r="H1684" s="186" t="s">
        <v>160</v>
      </c>
      <c r="I1684" s="196" t="s">
        <v>160</v>
      </c>
      <c r="J1684" s="186" t="s">
        <v>160</v>
      </c>
      <c r="K1684" s="196" t="s">
        <v>160</v>
      </c>
      <c r="L1684" s="171">
        <v>0.3729</v>
      </c>
      <c r="M1684" s="172">
        <v>52</v>
      </c>
      <c r="N1684" s="173">
        <v>119.95</v>
      </c>
      <c r="O1684" s="173">
        <v>36.78</v>
      </c>
      <c r="Q1684" s="175">
        <v>34.78</v>
      </c>
      <c r="S1684" s="174">
        <f t="shared" si="52"/>
        <v>1.24244</v>
      </c>
      <c r="T1684" s="177">
        <f t="shared" si="53"/>
        <v>-1</v>
      </c>
      <c r="U1684" s="203">
        <v>2.88</v>
      </c>
      <c r="V1684" s="203">
        <v>3.74</v>
      </c>
      <c r="W1684" s="203">
        <v>4.61</v>
      </c>
      <c r="X1684" s="203">
        <v>5.53</v>
      </c>
      <c r="Y1684" s="203">
        <v>5.75</v>
      </c>
      <c r="Z1684" s="203">
        <v>5.46</v>
      </c>
      <c r="AA1684" s="203">
        <v>4.94</v>
      </c>
      <c r="AB1684" s="203">
        <v>4.67</v>
      </c>
      <c r="AC1684" s="203">
        <v>4.37</v>
      </c>
      <c r="AD1684" s="203">
        <v>3.62</v>
      </c>
      <c r="AE1684" s="203">
        <v>2.92</v>
      </c>
      <c r="AF1684" s="203">
        <v>2.56</v>
      </c>
      <c r="AG1684" s="179">
        <v>3.28986291490937</v>
      </c>
      <c r="AH1684" s="179">
        <v>4.2722525353337</v>
      </c>
      <c r="AI1684" s="179">
        <v>5.26606529087924</v>
      </c>
      <c r="AJ1684" s="179">
        <v>6.31699372203084</v>
      </c>
      <c r="AK1684" s="179">
        <v>6.56830269469753</v>
      </c>
      <c r="AL1684" s="179">
        <v>6.23703177618235</v>
      </c>
      <c r="AM1684" s="179">
        <v>5.64302874987927</v>
      </c>
      <c r="AN1684" s="179">
        <v>5.33460410160652</v>
      </c>
      <c r="AO1684" s="179">
        <v>4.99191004797012</v>
      </c>
      <c r="AP1684" s="179">
        <v>4.13517491387914</v>
      </c>
      <c r="AQ1684" s="179">
        <v>3.33555545539422</v>
      </c>
      <c r="AR1684" s="179">
        <v>2.92432259103055</v>
      </c>
      <c r="AS1684" s="177">
        <v>0.8</v>
      </c>
      <c r="AT1684" s="180">
        <v>1.09091159327539</v>
      </c>
      <c r="AU1684" s="181">
        <v>1677</v>
      </c>
    </row>
    <row r="1685" customHeight="1" spans="1:47">
      <c r="A1685" s="184" t="s">
        <v>1916</v>
      </c>
      <c r="B1685" s="185" t="s">
        <v>1929</v>
      </c>
      <c r="C1685" s="167" t="s">
        <v>1941</v>
      </c>
      <c r="D1685" s="186">
        <v>0</v>
      </c>
      <c r="E1685" s="186">
        <v>0.75</v>
      </c>
      <c r="F1685" s="186" t="s">
        <v>160</v>
      </c>
      <c r="G1685" s="186" t="s">
        <v>160</v>
      </c>
      <c r="H1685" s="186" t="s">
        <v>160</v>
      </c>
      <c r="I1685" s="196" t="s">
        <v>160</v>
      </c>
      <c r="J1685" s="186" t="s">
        <v>160</v>
      </c>
      <c r="K1685" s="196" t="s">
        <v>160</v>
      </c>
      <c r="L1685" s="171">
        <v>0.3729</v>
      </c>
      <c r="M1685" s="172">
        <v>3</v>
      </c>
      <c r="N1685" s="173">
        <v>120.03</v>
      </c>
      <c r="O1685" s="173">
        <v>35.87</v>
      </c>
      <c r="Q1685" s="175">
        <v>32.97</v>
      </c>
      <c r="S1685" s="174">
        <f t="shared" si="52"/>
        <v>1.264416</v>
      </c>
      <c r="T1685" s="177">
        <f t="shared" si="53"/>
        <v>-1</v>
      </c>
      <c r="U1685" s="203">
        <v>2.85</v>
      </c>
      <c r="V1685" s="203">
        <v>3.72</v>
      </c>
      <c r="W1685" s="203">
        <v>4.52</v>
      </c>
      <c r="X1685" s="203">
        <v>5.43</v>
      </c>
      <c r="Y1685" s="203">
        <v>5.86</v>
      </c>
      <c r="Z1685" s="203">
        <v>5.47</v>
      </c>
      <c r="AA1685" s="203">
        <v>5.18</v>
      </c>
      <c r="AB1685" s="203">
        <v>5.1</v>
      </c>
      <c r="AC1685" s="203">
        <v>4.64</v>
      </c>
      <c r="AD1685" s="203">
        <v>3.72</v>
      </c>
      <c r="AE1685" s="203">
        <v>2.92</v>
      </c>
      <c r="AF1685" s="203">
        <v>2.53</v>
      </c>
      <c r="AG1685" s="179">
        <v>3.20564592665705</v>
      </c>
      <c r="AH1685" s="179">
        <v>4.18421152532078</v>
      </c>
      <c r="AI1685" s="179">
        <v>5.08404196087364</v>
      </c>
      <c r="AJ1685" s="179">
        <v>6.10759908131501</v>
      </c>
      <c r="AK1685" s="179">
        <v>6.59125794042467</v>
      </c>
      <c r="AL1685" s="179">
        <v>6.15259060309265</v>
      </c>
      <c r="AM1685" s="179">
        <v>5.82640207020474</v>
      </c>
      <c r="AN1685" s="179">
        <v>5.73641902664946</v>
      </c>
      <c r="AO1685" s="179">
        <v>5.21901652620657</v>
      </c>
      <c r="AP1685" s="179">
        <v>4.18421152532078</v>
      </c>
      <c r="AQ1685" s="179">
        <v>3.28438108976793</v>
      </c>
      <c r="AR1685" s="179">
        <v>2.84571375243591</v>
      </c>
      <c r="AS1685" s="177">
        <v>0.8</v>
      </c>
      <c r="AT1685" s="180">
        <v>1.09725687462592</v>
      </c>
      <c r="AU1685" s="181">
        <v>1678</v>
      </c>
    </row>
    <row r="1686" customHeight="1" spans="1:47">
      <c r="A1686" s="184" t="s">
        <v>1916</v>
      </c>
      <c r="B1686" s="185" t="s">
        <v>1929</v>
      </c>
      <c r="C1686" s="167" t="s">
        <v>1942</v>
      </c>
      <c r="D1686" s="186">
        <v>0</v>
      </c>
      <c r="E1686" s="186">
        <v>0.75</v>
      </c>
      <c r="F1686" s="186" t="s">
        <v>160</v>
      </c>
      <c r="G1686" s="186" t="s">
        <v>160</v>
      </c>
      <c r="H1686" s="186" t="s">
        <v>160</v>
      </c>
      <c r="I1686" s="196" t="s">
        <v>160</v>
      </c>
      <c r="J1686" s="186" t="s">
        <v>160</v>
      </c>
      <c r="K1686" s="196" t="s">
        <v>160</v>
      </c>
      <c r="L1686" s="171">
        <v>0.3729</v>
      </c>
      <c r="M1686" s="172">
        <v>70</v>
      </c>
      <c r="N1686" s="173">
        <v>120.5</v>
      </c>
      <c r="O1686" s="173">
        <v>36.87</v>
      </c>
      <c r="Q1686" s="175">
        <v>34.77</v>
      </c>
      <c r="S1686" s="174">
        <f t="shared" si="52"/>
        <v>1.235104</v>
      </c>
      <c r="T1686" s="177">
        <f t="shared" si="53"/>
        <v>-1</v>
      </c>
      <c r="U1686" s="203">
        <v>2.85</v>
      </c>
      <c r="V1686" s="203">
        <v>3.74</v>
      </c>
      <c r="W1686" s="203">
        <v>4.61</v>
      </c>
      <c r="X1686" s="203">
        <v>5.49</v>
      </c>
      <c r="Y1686" s="203">
        <v>5.7</v>
      </c>
      <c r="Z1686" s="203">
        <v>5.41</v>
      </c>
      <c r="AA1686" s="203">
        <v>4.88</v>
      </c>
      <c r="AB1686" s="203">
        <v>4.65</v>
      </c>
      <c r="AC1686" s="203">
        <v>4.37</v>
      </c>
      <c r="AD1686" s="203">
        <v>3.66</v>
      </c>
      <c r="AE1686" s="203">
        <v>2.88</v>
      </c>
      <c r="AF1686" s="203">
        <v>2.51</v>
      </c>
      <c r="AG1686" s="179">
        <v>3.25595350674923</v>
      </c>
      <c r="AH1686" s="179">
        <v>4.27272495271653</v>
      </c>
      <c r="AI1686" s="179">
        <v>5.26664760214524</v>
      </c>
      <c r="AJ1686" s="179">
        <v>6.27199464984325</v>
      </c>
      <c r="AK1686" s="179">
        <v>6.51190701349846</v>
      </c>
      <c r="AL1686" s="179">
        <v>6.18059946368889</v>
      </c>
      <c r="AM1686" s="179">
        <v>5.57510635541622</v>
      </c>
      <c r="AN1686" s="179">
        <v>5.31234519522243</v>
      </c>
      <c r="AO1686" s="179">
        <v>4.99246204368215</v>
      </c>
      <c r="AP1686" s="179">
        <v>4.18132976656217</v>
      </c>
      <c r="AQ1686" s="179">
        <v>3.29022670155711</v>
      </c>
      <c r="AR1686" s="179">
        <v>2.86752396559318</v>
      </c>
      <c r="AS1686" s="177">
        <v>0.8</v>
      </c>
      <c r="AT1686" s="180">
        <v>1.09550531078698</v>
      </c>
      <c r="AU1686" s="181">
        <v>1679</v>
      </c>
    </row>
    <row r="1687" customHeight="1" spans="1:47">
      <c r="A1687" s="184" t="s">
        <v>1916</v>
      </c>
      <c r="B1687" s="185" t="s">
        <v>1943</v>
      </c>
      <c r="C1687" s="167" t="s">
        <v>1944</v>
      </c>
      <c r="D1687" s="186">
        <v>0</v>
      </c>
      <c r="E1687" s="186">
        <v>0.75</v>
      </c>
      <c r="F1687" s="186" t="s">
        <v>160</v>
      </c>
      <c r="G1687" s="186" t="s">
        <v>160</v>
      </c>
      <c r="H1687" s="186" t="s">
        <v>160</v>
      </c>
      <c r="I1687" s="196" t="s">
        <v>160</v>
      </c>
      <c r="J1687" s="186" t="s">
        <v>160</v>
      </c>
      <c r="K1687" s="196" t="s">
        <v>160</v>
      </c>
      <c r="L1687" s="171">
        <v>0.3729</v>
      </c>
      <c r="M1687" s="172">
        <v>38</v>
      </c>
      <c r="N1687" s="173">
        <v>118.05</v>
      </c>
      <c r="O1687" s="173">
        <v>36.82</v>
      </c>
      <c r="Q1687" s="175">
        <v>34.72</v>
      </c>
      <c r="S1687" s="174">
        <f t="shared" si="52"/>
        <v>1.246736</v>
      </c>
      <c r="T1687" s="177">
        <f t="shared" si="53"/>
        <v>-1</v>
      </c>
      <c r="U1687" s="203">
        <v>2.91</v>
      </c>
      <c r="V1687" s="203">
        <v>3.74</v>
      </c>
      <c r="W1687" s="203">
        <v>4.65</v>
      </c>
      <c r="X1687" s="203">
        <v>5.62</v>
      </c>
      <c r="Y1687" s="203">
        <v>5.82</v>
      </c>
      <c r="Z1687" s="203">
        <v>5.53</v>
      </c>
      <c r="AA1687" s="203">
        <v>4.91</v>
      </c>
      <c r="AB1687" s="203">
        <v>4.66</v>
      </c>
      <c r="AC1687" s="203">
        <v>4.39</v>
      </c>
      <c r="AD1687" s="203">
        <v>3.49</v>
      </c>
      <c r="AE1687" s="203">
        <v>2.95</v>
      </c>
      <c r="AF1687" s="203">
        <v>2.56</v>
      </c>
      <c r="AG1687" s="179">
        <v>3.32530081749464</v>
      </c>
      <c r="AH1687" s="179">
        <v>4.27375431526803</v>
      </c>
      <c r="AI1687" s="179">
        <v>5.31362501764608</v>
      </c>
      <c r="AJ1687" s="179">
        <v>6.42205862347762</v>
      </c>
      <c r="AK1687" s="179">
        <v>6.65060163498928</v>
      </c>
      <c r="AL1687" s="179">
        <v>6.31921426829738</v>
      </c>
      <c r="AM1687" s="179">
        <v>5.61073093261123</v>
      </c>
      <c r="AN1687" s="179">
        <v>5.32505216822166</v>
      </c>
      <c r="AO1687" s="179">
        <v>5.01651910268092</v>
      </c>
      <c r="AP1687" s="179">
        <v>3.98807555087845</v>
      </c>
      <c r="AQ1687" s="179">
        <v>3.37100941979697</v>
      </c>
      <c r="AR1687" s="179">
        <v>2.92535054734924</v>
      </c>
      <c r="AS1687" s="177">
        <v>0.8</v>
      </c>
      <c r="AT1687" s="180">
        <v>1.0877667444277</v>
      </c>
      <c r="AU1687" s="181">
        <v>1680</v>
      </c>
    </row>
    <row r="1688" customHeight="1" spans="1:47">
      <c r="A1688" s="184" t="s">
        <v>1916</v>
      </c>
      <c r="B1688" s="185" t="s">
        <v>1943</v>
      </c>
      <c r="C1688" s="167" t="s">
        <v>1945</v>
      </c>
      <c r="D1688" s="186">
        <v>0</v>
      </c>
      <c r="E1688" s="186">
        <v>0.75</v>
      </c>
      <c r="F1688" s="186" t="s">
        <v>160</v>
      </c>
      <c r="G1688" s="186" t="s">
        <v>160</v>
      </c>
      <c r="H1688" s="186" t="s">
        <v>160</v>
      </c>
      <c r="I1688" s="196" t="s">
        <v>160</v>
      </c>
      <c r="J1688" s="186" t="s">
        <v>160</v>
      </c>
      <c r="K1688" s="196" t="s">
        <v>160</v>
      </c>
      <c r="L1688" s="171">
        <v>0.3729</v>
      </c>
      <c r="M1688" s="172">
        <v>38</v>
      </c>
      <c r="N1688" s="173">
        <v>118.05</v>
      </c>
      <c r="O1688" s="173">
        <v>36.82</v>
      </c>
      <c r="Q1688" s="175">
        <v>34.72</v>
      </c>
      <c r="S1688" s="174">
        <f t="shared" si="52"/>
        <v>1.246736</v>
      </c>
      <c r="T1688" s="177">
        <f t="shared" si="53"/>
        <v>-1</v>
      </c>
      <c r="U1688" s="203">
        <v>2.91</v>
      </c>
      <c r="V1688" s="203">
        <v>3.74</v>
      </c>
      <c r="W1688" s="203">
        <v>4.65</v>
      </c>
      <c r="X1688" s="203">
        <v>5.62</v>
      </c>
      <c r="Y1688" s="203">
        <v>5.82</v>
      </c>
      <c r="Z1688" s="203">
        <v>5.53</v>
      </c>
      <c r="AA1688" s="203">
        <v>4.91</v>
      </c>
      <c r="AB1688" s="203">
        <v>4.66</v>
      </c>
      <c r="AC1688" s="203">
        <v>4.39</v>
      </c>
      <c r="AD1688" s="203">
        <v>3.49</v>
      </c>
      <c r="AE1688" s="203">
        <v>2.95</v>
      </c>
      <c r="AF1688" s="203">
        <v>2.56</v>
      </c>
      <c r="AG1688" s="179">
        <v>3.32530081749464</v>
      </c>
      <c r="AH1688" s="179">
        <v>4.27375431526803</v>
      </c>
      <c r="AI1688" s="179">
        <v>5.31362501764608</v>
      </c>
      <c r="AJ1688" s="179">
        <v>6.42205862347762</v>
      </c>
      <c r="AK1688" s="179">
        <v>6.65060163498928</v>
      </c>
      <c r="AL1688" s="179">
        <v>6.31921426829738</v>
      </c>
      <c r="AM1688" s="179">
        <v>5.61073093261123</v>
      </c>
      <c r="AN1688" s="179">
        <v>5.32505216822166</v>
      </c>
      <c r="AO1688" s="179">
        <v>5.01651910268092</v>
      </c>
      <c r="AP1688" s="179">
        <v>3.98807555087845</v>
      </c>
      <c r="AQ1688" s="179">
        <v>3.37100941979697</v>
      </c>
      <c r="AR1688" s="179">
        <v>2.92535054734924</v>
      </c>
      <c r="AS1688" s="177">
        <v>0.8</v>
      </c>
      <c r="AT1688" s="180">
        <v>1.07867032841286</v>
      </c>
      <c r="AU1688" s="181">
        <v>1681</v>
      </c>
    </row>
    <row r="1689" customHeight="1" spans="1:47">
      <c r="A1689" s="184" t="s">
        <v>1916</v>
      </c>
      <c r="B1689" s="185" t="s">
        <v>1943</v>
      </c>
      <c r="C1689" s="167" t="s">
        <v>1946</v>
      </c>
      <c r="D1689" s="186">
        <v>0</v>
      </c>
      <c r="E1689" s="186">
        <v>0.75</v>
      </c>
      <c r="F1689" s="186" t="s">
        <v>160</v>
      </c>
      <c r="G1689" s="186" t="s">
        <v>160</v>
      </c>
      <c r="H1689" s="186" t="s">
        <v>160</v>
      </c>
      <c r="I1689" s="196" t="s">
        <v>160</v>
      </c>
      <c r="J1689" s="186" t="s">
        <v>160</v>
      </c>
      <c r="K1689" s="196" t="s">
        <v>160</v>
      </c>
      <c r="L1689" s="171">
        <v>0.3729</v>
      </c>
      <c r="M1689" s="172">
        <v>36</v>
      </c>
      <c r="N1689" s="173">
        <v>118.03</v>
      </c>
      <c r="O1689" s="173">
        <v>36.82</v>
      </c>
      <c r="Q1689" s="175">
        <v>34.72</v>
      </c>
      <c r="S1689" s="174">
        <f t="shared" si="52"/>
        <v>1.246736</v>
      </c>
      <c r="T1689" s="177">
        <f t="shared" si="53"/>
        <v>-1</v>
      </c>
      <c r="U1689" s="203">
        <v>2.91</v>
      </c>
      <c r="V1689" s="203">
        <v>3.74</v>
      </c>
      <c r="W1689" s="203">
        <v>4.65</v>
      </c>
      <c r="X1689" s="203">
        <v>5.62</v>
      </c>
      <c r="Y1689" s="203">
        <v>5.82</v>
      </c>
      <c r="Z1689" s="203">
        <v>5.53</v>
      </c>
      <c r="AA1689" s="203">
        <v>4.91</v>
      </c>
      <c r="AB1689" s="203">
        <v>4.66</v>
      </c>
      <c r="AC1689" s="203">
        <v>4.39</v>
      </c>
      <c r="AD1689" s="203">
        <v>3.49</v>
      </c>
      <c r="AE1689" s="203">
        <v>2.95</v>
      </c>
      <c r="AF1689" s="203">
        <v>2.56</v>
      </c>
      <c r="AG1689" s="179">
        <v>3.32530081749464</v>
      </c>
      <c r="AH1689" s="179">
        <v>4.27375431526803</v>
      </c>
      <c r="AI1689" s="179">
        <v>5.31362501764608</v>
      </c>
      <c r="AJ1689" s="179">
        <v>6.42205862347762</v>
      </c>
      <c r="AK1689" s="179">
        <v>6.65060163498928</v>
      </c>
      <c r="AL1689" s="179">
        <v>6.31921426829738</v>
      </c>
      <c r="AM1689" s="179">
        <v>5.61073093261123</v>
      </c>
      <c r="AN1689" s="179">
        <v>5.32505216822166</v>
      </c>
      <c r="AO1689" s="179">
        <v>5.01651910268092</v>
      </c>
      <c r="AP1689" s="179">
        <v>3.98807555087845</v>
      </c>
      <c r="AQ1689" s="179">
        <v>3.37100941979697</v>
      </c>
      <c r="AR1689" s="179">
        <v>2.92535054734924</v>
      </c>
      <c r="AS1689" s="177">
        <v>0.8</v>
      </c>
      <c r="AT1689" s="180">
        <v>1.07859880993249</v>
      </c>
      <c r="AU1689" s="181">
        <v>1682</v>
      </c>
    </row>
    <row r="1690" customHeight="1" spans="1:47">
      <c r="A1690" s="184" t="s">
        <v>1916</v>
      </c>
      <c r="B1690" s="185" t="s">
        <v>1943</v>
      </c>
      <c r="C1690" s="167" t="s">
        <v>1947</v>
      </c>
      <c r="D1690" s="186">
        <v>0</v>
      </c>
      <c r="E1690" s="186">
        <v>0.75</v>
      </c>
      <c r="F1690" s="186" t="s">
        <v>160</v>
      </c>
      <c r="G1690" s="186" t="s">
        <v>160</v>
      </c>
      <c r="H1690" s="186" t="s">
        <v>160</v>
      </c>
      <c r="I1690" s="196" t="s">
        <v>160</v>
      </c>
      <c r="J1690" s="186" t="s">
        <v>160</v>
      </c>
      <c r="K1690" s="196" t="s">
        <v>160</v>
      </c>
      <c r="L1690" s="171">
        <v>0.3729</v>
      </c>
      <c r="M1690" s="172">
        <v>192</v>
      </c>
      <c r="N1690" s="173">
        <v>117.85</v>
      </c>
      <c r="O1690" s="173">
        <v>36.5</v>
      </c>
      <c r="Q1690" s="175">
        <v>34.2</v>
      </c>
      <c r="S1690" s="174">
        <f t="shared" si="52"/>
        <v>1.25216</v>
      </c>
      <c r="T1690" s="177">
        <f t="shared" si="53"/>
        <v>-1</v>
      </c>
      <c r="U1690" s="203">
        <v>2.95</v>
      </c>
      <c r="V1690" s="203">
        <v>3.72</v>
      </c>
      <c r="W1690" s="203">
        <v>4.65</v>
      </c>
      <c r="X1690" s="203">
        <v>5.63</v>
      </c>
      <c r="Y1690" s="203">
        <v>5.79</v>
      </c>
      <c r="Z1690" s="203">
        <v>5.64</v>
      </c>
      <c r="AA1690" s="203">
        <v>4.95</v>
      </c>
      <c r="AB1690" s="203">
        <v>4.74</v>
      </c>
      <c r="AC1690" s="203">
        <v>4.37</v>
      </c>
      <c r="AD1690" s="203">
        <v>3.49</v>
      </c>
      <c r="AE1690" s="203">
        <v>2.95</v>
      </c>
      <c r="AF1690" s="203">
        <v>2.57</v>
      </c>
      <c r="AG1690" s="179">
        <v>3.35418317147968</v>
      </c>
      <c r="AH1690" s="179">
        <v>4.22968182979811</v>
      </c>
      <c r="AI1690" s="179">
        <v>5.28710228724764</v>
      </c>
      <c r="AJ1690" s="179">
        <v>6.40137330692563</v>
      </c>
      <c r="AK1690" s="179">
        <v>6.58329510605673</v>
      </c>
      <c r="AL1690" s="179">
        <v>6.41274341937133</v>
      </c>
      <c r="AM1690" s="179">
        <v>5.62820566061845</v>
      </c>
      <c r="AN1690" s="179">
        <v>5.38943329925888</v>
      </c>
      <c r="AO1690" s="179">
        <v>4.96873913876821</v>
      </c>
      <c r="AP1690" s="179">
        <v>3.96816924354715</v>
      </c>
      <c r="AQ1690" s="179">
        <v>3.35418317147968</v>
      </c>
      <c r="AR1690" s="179">
        <v>2.92211889854332</v>
      </c>
      <c r="AS1690" s="177">
        <v>0.8</v>
      </c>
      <c r="AT1690" s="180">
        <v>1.08720246082702</v>
      </c>
      <c r="AU1690" s="181">
        <v>1683</v>
      </c>
    </row>
    <row r="1691" customHeight="1" spans="1:47">
      <c r="A1691" s="184" t="s">
        <v>1916</v>
      </c>
      <c r="B1691" s="185" t="s">
        <v>1943</v>
      </c>
      <c r="C1691" s="167" t="s">
        <v>1948</v>
      </c>
      <c r="D1691" s="186">
        <v>0</v>
      </c>
      <c r="E1691" s="186">
        <v>0.75</v>
      </c>
      <c r="F1691" s="186" t="s">
        <v>160</v>
      </c>
      <c r="G1691" s="186" t="s">
        <v>160</v>
      </c>
      <c r="H1691" s="186" t="s">
        <v>160</v>
      </c>
      <c r="I1691" s="196" t="s">
        <v>160</v>
      </c>
      <c r="J1691" s="186" t="s">
        <v>160</v>
      </c>
      <c r="K1691" s="196" t="s">
        <v>160</v>
      </c>
      <c r="L1691" s="171">
        <v>0.3729</v>
      </c>
      <c r="M1691" s="172">
        <v>63</v>
      </c>
      <c r="N1691" s="173">
        <v>118.3</v>
      </c>
      <c r="O1691" s="173">
        <v>36.82</v>
      </c>
      <c r="Q1691" s="175">
        <v>34.72</v>
      </c>
      <c r="S1691" s="174">
        <f t="shared" si="52"/>
        <v>1.246736</v>
      </c>
      <c r="T1691" s="177">
        <f t="shared" si="53"/>
        <v>-1</v>
      </c>
      <c r="U1691" s="203">
        <v>2.91</v>
      </c>
      <c r="V1691" s="203">
        <v>3.74</v>
      </c>
      <c r="W1691" s="203">
        <v>4.65</v>
      </c>
      <c r="X1691" s="203">
        <v>5.62</v>
      </c>
      <c r="Y1691" s="203">
        <v>5.82</v>
      </c>
      <c r="Z1691" s="203">
        <v>5.53</v>
      </c>
      <c r="AA1691" s="203">
        <v>4.91</v>
      </c>
      <c r="AB1691" s="203">
        <v>4.66</v>
      </c>
      <c r="AC1691" s="203">
        <v>4.39</v>
      </c>
      <c r="AD1691" s="203">
        <v>3.49</v>
      </c>
      <c r="AE1691" s="203">
        <v>2.95</v>
      </c>
      <c r="AF1691" s="203">
        <v>2.56</v>
      </c>
      <c r="AG1691" s="179">
        <v>3.32530081749464</v>
      </c>
      <c r="AH1691" s="179">
        <v>4.27375431526803</v>
      </c>
      <c r="AI1691" s="179">
        <v>5.31362501764608</v>
      </c>
      <c r="AJ1691" s="179">
        <v>6.42205862347762</v>
      </c>
      <c r="AK1691" s="179">
        <v>6.65060163498928</v>
      </c>
      <c r="AL1691" s="179">
        <v>6.31921426829738</v>
      </c>
      <c r="AM1691" s="179">
        <v>5.61073093261123</v>
      </c>
      <c r="AN1691" s="179">
        <v>5.32505216822166</v>
      </c>
      <c r="AO1691" s="179">
        <v>5.01651910268092</v>
      </c>
      <c r="AP1691" s="179">
        <v>3.98807555087845</v>
      </c>
      <c r="AQ1691" s="179">
        <v>3.37100941979697</v>
      </c>
      <c r="AR1691" s="179">
        <v>2.92535054734924</v>
      </c>
      <c r="AS1691" s="177">
        <v>0.8</v>
      </c>
      <c r="AT1691" s="180">
        <v>1.08561283263486</v>
      </c>
      <c r="AU1691" s="181">
        <v>1684</v>
      </c>
    </row>
    <row r="1692" customHeight="1" spans="1:47">
      <c r="A1692" s="184" t="s">
        <v>1916</v>
      </c>
      <c r="B1692" s="185" t="s">
        <v>1943</v>
      </c>
      <c r="C1692" s="167" t="s">
        <v>1949</v>
      </c>
      <c r="D1692" s="186">
        <v>0</v>
      </c>
      <c r="E1692" s="186">
        <v>0.75</v>
      </c>
      <c r="F1692" s="186" t="s">
        <v>160</v>
      </c>
      <c r="G1692" s="186" t="s">
        <v>160</v>
      </c>
      <c r="H1692" s="186" t="s">
        <v>160</v>
      </c>
      <c r="I1692" s="196" t="s">
        <v>160</v>
      </c>
      <c r="J1692" s="186" t="s">
        <v>160</v>
      </c>
      <c r="K1692" s="196" t="s">
        <v>160</v>
      </c>
      <c r="L1692" s="171">
        <v>0.3729</v>
      </c>
      <c r="M1692" s="172">
        <v>49</v>
      </c>
      <c r="N1692" s="173">
        <v>117.87</v>
      </c>
      <c r="O1692" s="173">
        <v>36.8</v>
      </c>
      <c r="Q1692" s="175">
        <v>34.7</v>
      </c>
      <c r="S1692" s="174">
        <f t="shared" si="52"/>
        <v>1.25216</v>
      </c>
      <c r="T1692" s="177">
        <f t="shared" si="53"/>
        <v>-1</v>
      </c>
      <c r="U1692" s="203">
        <v>2.95</v>
      </c>
      <c r="V1692" s="203">
        <v>3.72</v>
      </c>
      <c r="W1692" s="203">
        <v>4.65</v>
      </c>
      <c r="X1692" s="203">
        <v>5.63</v>
      </c>
      <c r="Y1692" s="203">
        <v>5.79</v>
      </c>
      <c r="Z1692" s="203">
        <v>5.64</v>
      </c>
      <c r="AA1692" s="203">
        <v>4.95</v>
      </c>
      <c r="AB1692" s="203">
        <v>4.74</v>
      </c>
      <c r="AC1692" s="203">
        <v>4.37</v>
      </c>
      <c r="AD1692" s="203">
        <v>3.49</v>
      </c>
      <c r="AE1692" s="203">
        <v>2.95</v>
      </c>
      <c r="AF1692" s="203">
        <v>2.57</v>
      </c>
      <c r="AG1692" s="179">
        <v>3.36963806542295</v>
      </c>
      <c r="AH1692" s="179">
        <v>4.24917071300792</v>
      </c>
      <c r="AI1692" s="179">
        <v>5.3114633912599</v>
      </c>
      <c r="AJ1692" s="179">
        <v>6.43086857909532</v>
      </c>
      <c r="AK1692" s="179">
        <v>6.61362860976233</v>
      </c>
      <c r="AL1692" s="179">
        <v>6.44229108101201</v>
      </c>
      <c r="AM1692" s="179">
        <v>5.65413844876054</v>
      </c>
      <c r="AN1692" s="179">
        <v>5.41426590851009</v>
      </c>
      <c r="AO1692" s="179">
        <v>4.99163333759264</v>
      </c>
      <c r="AP1692" s="179">
        <v>3.9864531689241</v>
      </c>
      <c r="AQ1692" s="179">
        <v>3.36963806542295</v>
      </c>
      <c r="AR1692" s="179">
        <v>2.93558299258881</v>
      </c>
      <c r="AS1692" s="177">
        <v>0.8</v>
      </c>
      <c r="AT1692" s="180">
        <v>1.07859880993249</v>
      </c>
      <c r="AU1692" s="181">
        <v>1685</v>
      </c>
    </row>
    <row r="1693" customHeight="1" spans="1:47">
      <c r="A1693" s="184" t="s">
        <v>1916</v>
      </c>
      <c r="B1693" s="185" t="s">
        <v>1943</v>
      </c>
      <c r="C1693" s="167" t="s">
        <v>1950</v>
      </c>
      <c r="D1693" s="186">
        <v>0</v>
      </c>
      <c r="E1693" s="186">
        <v>0.75</v>
      </c>
      <c r="F1693" s="186" t="s">
        <v>160</v>
      </c>
      <c r="G1693" s="186" t="s">
        <v>160</v>
      </c>
      <c r="H1693" s="186" t="s">
        <v>160</v>
      </c>
      <c r="I1693" s="196" t="s">
        <v>160</v>
      </c>
      <c r="J1693" s="186" t="s">
        <v>160</v>
      </c>
      <c r="K1693" s="196" t="s">
        <v>160</v>
      </c>
      <c r="L1693" s="171">
        <v>0.3729</v>
      </c>
      <c r="M1693" s="172">
        <v>18</v>
      </c>
      <c r="N1693" s="173">
        <v>118.08</v>
      </c>
      <c r="O1693" s="173">
        <v>36.97</v>
      </c>
      <c r="Q1693" s="175">
        <v>34.97</v>
      </c>
      <c r="S1693" s="174">
        <f t="shared" si="52"/>
        <v>1.246736</v>
      </c>
      <c r="T1693" s="177">
        <f t="shared" si="53"/>
        <v>-1</v>
      </c>
      <c r="U1693" s="203">
        <v>2.91</v>
      </c>
      <c r="V1693" s="203">
        <v>3.74</v>
      </c>
      <c r="W1693" s="203">
        <v>4.65</v>
      </c>
      <c r="X1693" s="203">
        <v>5.62</v>
      </c>
      <c r="Y1693" s="203">
        <v>5.82</v>
      </c>
      <c r="Z1693" s="203">
        <v>5.53</v>
      </c>
      <c r="AA1693" s="203">
        <v>4.91</v>
      </c>
      <c r="AB1693" s="203">
        <v>4.66</v>
      </c>
      <c r="AC1693" s="203">
        <v>4.39</v>
      </c>
      <c r="AD1693" s="203">
        <v>3.49</v>
      </c>
      <c r="AE1693" s="203">
        <v>2.95</v>
      </c>
      <c r="AF1693" s="203">
        <v>2.56</v>
      </c>
      <c r="AG1693" s="179">
        <v>3.33222841082635</v>
      </c>
      <c r="AH1693" s="179">
        <v>4.28265782009985</v>
      </c>
      <c r="AI1693" s="179">
        <v>5.32469488327922</v>
      </c>
      <c r="AJ1693" s="179">
        <v>6.435437686888</v>
      </c>
      <c r="AK1693" s="179">
        <v>6.6644568216527</v>
      </c>
      <c r="AL1693" s="179">
        <v>6.33237907624389</v>
      </c>
      <c r="AM1693" s="179">
        <v>5.62241975847333</v>
      </c>
      <c r="AN1693" s="179">
        <v>5.33614584001745</v>
      </c>
      <c r="AO1693" s="179">
        <v>5.02697000808511</v>
      </c>
      <c r="AP1693" s="179">
        <v>3.99638390164397</v>
      </c>
      <c r="AQ1693" s="179">
        <v>3.37803223777929</v>
      </c>
      <c r="AR1693" s="179">
        <v>2.93144492498813</v>
      </c>
      <c r="AS1693" s="177">
        <v>0.8</v>
      </c>
      <c r="AT1693" s="180">
        <v>1.07472966014418</v>
      </c>
      <c r="AU1693" s="181">
        <v>1686</v>
      </c>
    </row>
    <row r="1694" customHeight="1" spans="1:47">
      <c r="A1694" s="184" t="s">
        <v>1916</v>
      </c>
      <c r="B1694" s="185" t="s">
        <v>1943</v>
      </c>
      <c r="C1694" s="167" t="s">
        <v>1951</v>
      </c>
      <c r="D1694" s="186">
        <v>0</v>
      </c>
      <c r="E1694" s="186">
        <v>0.75</v>
      </c>
      <c r="F1694" s="186" t="s">
        <v>160</v>
      </c>
      <c r="G1694" s="186" t="s">
        <v>160</v>
      </c>
      <c r="H1694" s="186" t="s">
        <v>160</v>
      </c>
      <c r="I1694" s="196" t="s">
        <v>160</v>
      </c>
      <c r="J1694" s="186" t="s">
        <v>160</v>
      </c>
      <c r="K1694" s="196" t="s">
        <v>160</v>
      </c>
      <c r="L1694" s="171">
        <v>0.3729</v>
      </c>
      <c r="M1694" s="172">
        <v>13</v>
      </c>
      <c r="N1694" s="173">
        <v>117.82</v>
      </c>
      <c r="O1694" s="173">
        <v>37.17</v>
      </c>
      <c r="Q1694" s="175">
        <v>34.77</v>
      </c>
      <c r="S1694" s="174">
        <f t="shared" si="52"/>
        <v>1.26544</v>
      </c>
      <c r="T1694" s="177">
        <f t="shared" si="53"/>
        <v>-1</v>
      </c>
      <c r="U1694" s="203">
        <v>2.88</v>
      </c>
      <c r="V1694" s="203">
        <v>3.69</v>
      </c>
      <c r="W1694" s="203">
        <v>4.72</v>
      </c>
      <c r="X1694" s="203">
        <v>5.82</v>
      </c>
      <c r="Y1694" s="203">
        <v>5.93</v>
      </c>
      <c r="Z1694" s="203">
        <v>5.63</v>
      </c>
      <c r="AA1694" s="203">
        <v>5.07</v>
      </c>
      <c r="AB1694" s="203">
        <v>4.81</v>
      </c>
      <c r="AC1694" s="203">
        <v>4.46</v>
      </c>
      <c r="AD1694" s="203">
        <v>3.57</v>
      </c>
      <c r="AE1694" s="203">
        <v>2.91</v>
      </c>
      <c r="AF1694" s="203">
        <v>2.5</v>
      </c>
      <c r="AG1694" s="179">
        <v>3.29419345049943</v>
      </c>
      <c r="AH1694" s="179">
        <v>4.2206853584524</v>
      </c>
      <c r="AI1694" s="179">
        <v>5.39881704387407</v>
      </c>
      <c r="AJ1694" s="179">
        <v>6.6570159312176</v>
      </c>
      <c r="AK1694" s="179">
        <v>6.78283581995195</v>
      </c>
      <c r="AL1694" s="179">
        <v>6.43969066885826</v>
      </c>
      <c r="AM1694" s="179">
        <v>5.79915305348337</v>
      </c>
      <c r="AN1694" s="179">
        <v>5.50176058920218</v>
      </c>
      <c r="AO1694" s="179">
        <v>5.10142457959287</v>
      </c>
      <c r="AP1694" s="179">
        <v>4.08342729801492</v>
      </c>
      <c r="AQ1694" s="179">
        <v>3.3285079656088</v>
      </c>
      <c r="AR1694" s="179">
        <v>2.85954292578076</v>
      </c>
      <c r="AS1694" s="177">
        <v>0.8</v>
      </c>
      <c r="AT1694" s="180">
        <v>1.07668211465843</v>
      </c>
      <c r="AU1694" s="181">
        <v>1687</v>
      </c>
    </row>
    <row r="1695" customHeight="1" spans="1:47">
      <c r="A1695" s="184" t="s">
        <v>1916</v>
      </c>
      <c r="B1695" s="185" t="s">
        <v>1943</v>
      </c>
      <c r="C1695" s="167" t="s">
        <v>1952</v>
      </c>
      <c r="D1695" s="186">
        <v>0</v>
      </c>
      <c r="E1695" s="186">
        <v>0.75</v>
      </c>
      <c r="F1695" s="186" t="s">
        <v>160</v>
      </c>
      <c r="G1695" s="186" t="s">
        <v>160</v>
      </c>
      <c r="H1695" s="186" t="s">
        <v>160</v>
      </c>
      <c r="I1695" s="196" t="s">
        <v>160</v>
      </c>
      <c r="J1695" s="186" t="s">
        <v>160</v>
      </c>
      <c r="K1695" s="196" t="s">
        <v>160</v>
      </c>
      <c r="L1695" s="171">
        <v>0.3729</v>
      </c>
      <c r="M1695" s="172">
        <v>296</v>
      </c>
      <c r="N1695" s="173">
        <v>118.17</v>
      </c>
      <c r="O1695" s="173">
        <v>36.18</v>
      </c>
      <c r="Q1695" s="175">
        <v>33.78</v>
      </c>
      <c r="S1695" s="174">
        <f t="shared" si="52"/>
        <v>1.246736</v>
      </c>
      <c r="T1695" s="177">
        <f t="shared" si="53"/>
        <v>-1</v>
      </c>
      <c r="U1695" s="203">
        <v>2.91</v>
      </c>
      <c r="V1695" s="203">
        <v>3.74</v>
      </c>
      <c r="W1695" s="203">
        <v>4.65</v>
      </c>
      <c r="X1695" s="203">
        <v>5.62</v>
      </c>
      <c r="Y1695" s="203">
        <v>5.82</v>
      </c>
      <c r="Z1695" s="203">
        <v>5.53</v>
      </c>
      <c r="AA1695" s="203">
        <v>4.91</v>
      </c>
      <c r="AB1695" s="203">
        <v>4.66</v>
      </c>
      <c r="AC1695" s="203">
        <v>4.39</v>
      </c>
      <c r="AD1695" s="203">
        <v>3.49</v>
      </c>
      <c r="AE1695" s="203">
        <v>2.95</v>
      </c>
      <c r="AF1695" s="203">
        <v>2.56</v>
      </c>
      <c r="AG1695" s="179">
        <v>3.29508829455474</v>
      </c>
      <c r="AH1695" s="179">
        <v>4.23492447478857</v>
      </c>
      <c r="AI1695" s="179">
        <v>5.26534727480397</v>
      </c>
      <c r="AJ1695" s="179">
        <v>6.36371003965555</v>
      </c>
      <c r="AK1695" s="179">
        <v>6.59017658910948</v>
      </c>
      <c r="AL1695" s="179">
        <v>6.26180009240128</v>
      </c>
      <c r="AM1695" s="179">
        <v>5.55975378909408</v>
      </c>
      <c r="AN1695" s="179">
        <v>5.27667060227666</v>
      </c>
      <c r="AO1695" s="179">
        <v>4.97094076051385</v>
      </c>
      <c r="AP1695" s="179">
        <v>3.95184128797115</v>
      </c>
      <c r="AQ1695" s="179">
        <v>3.34038160444553</v>
      </c>
      <c r="AR1695" s="179">
        <v>2.89877183301036</v>
      </c>
      <c r="AS1695" s="177">
        <v>0.8</v>
      </c>
      <c r="AT1695" s="180">
        <v>1.07733810355025</v>
      </c>
      <c r="AU1695" s="181">
        <v>1688</v>
      </c>
    </row>
    <row r="1696" customHeight="1" spans="1:47">
      <c r="A1696" s="184" t="s">
        <v>1916</v>
      </c>
      <c r="B1696" s="185" t="s">
        <v>1953</v>
      </c>
      <c r="C1696" s="167" t="s">
        <v>1954</v>
      </c>
      <c r="D1696" s="186">
        <v>0</v>
      </c>
      <c r="E1696" s="186">
        <v>0.75</v>
      </c>
      <c r="F1696" s="186" t="s">
        <v>160</v>
      </c>
      <c r="G1696" s="186" t="s">
        <v>160</v>
      </c>
      <c r="H1696" s="186" t="s">
        <v>160</v>
      </c>
      <c r="I1696" s="196" t="s">
        <v>160</v>
      </c>
      <c r="J1696" s="186" t="s">
        <v>160</v>
      </c>
      <c r="K1696" s="196" t="s">
        <v>160</v>
      </c>
      <c r="L1696" s="171">
        <v>0.3729</v>
      </c>
      <c r="M1696" s="172">
        <v>2</v>
      </c>
      <c r="N1696" s="173">
        <v>118.67</v>
      </c>
      <c r="O1696" s="173">
        <v>37.43</v>
      </c>
      <c r="Q1696" s="175">
        <v>35.23</v>
      </c>
      <c r="S1696" s="174">
        <f t="shared" si="52"/>
        <v>1.253656</v>
      </c>
      <c r="T1696" s="177">
        <f t="shared" si="53"/>
        <v>-1</v>
      </c>
      <c r="U1696" s="203">
        <v>2.86</v>
      </c>
      <c r="V1696" s="203">
        <v>3.69</v>
      </c>
      <c r="W1696" s="203">
        <v>4.7</v>
      </c>
      <c r="X1696" s="203">
        <v>5.75</v>
      </c>
      <c r="Y1696" s="203">
        <v>5.84</v>
      </c>
      <c r="Z1696" s="203">
        <v>5.54</v>
      </c>
      <c r="AA1696" s="203">
        <v>5</v>
      </c>
      <c r="AB1696" s="203">
        <v>4.73</v>
      </c>
      <c r="AC1696" s="203">
        <v>4.49</v>
      </c>
      <c r="AD1696" s="203">
        <v>3.52</v>
      </c>
      <c r="AE1696" s="203">
        <v>2.89</v>
      </c>
      <c r="AF1696" s="203">
        <v>2.5</v>
      </c>
      <c r="AG1696" s="179">
        <v>3.28525771024906</v>
      </c>
      <c r="AH1696" s="179">
        <v>4.23867166112554</v>
      </c>
      <c r="AI1696" s="179">
        <v>5.39885008327643</v>
      </c>
      <c r="AJ1696" s="179">
        <v>6.60497616571053</v>
      </c>
      <c r="AK1696" s="179">
        <v>6.70835840134774</v>
      </c>
      <c r="AL1696" s="179">
        <v>6.36375094922371</v>
      </c>
      <c r="AM1696" s="179">
        <v>5.74345753540046</v>
      </c>
      <c r="AN1696" s="179">
        <v>5.43331082848883</v>
      </c>
      <c r="AO1696" s="179">
        <v>5.15762486678961</v>
      </c>
      <c r="AP1696" s="179">
        <v>4.04339410492192</v>
      </c>
      <c r="AQ1696" s="179">
        <v>3.31971845546147</v>
      </c>
      <c r="AR1696" s="179">
        <v>2.87172876770023</v>
      </c>
      <c r="AS1696" s="177">
        <v>0.8</v>
      </c>
      <c r="AT1696" s="180">
        <v>1.08159403235685</v>
      </c>
      <c r="AU1696" s="181">
        <v>1689</v>
      </c>
    </row>
    <row r="1697" customHeight="1" spans="1:47">
      <c r="A1697" s="184" t="s">
        <v>1916</v>
      </c>
      <c r="B1697" s="185" t="s">
        <v>1953</v>
      </c>
      <c r="C1697" s="167" t="s">
        <v>1955</v>
      </c>
      <c r="D1697" s="186">
        <v>0</v>
      </c>
      <c r="E1697" s="186">
        <v>0.75</v>
      </c>
      <c r="F1697" s="186" t="s">
        <v>160</v>
      </c>
      <c r="G1697" s="186" t="s">
        <v>160</v>
      </c>
      <c r="H1697" s="186" t="s">
        <v>160</v>
      </c>
      <c r="I1697" s="196" t="s">
        <v>160</v>
      </c>
      <c r="J1697" s="186" t="s">
        <v>160</v>
      </c>
      <c r="K1697" s="196" t="s">
        <v>160</v>
      </c>
      <c r="L1697" s="171">
        <v>0.3729</v>
      </c>
      <c r="M1697" s="172">
        <v>3</v>
      </c>
      <c r="N1697" s="173">
        <v>118.5</v>
      </c>
      <c r="O1697" s="173">
        <v>37.47</v>
      </c>
      <c r="Q1697" s="175">
        <v>35.27</v>
      </c>
      <c r="S1697" s="174">
        <f t="shared" si="52"/>
        <v>1.253656</v>
      </c>
      <c r="T1697" s="177">
        <f t="shared" si="53"/>
        <v>-1</v>
      </c>
      <c r="U1697" s="203">
        <v>2.86</v>
      </c>
      <c r="V1697" s="203">
        <v>3.69</v>
      </c>
      <c r="W1697" s="203">
        <v>4.7</v>
      </c>
      <c r="X1697" s="203">
        <v>5.75</v>
      </c>
      <c r="Y1697" s="203">
        <v>5.84</v>
      </c>
      <c r="Z1697" s="203">
        <v>5.54</v>
      </c>
      <c r="AA1697" s="203">
        <v>5</v>
      </c>
      <c r="AB1697" s="203">
        <v>4.73</v>
      </c>
      <c r="AC1697" s="203">
        <v>4.49</v>
      </c>
      <c r="AD1697" s="203">
        <v>3.52</v>
      </c>
      <c r="AE1697" s="203">
        <v>2.89</v>
      </c>
      <c r="AF1697" s="203">
        <v>2.5</v>
      </c>
      <c r="AG1697" s="179">
        <v>3.28668125865469</v>
      </c>
      <c r="AH1697" s="179">
        <v>4.24050833721531</v>
      </c>
      <c r="AI1697" s="179">
        <v>5.40118948100595</v>
      </c>
      <c r="AJ1697" s="179">
        <v>6.60783819484771</v>
      </c>
      <c r="AK1697" s="179">
        <v>6.71126522746271</v>
      </c>
      <c r="AL1697" s="179">
        <v>6.36650845207936</v>
      </c>
      <c r="AM1697" s="179">
        <v>5.74594625638931</v>
      </c>
      <c r="AN1697" s="179">
        <v>5.43566515854429</v>
      </c>
      <c r="AO1697" s="179">
        <v>5.1598597382376</v>
      </c>
      <c r="AP1697" s="179">
        <v>4.04514616449807</v>
      </c>
      <c r="AQ1697" s="179">
        <v>3.32115693619302</v>
      </c>
      <c r="AR1697" s="179">
        <v>2.87297312819466</v>
      </c>
      <c r="AS1697" s="177">
        <v>0.8</v>
      </c>
      <c r="AT1697" s="180">
        <v>1.08466318462396</v>
      </c>
      <c r="AU1697" s="181">
        <v>1690</v>
      </c>
    </row>
    <row r="1698" customHeight="1" spans="1:47">
      <c r="A1698" s="184" t="s">
        <v>1916</v>
      </c>
      <c r="B1698" s="185" t="s">
        <v>1953</v>
      </c>
      <c r="C1698" s="167" t="s">
        <v>1956</v>
      </c>
      <c r="D1698" s="186">
        <v>0</v>
      </c>
      <c r="E1698" s="186">
        <v>0.75</v>
      </c>
      <c r="F1698" s="186" t="s">
        <v>160</v>
      </c>
      <c r="G1698" s="186" t="s">
        <v>160</v>
      </c>
      <c r="H1698" s="186" t="s">
        <v>160</v>
      </c>
      <c r="I1698" s="196" t="s">
        <v>160</v>
      </c>
      <c r="J1698" s="186" t="s">
        <v>160</v>
      </c>
      <c r="K1698" s="196" t="s">
        <v>160</v>
      </c>
      <c r="L1698" s="171">
        <v>0.3729</v>
      </c>
      <c r="M1698" s="172">
        <v>6</v>
      </c>
      <c r="N1698" s="173">
        <v>118.53</v>
      </c>
      <c r="O1698" s="173">
        <v>37.88</v>
      </c>
      <c r="Q1698" s="175">
        <v>35.98</v>
      </c>
      <c r="S1698" s="174">
        <f t="shared" si="52"/>
        <v>1.253656</v>
      </c>
      <c r="T1698" s="177">
        <f t="shared" si="53"/>
        <v>-1</v>
      </c>
      <c r="U1698" s="203">
        <v>2.86</v>
      </c>
      <c r="V1698" s="203">
        <v>3.69</v>
      </c>
      <c r="W1698" s="203">
        <v>4.7</v>
      </c>
      <c r="X1698" s="203">
        <v>5.75</v>
      </c>
      <c r="Y1698" s="203">
        <v>5.84</v>
      </c>
      <c r="Z1698" s="203">
        <v>5.54</v>
      </c>
      <c r="AA1698" s="203">
        <v>5</v>
      </c>
      <c r="AB1698" s="203">
        <v>4.73</v>
      </c>
      <c r="AC1698" s="203">
        <v>4.49</v>
      </c>
      <c r="AD1698" s="203">
        <v>3.52</v>
      </c>
      <c r="AE1698" s="203">
        <v>2.89</v>
      </c>
      <c r="AF1698" s="203">
        <v>2.5</v>
      </c>
      <c r="AG1698" s="179">
        <v>3.30730445991564</v>
      </c>
      <c r="AH1698" s="179">
        <v>4.26711659338766</v>
      </c>
      <c r="AI1698" s="179">
        <v>5.43508075580542</v>
      </c>
      <c r="AJ1698" s="179">
        <v>6.64930092465557</v>
      </c>
      <c r="AK1698" s="179">
        <v>6.75337693912844</v>
      </c>
      <c r="AL1698" s="179">
        <v>6.40645689088554</v>
      </c>
      <c r="AM1698" s="179">
        <v>5.78200080404832</v>
      </c>
      <c r="AN1698" s="179">
        <v>5.46977276062971</v>
      </c>
      <c r="AO1698" s="179">
        <v>5.19223672203539</v>
      </c>
      <c r="AP1698" s="179">
        <v>4.07052856605002</v>
      </c>
      <c r="AQ1698" s="179">
        <v>3.34199646473993</v>
      </c>
      <c r="AR1698" s="179">
        <v>2.89100040202416</v>
      </c>
      <c r="AS1698" s="177">
        <v>0.8</v>
      </c>
      <c r="AT1698" s="180">
        <v>1.07617433344776</v>
      </c>
      <c r="AU1698" s="181">
        <v>1691</v>
      </c>
    </row>
    <row r="1699" customHeight="1" spans="1:47">
      <c r="A1699" s="184" t="s">
        <v>1916</v>
      </c>
      <c r="B1699" s="185" t="s">
        <v>1953</v>
      </c>
      <c r="C1699" s="167" t="s">
        <v>1957</v>
      </c>
      <c r="D1699" s="186">
        <v>0</v>
      </c>
      <c r="E1699" s="186">
        <v>0.75</v>
      </c>
      <c r="F1699" s="186" t="s">
        <v>160</v>
      </c>
      <c r="G1699" s="186" t="s">
        <v>160</v>
      </c>
      <c r="H1699" s="186" t="s">
        <v>160</v>
      </c>
      <c r="I1699" s="196" t="s">
        <v>160</v>
      </c>
      <c r="J1699" s="186" t="s">
        <v>160</v>
      </c>
      <c r="K1699" s="196" t="s">
        <v>160</v>
      </c>
      <c r="L1699" s="171">
        <v>0.3729</v>
      </c>
      <c r="M1699" s="172">
        <v>6</v>
      </c>
      <c r="N1699" s="173">
        <v>118.55</v>
      </c>
      <c r="O1699" s="173">
        <v>37.58</v>
      </c>
      <c r="Q1699" s="175">
        <v>35.48</v>
      </c>
      <c r="S1699" s="174">
        <f t="shared" si="52"/>
        <v>1.253656</v>
      </c>
      <c r="T1699" s="177">
        <f t="shared" si="53"/>
        <v>-1</v>
      </c>
      <c r="U1699" s="203">
        <v>2.86</v>
      </c>
      <c r="V1699" s="203">
        <v>3.69</v>
      </c>
      <c r="W1699" s="203">
        <v>4.7</v>
      </c>
      <c r="X1699" s="203">
        <v>5.75</v>
      </c>
      <c r="Y1699" s="203">
        <v>5.84</v>
      </c>
      <c r="Z1699" s="203">
        <v>5.54</v>
      </c>
      <c r="AA1699" s="203">
        <v>5</v>
      </c>
      <c r="AB1699" s="203">
        <v>4.73</v>
      </c>
      <c r="AC1699" s="203">
        <v>4.49</v>
      </c>
      <c r="AD1699" s="203">
        <v>3.52</v>
      </c>
      <c r="AE1699" s="203">
        <v>2.89</v>
      </c>
      <c r="AF1699" s="203">
        <v>2.5</v>
      </c>
      <c r="AG1699" s="179">
        <v>3.29270396344771</v>
      </c>
      <c r="AH1699" s="179">
        <v>4.24827888990281</v>
      </c>
      <c r="AI1699" s="179">
        <v>5.41108693293854</v>
      </c>
      <c r="AJ1699" s="179">
        <v>6.61994677965885</v>
      </c>
      <c r="AK1699" s="179">
        <v>6.72356333794917</v>
      </c>
      <c r="AL1699" s="179">
        <v>6.37817481031479</v>
      </c>
      <c r="AM1699" s="179">
        <v>5.75647546057291</v>
      </c>
      <c r="AN1699" s="179">
        <v>5.44562578570198</v>
      </c>
      <c r="AO1699" s="179">
        <v>5.16931496359448</v>
      </c>
      <c r="AP1699" s="179">
        <v>4.05255872424333</v>
      </c>
      <c r="AQ1699" s="179">
        <v>3.32724281621114</v>
      </c>
      <c r="AR1699" s="179">
        <v>2.87823773028646</v>
      </c>
      <c r="AS1699" s="177">
        <v>0.8</v>
      </c>
      <c r="AT1699" s="180">
        <v>1.05506078914</v>
      </c>
      <c r="AU1699" s="181">
        <v>1692</v>
      </c>
    </row>
    <row r="1700" customHeight="1" spans="1:47">
      <c r="A1700" s="184" t="s">
        <v>1916</v>
      </c>
      <c r="B1700" s="185" t="s">
        <v>1953</v>
      </c>
      <c r="C1700" s="167" t="s">
        <v>1958</v>
      </c>
      <c r="D1700" s="186">
        <v>0</v>
      </c>
      <c r="E1700" s="186">
        <v>0.75</v>
      </c>
      <c r="F1700" s="186" t="s">
        <v>160</v>
      </c>
      <c r="G1700" s="186" t="s">
        <v>160</v>
      </c>
      <c r="H1700" s="186" t="s">
        <v>160</v>
      </c>
      <c r="I1700" s="196" t="s">
        <v>160</v>
      </c>
      <c r="J1700" s="186" t="s">
        <v>160</v>
      </c>
      <c r="K1700" s="196" t="s">
        <v>160</v>
      </c>
      <c r="L1700" s="171">
        <v>0.3729</v>
      </c>
      <c r="M1700" s="172">
        <v>10</v>
      </c>
      <c r="N1700" s="173">
        <v>118.25</v>
      </c>
      <c r="O1700" s="173">
        <v>37.48</v>
      </c>
      <c r="Q1700" s="175">
        <v>35.38</v>
      </c>
      <c r="S1700" s="174">
        <f t="shared" si="52"/>
        <v>1.253656</v>
      </c>
      <c r="T1700" s="177">
        <f t="shared" si="53"/>
        <v>-1</v>
      </c>
      <c r="U1700" s="203">
        <v>2.86</v>
      </c>
      <c r="V1700" s="203">
        <v>3.69</v>
      </c>
      <c r="W1700" s="203">
        <v>4.7</v>
      </c>
      <c r="X1700" s="203">
        <v>5.75</v>
      </c>
      <c r="Y1700" s="203">
        <v>5.84</v>
      </c>
      <c r="Z1700" s="203">
        <v>5.54</v>
      </c>
      <c r="AA1700" s="203">
        <v>5</v>
      </c>
      <c r="AB1700" s="203">
        <v>4.73</v>
      </c>
      <c r="AC1700" s="203">
        <v>4.49</v>
      </c>
      <c r="AD1700" s="203">
        <v>3.52</v>
      </c>
      <c r="AE1700" s="203">
        <v>2.89</v>
      </c>
      <c r="AF1700" s="203">
        <v>2.5</v>
      </c>
      <c r="AG1700" s="179">
        <v>3.2870280204458</v>
      </c>
      <c r="AH1700" s="179">
        <v>4.24095573267308</v>
      </c>
      <c r="AI1700" s="179">
        <v>5.40175933429904</v>
      </c>
      <c r="AJ1700" s="179">
        <v>6.60853535579138</v>
      </c>
      <c r="AK1700" s="179">
        <v>6.71197330049072</v>
      </c>
      <c r="AL1700" s="179">
        <v>6.36718015149291</v>
      </c>
      <c r="AM1700" s="179">
        <v>5.74655248329685</v>
      </c>
      <c r="AN1700" s="179">
        <v>5.43623864919882</v>
      </c>
      <c r="AO1700" s="179">
        <v>5.16040413000057</v>
      </c>
      <c r="AP1700" s="179">
        <v>4.04557294824098</v>
      </c>
      <c r="AQ1700" s="179">
        <v>3.32150733534558</v>
      </c>
      <c r="AR1700" s="179">
        <v>2.87327624164843</v>
      </c>
      <c r="AS1700" s="177">
        <v>0.8</v>
      </c>
      <c r="AT1700" s="180">
        <v>1.05506078914</v>
      </c>
      <c r="AU1700" s="181">
        <v>1693</v>
      </c>
    </row>
    <row r="1701" customHeight="1" spans="1:47">
      <c r="A1701" s="184" t="s">
        <v>1916</v>
      </c>
      <c r="B1701" s="185" t="s">
        <v>1953</v>
      </c>
      <c r="C1701" s="167" t="s">
        <v>1959</v>
      </c>
      <c r="D1701" s="186">
        <v>0</v>
      </c>
      <c r="E1701" s="186">
        <v>0.75</v>
      </c>
      <c r="F1701" s="186" t="s">
        <v>160</v>
      </c>
      <c r="G1701" s="186" t="s">
        <v>160</v>
      </c>
      <c r="H1701" s="186" t="s">
        <v>160</v>
      </c>
      <c r="I1701" s="196" t="s">
        <v>160</v>
      </c>
      <c r="J1701" s="186" t="s">
        <v>160</v>
      </c>
      <c r="K1701" s="196" t="s">
        <v>160</v>
      </c>
      <c r="L1701" s="171">
        <v>0.3729</v>
      </c>
      <c r="M1701" s="172">
        <v>14</v>
      </c>
      <c r="N1701" s="173">
        <v>118.4</v>
      </c>
      <c r="O1701" s="173">
        <v>37.07</v>
      </c>
      <c r="Q1701" s="175">
        <v>34.67</v>
      </c>
      <c r="S1701" s="174">
        <f t="shared" si="52"/>
        <v>1.253656</v>
      </c>
      <c r="T1701" s="177">
        <f t="shared" si="53"/>
        <v>-1</v>
      </c>
      <c r="U1701" s="203">
        <v>2.86</v>
      </c>
      <c r="V1701" s="203">
        <v>3.69</v>
      </c>
      <c r="W1701" s="203">
        <v>4.7</v>
      </c>
      <c r="X1701" s="203">
        <v>5.75</v>
      </c>
      <c r="Y1701" s="203">
        <v>5.84</v>
      </c>
      <c r="Z1701" s="203">
        <v>5.54</v>
      </c>
      <c r="AA1701" s="203">
        <v>5</v>
      </c>
      <c r="AB1701" s="203">
        <v>4.73</v>
      </c>
      <c r="AC1701" s="203">
        <v>4.49</v>
      </c>
      <c r="AD1701" s="203">
        <v>3.52</v>
      </c>
      <c r="AE1701" s="203">
        <v>2.89</v>
      </c>
      <c r="AF1701" s="203">
        <v>2.5</v>
      </c>
      <c r="AG1701" s="179">
        <v>3.26728084897292</v>
      </c>
      <c r="AH1701" s="179">
        <v>4.21547773870982</v>
      </c>
      <c r="AI1701" s="179">
        <v>5.36930768887159</v>
      </c>
      <c r="AJ1701" s="179">
        <v>6.56883387468332</v>
      </c>
      <c r="AK1701" s="179">
        <v>6.67165040489576</v>
      </c>
      <c r="AL1701" s="179">
        <v>6.32892863752098</v>
      </c>
      <c r="AM1701" s="179">
        <v>5.71202945624637</v>
      </c>
      <c r="AN1701" s="179">
        <v>5.40357986560907</v>
      </c>
      <c r="AO1701" s="179">
        <v>5.12940245170924</v>
      </c>
      <c r="AP1701" s="179">
        <v>4.02126873719744</v>
      </c>
      <c r="AQ1701" s="179">
        <v>3.3015530257104</v>
      </c>
      <c r="AR1701" s="179">
        <v>2.85601472812318</v>
      </c>
      <c r="AS1701" s="177">
        <v>0.8</v>
      </c>
      <c r="AT1701" s="180">
        <v>1.05506078914</v>
      </c>
      <c r="AU1701" s="181">
        <v>1694</v>
      </c>
    </row>
    <row r="1702" customHeight="1" spans="1:47">
      <c r="A1702" s="184" t="s">
        <v>1916</v>
      </c>
      <c r="B1702" s="185" t="s">
        <v>1960</v>
      </c>
      <c r="C1702" s="167" t="s">
        <v>1961</v>
      </c>
      <c r="D1702" s="186">
        <v>0</v>
      </c>
      <c r="E1702" s="186">
        <v>0.75</v>
      </c>
      <c r="F1702" s="186" t="s">
        <v>160</v>
      </c>
      <c r="G1702" s="186" t="s">
        <v>160</v>
      </c>
      <c r="H1702" s="186" t="s">
        <v>160</v>
      </c>
      <c r="I1702" s="196" t="s">
        <v>160</v>
      </c>
      <c r="J1702" s="186" t="s">
        <v>160</v>
      </c>
      <c r="K1702" s="196" t="s">
        <v>160</v>
      </c>
      <c r="L1702" s="171">
        <v>0.3729</v>
      </c>
      <c r="M1702" s="172">
        <v>31</v>
      </c>
      <c r="N1702" s="173">
        <v>119.15</v>
      </c>
      <c r="O1702" s="173">
        <v>36.7</v>
      </c>
      <c r="Q1702" s="175">
        <v>34.6</v>
      </c>
      <c r="S1702" s="174">
        <f t="shared" si="52"/>
        <v>1.24244</v>
      </c>
      <c r="T1702" s="177">
        <f t="shared" si="53"/>
        <v>-1</v>
      </c>
      <c r="U1702" s="203">
        <v>2.88</v>
      </c>
      <c r="V1702" s="203">
        <v>3.74</v>
      </c>
      <c r="W1702" s="203">
        <v>4.61</v>
      </c>
      <c r="X1702" s="203">
        <v>5.53</v>
      </c>
      <c r="Y1702" s="203">
        <v>5.75</v>
      </c>
      <c r="Z1702" s="203">
        <v>5.46</v>
      </c>
      <c r="AA1702" s="203">
        <v>4.94</v>
      </c>
      <c r="AB1702" s="203">
        <v>4.67</v>
      </c>
      <c r="AC1702" s="203">
        <v>4.37</v>
      </c>
      <c r="AD1702" s="203">
        <v>3.62</v>
      </c>
      <c r="AE1702" s="203">
        <v>2.92</v>
      </c>
      <c r="AF1702" s="203">
        <v>2.56</v>
      </c>
      <c r="AG1702" s="179">
        <v>3.28611699558932</v>
      </c>
      <c r="AH1702" s="179">
        <v>4.26738804288336</v>
      </c>
      <c r="AI1702" s="179">
        <v>5.2600692186343</v>
      </c>
      <c r="AJ1702" s="179">
        <v>6.30980103666978</v>
      </c>
      <c r="AK1702" s="179">
        <v>6.56082386272174</v>
      </c>
      <c r="AL1702" s="179">
        <v>6.22993013747143</v>
      </c>
      <c r="AM1702" s="179">
        <v>5.63660345771225</v>
      </c>
      <c r="AN1702" s="179">
        <v>5.32852998937575</v>
      </c>
      <c r="AO1702" s="179">
        <v>4.98622613566852</v>
      </c>
      <c r="AP1702" s="179">
        <v>4.13046650140047</v>
      </c>
      <c r="AQ1702" s="179">
        <v>3.33175750941695</v>
      </c>
      <c r="AR1702" s="179">
        <v>2.92099288496829</v>
      </c>
      <c r="AS1702" s="177">
        <v>0.8</v>
      </c>
      <c r="AT1702" s="180">
        <v>1.05488923696576</v>
      </c>
      <c r="AU1702" s="181">
        <v>1695</v>
      </c>
    </row>
    <row r="1703" customHeight="1" spans="1:47">
      <c r="A1703" s="184" t="s">
        <v>1916</v>
      </c>
      <c r="B1703" s="185" t="s">
        <v>1960</v>
      </c>
      <c r="C1703" s="167" t="s">
        <v>1962</v>
      </c>
      <c r="D1703" s="186">
        <v>0</v>
      </c>
      <c r="E1703" s="186">
        <v>0.75</v>
      </c>
      <c r="F1703" s="186" t="s">
        <v>160</v>
      </c>
      <c r="G1703" s="186" t="s">
        <v>160</v>
      </c>
      <c r="H1703" s="186" t="s">
        <v>160</v>
      </c>
      <c r="I1703" s="196" t="s">
        <v>160</v>
      </c>
      <c r="J1703" s="186" t="s">
        <v>160</v>
      </c>
      <c r="K1703" s="196" t="s">
        <v>160</v>
      </c>
      <c r="L1703" s="171">
        <v>0.3729</v>
      </c>
      <c r="M1703" s="172">
        <v>26</v>
      </c>
      <c r="N1703" s="173">
        <v>119.1</v>
      </c>
      <c r="O1703" s="173">
        <v>36.72</v>
      </c>
      <c r="Q1703" s="175">
        <v>34.62</v>
      </c>
      <c r="S1703" s="174">
        <f t="shared" si="52"/>
        <v>1.24244</v>
      </c>
      <c r="T1703" s="177">
        <f t="shared" si="53"/>
        <v>-1</v>
      </c>
      <c r="U1703" s="203">
        <v>2.88</v>
      </c>
      <c r="V1703" s="203">
        <v>3.74</v>
      </c>
      <c r="W1703" s="203">
        <v>4.61</v>
      </c>
      <c r="X1703" s="203">
        <v>5.53</v>
      </c>
      <c r="Y1703" s="203">
        <v>5.75</v>
      </c>
      <c r="Z1703" s="203">
        <v>5.46</v>
      </c>
      <c r="AA1703" s="203">
        <v>4.94</v>
      </c>
      <c r="AB1703" s="203">
        <v>4.67</v>
      </c>
      <c r="AC1703" s="203">
        <v>4.37</v>
      </c>
      <c r="AD1703" s="203">
        <v>3.62</v>
      </c>
      <c r="AE1703" s="203">
        <v>2.92</v>
      </c>
      <c r="AF1703" s="203">
        <v>2.56</v>
      </c>
      <c r="AG1703" s="179">
        <v>3.28680312932617</v>
      </c>
      <c r="AH1703" s="179">
        <v>4.26827906377773</v>
      </c>
      <c r="AI1703" s="179">
        <v>5.26116750909501</v>
      </c>
      <c r="AJ1703" s="179">
        <v>6.31111850874087</v>
      </c>
      <c r="AK1703" s="179">
        <v>6.56219374778662</v>
      </c>
      <c r="AL1703" s="179">
        <v>6.23123093268086</v>
      </c>
      <c r="AM1703" s="179">
        <v>5.63778036766363</v>
      </c>
      <c r="AN1703" s="179">
        <v>5.3296425742893</v>
      </c>
      <c r="AO1703" s="179">
        <v>4.98726724831783</v>
      </c>
      <c r="AP1703" s="179">
        <v>4.13132893338914</v>
      </c>
      <c r="AQ1703" s="179">
        <v>3.33245317278903</v>
      </c>
      <c r="AR1703" s="179">
        <v>2.92160278162326</v>
      </c>
      <c r="AS1703" s="177">
        <v>0.8</v>
      </c>
      <c r="AT1703" s="180">
        <v>1.054777355113</v>
      </c>
      <c r="AU1703" s="181">
        <v>1696</v>
      </c>
    </row>
    <row r="1704" customHeight="1" spans="1:47">
      <c r="A1704" s="184" t="s">
        <v>1916</v>
      </c>
      <c r="B1704" s="185" t="s">
        <v>1960</v>
      </c>
      <c r="C1704" s="167" t="s">
        <v>1963</v>
      </c>
      <c r="D1704" s="186">
        <v>0</v>
      </c>
      <c r="E1704" s="186">
        <v>0.75</v>
      </c>
      <c r="F1704" s="186" t="s">
        <v>160</v>
      </c>
      <c r="G1704" s="186" t="s">
        <v>160</v>
      </c>
      <c r="H1704" s="186" t="s">
        <v>160</v>
      </c>
      <c r="I1704" s="196" t="s">
        <v>160</v>
      </c>
      <c r="J1704" s="186" t="s">
        <v>160</v>
      </c>
      <c r="K1704" s="196" t="s">
        <v>160</v>
      </c>
      <c r="L1704" s="171">
        <v>0.3729</v>
      </c>
      <c r="M1704" s="172">
        <v>17</v>
      </c>
      <c r="N1704" s="173">
        <v>119.22</v>
      </c>
      <c r="O1704" s="173">
        <v>36.77</v>
      </c>
      <c r="Q1704" s="175">
        <v>34.77</v>
      </c>
      <c r="S1704" s="174">
        <f t="shared" si="52"/>
        <v>1.24244</v>
      </c>
      <c r="T1704" s="177">
        <f t="shared" si="53"/>
        <v>-1</v>
      </c>
      <c r="U1704" s="203">
        <v>2.88</v>
      </c>
      <c r="V1704" s="203">
        <v>3.74</v>
      </c>
      <c r="W1704" s="203">
        <v>4.61</v>
      </c>
      <c r="X1704" s="203">
        <v>5.53</v>
      </c>
      <c r="Y1704" s="203">
        <v>5.75</v>
      </c>
      <c r="Z1704" s="203">
        <v>5.46</v>
      </c>
      <c r="AA1704" s="203">
        <v>4.94</v>
      </c>
      <c r="AB1704" s="203">
        <v>4.67</v>
      </c>
      <c r="AC1704" s="203">
        <v>4.37</v>
      </c>
      <c r="AD1704" s="203">
        <v>3.62</v>
      </c>
      <c r="AE1704" s="203">
        <v>2.92</v>
      </c>
      <c r="AF1704" s="203">
        <v>2.56</v>
      </c>
      <c r="AG1704" s="179">
        <v>3.28952912011848</v>
      </c>
      <c r="AH1704" s="179">
        <v>4.27181906570941</v>
      </c>
      <c r="AI1704" s="179">
        <v>5.26553098741187</v>
      </c>
      <c r="AJ1704" s="179">
        <v>6.31635278967194</v>
      </c>
      <c r="AK1704" s="179">
        <v>6.56763626412543</v>
      </c>
      <c r="AL1704" s="179">
        <v>6.23639895689128</v>
      </c>
      <c r="AM1704" s="179">
        <v>5.64245619909211</v>
      </c>
      <c r="AN1704" s="179">
        <v>5.334062844081</v>
      </c>
      <c r="AO1704" s="179">
        <v>4.99140356073533</v>
      </c>
      <c r="AP1704" s="179">
        <v>4.13475535237114</v>
      </c>
      <c r="AQ1704" s="179">
        <v>3.33521702456457</v>
      </c>
      <c r="AR1704" s="179">
        <v>2.92402588454976</v>
      </c>
      <c r="AS1704" s="177">
        <v>0.8</v>
      </c>
      <c r="AT1704" s="180">
        <v>1.05488923696576</v>
      </c>
      <c r="AU1704" s="181">
        <v>1697</v>
      </c>
    </row>
    <row r="1705" customHeight="1" spans="1:47">
      <c r="A1705" s="184" t="s">
        <v>1916</v>
      </c>
      <c r="B1705" s="185" t="s">
        <v>1960</v>
      </c>
      <c r="C1705" s="167" t="s">
        <v>1964</v>
      </c>
      <c r="D1705" s="186">
        <v>0</v>
      </c>
      <c r="E1705" s="186">
        <v>0.75</v>
      </c>
      <c r="F1705" s="186" t="s">
        <v>160</v>
      </c>
      <c r="G1705" s="186" t="s">
        <v>160</v>
      </c>
      <c r="H1705" s="186" t="s">
        <v>160</v>
      </c>
      <c r="I1705" s="196" t="s">
        <v>160</v>
      </c>
      <c r="J1705" s="186" t="s">
        <v>160</v>
      </c>
      <c r="K1705" s="196" t="s">
        <v>160</v>
      </c>
      <c r="L1705" s="171">
        <v>0.3729</v>
      </c>
      <c r="M1705" s="172">
        <v>45</v>
      </c>
      <c r="N1705" s="173">
        <v>119.17</v>
      </c>
      <c r="O1705" s="173">
        <v>36.67</v>
      </c>
      <c r="Q1705" s="175">
        <v>34.57</v>
      </c>
      <c r="S1705" s="174">
        <f t="shared" si="52"/>
        <v>1.24244</v>
      </c>
      <c r="T1705" s="177">
        <f t="shared" si="53"/>
        <v>-1</v>
      </c>
      <c r="U1705" s="203">
        <v>2.88</v>
      </c>
      <c r="V1705" s="203">
        <v>3.74</v>
      </c>
      <c r="W1705" s="203">
        <v>4.61</v>
      </c>
      <c r="X1705" s="203">
        <v>5.53</v>
      </c>
      <c r="Y1705" s="203">
        <v>5.75</v>
      </c>
      <c r="Z1705" s="203">
        <v>5.46</v>
      </c>
      <c r="AA1705" s="203">
        <v>4.94</v>
      </c>
      <c r="AB1705" s="203">
        <v>4.67</v>
      </c>
      <c r="AC1705" s="203">
        <v>4.37</v>
      </c>
      <c r="AD1705" s="203">
        <v>3.62</v>
      </c>
      <c r="AE1705" s="203">
        <v>2.92</v>
      </c>
      <c r="AF1705" s="203">
        <v>2.56</v>
      </c>
      <c r="AG1705" s="179">
        <v>3.284132770999</v>
      </c>
      <c r="AH1705" s="179">
        <v>4.26481130678343</v>
      </c>
      <c r="AI1705" s="179">
        <v>5.25689308135604</v>
      </c>
      <c r="AJ1705" s="179">
        <v>6.30599104986961</v>
      </c>
      <c r="AK1705" s="179">
        <v>6.55686230320981</v>
      </c>
      <c r="AL1705" s="179">
        <v>6.22616837835228</v>
      </c>
      <c r="AM1705" s="179">
        <v>5.63319996136635</v>
      </c>
      <c r="AN1705" s="179">
        <v>5.32531251408519</v>
      </c>
      <c r="AO1705" s="179">
        <v>4.98321535043946</v>
      </c>
      <c r="AP1705" s="179">
        <v>4.12797244132514</v>
      </c>
      <c r="AQ1705" s="179">
        <v>3.32974572615177</v>
      </c>
      <c r="AR1705" s="179">
        <v>2.91922912977689</v>
      </c>
      <c r="AS1705" s="177">
        <v>0.8</v>
      </c>
      <c r="AT1705" s="180">
        <v>1.05556798687253</v>
      </c>
      <c r="AU1705" s="181">
        <v>1698</v>
      </c>
    </row>
    <row r="1706" customHeight="1" spans="1:47">
      <c r="A1706" s="184" t="s">
        <v>1916</v>
      </c>
      <c r="B1706" s="185" t="s">
        <v>1960</v>
      </c>
      <c r="C1706" s="167" t="s">
        <v>1965</v>
      </c>
      <c r="D1706" s="186">
        <v>0</v>
      </c>
      <c r="E1706" s="186">
        <v>0.75</v>
      </c>
      <c r="F1706" s="186" t="s">
        <v>160</v>
      </c>
      <c r="G1706" s="186" t="s">
        <v>160</v>
      </c>
      <c r="H1706" s="186" t="s">
        <v>160</v>
      </c>
      <c r="I1706" s="196" t="s">
        <v>160</v>
      </c>
      <c r="J1706" s="186" t="s">
        <v>160</v>
      </c>
      <c r="K1706" s="196" t="s">
        <v>160</v>
      </c>
      <c r="L1706" s="171">
        <v>0.3729</v>
      </c>
      <c r="M1706" s="172">
        <v>30</v>
      </c>
      <c r="N1706" s="173">
        <v>119.12</v>
      </c>
      <c r="O1706" s="173">
        <v>36.72</v>
      </c>
      <c r="Q1706" s="175">
        <v>34.62</v>
      </c>
      <c r="S1706" s="174">
        <f t="shared" si="52"/>
        <v>1.24244</v>
      </c>
      <c r="T1706" s="177">
        <f t="shared" si="53"/>
        <v>-1</v>
      </c>
      <c r="U1706" s="203">
        <v>2.88</v>
      </c>
      <c r="V1706" s="203">
        <v>3.74</v>
      </c>
      <c r="W1706" s="203">
        <v>4.61</v>
      </c>
      <c r="X1706" s="203">
        <v>5.53</v>
      </c>
      <c r="Y1706" s="203">
        <v>5.75</v>
      </c>
      <c r="Z1706" s="203">
        <v>5.46</v>
      </c>
      <c r="AA1706" s="203">
        <v>4.94</v>
      </c>
      <c r="AB1706" s="203">
        <v>4.67</v>
      </c>
      <c r="AC1706" s="203">
        <v>4.37</v>
      </c>
      <c r="AD1706" s="203">
        <v>3.62</v>
      </c>
      <c r="AE1706" s="203">
        <v>2.92</v>
      </c>
      <c r="AF1706" s="203">
        <v>2.56</v>
      </c>
      <c r="AG1706" s="179">
        <v>3.28680312932617</v>
      </c>
      <c r="AH1706" s="179">
        <v>4.26827906377773</v>
      </c>
      <c r="AI1706" s="179">
        <v>5.26116750909501</v>
      </c>
      <c r="AJ1706" s="179">
        <v>6.31111850874087</v>
      </c>
      <c r="AK1706" s="179">
        <v>6.56219374778662</v>
      </c>
      <c r="AL1706" s="179">
        <v>6.23123093268086</v>
      </c>
      <c r="AM1706" s="179">
        <v>5.63778036766363</v>
      </c>
      <c r="AN1706" s="179">
        <v>5.3296425742893</v>
      </c>
      <c r="AO1706" s="179">
        <v>4.98726724831783</v>
      </c>
      <c r="AP1706" s="179">
        <v>4.13132893338914</v>
      </c>
      <c r="AQ1706" s="179">
        <v>3.33245317278903</v>
      </c>
      <c r="AR1706" s="179">
        <v>2.92160278162326</v>
      </c>
      <c r="AS1706" s="177">
        <v>0.8</v>
      </c>
      <c r="AT1706" s="180">
        <v>1.054493921086</v>
      </c>
      <c r="AU1706" s="181">
        <v>1699</v>
      </c>
    </row>
    <row r="1707" customHeight="1" spans="1:47">
      <c r="A1707" s="184" t="s">
        <v>1916</v>
      </c>
      <c r="B1707" s="185" t="s">
        <v>1960</v>
      </c>
      <c r="C1707" s="167" t="s">
        <v>1966</v>
      </c>
      <c r="D1707" s="186">
        <v>0</v>
      </c>
      <c r="E1707" s="186">
        <v>0.75</v>
      </c>
      <c r="F1707" s="186" t="s">
        <v>160</v>
      </c>
      <c r="G1707" s="186" t="s">
        <v>160</v>
      </c>
      <c r="H1707" s="186" t="s">
        <v>160</v>
      </c>
      <c r="I1707" s="196" t="s">
        <v>160</v>
      </c>
      <c r="J1707" s="186" t="s">
        <v>160</v>
      </c>
      <c r="K1707" s="196" t="s">
        <v>160</v>
      </c>
      <c r="L1707" s="171">
        <v>0.3729</v>
      </c>
      <c r="M1707" s="172">
        <v>95</v>
      </c>
      <c r="N1707" s="173">
        <v>118.53</v>
      </c>
      <c r="O1707" s="173">
        <v>36.52</v>
      </c>
      <c r="Q1707" s="175">
        <v>34.22</v>
      </c>
      <c r="S1707" s="174">
        <f t="shared" si="52"/>
        <v>1.246736</v>
      </c>
      <c r="T1707" s="177">
        <f t="shared" si="53"/>
        <v>-1</v>
      </c>
      <c r="U1707" s="203">
        <v>2.91</v>
      </c>
      <c r="V1707" s="203">
        <v>3.74</v>
      </c>
      <c r="W1707" s="203">
        <v>4.65</v>
      </c>
      <c r="X1707" s="203">
        <v>5.62</v>
      </c>
      <c r="Y1707" s="203">
        <v>5.82</v>
      </c>
      <c r="Z1707" s="203">
        <v>5.53</v>
      </c>
      <c r="AA1707" s="203">
        <v>4.91</v>
      </c>
      <c r="AB1707" s="203">
        <v>4.66</v>
      </c>
      <c r="AC1707" s="203">
        <v>4.39</v>
      </c>
      <c r="AD1707" s="203">
        <v>3.49</v>
      </c>
      <c r="AE1707" s="203">
        <v>2.95</v>
      </c>
      <c r="AF1707" s="203">
        <v>2.56</v>
      </c>
      <c r="AG1707" s="179">
        <v>3.30989579189179</v>
      </c>
      <c r="AH1707" s="179">
        <v>4.25395541638326</v>
      </c>
      <c r="AI1707" s="179">
        <v>5.2890087396209</v>
      </c>
      <c r="AJ1707" s="179">
        <v>6.39230733691816</v>
      </c>
      <c r="AK1707" s="179">
        <v>6.61979158378357</v>
      </c>
      <c r="AL1707" s="179">
        <v>6.28993942582872</v>
      </c>
      <c r="AM1707" s="179">
        <v>5.58473826054594</v>
      </c>
      <c r="AN1707" s="179">
        <v>5.30038295196417</v>
      </c>
      <c r="AO1707" s="179">
        <v>4.99327921869586</v>
      </c>
      <c r="AP1707" s="179">
        <v>3.96960010780149</v>
      </c>
      <c r="AQ1707" s="179">
        <v>3.35539264126487</v>
      </c>
      <c r="AR1707" s="179">
        <v>2.91179835987731</v>
      </c>
      <c r="AS1707" s="177">
        <v>0.8</v>
      </c>
      <c r="AT1707" s="180">
        <v>1.05535168195719</v>
      </c>
      <c r="AU1707" s="181">
        <v>1700</v>
      </c>
    </row>
    <row r="1708" customHeight="1" spans="1:47">
      <c r="A1708" s="184" t="s">
        <v>1916</v>
      </c>
      <c r="B1708" s="185" t="s">
        <v>1960</v>
      </c>
      <c r="C1708" s="167" t="s">
        <v>1967</v>
      </c>
      <c r="D1708" s="186">
        <v>0</v>
      </c>
      <c r="E1708" s="186">
        <v>0.75</v>
      </c>
      <c r="F1708" s="186" t="s">
        <v>160</v>
      </c>
      <c r="G1708" s="186" t="s">
        <v>160</v>
      </c>
      <c r="H1708" s="186" t="s">
        <v>160</v>
      </c>
      <c r="I1708" s="196" t="s">
        <v>160</v>
      </c>
      <c r="J1708" s="186" t="s">
        <v>160</v>
      </c>
      <c r="K1708" s="196" t="s">
        <v>160</v>
      </c>
      <c r="L1708" s="171">
        <v>0.3729</v>
      </c>
      <c r="M1708" s="172">
        <v>61</v>
      </c>
      <c r="N1708" s="173">
        <v>118.82</v>
      </c>
      <c r="O1708" s="173">
        <v>36.7</v>
      </c>
      <c r="Q1708" s="175">
        <v>34.5</v>
      </c>
      <c r="S1708" s="174">
        <f t="shared" si="52"/>
        <v>1.246736</v>
      </c>
      <c r="T1708" s="177">
        <f t="shared" si="53"/>
        <v>-1</v>
      </c>
      <c r="U1708" s="203">
        <v>2.91</v>
      </c>
      <c r="V1708" s="203">
        <v>3.74</v>
      </c>
      <c r="W1708" s="203">
        <v>4.65</v>
      </c>
      <c r="X1708" s="203">
        <v>5.62</v>
      </c>
      <c r="Y1708" s="203">
        <v>5.82</v>
      </c>
      <c r="Z1708" s="203">
        <v>5.53</v>
      </c>
      <c r="AA1708" s="203">
        <v>4.91</v>
      </c>
      <c r="AB1708" s="203">
        <v>4.66</v>
      </c>
      <c r="AC1708" s="203">
        <v>4.39</v>
      </c>
      <c r="AD1708" s="203">
        <v>3.49</v>
      </c>
      <c r="AE1708" s="203">
        <v>2.95</v>
      </c>
      <c r="AF1708" s="203">
        <v>2.56</v>
      </c>
      <c r="AG1708" s="179">
        <v>3.31852260622939</v>
      </c>
      <c r="AH1708" s="179">
        <v>4.26504279975873</v>
      </c>
      <c r="AI1708" s="179">
        <v>5.302793855315</v>
      </c>
      <c r="AJ1708" s="179">
        <v>6.40896805739146</v>
      </c>
      <c r="AK1708" s="179">
        <v>6.63704521245877</v>
      </c>
      <c r="AL1708" s="179">
        <v>6.30633333761117</v>
      </c>
      <c r="AM1708" s="179">
        <v>5.5992941569025</v>
      </c>
      <c r="AN1708" s="179">
        <v>5.31419771306836</v>
      </c>
      <c r="AO1708" s="179">
        <v>5.00629355372749</v>
      </c>
      <c r="AP1708" s="179">
        <v>3.97994635592459</v>
      </c>
      <c r="AQ1708" s="179">
        <v>3.36413803724285</v>
      </c>
      <c r="AR1708" s="179">
        <v>2.91938758486159</v>
      </c>
      <c r="AS1708" s="177">
        <v>0.8</v>
      </c>
      <c r="AT1708" s="180">
        <v>1.05305437458044</v>
      </c>
      <c r="AU1708" s="181">
        <v>1701</v>
      </c>
    </row>
    <row r="1709" customHeight="1" spans="1:47">
      <c r="A1709" s="184" t="s">
        <v>1916</v>
      </c>
      <c r="B1709" s="185" t="s">
        <v>1960</v>
      </c>
      <c r="C1709" s="167" t="s">
        <v>1968</v>
      </c>
      <c r="D1709" s="186">
        <v>0</v>
      </c>
      <c r="E1709" s="186">
        <v>0.75</v>
      </c>
      <c r="F1709" s="186" t="s">
        <v>160</v>
      </c>
      <c r="G1709" s="186" t="s">
        <v>160</v>
      </c>
      <c r="H1709" s="186" t="s">
        <v>160</v>
      </c>
      <c r="I1709" s="196" t="s">
        <v>160</v>
      </c>
      <c r="J1709" s="186" t="s">
        <v>160</v>
      </c>
      <c r="K1709" s="196" t="s">
        <v>160</v>
      </c>
      <c r="L1709" s="171">
        <v>0.3729</v>
      </c>
      <c r="M1709" s="172">
        <v>61</v>
      </c>
      <c r="N1709" s="173">
        <v>118.47</v>
      </c>
      <c r="O1709" s="173">
        <v>36.68</v>
      </c>
      <c r="Q1709" s="175">
        <v>34.48</v>
      </c>
      <c r="S1709" s="174">
        <f t="shared" si="52"/>
        <v>1.246736</v>
      </c>
      <c r="T1709" s="177">
        <f t="shared" si="53"/>
        <v>-1</v>
      </c>
      <c r="U1709" s="203">
        <v>2.91</v>
      </c>
      <c r="V1709" s="203">
        <v>3.74</v>
      </c>
      <c r="W1709" s="203">
        <v>4.65</v>
      </c>
      <c r="X1709" s="203">
        <v>5.62</v>
      </c>
      <c r="Y1709" s="203">
        <v>5.82</v>
      </c>
      <c r="Z1709" s="203">
        <v>5.53</v>
      </c>
      <c r="AA1709" s="203">
        <v>4.91</v>
      </c>
      <c r="AB1709" s="203">
        <v>4.66</v>
      </c>
      <c r="AC1709" s="203">
        <v>4.39</v>
      </c>
      <c r="AD1709" s="203">
        <v>3.49</v>
      </c>
      <c r="AE1709" s="203">
        <v>2.95</v>
      </c>
      <c r="AF1709" s="203">
        <v>2.56</v>
      </c>
      <c r="AG1709" s="179">
        <v>3.31785038693035</v>
      </c>
      <c r="AH1709" s="179">
        <v>4.26417884780739</v>
      </c>
      <c r="AI1709" s="179">
        <v>5.30171969045572</v>
      </c>
      <c r="AJ1709" s="179">
        <v>6.4076698194325</v>
      </c>
      <c r="AK1709" s="179">
        <v>6.63570077386071</v>
      </c>
      <c r="AL1709" s="179">
        <v>6.30505588993981</v>
      </c>
      <c r="AM1709" s="179">
        <v>5.59815993121238</v>
      </c>
      <c r="AN1709" s="179">
        <v>5.31312123817713</v>
      </c>
      <c r="AO1709" s="179">
        <v>5.00527944969905</v>
      </c>
      <c r="AP1709" s="179">
        <v>3.97914015477214</v>
      </c>
      <c r="AQ1709" s="179">
        <v>3.36345657781599</v>
      </c>
      <c r="AR1709" s="179">
        <v>2.918796216681</v>
      </c>
      <c r="AS1709" s="177">
        <v>0.8</v>
      </c>
      <c r="AT1709" s="180">
        <v>1.05494890728724</v>
      </c>
      <c r="AU1709" s="181">
        <v>1702</v>
      </c>
    </row>
    <row r="1710" customHeight="1" spans="1:47">
      <c r="A1710" s="184" t="s">
        <v>1916</v>
      </c>
      <c r="B1710" s="185" t="s">
        <v>1960</v>
      </c>
      <c r="C1710" s="167" t="s">
        <v>1969</v>
      </c>
      <c r="D1710" s="186">
        <v>0</v>
      </c>
      <c r="E1710" s="186">
        <v>0.75</v>
      </c>
      <c r="F1710" s="186" t="s">
        <v>160</v>
      </c>
      <c r="G1710" s="186" t="s">
        <v>160</v>
      </c>
      <c r="H1710" s="186" t="s">
        <v>160</v>
      </c>
      <c r="I1710" s="196" t="s">
        <v>160</v>
      </c>
      <c r="J1710" s="186" t="s">
        <v>160</v>
      </c>
      <c r="K1710" s="196" t="s">
        <v>160</v>
      </c>
      <c r="L1710" s="171">
        <v>0.3729</v>
      </c>
      <c r="M1710" s="172">
        <v>65</v>
      </c>
      <c r="N1710" s="173">
        <v>119.4</v>
      </c>
      <c r="O1710" s="173">
        <v>36</v>
      </c>
      <c r="Q1710" s="175">
        <v>33.5</v>
      </c>
      <c r="S1710" s="174">
        <f t="shared" si="52"/>
        <v>1.24244</v>
      </c>
      <c r="T1710" s="177">
        <f t="shared" si="53"/>
        <v>-1</v>
      </c>
      <c r="U1710" s="203">
        <v>2.88</v>
      </c>
      <c r="V1710" s="203">
        <v>3.74</v>
      </c>
      <c r="W1710" s="203">
        <v>4.61</v>
      </c>
      <c r="X1710" s="203">
        <v>5.53</v>
      </c>
      <c r="Y1710" s="203">
        <v>5.75</v>
      </c>
      <c r="Z1710" s="203">
        <v>5.46</v>
      </c>
      <c r="AA1710" s="203">
        <v>4.94</v>
      </c>
      <c r="AB1710" s="203">
        <v>4.67</v>
      </c>
      <c r="AC1710" s="203">
        <v>4.37</v>
      </c>
      <c r="AD1710" s="203">
        <v>3.62</v>
      </c>
      <c r="AE1710" s="203">
        <v>2.92</v>
      </c>
      <c r="AF1710" s="203">
        <v>2.56</v>
      </c>
      <c r="AG1710" s="179">
        <v>3.25353491516693</v>
      </c>
      <c r="AH1710" s="179">
        <v>4.22507659122372</v>
      </c>
      <c r="AI1710" s="179">
        <v>5.20791526351373</v>
      </c>
      <c r="AJ1710" s="179">
        <v>6.24723891696984</v>
      </c>
      <c r="AK1710" s="179">
        <v>6.49577283410064</v>
      </c>
      <c r="AL1710" s="179">
        <v>6.16815994333731</v>
      </c>
      <c r="AM1710" s="179">
        <v>5.58071613920994</v>
      </c>
      <c r="AN1710" s="179">
        <v>5.27569724091304</v>
      </c>
      <c r="AO1710" s="179">
        <v>4.93678735391649</v>
      </c>
      <c r="AP1710" s="179">
        <v>4.0895126364251</v>
      </c>
      <c r="AQ1710" s="179">
        <v>3.2987229000998</v>
      </c>
      <c r="AR1710" s="179">
        <v>2.89203103570394</v>
      </c>
      <c r="AS1710" s="177">
        <v>0.8</v>
      </c>
      <c r="AT1710" s="180">
        <v>1.05322592675468</v>
      </c>
      <c r="AU1710" s="181">
        <v>1703</v>
      </c>
    </row>
    <row r="1711" customHeight="1" spans="1:47">
      <c r="A1711" s="184" t="s">
        <v>1916</v>
      </c>
      <c r="B1711" s="185" t="s">
        <v>1960</v>
      </c>
      <c r="C1711" s="167" t="s">
        <v>1970</v>
      </c>
      <c r="D1711" s="186">
        <v>0</v>
      </c>
      <c r="E1711" s="186">
        <v>0.75</v>
      </c>
      <c r="F1711" s="186" t="s">
        <v>160</v>
      </c>
      <c r="G1711" s="186" t="s">
        <v>160</v>
      </c>
      <c r="H1711" s="186" t="s">
        <v>160</v>
      </c>
      <c r="I1711" s="196" t="s">
        <v>160</v>
      </c>
      <c r="J1711" s="186" t="s">
        <v>160</v>
      </c>
      <c r="K1711" s="196" t="s">
        <v>160</v>
      </c>
      <c r="L1711" s="171">
        <v>0.3729</v>
      </c>
      <c r="M1711" s="172">
        <v>22</v>
      </c>
      <c r="N1711" s="173">
        <v>118.73</v>
      </c>
      <c r="O1711" s="173">
        <v>36.88</v>
      </c>
      <c r="Q1711" s="175">
        <v>34.78</v>
      </c>
      <c r="S1711" s="174">
        <f t="shared" si="52"/>
        <v>1.246736</v>
      </c>
      <c r="T1711" s="177">
        <f t="shared" si="53"/>
        <v>-1</v>
      </c>
      <c r="U1711" s="203">
        <v>2.91</v>
      </c>
      <c r="V1711" s="203">
        <v>3.74</v>
      </c>
      <c r="W1711" s="203">
        <v>4.65</v>
      </c>
      <c r="X1711" s="203">
        <v>5.62</v>
      </c>
      <c r="Y1711" s="203">
        <v>5.82</v>
      </c>
      <c r="Z1711" s="203">
        <v>5.53</v>
      </c>
      <c r="AA1711" s="203">
        <v>4.91</v>
      </c>
      <c r="AB1711" s="203">
        <v>4.66</v>
      </c>
      <c r="AC1711" s="203">
        <v>4.39</v>
      </c>
      <c r="AD1711" s="203">
        <v>3.49</v>
      </c>
      <c r="AE1711" s="203">
        <v>2.95</v>
      </c>
      <c r="AF1711" s="203">
        <v>2.56</v>
      </c>
      <c r="AG1711" s="179">
        <v>3.32739216642497</v>
      </c>
      <c r="AH1711" s="179">
        <v>4.27644216578329</v>
      </c>
      <c r="AI1711" s="179">
        <v>5.31696686387495</v>
      </c>
      <c r="AJ1711" s="179">
        <v>6.42609758601661</v>
      </c>
      <c r="AK1711" s="179">
        <v>6.65478433284994</v>
      </c>
      <c r="AL1711" s="179">
        <v>6.32318854994161</v>
      </c>
      <c r="AM1711" s="179">
        <v>5.61425963475828</v>
      </c>
      <c r="AN1711" s="179">
        <v>5.32840120121662</v>
      </c>
      <c r="AO1711" s="179">
        <v>5.01967409299162</v>
      </c>
      <c r="AP1711" s="179">
        <v>3.99058373224163</v>
      </c>
      <c r="AQ1711" s="179">
        <v>3.37312951579164</v>
      </c>
      <c r="AR1711" s="179">
        <v>2.92719035946664</v>
      </c>
      <c r="AS1711" s="177">
        <v>0.8</v>
      </c>
      <c r="AT1711" s="180">
        <v>1.05734317893638</v>
      </c>
      <c r="AU1711" s="181">
        <v>1704</v>
      </c>
    </row>
    <row r="1712" customHeight="1" spans="1:47">
      <c r="A1712" s="184" t="s">
        <v>1916</v>
      </c>
      <c r="B1712" s="185" t="s">
        <v>1960</v>
      </c>
      <c r="C1712" s="167" t="s">
        <v>1971</v>
      </c>
      <c r="D1712" s="186">
        <v>0</v>
      </c>
      <c r="E1712" s="186">
        <v>0.75</v>
      </c>
      <c r="F1712" s="186" t="s">
        <v>160</v>
      </c>
      <c r="G1712" s="186" t="s">
        <v>160</v>
      </c>
      <c r="H1712" s="186" t="s">
        <v>160</v>
      </c>
      <c r="I1712" s="196" t="s">
        <v>160</v>
      </c>
      <c r="J1712" s="186" t="s">
        <v>160</v>
      </c>
      <c r="K1712" s="196" t="s">
        <v>160</v>
      </c>
      <c r="L1712" s="171">
        <v>0.3729</v>
      </c>
      <c r="M1712" s="172">
        <v>48</v>
      </c>
      <c r="N1712" s="173">
        <v>119.2</v>
      </c>
      <c r="O1712" s="173">
        <v>36.43</v>
      </c>
      <c r="Q1712" s="175">
        <v>34.13</v>
      </c>
      <c r="S1712" s="174">
        <f t="shared" si="52"/>
        <v>1.24244</v>
      </c>
      <c r="T1712" s="177">
        <f t="shared" si="53"/>
        <v>-1</v>
      </c>
      <c r="U1712" s="203">
        <v>2.88</v>
      </c>
      <c r="V1712" s="203">
        <v>3.74</v>
      </c>
      <c r="W1712" s="203">
        <v>4.61</v>
      </c>
      <c r="X1712" s="203">
        <v>5.53</v>
      </c>
      <c r="Y1712" s="203">
        <v>5.75</v>
      </c>
      <c r="Z1712" s="203">
        <v>5.46</v>
      </c>
      <c r="AA1712" s="203">
        <v>4.94</v>
      </c>
      <c r="AB1712" s="203">
        <v>4.67</v>
      </c>
      <c r="AC1712" s="203">
        <v>4.37</v>
      </c>
      <c r="AD1712" s="203">
        <v>3.62</v>
      </c>
      <c r="AE1712" s="203">
        <v>2.92</v>
      </c>
      <c r="AF1712" s="203">
        <v>2.56</v>
      </c>
      <c r="AG1712" s="179">
        <v>3.27267248317826</v>
      </c>
      <c r="AH1712" s="179">
        <v>4.24992884968288</v>
      </c>
      <c r="AI1712" s="179">
        <v>5.23854866230965</v>
      </c>
      <c r="AJ1712" s="179">
        <v>6.28398570554715</v>
      </c>
      <c r="AK1712" s="179">
        <v>6.53398152023438</v>
      </c>
      <c r="AL1712" s="179">
        <v>6.20444158269212</v>
      </c>
      <c r="AM1712" s="179">
        <v>5.61354238434049</v>
      </c>
      <c r="AN1712" s="179">
        <v>5.30672933904253</v>
      </c>
      <c r="AO1712" s="179">
        <v>4.96582595537813</v>
      </c>
      <c r="AP1712" s="179">
        <v>4.11356749621712</v>
      </c>
      <c r="AQ1712" s="179">
        <v>3.31812626766685</v>
      </c>
      <c r="AR1712" s="179">
        <v>2.90904220726957</v>
      </c>
      <c r="AS1712" s="177">
        <v>0.8</v>
      </c>
      <c r="AT1712" s="180">
        <v>1.05722383829343</v>
      </c>
      <c r="AU1712" s="181">
        <v>1705</v>
      </c>
    </row>
    <row r="1713" customHeight="1" spans="1:47">
      <c r="A1713" s="184" t="s">
        <v>1916</v>
      </c>
      <c r="B1713" s="185" t="s">
        <v>1960</v>
      </c>
      <c r="C1713" s="167" t="s">
        <v>1972</v>
      </c>
      <c r="D1713" s="186">
        <v>0</v>
      </c>
      <c r="E1713" s="186">
        <v>0.75</v>
      </c>
      <c r="F1713" s="186" t="s">
        <v>160</v>
      </c>
      <c r="G1713" s="186" t="s">
        <v>160</v>
      </c>
      <c r="H1713" s="186" t="s">
        <v>160</v>
      </c>
      <c r="I1713" s="196" t="s">
        <v>160</v>
      </c>
      <c r="J1713" s="186" t="s">
        <v>160</v>
      </c>
      <c r="K1713" s="196" t="s">
        <v>160</v>
      </c>
      <c r="L1713" s="171">
        <v>0.3729</v>
      </c>
      <c r="M1713" s="172">
        <v>25</v>
      </c>
      <c r="N1713" s="173">
        <v>119.75</v>
      </c>
      <c r="O1713" s="173">
        <v>36.38</v>
      </c>
      <c r="Q1713" s="175">
        <v>34.08</v>
      </c>
      <c r="S1713" s="174">
        <f t="shared" si="52"/>
        <v>1.24244</v>
      </c>
      <c r="T1713" s="177">
        <f t="shared" si="53"/>
        <v>-1</v>
      </c>
      <c r="U1713" s="203">
        <v>2.88</v>
      </c>
      <c r="V1713" s="203">
        <v>3.74</v>
      </c>
      <c r="W1713" s="203">
        <v>4.61</v>
      </c>
      <c r="X1713" s="203">
        <v>5.53</v>
      </c>
      <c r="Y1713" s="203">
        <v>5.75</v>
      </c>
      <c r="Z1713" s="203">
        <v>5.46</v>
      </c>
      <c r="AA1713" s="203">
        <v>4.94</v>
      </c>
      <c r="AB1713" s="203">
        <v>4.67</v>
      </c>
      <c r="AC1713" s="203">
        <v>4.37</v>
      </c>
      <c r="AD1713" s="203">
        <v>3.62</v>
      </c>
      <c r="AE1713" s="203">
        <v>2.92</v>
      </c>
      <c r="AF1713" s="203">
        <v>2.56</v>
      </c>
      <c r="AG1713" s="179">
        <v>3.27104059753389</v>
      </c>
      <c r="AH1713" s="179">
        <v>4.24780966485303</v>
      </c>
      <c r="AI1713" s="179">
        <v>5.23593651202473</v>
      </c>
      <c r="AJ1713" s="179">
        <v>6.28085225845916</v>
      </c>
      <c r="AK1713" s="179">
        <v>6.53072341521522</v>
      </c>
      <c r="AL1713" s="179">
        <v>6.20134779949132</v>
      </c>
      <c r="AM1713" s="179">
        <v>5.61074324715882</v>
      </c>
      <c r="AN1713" s="179">
        <v>5.30408319114002</v>
      </c>
      <c r="AO1713" s="179">
        <v>4.96334979556357</v>
      </c>
      <c r="AP1713" s="179">
        <v>4.11151630662245</v>
      </c>
      <c r="AQ1713" s="179">
        <v>3.31647171694408</v>
      </c>
      <c r="AR1713" s="179">
        <v>2.90759164225234</v>
      </c>
      <c r="AS1713" s="177">
        <v>0.8</v>
      </c>
      <c r="AT1713" s="180">
        <v>1.05378808807389</v>
      </c>
      <c r="AU1713" s="181">
        <v>1706</v>
      </c>
    </row>
    <row r="1714" customHeight="1" spans="1:47">
      <c r="A1714" s="184" t="s">
        <v>1916</v>
      </c>
      <c r="B1714" s="185" t="s">
        <v>1960</v>
      </c>
      <c r="C1714" s="167" t="s">
        <v>1973</v>
      </c>
      <c r="D1714" s="186">
        <v>0</v>
      </c>
      <c r="E1714" s="186">
        <v>0.75</v>
      </c>
      <c r="F1714" s="186" t="s">
        <v>160</v>
      </c>
      <c r="G1714" s="186" t="s">
        <v>160</v>
      </c>
      <c r="H1714" s="186" t="s">
        <v>160</v>
      </c>
      <c r="I1714" s="196" t="s">
        <v>160</v>
      </c>
      <c r="J1714" s="186" t="s">
        <v>160</v>
      </c>
      <c r="K1714" s="196" t="s">
        <v>160</v>
      </c>
      <c r="L1714" s="171">
        <v>0.3729</v>
      </c>
      <c r="M1714" s="172">
        <v>11</v>
      </c>
      <c r="N1714" s="173">
        <v>119.4</v>
      </c>
      <c r="O1714" s="173">
        <v>36.87</v>
      </c>
      <c r="Q1714" s="175">
        <v>34.87</v>
      </c>
      <c r="S1714" s="174">
        <f t="shared" si="52"/>
        <v>1.24244</v>
      </c>
      <c r="T1714" s="177">
        <f t="shared" si="53"/>
        <v>-1</v>
      </c>
      <c r="U1714" s="203">
        <v>2.88</v>
      </c>
      <c r="V1714" s="203">
        <v>3.74</v>
      </c>
      <c r="W1714" s="203">
        <v>4.61</v>
      </c>
      <c r="X1714" s="203">
        <v>5.53</v>
      </c>
      <c r="Y1714" s="203">
        <v>5.75</v>
      </c>
      <c r="Z1714" s="203">
        <v>5.46</v>
      </c>
      <c r="AA1714" s="203">
        <v>4.94</v>
      </c>
      <c r="AB1714" s="203">
        <v>4.67</v>
      </c>
      <c r="AC1714" s="203">
        <v>4.37</v>
      </c>
      <c r="AD1714" s="203">
        <v>3.62</v>
      </c>
      <c r="AE1714" s="203">
        <v>2.92</v>
      </c>
      <c r="AF1714" s="203">
        <v>2.56</v>
      </c>
      <c r="AG1714" s="179">
        <v>3.29308959788803</v>
      </c>
      <c r="AH1714" s="179">
        <v>4.27644274170181</v>
      </c>
      <c r="AI1714" s="179">
        <v>5.27123022439716</v>
      </c>
      <c r="AJ1714" s="179">
        <v>6.32318940150027</v>
      </c>
      <c r="AK1714" s="179">
        <v>6.5747448568945</v>
      </c>
      <c r="AL1714" s="179">
        <v>6.24314902932938</v>
      </c>
      <c r="AM1714" s="179">
        <v>5.64856340748849</v>
      </c>
      <c r="AN1714" s="179">
        <v>5.33983625768649</v>
      </c>
      <c r="AO1714" s="179">
        <v>4.99680609123982</v>
      </c>
      <c r="AP1714" s="179">
        <v>4.13923067512315</v>
      </c>
      <c r="AQ1714" s="179">
        <v>3.33882695341425</v>
      </c>
      <c r="AR1714" s="179">
        <v>2.92719075367825</v>
      </c>
      <c r="AS1714" s="177">
        <v>0.8</v>
      </c>
      <c r="AT1714" s="180">
        <v>1.05399714782765</v>
      </c>
      <c r="AU1714" s="181">
        <v>1707</v>
      </c>
    </row>
    <row r="1715" customHeight="1" spans="1:47">
      <c r="A1715" s="184" t="s">
        <v>1916</v>
      </c>
      <c r="B1715" s="185" t="s">
        <v>1974</v>
      </c>
      <c r="C1715" s="167" t="s">
        <v>1975</v>
      </c>
      <c r="D1715" s="186">
        <v>0</v>
      </c>
      <c r="E1715" s="186">
        <v>0.75</v>
      </c>
      <c r="F1715" s="186" t="s">
        <v>160</v>
      </c>
      <c r="G1715" s="186" t="s">
        <v>160</v>
      </c>
      <c r="H1715" s="186" t="s">
        <v>160</v>
      </c>
      <c r="I1715" s="196" t="s">
        <v>160</v>
      </c>
      <c r="J1715" s="186" t="s">
        <v>160</v>
      </c>
      <c r="K1715" s="196" t="s">
        <v>160</v>
      </c>
      <c r="L1715" s="171">
        <v>0.3729</v>
      </c>
      <c r="M1715" s="172">
        <v>4</v>
      </c>
      <c r="N1715" s="173">
        <v>121.43</v>
      </c>
      <c r="O1715" s="173">
        <v>37.45</v>
      </c>
      <c r="Q1715" s="175">
        <v>34.15</v>
      </c>
      <c r="S1715" s="174">
        <f t="shared" si="52"/>
        <v>1.2594</v>
      </c>
      <c r="T1715" s="177">
        <f t="shared" si="53"/>
        <v>-1</v>
      </c>
      <c r="U1715" s="203">
        <v>2.66</v>
      </c>
      <c r="V1715" s="203">
        <v>3.68</v>
      </c>
      <c r="W1715" s="203">
        <v>4.81</v>
      </c>
      <c r="X1715" s="203">
        <v>5.63</v>
      </c>
      <c r="Y1715" s="203">
        <v>5.8</v>
      </c>
      <c r="Z1715" s="203">
        <v>5.64</v>
      </c>
      <c r="AA1715" s="203">
        <v>5.24</v>
      </c>
      <c r="AB1715" s="203">
        <v>4.92</v>
      </c>
      <c r="AC1715" s="203">
        <v>4.66</v>
      </c>
      <c r="AD1715" s="203">
        <v>3.71</v>
      </c>
      <c r="AE1715" s="203">
        <v>2.72</v>
      </c>
      <c r="AF1715" s="203">
        <v>2.27</v>
      </c>
      <c r="AG1715" s="179">
        <v>3.02450068286486</v>
      </c>
      <c r="AH1715" s="179">
        <v>4.18427162140702</v>
      </c>
      <c r="AI1715" s="179">
        <v>5.46911589645863</v>
      </c>
      <c r="AJ1715" s="179">
        <v>6.40148076861998</v>
      </c>
      <c r="AK1715" s="179">
        <v>6.59477592504367</v>
      </c>
      <c r="AL1715" s="179">
        <v>6.41285107193902</v>
      </c>
      <c r="AM1715" s="179">
        <v>5.95803893917739</v>
      </c>
      <c r="AN1715" s="179">
        <v>5.59418923296808</v>
      </c>
      <c r="AO1715" s="179">
        <v>5.29856134667302</v>
      </c>
      <c r="AP1715" s="179">
        <v>4.21838253136414</v>
      </c>
      <c r="AQ1715" s="179">
        <v>3.0927225027791</v>
      </c>
      <c r="AR1715" s="179">
        <v>2.58105885342226</v>
      </c>
      <c r="AS1715" s="177">
        <v>0.8</v>
      </c>
      <c r="AT1715" s="180">
        <v>1.05378808807389</v>
      </c>
      <c r="AU1715" s="181">
        <v>1708</v>
      </c>
    </row>
    <row r="1716" customHeight="1" spans="1:47">
      <c r="A1716" s="184" t="s">
        <v>1916</v>
      </c>
      <c r="B1716" s="185" t="s">
        <v>1974</v>
      </c>
      <c r="C1716" s="167" t="s">
        <v>1976</v>
      </c>
      <c r="D1716" s="186">
        <v>0</v>
      </c>
      <c r="E1716" s="186">
        <v>0.75</v>
      </c>
      <c r="F1716" s="186" t="s">
        <v>160</v>
      </c>
      <c r="G1716" s="186" t="s">
        <v>160</v>
      </c>
      <c r="H1716" s="186" t="s">
        <v>160</v>
      </c>
      <c r="I1716" s="196" t="s">
        <v>160</v>
      </c>
      <c r="J1716" s="186" t="s">
        <v>160</v>
      </c>
      <c r="K1716" s="196" t="s">
        <v>160</v>
      </c>
      <c r="L1716" s="171">
        <v>0.3729</v>
      </c>
      <c r="M1716" s="172">
        <v>11</v>
      </c>
      <c r="N1716" s="173">
        <v>121.38</v>
      </c>
      <c r="O1716" s="173">
        <v>37.53</v>
      </c>
      <c r="Q1716" s="175">
        <v>34.23</v>
      </c>
      <c r="S1716" s="174">
        <f t="shared" si="52"/>
        <v>1.2594</v>
      </c>
      <c r="T1716" s="177">
        <f t="shared" si="53"/>
        <v>-1</v>
      </c>
      <c r="U1716" s="203">
        <v>2.66</v>
      </c>
      <c r="V1716" s="203">
        <v>3.68</v>
      </c>
      <c r="W1716" s="203">
        <v>4.81</v>
      </c>
      <c r="X1716" s="203">
        <v>5.63</v>
      </c>
      <c r="Y1716" s="203">
        <v>5.8</v>
      </c>
      <c r="Z1716" s="203">
        <v>5.64</v>
      </c>
      <c r="AA1716" s="203">
        <v>5.24</v>
      </c>
      <c r="AB1716" s="203">
        <v>4.92</v>
      </c>
      <c r="AC1716" s="203">
        <v>4.66</v>
      </c>
      <c r="AD1716" s="203">
        <v>3.71</v>
      </c>
      <c r="AE1716" s="203">
        <v>2.72</v>
      </c>
      <c r="AF1716" s="203">
        <v>2.27</v>
      </c>
      <c r="AG1716" s="179">
        <v>3.02864043195172</v>
      </c>
      <c r="AH1716" s="179">
        <v>4.18999879307607</v>
      </c>
      <c r="AI1716" s="179">
        <v>5.47660168334127</v>
      </c>
      <c r="AJ1716" s="179">
        <v>6.41024271875496</v>
      </c>
      <c r="AK1716" s="179">
        <v>6.60380244560902</v>
      </c>
      <c r="AL1716" s="179">
        <v>6.4216285850405</v>
      </c>
      <c r="AM1716" s="179">
        <v>5.96619393361918</v>
      </c>
      <c r="AN1716" s="179">
        <v>5.60184621248213</v>
      </c>
      <c r="AO1716" s="179">
        <v>5.30581368905828</v>
      </c>
      <c r="AP1716" s="179">
        <v>4.22415639193267</v>
      </c>
      <c r="AQ1716" s="179">
        <v>3.09695562966492</v>
      </c>
      <c r="AR1716" s="179">
        <v>2.58459164681594</v>
      </c>
      <c r="AS1716" s="177">
        <v>0.8</v>
      </c>
      <c r="AT1716" s="180">
        <v>1.05206235548594</v>
      </c>
      <c r="AU1716" s="181">
        <v>1709</v>
      </c>
    </row>
    <row r="1717" customHeight="1" spans="1:47">
      <c r="A1717" s="184" t="s">
        <v>1916</v>
      </c>
      <c r="B1717" s="185" t="s">
        <v>1974</v>
      </c>
      <c r="C1717" s="167" t="s">
        <v>1977</v>
      </c>
      <c r="D1717" s="186">
        <v>0</v>
      </c>
      <c r="E1717" s="186">
        <v>0.75</v>
      </c>
      <c r="F1717" s="186" t="s">
        <v>160</v>
      </c>
      <c r="G1717" s="186" t="s">
        <v>160</v>
      </c>
      <c r="H1717" s="186" t="s">
        <v>160</v>
      </c>
      <c r="I1717" s="196" t="s">
        <v>160</v>
      </c>
      <c r="J1717" s="186" t="s">
        <v>160</v>
      </c>
      <c r="K1717" s="196" t="s">
        <v>160</v>
      </c>
      <c r="L1717" s="171">
        <v>0.3729</v>
      </c>
      <c r="M1717" s="172">
        <v>5</v>
      </c>
      <c r="N1717" s="173">
        <v>121.25</v>
      </c>
      <c r="O1717" s="173">
        <v>37.5</v>
      </c>
      <c r="Q1717" s="175">
        <v>34.2</v>
      </c>
      <c r="S1717" s="174">
        <f t="shared" si="52"/>
        <v>1.2594</v>
      </c>
      <c r="T1717" s="177">
        <f t="shared" si="53"/>
        <v>-1</v>
      </c>
      <c r="U1717" s="203">
        <v>2.66</v>
      </c>
      <c r="V1717" s="203">
        <v>3.68</v>
      </c>
      <c r="W1717" s="203">
        <v>4.81</v>
      </c>
      <c r="X1717" s="203">
        <v>5.63</v>
      </c>
      <c r="Y1717" s="203">
        <v>5.8</v>
      </c>
      <c r="Z1717" s="203">
        <v>5.64</v>
      </c>
      <c r="AA1717" s="203">
        <v>5.24</v>
      </c>
      <c r="AB1717" s="203">
        <v>4.92</v>
      </c>
      <c r="AC1717" s="203">
        <v>4.66</v>
      </c>
      <c r="AD1717" s="203">
        <v>3.71</v>
      </c>
      <c r="AE1717" s="203">
        <v>2.72</v>
      </c>
      <c r="AF1717" s="203">
        <v>2.27</v>
      </c>
      <c r="AG1717" s="179">
        <v>3.02603830395426</v>
      </c>
      <c r="AH1717" s="179">
        <v>4.18639885659838</v>
      </c>
      <c r="AI1717" s="179">
        <v>5.47189633158647</v>
      </c>
      <c r="AJ1717" s="179">
        <v>6.40473520724154</v>
      </c>
      <c r="AK1717" s="179">
        <v>6.59812863268223</v>
      </c>
      <c r="AL1717" s="179">
        <v>6.416111291091</v>
      </c>
      <c r="AM1717" s="179">
        <v>5.96106793711291</v>
      </c>
      <c r="AN1717" s="179">
        <v>5.59703325393044</v>
      </c>
      <c r="AO1717" s="179">
        <v>5.30125507384469</v>
      </c>
      <c r="AP1717" s="179">
        <v>4.22052710814674</v>
      </c>
      <c r="AQ1717" s="179">
        <v>3.09429480705098</v>
      </c>
      <c r="AR1717" s="179">
        <v>2.58237103382563</v>
      </c>
      <c r="AS1717" s="177">
        <v>0.8</v>
      </c>
      <c r="AT1717" s="180">
        <v>1.05216677854852</v>
      </c>
      <c r="AU1717" s="181">
        <v>1710</v>
      </c>
    </row>
    <row r="1718" customHeight="1" spans="1:47">
      <c r="A1718" s="184" t="s">
        <v>1916</v>
      </c>
      <c r="B1718" s="185" t="s">
        <v>1974</v>
      </c>
      <c r="C1718" s="167" t="s">
        <v>1978</v>
      </c>
      <c r="D1718" s="186">
        <v>0</v>
      </c>
      <c r="E1718" s="186">
        <v>0.75</v>
      </c>
      <c r="F1718" s="186" t="s">
        <v>160</v>
      </c>
      <c r="G1718" s="186" t="s">
        <v>160</v>
      </c>
      <c r="H1718" s="186" t="s">
        <v>160</v>
      </c>
      <c r="I1718" s="196" t="s">
        <v>160</v>
      </c>
      <c r="J1718" s="186" t="s">
        <v>160</v>
      </c>
      <c r="K1718" s="196" t="s">
        <v>160</v>
      </c>
      <c r="L1718" s="171">
        <v>0.3729</v>
      </c>
      <c r="M1718" s="172">
        <v>14</v>
      </c>
      <c r="N1718" s="173">
        <v>121.6</v>
      </c>
      <c r="O1718" s="173">
        <v>37.38</v>
      </c>
      <c r="Q1718" s="175">
        <v>34.08</v>
      </c>
      <c r="S1718" s="174">
        <f t="shared" si="52"/>
        <v>1.2594</v>
      </c>
      <c r="T1718" s="177">
        <f t="shared" si="53"/>
        <v>-1</v>
      </c>
      <c r="U1718" s="203">
        <v>2.66</v>
      </c>
      <c r="V1718" s="203">
        <v>3.68</v>
      </c>
      <c r="W1718" s="203">
        <v>4.81</v>
      </c>
      <c r="X1718" s="203">
        <v>5.63</v>
      </c>
      <c r="Y1718" s="203">
        <v>5.8</v>
      </c>
      <c r="Z1718" s="203">
        <v>5.64</v>
      </c>
      <c r="AA1718" s="203">
        <v>5.24</v>
      </c>
      <c r="AB1718" s="203">
        <v>4.92</v>
      </c>
      <c r="AC1718" s="203">
        <v>4.66</v>
      </c>
      <c r="AD1718" s="203">
        <v>3.71</v>
      </c>
      <c r="AE1718" s="203">
        <v>2.72</v>
      </c>
      <c r="AF1718" s="203">
        <v>2.27</v>
      </c>
      <c r="AG1718" s="179">
        <v>3.0223547721137</v>
      </c>
      <c r="AH1718" s="179">
        <v>4.18130284262347</v>
      </c>
      <c r="AI1718" s="179">
        <v>5.46523550897253</v>
      </c>
      <c r="AJ1718" s="179">
        <v>6.3969388597745</v>
      </c>
      <c r="AK1718" s="179">
        <v>6.59009687152612</v>
      </c>
      <c r="AL1718" s="179">
        <v>6.40830109575989</v>
      </c>
      <c r="AM1718" s="179">
        <v>5.95381165634429</v>
      </c>
      <c r="AN1718" s="179">
        <v>5.59022010481181</v>
      </c>
      <c r="AO1718" s="179">
        <v>5.29480196919168</v>
      </c>
      <c r="AP1718" s="179">
        <v>4.21538955057964</v>
      </c>
      <c r="AQ1718" s="179">
        <v>3.09052818802604</v>
      </c>
      <c r="AR1718" s="179">
        <v>2.5792275686835</v>
      </c>
      <c r="AS1718" s="177">
        <v>0.8</v>
      </c>
      <c r="AT1718" s="180">
        <v>1.0498706592459</v>
      </c>
      <c r="AU1718" s="181">
        <v>1711</v>
      </c>
    </row>
    <row r="1719" customHeight="1" spans="1:47">
      <c r="A1719" s="184" t="s">
        <v>1916</v>
      </c>
      <c r="B1719" s="185" t="s">
        <v>1974</v>
      </c>
      <c r="C1719" s="167" t="s">
        <v>1979</v>
      </c>
      <c r="D1719" s="186">
        <v>0</v>
      </c>
      <c r="E1719" s="186">
        <v>0.75</v>
      </c>
      <c r="F1719" s="186" t="s">
        <v>160</v>
      </c>
      <c r="G1719" s="186" t="s">
        <v>160</v>
      </c>
      <c r="H1719" s="186" t="s">
        <v>160</v>
      </c>
      <c r="I1719" s="196" t="s">
        <v>160</v>
      </c>
      <c r="J1719" s="186" t="s">
        <v>160</v>
      </c>
      <c r="K1719" s="196" t="s">
        <v>160</v>
      </c>
      <c r="L1719" s="171">
        <v>0.3729</v>
      </c>
      <c r="M1719" s="172">
        <v>0</v>
      </c>
      <c r="N1719" s="173">
        <v>121.43</v>
      </c>
      <c r="O1719" s="173">
        <v>37.5</v>
      </c>
      <c r="Q1719" s="175">
        <v>34.2</v>
      </c>
      <c r="S1719" s="174">
        <f t="shared" si="52"/>
        <v>1.2594</v>
      </c>
      <c r="T1719" s="177">
        <f t="shared" si="53"/>
        <v>-1</v>
      </c>
      <c r="U1719" s="203">
        <v>2.66</v>
      </c>
      <c r="V1719" s="203">
        <v>3.68</v>
      </c>
      <c r="W1719" s="203">
        <v>4.81</v>
      </c>
      <c r="X1719" s="203">
        <v>5.63</v>
      </c>
      <c r="Y1719" s="203">
        <v>5.8</v>
      </c>
      <c r="Z1719" s="203">
        <v>5.64</v>
      </c>
      <c r="AA1719" s="203">
        <v>5.24</v>
      </c>
      <c r="AB1719" s="203">
        <v>4.92</v>
      </c>
      <c r="AC1719" s="203">
        <v>4.66</v>
      </c>
      <c r="AD1719" s="203">
        <v>3.71</v>
      </c>
      <c r="AE1719" s="203">
        <v>2.72</v>
      </c>
      <c r="AF1719" s="203">
        <v>2.27</v>
      </c>
      <c r="AG1719" s="179">
        <v>3.02603830395426</v>
      </c>
      <c r="AH1719" s="179">
        <v>4.18639885659838</v>
      </c>
      <c r="AI1719" s="179">
        <v>5.47189633158647</v>
      </c>
      <c r="AJ1719" s="179">
        <v>6.40473520724154</v>
      </c>
      <c r="AK1719" s="179">
        <v>6.59812863268223</v>
      </c>
      <c r="AL1719" s="179">
        <v>6.416111291091</v>
      </c>
      <c r="AM1719" s="179">
        <v>5.96106793711291</v>
      </c>
      <c r="AN1719" s="179">
        <v>5.59703325393044</v>
      </c>
      <c r="AO1719" s="179">
        <v>5.30125507384469</v>
      </c>
      <c r="AP1719" s="179">
        <v>4.22052710814674</v>
      </c>
      <c r="AQ1719" s="179">
        <v>3.09429480705098</v>
      </c>
      <c r="AR1719" s="179">
        <v>2.58237103382563</v>
      </c>
      <c r="AS1719" s="177">
        <v>0.8</v>
      </c>
      <c r="AT1719" s="180">
        <v>1.05117475945402</v>
      </c>
      <c r="AU1719" s="181">
        <v>1712</v>
      </c>
    </row>
    <row r="1720" customHeight="1" spans="1:47">
      <c r="A1720" s="184" t="s">
        <v>1916</v>
      </c>
      <c r="B1720" s="185" t="s">
        <v>1974</v>
      </c>
      <c r="C1720" s="167" t="s">
        <v>1980</v>
      </c>
      <c r="D1720" s="186">
        <v>0</v>
      </c>
      <c r="E1720" s="186">
        <v>0.75</v>
      </c>
      <c r="F1720" s="186" t="s">
        <v>160</v>
      </c>
      <c r="G1720" s="186" t="s">
        <v>160</v>
      </c>
      <c r="H1720" s="186" t="s">
        <v>160</v>
      </c>
      <c r="I1720" s="196" t="s">
        <v>160</v>
      </c>
      <c r="J1720" s="186" t="s">
        <v>160</v>
      </c>
      <c r="K1720" s="196" t="s">
        <v>160</v>
      </c>
      <c r="L1720" s="171">
        <v>0.3729</v>
      </c>
      <c r="M1720" s="172">
        <v>84</v>
      </c>
      <c r="N1720" s="173">
        <v>120.73</v>
      </c>
      <c r="O1720" s="173">
        <v>37.92</v>
      </c>
      <c r="Q1720" s="175">
        <v>34.92</v>
      </c>
      <c r="S1720" s="174">
        <f t="shared" si="52"/>
        <v>1.265568</v>
      </c>
      <c r="T1720" s="177">
        <f t="shared" si="53"/>
        <v>-1</v>
      </c>
      <c r="U1720" s="203">
        <v>2.69</v>
      </c>
      <c r="V1720" s="203">
        <v>3.66</v>
      </c>
      <c r="W1720" s="203">
        <v>4.73</v>
      </c>
      <c r="X1720" s="203">
        <v>5.77</v>
      </c>
      <c r="Y1720" s="203">
        <v>5.94</v>
      </c>
      <c r="Z1720" s="203">
        <v>5.68</v>
      </c>
      <c r="AA1720" s="203">
        <v>5.26</v>
      </c>
      <c r="AB1720" s="203">
        <v>4.94</v>
      </c>
      <c r="AC1720" s="203">
        <v>4.55</v>
      </c>
      <c r="AD1720" s="203">
        <v>3.69</v>
      </c>
      <c r="AE1720" s="203">
        <v>2.75</v>
      </c>
      <c r="AF1720" s="203">
        <v>2.33</v>
      </c>
      <c r="AG1720" s="179">
        <v>3.08101209891527</v>
      </c>
      <c r="AH1720" s="179">
        <v>4.19200902677691</v>
      </c>
      <c r="AI1720" s="179">
        <v>5.41754172039748</v>
      </c>
      <c r="AJ1720" s="179">
        <v>6.60871368429037</v>
      </c>
      <c r="AK1720" s="179">
        <v>6.80342448608056</v>
      </c>
      <c r="AL1720" s="179">
        <v>6.50563149510733</v>
      </c>
      <c r="AM1720" s="179">
        <v>6.02458127891982</v>
      </c>
      <c r="AN1720" s="179">
        <v>5.65806682849124</v>
      </c>
      <c r="AO1720" s="179">
        <v>5.2113773420314</v>
      </c>
      <c r="AP1720" s="179">
        <v>4.22636975650459</v>
      </c>
      <c r="AQ1720" s="179">
        <v>3.14973355837063</v>
      </c>
      <c r="AR1720" s="179">
        <v>2.66868334218311</v>
      </c>
      <c r="AS1720" s="177">
        <v>0.8</v>
      </c>
      <c r="AT1720" s="180">
        <v>1.07016439685765</v>
      </c>
      <c r="AU1720" s="181">
        <v>1713</v>
      </c>
    </row>
    <row r="1721" customHeight="1" spans="1:47">
      <c r="A1721" s="184" t="s">
        <v>1916</v>
      </c>
      <c r="B1721" s="185" t="s">
        <v>1974</v>
      </c>
      <c r="C1721" s="167" t="s">
        <v>1981</v>
      </c>
      <c r="D1721" s="186">
        <v>0</v>
      </c>
      <c r="E1721" s="186">
        <v>0.75</v>
      </c>
      <c r="F1721" s="186" t="s">
        <v>160</v>
      </c>
      <c r="G1721" s="186" t="s">
        <v>160</v>
      </c>
      <c r="H1721" s="186" t="s">
        <v>160</v>
      </c>
      <c r="I1721" s="196" t="s">
        <v>160</v>
      </c>
      <c r="J1721" s="186" t="s">
        <v>160</v>
      </c>
      <c r="K1721" s="196" t="s">
        <v>160</v>
      </c>
      <c r="L1721" s="171">
        <v>0.3729</v>
      </c>
      <c r="M1721" s="172">
        <v>31</v>
      </c>
      <c r="N1721" s="173">
        <v>120.52</v>
      </c>
      <c r="O1721" s="173">
        <v>37.65</v>
      </c>
      <c r="Q1721" s="175">
        <v>34.45</v>
      </c>
      <c r="S1721" s="174">
        <f t="shared" si="52"/>
        <v>1.265568</v>
      </c>
      <c r="T1721" s="177">
        <f t="shared" si="53"/>
        <v>-1</v>
      </c>
      <c r="U1721" s="203">
        <v>2.69</v>
      </c>
      <c r="V1721" s="203">
        <v>3.66</v>
      </c>
      <c r="W1721" s="203">
        <v>4.73</v>
      </c>
      <c r="X1721" s="203">
        <v>5.77</v>
      </c>
      <c r="Y1721" s="203">
        <v>5.94</v>
      </c>
      <c r="Z1721" s="203">
        <v>5.68</v>
      </c>
      <c r="AA1721" s="203">
        <v>5.26</v>
      </c>
      <c r="AB1721" s="203">
        <v>4.94</v>
      </c>
      <c r="AC1721" s="203">
        <v>4.55</v>
      </c>
      <c r="AD1721" s="203">
        <v>3.69</v>
      </c>
      <c r="AE1721" s="203">
        <v>2.75</v>
      </c>
      <c r="AF1721" s="203">
        <v>2.33</v>
      </c>
      <c r="AG1721" s="179">
        <v>3.06863302485524</v>
      </c>
      <c r="AH1721" s="179">
        <v>4.17516612303724</v>
      </c>
      <c r="AI1721" s="179">
        <v>5.39577479835141</v>
      </c>
      <c r="AJ1721" s="179">
        <v>6.58216080052593</v>
      </c>
      <c r="AK1721" s="179">
        <v>6.77608928165061</v>
      </c>
      <c r="AL1721" s="179">
        <v>6.47949278110698</v>
      </c>
      <c r="AM1721" s="179">
        <v>6.00037535715189</v>
      </c>
      <c r="AN1721" s="179">
        <v>5.63533351032896</v>
      </c>
      <c r="AO1721" s="179">
        <v>5.19043875951351</v>
      </c>
      <c r="AP1721" s="179">
        <v>4.20938879617689</v>
      </c>
      <c r="AQ1721" s="179">
        <v>3.13707837113454</v>
      </c>
      <c r="AR1721" s="179">
        <v>2.65796094717945</v>
      </c>
      <c r="AS1721" s="177">
        <v>0.8</v>
      </c>
      <c r="AT1721" s="180">
        <v>1.0693681943644</v>
      </c>
      <c r="AU1721" s="181">
        <v>1714</v>
      </c>
    </row>
    <row r="1722" customHeight="1" spans="1:47">
      <c r="A1722" s="184" t="s">
        <v>1916</v>
      </c>
      <c r="B1722" s="185" t="s">
        <v>1974</v>
      </c>
      <c r="C1722" s="167" t="s">
        <v>1982</v>
      </c>
      <c r="D1722" s="186">
        <v>0</v>
      </c>
      <c r="E1722" s="186">
        <v>0.75</v>
      </c>
      <c r="F1722" s="186" t="s">
        <v>160</v>
      </c>
      <c r="G1722" s="186" t="s">
        <v>160</v>
      </c>
      <c r="H1722" s="186" t="s">
        <v>160</v>
      </c>
      <c r="I1722" s="196" t="s">
        <v>160</v>
      </c>
      <c r="J1722" s="186" t="s">
        <v>160</v>
      </c>
      <c r="K1722" s="196" t="s">
        <v>160</v>
      </c>
      <c r="L1722" s="171">
        <v>0.3729</v>
      </c>
      <c r="M1722" s="172">
        <v>42</v>
      </c>
      <c r="N1722" s="173">
        <v>120.7</v>
      </c>
      <c r="O1722" s="173">
        <v>36.98</v>
      </c>
      <c r="Q1722" s="175">
        <v>34.98</v>
      </c>
      <c r="S1722" s="174">
        <f t="shared" si="52"/>
        <v>1.235104</v>
      </c>
      <c r="T1722" s="177">
        <f t="shared" si="53"/>
        <v>-1</v>
      </c>
      <c r="U1722" s="203">
        <v>2.85</v>
      </c>
      <c r="V1722" s="203">
        <v>3.74</v>
      </c>
      <c r="W1722" s="203">
        <v>4.61</v>
      </c>
      <c r="X1722" s="203">
        <v>5.49</v>
      </c>
      <c r="Y1722" s="203">
        <v>5.7</v>
      </c>
      <c r="Z1722" s="203">
        <v>5.41</v>
      </c>
      <c r="AA1722" s="203">
        <v>4.88</v>
      </c>
      <c r="AB1722" s="203">
        <v>4.65</v>
      </c>
      <c r="AC1722" s="203">
        <v>4.37</v>
      </c>
      <c r="AD1722" s="203">
        <v>3.66</v>
      </c>
      <c r="AE1722" s="203">
        <v>2.88</v>
      </c>
      <c r="AF1722" s="203">
        <v>2.51</v>
      </c>
      <c r="AG1722" s="179">
        <v>3.26130690209084</v>
      </c>
      <c r="AH1722" s="179">
        <v>4.27975011011219</v>
      </c>
      <c r="AI1722" s="179">
        <v>5.27530695390834</v>
      </c>
      <c r="AJ1722" s="179">
        <v>6.28230697981708</v>
      </c>
      <c r="AK1722" s="179">
        <v>6.52261380418167</v>
      </c>
      <c r="AL1722" s="179">
        <v>6.19076152291629</v>
      </c>
      <c r="AM1722" s="179">
        <v>5.58427287094852</v>
      </c>
      <c r="AN1722" s="179">
        <v>5.32107968235873</v>
      </c>
      <c r="AO1722" s="179">
        <v>5.00067058320595</v>
      </c>
      <c r="AP1722" s="179">
        <v>4.18820465321139</v>
      </c>
      <c r="AQ1722" s="179">
        <v>3.29563644842863</v>
      </c>
      <c r="AR1722" s="179">
        <v>2.87223871026245</v>
      </c>
      <c r="AS1722" s="177">
        <v>0.8</v>
      </c>
      <c r="AT1722" s="180">
        <v>1.07016439685765</v>
      </c>
      <c r="AU1722" s="181">
        <v>1715</v>
      </c>
    </row>
    <row r="1723" customHeight="1" spans="1:47">
      <c r="A1723" s="184" t="s">
        <v>1916</v>
      </c>
      <c r="B1723" s="185" t="s">
        <v>1974</v>
      </c>
      <c r="C1723" s="167" t="s">
        <v>1983</v>
      </c>
      <c r="D1723" s="186">
        <v>0</v>
      </c>
      <c r="E1723" s="186">
        <v>0.75</v>
      </c>
      <c r="F1723" s="186" t="s">
        <v>160</v>
      </c>
      <c r="G1723" s="186" t="s">
        <v>160</v>
      </c>
      <c r="H1723" s="186" t="s">
        <v>160</v>
      </c>
      <c r="I1723" s="196" t="s">
        <v>160</v>
      </c>
      <c r="J1723" s="186" t="s">
        <v>160</v>
      </c>
      <c r="K1723" s="196" t="s">
        <v>160</v>
      </c>
      <c r="L1723" s="171">
        <v>0.3729</v>
      </c>
      <c r="M1723" s="172">
        <v>48</v>
      </c>
      <c r="N1723" s="173">
        <v>119.93</v>
      </c>
      <c r="O1723" s="173">
        <v>37.18</v>
      </c>
      <c r="Q1723" s="175">
        <v>33.38</v>
      </c>
      <c r="S1723" s="174">
        <f t="shared" si="52"/>
        <v>1.26704</v>
      </c>
      <c r="T1723" s="177">
        <f t="shared" si="53"/>
        <v>-1</v>
      </c>
      <c r="U1723" s="203">
        <v>2.72</v>
      </c>
      <c r="V1723" s="203">
        <v>3.55</v>
      </c>
      <c r="W1723" s="203">
        <v>4.57</v>
      </c>
      <c r="X1723" s="203">
        <v>5.62</v>
      </c>
      <c r="Y1723" s="203">
        <v>6.02</v>
      </c>
      <c r="Z1723" s="203">
        <v>5.84</v>
      </c>
      <c r="AA1723" s="203">
        <v>5.34</v>
      </c>
      <c r="AB1723" s="203">
        <v>5.08</v>
      </c>
      <c r="AC1723" s="203">
        <v>4.61</v>
      </c>
      <c r="AD1723" s="203">
        <v>3.64</v>
      </c>
      <c r="AE1723" s="203">
        <v>2.72</v>
      </c>
      <c r="AF1723" s="203">
        <v>2.33</v>
      </c>
      <c r="AG1723" s="179">
        <v>3.07182422022983</v>
      </c>
      <c r="AH1723" s="179">
        <v>4.00918234625584</v>
      </c>
      <c r="AI1723" s="179">
        <v>5.16111642884203</v>
      </c>
      <c r="AJ1723" s="179">
        <v>6.34693092562192</v>
      </c>
      <c r="AK1723" s="179">
        <v>6.79866978153807</v>
      </c>
      <c r="AL1723" s="179">
        <v>6.59538729637581</v>
      </c>
      <c r="AM1723" s="179">
        <v>6.03071372648062</v>
      </c>
      <c r="AN1723" s="179">
        <v>5.73708347013512</v>
      </c>
      <c r="AO1723" s="179">
        <v>5.20629031443364</v>
      </c>
      <c r="AP1723" s="179">
        <v>4.11082358883698</v>
      </c>
      <c r="AQ1723" s="179">
        <v>3.07182422022983</v>
      </c>
      <c r="AR1723" s="179">
        <v>2.63137883571158</v>
      </c>
      <c r="AS1723" s="177">
        <v>0.8</v>
      </c>
      <c r="AT1723" s="180">
        <v>1.07176438472504</v>
      </c>
      <c r="AU1723" s="181">
        <v>1716</v>
      </c>
    </row>
    <row r="1724" customHeight="1" spans="1:47">
      <c r="A1724" s="184" t="s">
        <v>1916</v>
      </c>
      <c r="B1724" s="185" t="s">
        <v>1974</v>
      </c>
      <c r="C1724" s="167" t="s">
        <v>1984</v>
      </c>
      <c r="D1724" s="186">
        <v>0</v>
      </c>
      <c r="E1724" s="186">
        <v>0.75</v>
      </c>
      <c r="F1724" s="186" t="s">
        <v>160</v>
      </c>
      <c r="G1724" s="186" t="s">
        <v>160</v>
      </c>
      <c r="H1724" s="186" t="s">
        <v>160</v>
      </c>
      <c r="I1724" s="196" t="s">
        <v>160</v>
      </c>
      <c r="J1724" s="186" t="s">
        <v>160</v>
      </c>
      <c r="K1724" s="196" t="s">
        <v>160</v>
      </c>
      <c r="L1724" s="171">
        <v>0.3729</v>
      </c>
      <c r="M1724" s="172">
        <v>18</v>
      </c>
      <c r="N1724" s="173">
        <v>120.75</v>
      </c>
      <c r="O1724" s="173">
        <v>37.82</v>
      </c>
      <c r="Q1724" s="175">
        <v>34.72</v>
      </c>
      <c r="S1724" s="174">
        <f t="shared" si="52"/>
        <v>1.265568</v>
      </c>
      <c r="T1724" s="177">
        <f t="shared" si="53"/>
        <v>-1</v>
      </c>
      <c r="U1724" s="203">
        <v>2.69</v>
      </c>
      <c r="V1724" s="203">
        <v>3.66</v>
      </c>
      <c r="W1724" s="203">
        <v>4.73</v>
      </c>
      <c r="X1724" s="203">
        <v>5.77</v>
      </c>
      <c r="Y1724" s="203">
        <v>5.94</v>
      </c>
      <c r="Z1724" s="203">
        <v>5.68</v>
      </c>
      <c r="AA1724" s="203">
        <v>5.26</v>
      </c>
      <c r="AB1724" s="203">
        <v>4.94</v>
      </c>
      <c r="AC1724" s="203">
        <v>4.55</v>
      </c>
      <c r="AD1724" s="203">
        <v>3.69</v>
      </c>
      <c r="AE1724" s="203">
        <v>2.75</v>
      </c>
      <c r="AF1724" s="203">
        <v>2.33</v>
      </c>
      <c r="AG1724" s="179">
        <v>3.07640395458798</v>
      </c>
      <c r="AH1724" s="179">
        <v>4.18573920958811</v>
      </c>
      <c r="AI1724" s="179">
        <v>5.4094389238666</v>
      </c>
      <c r="AJ1724" s="179">
        <v>6.59882930036158</v>
      </c>
      <c r="AK1724" s="179">
        <v>6.79324888113479</v>
      </c>
      <c r="AL1724" s="179">
        <v>6.49590128701105</v>
      </c>
      <c r="AM1724" s="179">
        <v>6.01557055804192</v>
      </c>
      <c r="AN1724" s="179">
        <v>5.64960428835116</v>
      </c>
      <c r="AO1724" s="179">
        <v>5.20358289716554</v>
      </c>
      <c r="AP1724" s="179">
        <v>4.22004854737161</v>
      </c>
      <c r="AQ1724" s="179">
        <v>3.145022630155</v>
      </c>
      <c r="AR1724" s="179">
        <v>2.66469190118587</v>
      </c>
      <c r="AS1724" s="177">
        <v>0.8</v>
      </c>
      <c r="AT1724" s="180">
        <v>1.08134460754857</v>
      </c>
      <c r="AU1724" s="181">
        <v>1717</v>
      </c>
    </row>
    <row r="1725" customHeight="1" spans="1:47">
      <c r="A1725" s="184" t="s">
        <v>1916</v>
      </c>
      <c r="B1725" s="185" t="s">
        <v>1974</v>
      </c>
      <c r="C1725" s="167" t="s">
        <v>1985</v>
      </c>
      <c r="D1725" s="186">
        <v>0</v>
      </c>
      <c r="E1725" s="186">
        <v>0.75</v>
      </c>
      <c r="F1725" s="186" t="s">
        <v>160</v>
      </c>
      <c r="G1725" s="186" t="s">
        <v>160</v>
      </c>
      <c r="H1725" s="186" t="s">
        <v>160</v>
      </c>
      <c r="I1725" s="196" t="s">
        <v>160</v>
      </c>
      <c r="J1725" s="186" t="s">
        <v>160</v>
      </c>
      <c r="K1725" s="196" t="s">
        <v>160</v>
      </c>
      <c r="L1725" s="171">
        <v>0.3729</v>
      </c>
      <c r="M1725" s="172">
        <v>85</v>
      </c>
      <c r="N1725" s="173">
        <v>120.4</v>
      </c>
      <c r="O1725" s="173">
        <v>37.37</v>
      </c>
      <c r="Q1725" s="175">
        <v>34.07</v>
      </c>
      <c r="S1725" s="174">
        <f t="shared" si="52"/>
        <v>1.265568</v>
      </c>
      <c r="T1725" s="177">
        <f t="shared" si="53"/>
        <v>-1</v>
      </c>
      <c r="U1725" s="203">
        <v>2.69</v>
      </c>
      <c r="V1725" s="203">
        <v>3.66</v>
      </c>
      <c r="W1725" s="203">
        <v>4.73</v>
      </c>
      <c r="X1725" s="203">
        <v>5.77</v>
      </c>
      <c r="Y1725" s="203">
        <v>5.94</v>
      </c>
      <c r="Z1725" s="203">
        <v>5.68</v>
      </c>
      <c r="AA1725" s="203">
        <v>5.26</v>
      </c>
      <c r="AB1725" s="203">
        <v>4.94</v>
      </c>
      <c r="AC1725" s="203">
        <v>4.55</v>
      </c>
      <c r="AD1725" s="203">
        <v>3.69</v>
      </c>
      <c r="AE1725" s="203">
        <v>2.75</v>
      </c>
      <c r="AF1725" s="203">
        <v>2.33</v>
      </c>
      <c r="AG1725" s="179">
        <v>3.05644099724392</v>
      </c>
      <c r="AH1725" s="179">
        <v>4.15857771372222</v>
      </c>
      <c r="AI1725" s="179">
        <v>5.37433677210549</v>
      </c>
      <c r="AJ1725" s="179">
        <v>6.55600912791727</v>
      </c>
      <c r="AK1725" s="179">
        <v>6.74916710915573</v>
      </c>
      <c r="AL1725" s="179">
        <v>6.45374902020279</v>
      </c>
      <c r="AM1725" s="179">
        <v>5.97653518420188</v>
      </c>
      <c r="AN1725" s="179">
        <v>5.61294369010594</v>
      </c>
      <c r="AO1725" s="179">
        <v>5.16981655667653</v>
      </c>
      <c r="AP1725" s="179">
        <v>4.19266441629371</v>
      </c>
      <c r="AQ1725" s="179">
        <v>3.12461440238691</v>
      </c>
      <c r="AR1725" s="179">
        <v>2.647400566386</v>
      </c>
      <c r="AS1725" s="177">
        <v>0.8</v>
      </c>
      <c r="AT1725" s="180">
        <v>1.06621371591495</v>
      </c>
      <c r="AU1725" s="181">
        <v>1718</v>
      </c>
    </row>
    <row r="1726" customHeight="1" spans="1:47">
      <c r="A1726" s="184" t="s">
        <v>1916</v>
      </c>
      <c r="B1726" s="185" t="s">
        <v>1974</v>
      </c>
      <c r="C1726" s="167" t="s">
        <v>1986</v>
      </c>
      <c r="D1726" s="186">
        <v>0</v>
      </c>
      <c r="E1726" s="186">
        <v>0.75</v>
      </c>
      <c r="F1726" s="186" t="s">
        <v>160</v>
      </c>
      <c r="G1726" s="186" t="s">
        <v>160</v>
      </c>
      <c r="H1726" s="186" t="s">
        <v>160</v>
      </c>
      <c r="I1726" s="196" t="s">
        <v>160</v>
      </c>
      <c r="J1726" s="186" t="s">
        <v>160</v>
      </c>
      <c r="K1726" s="196" t="s">
        <v>160</v>
      </c>
      <c r="L1726" s="171">
        <v>0.3729</v>
      </c>
      <c r="M1726" s="172">
        <v>149</v>
      </c>
      <c r="N1726" s="173">
        <v>120.83</v>
      </c>
      <c r="O1726" s="173">
        <v>37.3</v>
      </c>
      <c r="Q1726" s="175">
        <v>33.9</v>
      </c>
      <c r="S1726" s="174">
        <f t="shared" si="52"/>
        <v>1.265568</v>
      </c>
      <c r="T1726" s="177">
        <f t="shared" si="53"/>
        <v>-1</v>
      </c>
      <c r="U1726" s="203">
        <v>2.69</v>
      </c>
      <c r="V1726" s="203">
        <v>3.66</v>
      </c>
      <c r="W1726" s="203">
        <v>4.73</v>
      </c>
      <c r="X1726" s="203">
        <v>5.77</v>
      </c>
      <c r="Y1726" s="203">
        <v>5.94</v>
      </c>
      <c r="Z1726" s="203">
        <v>5.68</v>
      </c>
      <c r="AA1726" s="203">
        <v>5.26</v>
      </c>
      <c r="AB1726" s="203">
        <v>4.94</v>
      </c>
      <c r="AC1726" s="203">
        <v>4.55</v>
      </c>
      <c r="AD1726" s="203">
        <v>3.69</v>
      </c>
      <c r="AE1726" s="203">
        <v>2.75</v>
      </c>
      <c r="AF1726" s="203">
        <v>2.33</v>
      </c>
      <c r="AG1726" s="179">
        <v>3.05332922450631</v>
      </c>
      <c r="AH1726" s="179">
        <v>4.15434385193052</v>
      </c>
      <c r="AI1726" s="179">
        <v>5.36886514197578</v>
      </c>
      <c r="AJ1726" s="179">
        <v>6.54933443323472</v>
      </c>
      <c r="AK1726" s="179">
        <v>6.74229575969051</v>
      </c>
      <c r="AL1726" s="179">
        <v>6.44717843687577</v>
      </c>
      <c r="AM1726" s="179">
        <v>5.97045045386735</v>
      </c>
      <c r="AN1726" s="179">
        <v>5.60722913347999</v>
      </c>
      <c r="AO1726" s="179">
        <v>5.16455314925788</v>
      </c>
      <c r="AP1726" s="179">
        <v>4.18839585071683</v>
      </c>
      <c r="AQ1726" s="179">
        <v>3.12143322207894</v>
      </c>
      <c r="AR1726" s="179">
        <v>2.64470523907052</v>
      </c>
      <c r="AS1726" s="177">
        <v>0.8</v>
      </c>
      <c r="AT1726" s="180">
        <v>1.06244658771823</v>
      </c>
      <c r="AU1726" s="181">
        <v>1719</v>
      </c>
    </row>
    <row r="1727" customHeight="1" spans="1:47">
      <c r="A1727" s="184" t="s">
        <v>1916</v>
      </c>
      <c r="B1727" s="185" t="s">
        <v>1974</v>
      </c>
      <c r="C1727" s="167" t="s">
        <v>1987</v>
      </c>
      <c r="D1727" s="186">
        <v>0</v>
      </c>
      <c r="E1727" s="186">
        <v>0.75</v>
      </c>
      <c r="F1727" s="186" t="s">
        <v>160</v>
      </c>
      <c r="G1727" s="186" t="s">
        <v>160</v>
      </c>
      <c r="H1727" s="186" t="s">
        <v>160</v>
      </c>
      <c r="I1727" s="196" t="s">
        <v>160</v>
      </c>
      <c r="J1727" s="186" t="s">
        <v>160</v>
      </c>
      <c r="K1727" s="196" t="s">
        <v>160</v>
      </c>
      <c r="L1727" s="171">
        <v>0.3729</v>
      </c>
      <c r="M1727" s="172">
        <v>39</v>
      </c>
      <c r="N1727" s="173">
        <v>121.15</v>
      </c>
      <c r="O1727" s="173">
        <v>36.78</v>
      </c>
      <c r="Q1727" s="175">
        <v>33.08</v>
      </c>
      <c r="S1727" s="174">
        <f t="shared" si="52"/>
        <v>1.235736</v>
      </c>
      <c r="T1727" s="177">
        <f t="shared" si="53"/>
        <v>-1</v>
      </c>
      <c r="U1727" s="203">
        <v>2.69</v>
      </c>
      <c r="V1727" s="203">
        <v>3.53</v>
      </c>
      <c r="W1727" s="203">
        <v>4.51</v>
      </c>
      <c r="X1727" s="203">
        <v>5.47</v>
      </c>
      <c r="Y1727" s="203">
        <v>5.87</v>
      </c>
      <c r="Z1727" s="203">
        <v>5.61</v>
      </c>
      <c r="AA1727" s="203">
        <v>4.99</v>
      </c>
      <c r="AB1727" s="203">
        <v>4.9</v>
      </c>
      <c r="AC1727" s="203">
        <v>4.53</v>
      </c>
      <c r="AD1727" s="203">
        <v>3.62</v>
      </c>
      <c r="AE1727" s="203">
        <v>2.69</v>
      </c>
      <c r="AF1727" s="203">
        <v>2.35</v>
      </c>
      <c r="AG1727" s="179">
        <v>3.02742767063515</v>
      </c>
      <c r="AH1727" s="179">
        <v>3.97279541908628</v>
      </c>
      <c r="AI1727" s="179">
        <v>5.07572445894592</v>
      </c>
      <c r="AJ1727" s="179">
        <v>6.15614474289007</v>
      </c>
      <c r="AK1727" s="179">
        <v>6.60631986120013</v>
      </c>
      <c r="AL1727" s="179">
        <v>6.31370603429859</v>
      </c>
      <c r="AM1727" s="179">
        <v>5.61593460091799</v>
      </c>
      <c r="AN1727" s="179">
        <v>5.51464519929823</v>
      </c>
      <c r="AO1727" s="179">
        <v>5.09823321486143</v>
      </c>
      <c r="AP1727" s="179">
        <v>4.07408482070604</v>
      </c>
      <c r="AQ1727" s="179">
        <v>3.02742767063515</v>
      </c>
      <c r="AR1727" s="179">
        <v>2.6447788200716</v>
      </c>
      <c r="AS1727" s="177">
        <v>0.8</v>
      </c>
      <c r="AT1727" s="180">
        <v>1.06456064788134</v>
      </c>
      <c r="AU1727" s="181">
        <v>1720</v>
      </c>
    </row>
    <row r="1728" customHeight="1" spans="1:47">
      <c r="A1728" s="184" t="s">
        <v>1916</v>
      </c>
      <c r="B1728" s="185" t="s">
        <v>1988</v>
      </c>
      <c r="C1728" s="167" t="s">
        <v>1989</v>
      </c>
      <c r="D1728" s="186">
        <v>0</v>
      </c>
      <c r="E1728" s="186">
        <v>0.75</v>
      </c>
      <c r="F1728" s="186" t="s">
        <v>160</v>
      </c>
      <c r="G1728" s="186" t="s">
        <v>160</v>
      </c>
      <c r="H1728" s="186" t="s">
        <v>160</v>
      </c>
      <c r="I1728" s="196" t="s">
        <v>160</v>
      </c>
      <c r="J1728" s="186" t="s">
        <v>160</v>
      </c>
      <c r="K1728" s="196" t="s">
        <v>160</v>
      </c>
      <c r="L1728" s="171">
        <v>0.3729</v>
      </c>
      <c r="M1728" s="172">
        <v>89</v>
      </c>
      <c r="N1728" s="173">
        <v>117.32</v>
      </c>
      <c r="O1728" s="173">
        <v>34.82</v>
      </c>
      <c r="Q1728" s="175">
        <v>31.82</v>
      </c>
      <c r="S1728" s="174">
        <f t="shared" si="52"/>
        <v>1.2022</v>
      </c>
      <c r="T1728" s="177">
        <f t="shared" si="53"/>
        <v>-1</v>
      </c>
      <c r="U1728" s="203">
        <v>2.93</v>
      </c>
      <c r="V1728" s="203">
        <v>3.57</v>
      </c>
      <c r="W1728" s="203">
        <v>4.22</v>
      </c>
      <c r="X1728" s="203">
        <v>5.07</v>
      </c>
      <c r="Y1728" s="203">
        <v>5.45</v>
      </c>
      <c r="Z1728" s="203">
        <v>5.44</v>
      </c>
      <c r="AA1728" s="203">
        <v>4.91</v>
      </c>
      <c r="AB1728" s="203">
        <v>4.63</v>
      </c>
      <c r="AC1728" s="203">
        <v>4.19</v>
      </c>
      <c r="AD1728" s="203">
        <v>3.42</v>
      </c>
      <c r="AE1728" s="203">
        <v>2.93</v>
      </c>
      <c r="AF1728" s="203">
        <v>2.63</v>
      </c>
      <c r="AG1728" s="179">
        <v>3.25861234403593</v>
      </c>
      <c r="AH1728" s="179">
        <v>3.97039114955914</v>
      </c>
      <c r="AI1728" s="179">
        <v>4.69329149891865</v>
      </c>
      <c r="AJ1728" s="179">
        <v>5.63862272500416</v>
      </c>
      <c r="AK1728" s="179">
        <v>6.06124139078356</v>
      </c>
      <c r="AL1728" s="179">
        <v>6.05011984694726</v>
      </c>
      <c r="AM1728" s="179">
        <v>5.46067802362336</v>
      </c>
      <c r="AN1728" s="179">
        <v>5.14927479620695</v>
      </c>
      <c r="AO1728" s="179">
        <v>4.65992686740975</v>
      </c>
      <c r="AP1728" s="179">
        <v>3.80356799201464</v>
      </c>
      <c r="AQ1728" s="179">
        <v>3.25861234403593</v>
      </c>
      <c r="AR1728" s="179">
        <v>2.92496602894693</v>
      </c>
      <c r="AS1728" s="177">
        <v>0.8</v>
      </c>
      <c r="AT1728" s="180">
        <v>1.07212676825936</v>
      </c>
      <c r="AU1728" s="181">
        <v>1721</v>
      </c>
    </row>
    <row r="1729" customHeight="1" spans="1:47">
      <c r="A1729" s="184" t="s">
        <v>1916</v>
      </c>
      <c r="B1729" s="185" t="s">
        <v>1988</v>
      </c>
      <c r="C1729" s="167" t="s">
        <v>1920</v>
      </c>
      <c r="D1729" s="186">
        <v>0</v>
      </c>
      <c r="E1729" s="186">
        <v>0.75</v>
      </c>
      <c r="F1729" s="186" t="s">
        <v>160</v>
      </c>
      <c r="G1729" s="186" t="s">
        <v>160</v>
      </c>
      <c r="H1729" s="186" t="s">
        <v>160</v>
      </c>
      <c r="I1729" s="196" t="s">
        <v>160</v>
      </c>
      <c r="J1729" s="186" t="s">
        <v>160</v>
      </c>
      <c r="K1729" s="196" t="s">
        <v>160</v>
      </c>
      <c r="L1729" s="171">
        <v>0.3729</v>
      </c>
      <c r="M1729" s="172">
        <v>60</v>
      </c>
      <c r="N1729" s="173">
        <v>116.58</v>
      </c>
      <c r="O1729" s="173">
        <v>35.4</v>
      </c>
      <c r="Q1729" s="175">
        <v>32.4</v>
      </c>
      <c r="S1729" s="174">
        <f t="shared" si="52"/>
        <v>1.228152</v>
      </c>
      <c r="T1729" s="177">
        <f t="shared" si="53"/>
        <v>-1</v>
      </c>
      <c r="U1729" s="203">
        <v>2.91</v>
      </c>
      <c r="V1729" s="203">
        <v>3.63</v>
      </c>
      <c r="W1729" s="203">
        <v>4.51</v>
      </c>
      <c r="X1729" s="203">
        <v>5.34</v>
      </c>
      <c r="Y1729" s="203">
        <v>5.6</v>
      </c>
      <c r="Z1729" s="203">
        <v>5.62</v>
      </c>
      <c r="AA1729" s="203">
        <v>4.88</v>
      </c>
      <c r="AB1729" s="203">
        <v>4.77</v>
      </c>
      <c r="AC1729" s="203">
        <v>4.28</v>
      </c>
      <c r="AD1729" s="203">
        <v>3.42</v>
      </c>
      <c r="AE1729" s="203">
        <v>2.94</v>
      </c>
      <c r="AF1729" s="203">
        <v>2.56</v>
      </c>
      <c r="AG1729" s="179">
        <v>3.25546049674633</v>
      </c>
      <c r="AH1729" s="179">
        <v>4.0609352588279</v>
      </c>
      <c r="AI1729" s="179">
        <v>5.04540441248314</v>
      </c>
      <c r="AJ1729" s="179">
        <v>5.97393781877162</v>
      </c>
      <c r="AK1729" s="179">
        <v>6.26480370507885</v>
      </c>
      <c r="AL1729" s="179">
        <v>6.28717800402556</v>
      </c>
      <c r="AM1729" s="179">
        <v>5.45932894299728</v>
      </c>
      <c r="AN1729" s="179">
        <v>5.33627029879038</v>
      </c>
      <c r="AO1729" s="179">
        <v>4.78809997459598</v>
      </c>
      <c r="AP1729" s="179">
        <v>3.82600511988744</v>
      </c>
      <c r="AQ1729" s="179">
        <v>3.2890219451664</v>
      </c>
      <c r="AR1729" s="179">
        <v>2.8639102651789</v>
      </c>
      <c r="AS1729" s="177">
        <v>0.8</v>
      </c>
      <c r="AT1729" s="180">
        <v>1.04701339624644</v>
      </c>
      <c r="AU1729" s="181">
        <v>1722</v>
      </c>
    </row>
    <row r="1730" customHeight="1" spans="1:47">
      <c r="A1730" s="184" t="s">
        <v>1916</v>
      </c>
      <c r="B1730" s="185" t="s">
        <v>1988</v>
      </c>
      <c r="C1730" s="167" t="s">
        <v>1990</v>
      </c>
      <c r="D1730" s="186">
        <v>0</v>
      </c>
      <c r="E1730" s="186">
        <v>0.75</v>
      </c>
      <c r="F1730" s="186" t="s">
        <v>160</v>
      </c>
      <c r="G1730" s="186" t="s">
        <v>160</v>
      </c>
      <c r="H1730" s="186" t="s">
        <v>160</v>
      </c>
      <c r="I1730" s="196" t="s">
        <v>160</v>
      </c>
      <c r="J1730" s="186" t="s">
        <v>160</v>
      </c>
      <c r="K1730" s="196" t="s">
        <v>160</v>
      </c>
      <c r="L1730" s="171">
        <v>0.3729</v>
      </c>
      <c r="M1730" s="172">
        <v>46</v>
      </c>
      <c r="N1730" s="173">
        <v>117.25</v>
      </c>
      <c r="O1730" s="173">
        <v>34.8</v>
      </c>
      <c r="Q1730" s="175">
        <v>31.8</v>
      </c>
      <c r="S1730" s="174">
        <f t="shared" si="52"/>
        <v>1.2022</v>
      </c>
      <c r="T1730" s="177">
        <f t="shared" si="53"/>
        <v>-1</v>
      </c>
      <c r="U1730" s="203">
        <v>2.93</v>
      </c>
      <c r="V1730" s="203">
        <v>3.57</v>
      </c>
      <c r="W1730" s="203">
        <v>4.22</v>
      </c>
      <c r="X1730" s="203">
        <v>5.07</v>
      </c>
      <c r="Y1730" s="203">
        <v>5.45</v>
      </c>
      <c r="Z1730" s="203">
        <v>5.44</v>
      </c>
      <c r="AA1730" s="203">
        <v>4.91</v>
      </c>
      <c r="AB1730" s="203">
        <v>4.63</v>
      </c>
      <c r="AC1730" s="203">
        <v>4.19</v>
      </c>
      <c r="AD1730" s="203">
        <v>3.42</v>
      </c>
      <c r="AE1730" s="203">
        <v>2.93</v>
      </c>
      <c r="AF1730" s="203">
        <v>2.63</v>
      </c>
      <c r="AG1730" s="179">
        <v>3.25769595741141</v>
      </c>
      <c r="AH1730" s="179">
        <v>3.96927459657295</v>
      </c>
      <c r="AI1730" s="179">
        <v>4.69197165197138</v>
      </c>
      <c r="AJ1730" s="179">
        <v>5.6370370321078</v>
      </c>
      <c r="AK1730" s="179">
        <v>6.05953684910996</v>
      </c>
      <c r="AL1730" s="179">
        <v>6.04841843287307</v>
      </c>
      <c r="AM1730" s="179">
        <v>5.45914237231742</v>
      </c>
      <c r="AN1730" s="179">
        <v>5.14782671768424</v>
      </c>
      <c r="AO1730" s="179">
        <v>4.65861640326069</v>
      </c>
      <c r="AP1730" s="179">
        <v>3.80249835301946</v>
      </c>
      <c r="AQ1730" s="179">
        <v>3.25769595741141</v>
      </c>
      <c r="AR1730" s="179">
        <v>2.92414347030444</v>
      </c>
      <c r="AS1730" s="177">
        <v>0.8</v>
      </c>
      <c r="AT1730" s="180">
        <v>1.04701339624644</v>
      </c>
      <c r="AU1730" s="181">
        <v>1723</v>
      </c>
    </row>
    <row r="1731" customHeight="1" spans="1:47">
      <c r="A1731" s="184" t="s">
        <v>1916</v>
      </c>
      <c r="B1731" s="185" t="s">
        <v>1988</v>
      </c>
      <c r="C1731" s="167" t="s">
        <v>1991</v>
      </c>
      <c r="D1731" s="186">
        <v>0</v>
      </c>
      <c r="E1731" s="186">
        <v>0.75</v>
      </c>
      <c r="F1731" s="186" t="s">
        <v>160</v>
      </c>
      <c r="G1731" s="186" t="s">
        <v>160</v>
      </c>
      <c r="H1731" s="186" t="s">
        <v>160</v>
      </c>
      <c r="I1731" s="196" t="s">
        <v>160</v>
      </c>
      <c r="J1731" s="186" t="s">
        <v>160</v>
      </c>
      <c r="K1731" s="196" t="s">
        <v>160</v>
      </c>
      <c r="L1731" s="171">
        <v>0.3729</v>
      </c>
      <c r="M1731" s="172">
        <v>54</v>
      </c>
      <c r="N1731" s="173">
        <v>117.58</v>
      </c>
      <c r="O1731" s="173">
        <v>34.77</v>
      </c>
      <c r="Q1731" s="175">
        <v>31.67</v>
      </c>
      <c r="S1731" s="174">
        <f t="shared" si="52"/>
        <v>1.2022</v>
      </c>
      <c r="T1731" s="177">
        <f t="shared" si="53"/>
        <v>-1</v>
      </c>
      <c r="U1731" s="203">
        <v>2.93</v>
      </c>
      <c r="V1731" s="203">
        <v>3.57</v>
      </c>
      <c r="W1731" s="203">
        <v>4.22</v>
      </c>
      <c r="X1731" s="203">
        <v>5.07</v>
      </c>
      <c r="Y1731" s="203">
        <v>5.45</v>
      </c>
      <c r="Z1731" s="203">
        <v>5.44</v>
      </c>
      <c r="AA1731" s="203">
        <v>4.91</v>
      </c>
      <c r="AB1731" s="203">
        <v>4.63</v>
      </c>
      <c r="AC1731" s="203">
        <v>4.19</v>
      </c>
      <c r="AD1731" s="203">
        <v>3.42</v>
      </c>
      <c r="AE1731" s="203">
        <v>2.93</v>
      </c>
      <c r="AF1731" s="203">
        <v>2.63</v>
      </c>
      <c r="AG1731" s="179">
        <v>3.2566430876726</v>
      </c>
      <c r="AH1731" s="179">
        <v>3.96799174846115</v>
      </c>
      <c r="AI1731" s="179">
        <v>4.69045523207453</v>
      </c>
      <c r="AJ1731" s="179">
        <v>5.63521517218433</v>
      </c>
      <c r="AK1731" s="179">
        <v>6.05757843952753</v>
      </c>
      <c r="AL1731" s="179">
        <v>6.04646361670271</v>
      </c>
      <c r="AM1731" s="179">
        <v>5.45737800698719</v>
      </c>
      <c r="AN1731" s="179">
        <v>5.1461629678922</v>
      </c>
      <c r="AO1731" s="179">
        <v>4.65711076360007</v>
      </c>
      <c r="AP1731" s="179">
        <v>3.80126940608884</v>
      </c>
      <c r="AQ1731" s="179">
        <v>3.2566430876726</v>
      </c>
      <c r="AR1731" s="179">
        <v>2.92319840292796</v>
      </c>
      <c r="AS1731" s="177">
        <v>0.8</v>
      </c>
      <c r="AT1731" s="180">
        <v>1.04676032882438</v>
      </c>
      <c r="AU1731" s="181">
        <v>1724</v>
      </c>
    </row>
    <row r="1732" customHeight="1" spans="1:47">
      <c r="A1732" s="184" t="s">
        <v>1916</v>
      </c>
      <c r="B1732" s="185" t="s">
        <v>1988</v>
      </c>
      <c r="C1732" s="167" t="s">
        <v>1992</v>
      </c>
      <c r="D1732" s="186">
        <v>0</v>
      </c>
      <c r="E1732" s="186">
        <v>0.75</v>
      </c>
      <c r="F1732" s="186" t="s">
        <v>160</v>
      </c>
      <c r="G1732" s="186" t="s">
        <v>160</v>
      </c>
      <c r="H1732" s="186" t="s">
        <v>160</v>
      </c>
      <c r="I1732" s="196" t="s">
        <v>160</v>
      </c>
      <c r="J1732" s="186" t="s">
        <v>160</v>
      </c>
      <c r="K1732" s="196" t="s">
        <v>160</v>
      </c>
      <c r="L1732" s="171">
        <v>0.3729</v>
      </c>
      <c r="M1732" s="172">
        <v>28</v>
      </c>
      <c r="N1732" s="173">
        <v>117.73</v>
      </c>
      <c r="O1732" s="173">
        <v>34.57</v>
      </c>
      <c r="Q1732" s="175">
        <v>31.47</v>
      </c>
      <c r="S1732" s="174">
        <f t="shared" si="52"/>
        <v>1.2022</v>
      </c>
      <c r="T1732" s="177">
        <f t="shared" si="53"/>
        <v>-1</v>
      </c>
      <c r="U1732" s="203">
        <v>2.93</v>
      </c>
      <c r="V1732" s="203">
        <v>3.57</v>
      </c>
      <c r="W1732" s="203">
        <v>4.22</v>
      </c>
      <c r="X1732" s="203">
        <v>5.07</v>
      </c>
      <c r="Y1732" s="203">
        <v>5.45</v>
      </c>
      <c r="Z1732" s="203">
        <v>5.44</v>
      </c>
      <c r="AA1732" s="203">
        <v>4.91</v>
      </c>
      <c r="AB1732" s="203">
        <v>4.63</v>
      </c>
      <c r="AC1732" s="203">
        <v>4.19</v>
      </c>
      <c r="AD1732" s="203">
        <v>3.42</v>
      </c>
      <c r="AE1732" s="203">
        <v>2.93</v>
      </c>
      <c r="AF1732" s="203">
        <v>2.63</v>
      </c>
      <c r="AG1732" s="179">
        <v>3.24927299950091</v>
      </c>
      <c r="AH1732" s="179">
        <v>3.95901181167859</v>
      </c>
      <c r="AI1732" s="179">
        <v>4.67984029279654</v>
      </c>
      <c r="AJ1732" s="179">
        <v>5.62246215272001</v>
      </c>
      <c r="AK1732" s="179">
        <v>6.04386957245051</v>
      </c>
      <c r="AL1732" s="179">
        <v>6.03277990351023</v>
      </c>
      <c r="AM1732" s="179">
        <v>5.44502744967559</v>
      </c>
      <c r="AN1732" s="179">
        <v>5.13451671934786</v>
      </c>
      <c r="AO1732" s="179">
        <v>4.64657128597571</v>
      </c>
      <c r="AP1732" s="179">
        <v>3.79266677757445</v>
      </c>
      <c r="AQ1732" s="179">
        <v>3.24927299950091</v>
      </c>
      <c r="AR1732" s="179">
        <v>2.91658293129263</v>
      </c>
      <c r="AS1732" s="177">
        <v>0.8</v>
      </c>
      <c r="AT1732" s="180">
        <v>1.04701339624644</v>
      </c>
      <c r="AU1732" s="181">
        <v>1725</v>
      </c>
    </row>
    <row r="1733" customHeight="1" spans="1:47">
      <c r="A1733" s="184" t="s">
        <v>1916</v>
      </c>
      <c r="B1733" s="185" t="s">
        <v>1988</v>
      </c>
      <c r="C1733" s="167" t="s">
        <v>1993</v>
      </c>
      <c r="D1733" s="186">
        <v>0</v>
      </c>
      <c r="E1733" s="186">
        <v>0.75</v>
      </c>
      <c r="F1733" s="186" t="s">
        <v>160</v>
      </c>
      <c r="G1733" s="186" t="s">
        <v>160</v>
      </c>
      <c r="H1733" s="186" t="s">
        <v>160</v>
      </c>
      <c r="I1733" s="196" t="s">
        <v>160</v>
      </c>
      <c r="J1733" s="186" t="s">
        <v>160</v>
      </c>
      <c r="K1733" s="196" t="s">
        <v>160</v>
      </c>
      <c r="L1733" s="171">
        <v>0.3729</v>
      </c>
      <c r="M1733" s="172">
        <v>184</v>
      </c>
      <c r="N1733" s="173">
        <v>117.45</v>
      </c>
      <c r="O1733" s="173">
        <v>35.08</v>
      </c>
      <c r="Q1733" s="175">
        <v>32.28</v>
      </c>
      <c r="S1733" s="174">
        <f t="shared" si="52"/>
        <v>1.24512</v>
      </c>
      <c r="T1733" s="177">
        <f t="shared" si="53"/>
        <v>-1</v>
      </c>
      <c r="U1733" s="203">
        <v>2.98</v>
      </c>
      <c r="V1733" s="203">
        <v>3.74</v>
      </c>
      <c r="W1733" s="203">
        <v>4.61</v>
      </c>
      <c r="X1733" s="203">
        <v>5.38</v>
      </c>
      <c r="Y1733" s="203">
        <v>5.7</v>
      </c>
      <c r="Z1733" s="203">
        <v>5.67</v>
      </c>
      <c r="AA1733" s="203">
        <v>4.92</v>
      </c>
      <c r="AB1733" s="203">
        <v>4.75</v>
      </c>
      <c r="AC1733" s="203">
        <v>4.32</v>
      </c>
      <c r="AD1733" s="203">
        <v>3.48</v>
      </c>
      <c r="AE1733" s="203">
        <v>2.97</v>
      </c>
      <c r="AF1733" s="203">
        <v>2.64</v>
      </c>
      <c r="AG1733" s="179">
        <v>3.33283628887176</v>
      </c>
      <c r="AH1733" s="179">
        <v>4.18282138267798</v>
      </c>
      <c r="AI1733" s="179">
        <v>5.15583063479825</v>
      </c>
      <c r="AJ1733" s="179">
        <v>6.01699974299666</v>
      </c>
      <c r="AK1733" s="179">
        <v>6.37488820354665</v>
      </c>
      <c r="AL1733" s="179">
        <v>6.34133616037009</v>
      </c>
      <c r="AM1733" s="179">
        <v>5.50253508095605</v>
      </c>
      <c r="AN1733" s="179">
        <v>5.31240683628887</v>
      </c>
      <c r="AO1733" s="179">
        <v>4.83149421742483</v>
      </c>
      <c r="AP1733" s="179">
        <v>3.89203700848111</v>
      </c>
      <c r="AQ1733" s="179">
        <v>3.32165227447957</v>
      </c>
      <c r="AR1733" s="179">
        <v>2.95257979953739</v>
      </c>
      <c r="AS1733" s="177">
        <v>0.8</v>
      </c>
      <c r="AT1733" s="180">
        <v>1.0458541841841</v>
      </c>
      <c r="AU1733" s="181">
        <v>1726</v>
      </c>
    </row>
    <row r="1734" customHeight="1" spans="1:47">
      <c r="A1734" s="184" t="s">
        <v>1916</v>
      </c>
      <c r="B1734" s="185" t="s">
        <v>1988</v>
      </c>
      <c r="C1734" s="167" t="s">
        <v>1994</v>
      </c>
      <c r="D1734" s="186">
        <v>0</v>
      </c>
      <c r="E1734" s="186">
        <v>0.75</v>
      </c>
      <c r="F1734" s="186" t="s">
        <v>160</v>
      </c>
      <c r="G1734" s="186" t="s">
        <v>160</v>
      </c>
      <c r="H1734" s="186" t="s">
        <v>160</v>
      </c>
      <c r="I1734" s="196" t="s">
        <v>160</v>
      </c>
      <c r="J1734" s="186" t="s">
        <v>160</v>
      </c>
      <c r="K1734" s="196" t="s">
        <v>160</v>
      </c>
      <c r="L1734" s="171">
        <v>0.3729</v>
      </c>
      <c r="M1734" s="172">
        <v>70</v>
      </c>
      <c r="N1734" s="173">
        <v>117.15</v>
      </c>
      <c r="O1734" s="173">
        <v>35.08</v>
      </c>
      <c r="Q1734" s="175">
        <v>32.28</v>
      </c>
      <c r="S1734" s="174">
        <f t="shared" si="52"/>
        <v>1.24512</v>
      </c>
      <c r="T1734" s="177">
        <f t="shared" si="53"/>
        <v>-1</v>
      </c>
      <c r="U1734" s="203">
        <v>2.98</v>
      </c>
      <c r="V1734" s="203">
        <v>3.74</v>
      </c>
      <c r="W1734" s="203">
        <v>4.61</v>
      </c>
      <c r="X1734" s="203">
        <v>5.38</v>
      </c>
      <c r="Y1734" s="203">
        <v>5.7</v>
      </c>
      <c r="Z1734" s="203">
        <v>5.67</v>
      </c>
      <c r="AA1734" s="203">
        <v>4.92</v>
      </c>
      <c r="AB1734" s="203">
        <v>4.75</v>
      </c>
      <c r="AC1734" s="203">
        <v>4.32</v>
      </c>
      <c r="AD1734" s="203">
        <v>3.48</v>
      </c>
      <c r="AE1734" s="203">
        <v>2.97</v>
      </c>
      <c r="AF1734" s="203">
        <v>2.64</v>
      </c>
      <c r="AG1734" s="179">
        <v>3.33283628887176</v>
      </c>
      <c r="AH1734" s="179">
        <v>4.18282138267798</v>
      </c>
      <c r="AI1734" s="179">
        <v>5.15583063479825</v>
      </c>
      <c r="AJ1734" s="179">
        <v>6.01699974299666</v>
      </c>
      <c r="AK1734" s="179">
        <v>6.37488820354665</v>
      </c>
      <c r="AL1734" s="179">
        <v>6.34133616037009</v>
      </c>
      <c r="AM1734" s="179">
        <v>5.50253508095605</v>
      </c>
      <c r="AN1734" s="179">
        <v>5.31240683628887</v>
      </c>
      <c r="AO1734" s="179">
        <v>4.83149421742483</v>
      </c>
      <c r="AP1734" s="179">
        <v>3.89203700848111</v>
      </c>
      <c r="AQ1734" s="179">
        <v>3.32165227447957</v>
      </c>
      <c r="AR1734" s="179">
        <v>2.95257979953739</v>
      </c>
      <c r="AS1734" s="177">
        <v>0.8</v>
      </c>
      <c r="AT1734" s="180">
        <v>1.04742156950782</v>
      </c>
      <c r="AU1734" s="181">
        <v>1727</v>
      </c>
    </row>
    <row r="1735" customHeight="1" spans="1:47">
      <c r="A1735" s="184" t="s">
        <v>1916</v>
      </c>
      <c r="B1735" s="185" t="s">
        <v>1995</v>
      </c>
      <c r="C1735" s="167" t="s">
        <v>1996</v>
      </c>
      <c r="D1735" s="186">
        <v>0</v>
      </c>
      <c r="E1735" s="186">
        <v>0.75</v>
      </c>
      <c r="F1735" s="186" t="s">
        <v>160</v>
      </c>
      <c r="G1735" s="186" t="s">
        <v>160</v>
      </c>
      <c r="H1735" s="186" t="s">
        <v>160</v>
      </c>
      <c r="I1735" s="196" t="s">
        <v>160</v>
      </c>
      <c r="J1735" s="186" t="s">
        <v>160</v>
      </c>
      <c r="K1735" s="196" t="s">
        <v>160</v>
      </c>
      <c r="L1735" s="171">
        <v>0.3729</v>
      </c>
      <c r="M1735" s="172">
        <v>22</v>
      </c>
      <c r="N1735" s="173">
        <v>122.12</v>
      </c>
      <c r="O1735" s="173">
        <v>37.52</v>
      </c>
      <c r="Q1735" s="175">
        <v>33.82</v>
      </c>
      <c r="S1735" s="174">
        <f t="shared" si="52"/>
        <v>1.284064</v>
      </c>
      <c r="T1735" s="177">
        <f t="shared" si="53"/>
        <v>-1</v>
      </c>
      <c r="U1735" s="203">
        <v>2.66</v>
      </c>
      <c r="V1735" s="203">
        <v>3.69</v>
      </c>
      <c r="W1735" s="203">
        <v>4.79</v>
      </c>
      <c r="X1735" s="203">
        <v>5.73</v>
      </c>
      <c r="Y1735" s="203">
        <v>6.03</v>
      </c>
      <c r="Z1735" s="203">
        <v>5.93</v>
      </c>
      <c r="AA1735" s="203">
        <v>5.29</v>
      </c>
      <c r="AB1735" s="203">
        <v>5.19</v>
      </c>
      <c r="AC1735" s="203">
        <v>4.76</v>
      </c>
      <c r="AD1735" s="203">
        <v>3.74</v>
      </c>
      <c r="AE1735" s="203">
        <v>2.68</v>
      </c>
      <c r="AF1735" s="203">
        <v>2.26</v>
      </c>
      <c r="AG1735" s="179">
        <v>3.01811261743963</v>
      </c>
      <c r="AH1735" s="179">
        <v>4.18678028509482</v>
      </c>
      <c r="AI1735" s="179">
        <v>5.43487196899843</v>
      </c>
      <c r="AJ1735" s="179">
        <v>6.50142304433424</v>
      </c>
      <c r="AK1735" s="179">
        <v>6.84181168539886</v>
      </c>
      <c r="AL1735" s="179">
        <v>6.72834880504399</v>
      </c>
      <c r="AM1735" s="179">
        <v>6.0021863707728</v>
      </c>
      <c r="AN1735" s="179">
        <v>5.88872349041792</v>
      </c>
      <c r="AO1735" s="179">
        <v>5.40083310489197</v>
      </c>
      <c r="AP1735" s="179">
        <v>4.24351172527226</v>
      </c>
      <c r="AQ1735" s="179">
        <v>3.0408051935106</v>
      </c>
      <c r="AR1735" s="179">
        <v>2.56426109602014</v>
      </c>
      <c r="AS1735" s="177">
        <v>0.8</v>
      </c>
      <c r="AT1735" s="180">
        <v>1.05823115625073</v>
      </c>
      <c r="AU1735" s="181">
        <v>1728</v>
      </c>
    </row>
    <row r="1736" customHeight="1" spans="1:47">
      <c r="A1736" s="184" t="s">
        <v>1916</v>
      </c>
      <c r="B1736" s="185" t="s">
        <v>1995</v>
      </c>
      <c r="C1736" s="167" t="s">
        <v>1997</v>
      </c>
      <c r="D1736" s="186">
        <v>0</v>
      </c>
      <c r="E1736" s="186">
        <v>0.75</v>
      </c>
      <c r="F1736" s="186" t="s">
        <v>160</v>
      </c>
      <c r="G1736" s="186" t="s">
        <v>160</v>
      </c>
      <c r="H1736" s="186" t="s">
        <v>160</v>
      </c>
      <c r="I1736" s="196" t="s">
        <v>160</v>
      </c>
      <c r="J1736" s="186" t="s">
        <v>160</v>
      </c>
      <c r="K1736" s="196" t="s">
        <v>160</v>
      </c>
      <c r="L1736" s="171">
        <v>0.3729</v>
      </c>
      <c r="M1736" s="172">
        <v>1</v>
      </c>
      <c r="N1736" s="173">
        <v>122.12</v>
      </c>
      <c r="O1736" s="173">
        <v>37.5</v>
      </c>
      <c r="Q1736" s="175">
        <v>33.8</v>
      </c>
      <c r="S1736" s="174">
        <f t="shared" si="52"/>
        <v>1.284064</v>
      </c>
      <c r="T1736" s="177">
        <f t="shared" si="53"/>
        <v>-1</v>
      </c>
      <c r="U1736" s="203">
        <v>2.66</v>
      </c>
      <c r="V1736" s="203">
        <v>3.69</v>
      </c>
      <c r="W1736" s="203">
        <v>4.79</v>
      </c>
      <c r="X1736" s="203">
        <v>5.73</v>
      </c>
      <c r="Y1736" s="203">
        <v>6.03</v>
      </c>
      <c r="Z1736" s="203">
        <v>5.93</v>
      </c>
      <c r="AA1736" s="203">
        <v>5.29</v>
      </c>
      <c r="AB1736" s="203">
        <v>5.19</v>
      </c>
      <c r="AC1736" s="203">
        <v>4.76</v>
      </c>
      <c r="AD1736" s="203">
        <v>3.74</v>
      </c>
      <c r="AE1736" s="203">
        <v>2.68</v>
      </c>
      <c r="AF1736" s="203">
        <v>2.26</v>
      </c>
      <c r="AG1736" s="179">
        <v>3.01695255065168</v>
      </c>
      <c r="AH1736" s="179">
        <v>4.18517101951305</v>
      </c>
      <c r="AI1736" s="179">
        <v>5.43278297654946</v>
      </c>
      <c r="AJ1736" s="179">
        <v>6.49892410347148</v>
      </c>
      <c r="AK1736" s="179">
        <v>6.83918190993595</v>
      </c>
      <c r="AL1736" s="179">
        <v>6.72576264111446</v>
      </c>
      <c r="AM1736" s="179">
        <v>5.99987932065692</v>
      </c>
      <c r="AN1736" s="179">
        <v>5.88646005183542</v>
      </c>
      <c r="AO1736" s="179">
        <v>5.39875719590301</v>
      </c>
      <c r="AP1736" s="179">
        <v>4.24188065392379</v>
      </c>
      <c r="AQ1736" s="179">
        <v>3.03963640441598</v>
      </c>
      <c r="AR1736" s="179">
        <v>2.56327547536571</v>
      </c>
      <c r="AS1736" s="177">
        <v>0.8</v>
      </c>
      <c r="AT1736" s="180">
        <v>1.05481707561945</v>
      </c>
      <c r="AU1736" s="181">
        <v>1729</v>
      </c>
    </row>
    <row r="1737" customHeight="1" spans="1:47">
      <c r="A1737" s="184" t="s">
        <v>1916</v>
      </c>
      <c r="B1737" s="185" t="s">
        <v>1995</v>
      </c>
      <c r="C1737" s="167" t="s">
        <v>1998</v>
      </c>
      <c r="D1737" s="186">
        <v>0</v>
      </c>
      <c r="E1737" s="186">
        <v>0.75</v>
      </c>
      <c r="F1737" s="186" t="s">
        <v>160</v>
      </c>
      <c r="G1737" s="186" t="s">
        <v>160</v>
      </c>
      <c r="H1737" s="186" t="s">
        <v>160</v>
      </c>
      <c r="I1737" s="196" t="s">
        <v>160</v>
      </c>
      <c r="J1737" s="186" t="s">
        <v>160</v>
      </c>
      <c r="K1737" s="196" t="s">
        <v>160</v>
      </c>
      <c r="L1737" s="171">
        <v>0.3729</v>
      </c>
      <c r="M1737" s="172">
        <v>45</v>
      </c>
      <c r="N1737" s="173">
        <v>122.05</v>
      </c>
      <c r="O1737" s="173">
        <v>37.2</v>
      </c>
      <c r="Q1737" s="175">
        <v>33.3</v>
      </c>
      <c r="S1737" s="174">
        <f t="shared" si="52"/>
        <v>1.284064</v>
      </c>
      <c r="T1737" s="177">
        <f t="shared" si="53"/>
        <v>-1</v>
      </c>
      <c r="U1737" s="203">
        <v>2.66</v>
      </c>
      <c r="V1737" s="203">
        <v>3.69</v>
      </c>
      <c r="W1737" s="203">
        <v>4.79</v>
      </c>
      <c r="X1737" s="203">
        <v>5.73</v>
      </c>
      <c r="Y1737" s="203">
        <v>6.03</v>
      </c>
      <c r="Z1737" s="203">
        <v>5.93</v>
      </c>
      <c r="AA1737" s="203">
        <v>5.29</v>
      </c>
      <c r="AB1737" s="203">
        <v>5.19</v>
      </c>
      <c r="AC1737" s="203">
        <v>4.76</v>
      </c>
      <c r="AD1737" s="203">
        <v>3.74</v>
      </c>
      <c r="AE1737" s="203">
        <v>2.68</v>
      </c>
      <c r="AF1737" s="203">
        <v>2.26</v>
      </c>
      <c r="AG1737" s="179">
        <v>3.00458955316869</v>
      </c>
      <c r="AH1737" s="179">
        <v>4.16802084631296</v>
      </c>
      <c r="AI1737" s="179">
        <v>5.41052028559324</v>
      </c>
      <c r="AJ1737" s="179">
        <v>6.47229253370549</v>
      </c>
      <c r="AK1737" s="179">
        <v>6.81115601714556</v>
      </c>
      <c r="AL1737" s="179">
        <v>6.69820152266554</v>
      </c>
      <c r="AM1737" s="179">
        <v>5.97529275799337</v>
      </c>
      <c r="AN1737" s="179">
        <v>5.86233826351335</v>
      </c>
      <c r="AO1737" s="179">
        <v>5.37663393724923</v>
      </c>
      <c r="AP1737" s="179">
        <v>4.22449809355297</v>
      </c>
      <c r="AQ1737" s="179">
        <v>3.02718045206469</v>
      </c>
      <c r="AR1737" s="179">
        <v>2.55277157524859</v>
      </c>
      <c r="AS1737" s="177">
        <v>0.8</v>
      </c>
      <c r="AT1737" s="180">
        <v>1.04447099646458</v>
      </c>
      <c r="AU1737" s="181">
        <v>1730</v>
      </c>
    </row>
    <row r="1738" customHeight="1" spans="1:47">
      <c r="A1738" s="184" t="s">
        <v>1916</v>
      </c>
      <c r="B1738" s="185" t="s">
        <v>1995</v>
      </c>
      <c r="C1738" s="167" t="s">
        <v>1999</v>
      </c>
      <c r="D1738" s="186">
        <v>0</v>
      </c>
      <c r="E1738" s="186">
        <v>0.75</v>
      </c>
      <c r="F1738" s="186" t="s">
        <v>160</v>
      </c>
      <c r="G1738" s="186" t="s">
        <v>160</v>
      </c>
      <c r="H1738" s="186" t="s">
        <v>160</v>
      </c>
      <c r="I1738" s="196" t="s">
        <v>160</v>
      </c>
      <c r="J1738" s="186" t="s">
        <v>160</v>
      </c>
      <c r="K1738" s="196" t="s">
        <v>160</v>
      </c>
      <c r="L1738" s="171">
        <v>0.3729</v>
      </c>
      <c r="M1738" s="172">
        <v>17</v>
      </c>
      <c r="N1738" s="173">
        <v>122.42</v>
      </c>
      <c r="O1738" s="173">
        <v>37.17</v>
      </c>
      <c r="Q1738" s="175">
        <v>33.27</v>
      </c>
      <c r="S1738" s="174">
        <f t="shared" si="52"/>
        <v>1.284064</v>
      </c>
      <c r="T1738" s="177">
        <f t="shared" si="53"/>
        <v>-1</v>
      </c>
      <c r="U1738" s="203">
        <v>2.66</v>
      </c>
      <c r="V1738" s="203">
        <v>3.69</v>
      </c>
      <c r="W1738" s="203">
        <v>4.79</v>
      </c>
      <c r="X1738" s="203">
        <v>5.73</v>
      </c>
      <c r="Y1738" s="203">
        <v>6.03</v>
      </c>
      <c r="Z1738" s="203">
        <v>5.93</v>
      </c>
      <c r="AA1738" s="203">
        <v>5.29</v>
      </c>
      <c r="AB1738" s="203">
        <v>5.19</v>
      </c>
      <c r="AC1738" s="203">
        <v>4.76</v>
      </c>
      <c r="AD1738" s="203">
        <v>3.74</v>
      </c>
      <c r="AE1738" s="203">
        <v>2.68</v>
      </c>
      <c r="AF1738" s="203">
        <v>2.26</v>
      </c>
      <c r="AG1738" s="179">
        <v>3.00341291399806</v>
      </c>
      <c r="AH1738" s="179">
        <v>4.16638859122287</v>
      </c>
      <c r="AI1738" s="179">
        <v>5.408401450395</v>
      </c>
      <c r="AJ1738" s="179">
        <v>6.46975789368754</v>
      </c>
      <c r="AK1738" s="179">
        <v>6.80848867346176</v>
      </c>
      <c r="AL1738" s="179">
        <v>6.69557841353702</v>
      </c>
      <c r="AM1738" s="179">
        <v>5.97295275001869</v>
      </c>
      <c r="AN1738" s="179">
        <v>5.86004249009395</v>
      </c>
      <c r="AO1738" s="179">
        <v>5.37452837241757</v>
      </c>
      <c r="AP1738" s="179">
        <v>4.22284372118524</v>
      </c>
      <c r="AQ1738" s="179">
        <v>3.025994965983</v>
      </c>
      <c r="AR1738" s="179">
        <v>2.5517718742991</v>
      </c>
      <c r="AS1738" s="177">
        <v>0.8</v>
      </c>
      <c r="AT1738" s="180">
        <v>1.04542968399226</v>
      </c>
      <c r="AU1738" s="181">
        <v>1731</v>
      </c>
    </row>
    <row r="1739" customHeight="1" spans="1:47">
      <c r="A1739" s="184" t="s">
        <v>1916</v>
      </c>
      <c r="B1739" s="185" t="s">
        <v>1995</v>
      </c>
      <c r="C1739" s="167" t="s">
        <v>2000</v>
      </c>
      <c r="D1739" s="186">
        <v>0</v>
      </c>
      <c r="E1739" s="186">
        <v>0.75</v>
      </c>
      <c r="F1739" s="186" t="s">
        <v>160</v>
      </c>
      <c r="G1739" s="186" t="s">
        <v>160</v>
      </c>
      <c r="H1739" s="186" t="s">
        <v>160</v>
      </c>
      <c r="I1739" s="196" t="s">
        <v>160</v>
      </c>
      <c r="J1739" s="186" t="s">
        <v>160</v>
      </c>
      <c r="K1739" s="196" t="s">
        <v>160</v>
      </c>
      <c r="L1739" s="171">
        <v>0.3729</v>
      </c>
      <c r="M1739" s="172">
        <v>27</v>
      </c>
      <c r="N1739" s="173">
        <v>121.53</v>
      </c>
      <c r="O1739" s="173">
        <v>36.92</v>
      </c>
      <c r="Q1739" s="175">
        <v>33.32</v>
      </c>
      <c r="S1739" s="174">
        <f t="shared" ref="S1739:S1802" si="54">(U1739*31+V1739*28+W1739*31+X1739*30+Y1739*31+Z1739*30+AA1739*31+AB1739*31+AC1739*30+AD1739*31+AE1739*30+AF1739*31)*AS1739/1000</f>
        <v>1.235736</v>
      </c>
      <c r="T1739" s="177">
        <f t="shared" ref="T1739:T1802" si="55">P1739/S1739-1</f>
        <v>-1</v>
      </c>
      <c r="U1739" s="203">
        <v>2.69</v>
      </c>
      <c r="V1739" s="203">
        <v>3.53</v>
      </c>
      <c r="W1739" s="203">
        <v>4.51</v>
      </c>
      <c r="X1739" s="203">
        <v>5.47</v>
      </c>
      <c r="Y1739" s="203">
        <v>5.87</v>
      </c>
      <c r="Z1739" s="203">
        <v>5.61</v>
      </c>
      <c r="AA1739" s="203">
        <v>4.99</v>
      </c>
      <c r="AB1739" s="203">
        <v>4.9</v>
      </c>
      <c r="AC1739" s="203">
        <v>4.53</v>
      </c>
      <c r="AD1739" s="203">
        <v>3.62</v>
      </c>
      <c r="AE1739" s="203">
        <v>2.69</v>
      </c>
      <c r="AF1739" s="203">
        <v>2.35</v>
      </c>
      <c r="AG1739" s="179">
        <v>3.03343575003075</v>
      </c>
      <c r="AH1739" s="179">
        <v>3.98067962736377</v>
      </c>
      <c r="AI1739" s="179">
        <v>5.0857974842523</v>
      </c>
      <c r="AJ1739" s="179">
        <v>6.16836191549004</v>
      </c>
      <c r="AK1739" s="179">
        <v>6.61943042850576</v>
      </c>
      <c r="AL1739" s="179">
        <v>6.32623589504554</v>
      </c>
      <c r="AM1739" s="179">
        <v>5.62707969987117</v>
      </c>
      <c r="AN1739" s="179">
        <v>5.52558928444263</v>
      </c>
      <c r="AO1739" s="179">
        <v>5.10835090990309</v>
      </c>
      <c r="AP1739" s="179">
        <v>4.08217004279231</v>
      </c>
      <c r="AQ1739" s="179">
        <v>3.03343575003075</v>
      </c>
      <c r="AR1739" s="179">
        <v>2.65002751396738</v>
      </c>
      <c r="AS1739" s="177">
        <v>0.8</v>
      </c>
      <c r="AT1739" s="180">
        <v>1.04019903103313</v>
      </c>
      <c r="AU1739" s="181">
        <v>1732</v>
      </c>
    </row>
    <row r="1740" customHeight="1" spans="1:47">
      <c r="A1740" s="184" t="s">
        <v>1916</v>
      </c>
      <c r="B1740" s="185" t="s">
        <v>2001</v>
      </c>
      <c r="C1740" s="167" t="s">
        <v>2002</v>
      </c>
      <c r="D1740" s="186">
        <v>0</v>
      </c>
      <c r="E1740" s="186">
        <v>0.75</v>
      </c>
      <c r="F1740" s="186" t="s">
        <v>160</v>
      </c>
      <c r="G1740" s="186" t="s">
        <v>160</v>
      </c>
      <c r="H1740" s="186" t="s">
        <v>160</v>
      </c>
      <c r="I1740" s="196" t="s">
        <v>160</v>
      </c>
      <c r="J1740" s="186" t="s">
        <v>160</v>
      </c>
      <c r="K1740" s="196" t="s">
        <v>160</v>
      </c>
      <c r="L1740" s="171">
        <v>0.3729</v>
      </c>
      <c r="M1740" s="172">
        <v>39</v>
      </c>
      <c r="N1740" s="173">
        <v>116.58</v>
      </c>
      <c r="O1740" s="173">
        <v>35.42</v>
      </c>
      <c r="Q1740" s="175">
        <v>32.42</v>
      </c>
      <c r="S1740" s="174">
        <f t="shared" si="54"/>
        <v>1.228152</v>
      </c>
      <c r="T1740" s="177">
        <f t="shared" si="55"/>
        <v>-1</v>
      </c>
      <c r="U1740" s="203">
        <v>2.91</v>
      </c>
      <c r="V1740" s="203">
        <v>3.63</v>
      </c>
      <c r="W1740" s="203">
        <v>4.51</v>
      </c>
      <c r="X1740" s="203">
        <v>5.34</v>
      </c>
      <c r="Y1740" s="203">
        <v>5.6</v>
      </c>
      <c r="Z1740" s="203">
        <v>5.62</v>
      </c>
      <c r="AA1740" s="203">
        <v>4.88</v>
      </c>
      <c r="AB1740" s="203">
        <v>4.77</v>
      </c>
      <c r="AC1740" s="203">
        <v>4.28</v>
      </c>
      <c r="AD1740" s="203">
        <v>3.42</v>
      </c>
      <c r="AE1740" s="203">
        <v>2.94</v>
      </c>
      <c r="AF1740" s="203">
        <v>2.56</v>
      </c>
      <c r="AG1740" s="179">
        <v>3.2560481113087</v>
      </c>
      <c r="AH1740" s="179">
        <v>4.06166826256033</v>
      </c>
      <c r="AI1740" s="179">
        <v>5.04631511409011</v>
      </c>
      <c r="AJ1740" s="179">
        <v>5.97501612178297</v>
      </c>
      <c r="AK1740" s="179">
        <v>6.26593450973495</v>
      </c>
      <c r="AL1740" s="179">
        <v>6.28831284726972</v>
      </c>
      <c r="AM1740" s="179">
        <v>5.46031435848331</v>
      </c>
      <c r="AN1740" s="179">
        <v>5.33723350204209</v>
      </c>
      <c r="AO1740" s="179">
        <v>4.78896423244028</v>
      </c>
      <c r="AP1740" s="179">
        <v>3.82669571844527</v>
      </c>
      <c r="AQ1740" s="179">
        <v>3.28961561761085</v>
      </c>
      <c r="AR1740" s="179">
        <v>2.86442720445026</v>
      </c>
      <c r="AS1740" s="177">
        <v>0.8</v>
      </c>
      <c r="AT1740" s="180">
        <v>1.04507049152224</v>
      </c>
      <c r="AU1740" s="181">
        <v>1733</v>
      </c>
    </row>
    <row r="1741" customHeight="1" spans="1:47">
      <c r="A1741" s="184" t="s">
        <v>1916</v>
      </c>
      <c r="B1741" s="185" t="s">
        <v>2001</v>
      </c>
      <c r="C1741" s="167" t="s">
        <v>1920</v>
      </c>
      <c r="D1741" s="186">
        <v>0</v>
      </c>
      <c r="E1741" s="186">
        <v>0.75</v>
      </c>
      <c r="F1741" s="186" t="s">
        <v>160</v>
      </c>
      <c r="G1741" s="186" t="s">
        <v>160</v>
      </c>
      <c r="H1741" s="186" t="s">
        <v>160</v>
      </c>
      <c r="I1741" s="196" t="s">
        <v>160</v>
      </c>
      <c r="J1741" s="186" t="s">
        <v>160</v>
      </c>
      <c r="K1741" s="196" t="s">
        <v>160</v>
      </c>
      <c r="L1741" s="171">
        <v>0.3729</v>
      </c>
      <c r="M1741" s="172">
        <v>60</v>
      </c>
      <c r="N1741" s="173">
        <v>116.58</v>
      </c>
      <c r="O1741" s="173">
        <v>35.4</v>
      </c>
      <c r="Q1741" s="175">
        <v>32.4</v>
      </c>
      <c r="S1741" s="174">
        <f t="shared" si="54"/>
        <v>1.228152</v>
      </c>
      <c r="T1741" s="177">
        <f t="shared" si="55"/>
        <v>-1</v>
      </c>
      <c r="U1741" s="203">
        <v>2.91</v>
      </c>
      <c r="V1741" s="203">
        <v>3.63</v>
      </c>
      <c r="W1741" s="203">
        <v>4.51</v>
      </c>
      <c r="X1741" s="203">
        <v>5.34</v>
      </c>
      <c r="Y1741" s="203">
        <v>5.6</v>
      </c>
      <c r="Z1741" s="203">
        <v>5.62</v>
      </c>
      <c r="AA1741" s="203">
        <v>4.88</v>
      </c>
      <c r="AB1741" s="203">
        <v>4.77</v>
      </c>
      <c r="AC1741" s="203">
        <v>4.28</v>
      </c>
      <c r="AD1741" s="203">
        <v>3.42</v>
      </c>
      <c r="AE1741" s="203">
        <v>2.94</v>
      </c>
      <c r="AF1741" s="203">
        <v>2.56</v>
      </c>
      <c r="AG1741" s="179">
        <v>3.25546049674633</v>
      </c>
      <c r="AH1741" s="179">
        <v>4.0609352588279</v>
      </c>
      <c r="AI1741" s="179">
        <v>5.04540441248314</v>
      </c>
      <c r="AJ1741" s="179">
        <v>5.97393781877162</v>
      </c>
      <c r="AK1741" s="179">
        <v>6.26480370507885</v>
      </c>
      <c r="AL1741" s="179">
        <v>6.28717800402556</v>
      </c>
      <c r="AM1741" s="179">
        <v>5.45932894299728</v>
      </c>
      <c r="AN1741" s="179">
        <v>5.33627029879038</v>
      </c>
      <c r="AO1741" s="179">
        <v>4.78809997459598</v>
      </c>
      <c r="AP1741" s="179">
        <v>3.82600511988744</v>
      </c>
      <c r="AQ1741" s="179">
        <v>3.2890219451664</v>
      </c>
      <c r="AR1741" s="179">
        <v>2.8639102651789</v>
      </c>
      <c r="AS1741" s="177">
        <v>0.8</v>
      </c>
      <c r="AT1741" s="180">
        <v>1.04804199286513</v>
      </c>
      <c r="AU1741" s="181">
        <v>1734</v>
      </c>
    </row>
    <row r="1742" customHeight="1" spans="1:47">
      <c r="A1742" s="184" t="s">
        <v>1916</v>
      </c>
      <c r="B1742" s="185" t="s">
        <v>2001</v>
      </c>
      <c r="C1742" s="167" t="s">
        <v>2003</v>
      </c>
      <c r="D1742" s="186">
        <v>0</v>
      </c>
      <c r="E1742" s="186">
        <v>0.75</v>
      </c>
      <c r="F1742" s="186" t="s">
        <v>160</v>
      </c>
      <c r="G1742" s="186" t="s">
        <v>160</v>
      </c>
      <c r="H1742" s="186" t="s">
        <v>160</v>
      </c>
      <c r="I1742" s="196" t="s">
        <v>160</v>
      </c>
      <c r="J1742" s="186" t="s">
        <v>160</v>
      </c>
      <c r="K1742" s="196" t="s">
        <v>160</v>
      </c>
      <c r="L1742" s="171">
        <v>0.3729</v>
      </c>
      <c r="M1742" s="172">
        <v>40</v>
      </c>
      <c r="N1742" s="173">
        <v>116.58</v>
      </c>
      <c r="O1742" s="173">
        <v>35.42</v>
      </c>
      <c r="Q1742" s="175">
        <v>32.42</v>
      </c>
      <c r="S1742" s="174">
        <f t="shared" si="54"/>
        <v>1.228152</v>
      </c>
      <c r="T1742" s="177">
        <f t="shared" si="55"/>
        <v>-1</v>
      </c>
      <c r="U1742" s="203">
        <v>2.91</v>
      </c>
      <c r="V1742" s="203">
        <v>3.63</v>
      </c>
      <c r="W1742" s="203">
        <v>4.51</v>
      </c>
      <c r="X1742" s="203">
        <v>5.34</v>
      </c>
      <c r="Y1742" s="203">
        <v>5.6</v>
      </c>
      <c r="Z1742" s="203">
        <v>5.62</v>
      </c>
      <c r="AA1742" s="203">
        <v>4.88</v>
      </c>
      <c r="AB1742" s="203">
        <v>4.77</v>
      </c>
      <c r="AC1742" s="203">
        <v>4.28</v>
      </c>
      <c r="AD1742" s="203">
        <v>3.42</v>
      </c>
      <c r="AE1742" s="203">
        <v>2.94</v>
      </c>
      <c r="AF1742" s="203">
        <v>2.56</v>
      </c>
      <c r="AG1742" s="179">
        <v>3.2560481113087</v>
      </c>
      <c r="AH1742" s="179">
        <v>4.06166826256033</v>
      </c>
      <c r="AI1742" s="179">
        <v>5.04631511409011</v>
      </c>
      <c r="AJ1742" s="179">
        <v>5.97501612178297</v>
      </c>
      <c r="AK1742" s="179">
        <v>6.26593450973495</v>
      </c>
      <c r="AL1742" s="179">
        <v>6.28831284726972</v>
      </c>
      <c r="AM1742" s="179">
        <v>5.46031435848331</v>
      </c>
      <c r="AN1742" s="179">
        <v>5.33723350204209</v>
      </c>
      <c r="AO1742" s="179">
        <v>4.78896423244028</v>
      </c>
      <c r="AP1742" s="179">
        <v>3.82669571844527</v>
      </c>
      <c r="AQ1742" s="179">
        <v>3.28961561761085</v>
      </c>
      <c r="AR1742" s="179">
        <v>2.86442720445026</v>
      </c>
      <c r="AS1742" s="177">
        <v>0.8</v>
      </c>
      <c r="AT1742" s="180">
        <v>1.0452337608268</v>
      </c>
      <c r="AU1742" s="181">
        <v>1735</v>
      </c>
    </row>
    <row r="1743" customHeight="1" spans="1:47">
      <c r="A1743" s="184" t="s">
        <v>1916</v>
      </c>
      <c r="B1743" s="185" t="s">
        <v>2001</v>
      </c>
      <c r="C1743" s="167" t="s">
        <v>2004</v>
      </c>
      <c r="D1743" s="186">
        <v>0</v>
      </c>
      <c r="E1743" s="186">
        <v>0.75</v>
      </c>
      <c r="F1743" s="186" t="s">
        <v>160</v>
      </c>
      <c r="G1743" s="186" t="s">
        <v>160</v>
      </c>
      <c r="H1743" s="186" t="s">
        <v>160</v>
      </c>
      <c r="I1743" s="196" t="s">
        <v>160</v>
      </c>
      <c r="J1743" s="186" t="s">
        <v>160</v>
      </c>
      <c r="K1743" s="196" t="s">
        <v>160</v>
      </c>
      <c r="L1743" s="171">
        <v>0.3729</v>
      </c>
      <c r="M1743" s="172">
        <v>35</v>
      </c>
      <c r="N1743" s="173">
        <v>117.13</v>
      </c>
      <c r="O1743" s="173">
        <v>34.82</v>
      </c>
      <c r="Q1743" s="175">
        <v>31.82</v>
      </c>
      <c r="S1743" s="174">
        <f t="shared" si="54"/>
        <v>1.2022</v>
      </c>
      <c r="T1743" s="177">
        <f t="shared" si="55"/>
        <v>-1</v>
      </c>
      <c r="U1743" s="203">
        <v>2.93</v>
      </c>
      <c r="V1743" s="203">
        <v>3.57</v>
      </c>
      <c r="W1743" s="203">
        <v>4.22</v>
      </c>
      <c r="X1743" s="203">
        <v>5.07</v>
      </c>
      <c r="Y1743" s="203">
        <v>5.45</v>
      </c>
      <c r="Z1743" s="203">
        <v>5.44</v>
      </c>
      <c r="AA1743" s="203">
        <v>4.91</v>
      </c>
      <c r="AB1743" s="203">
        <v>4.63</v>
      </c>
      <c r="AC1743" s="203">
        <v>4.19</v>
      </c>
      <c r="AD1743" s="203">
        <v>3.42</v>
      </c>
      <c r="AE1743" s="203">
        <v>2.93</v>
      </c>
      <c r="AF1743" s="203">
        <v>2.63</v>
      </c>
      <c r="AG1743" s="179">
        <v>3.25861234403593</v>
      </c>
      <c r="AH1743" s="179">
        <v>3.97039114955914</v>
      </c>
      <c r="AI1743" s="179">
        <v>4.69329149891865</v>
      </c>
      <c r="AJ1743" s="179">
        <v>5.63862272500416</v>
      </c>
      <c r="AK1743" s="179">
        <v>6.06124139078356</v>
      </c>
      <c r="AL1743" s="179">
        <v>6.05011984694726</v>
      </c>
      <c r="AM1743" s="179">
        <v>5.46067802362336</v>
      </c>
      <c r="AN1743" s="179">
        <v>5.14927479620695</v>
      </c>
      <c r="AO1743" s="179">
        <v>4.65992686740975</v>
      </c>
      <c r="AP1743" s="179">
        <v>3.80356799201464</v>
      </c>
      <c r="AQ1743" s="179">
        <v>3.25861234403593</v>
      </c>
      <c r="AR1743" s="179">
        <v>2.92496602894693</v>
      </c>
      <c r="AS1743" s="177">
        <v>0.8</v>
      </c>
      <c r="AT1743" s="180">
        <v>1.07051483656737</v>
      </c>
      <c r="AU1743" s="181">
        <v>1736</v>
      </c>
    </row>
    <row r="1744" customHeight="1" spans="1:47">
      <c r="A1744" s="184" t="s">
        <v>1916</v>
      </c>
      <c r="B1744" s="185" t="s">
        <v>2001</v>
      </c>
      <c r="C1744" s="167" t="s">
        <v>2005</v>
      </c>
      <c r="D1744" s="186">
        <v>0</v>
      </c>
      <c r="E1744" s="186">
        <v>0.75</v>
      </c>
      <c r="F1744" s="186" t="s">
        <v>160</v>
      </c>
      <c r="G1744" s="186" t="s">
        <v>160</v>
      </c>
      <c r="H1744" s="186" t="s">
        <v>160</v>
      </c>
      <c r="I1744" s="196" t="s">
        <v>160</v>
      </c>
      <c r="J1744" s="186" t="s">
        <v>160</v>
      </c>
      <c r="K1744" s="196" t="s">
        <v>160</v>
      </c>
      <c r="L1744" s="171">
        <v>0.3729</v>
      </c>
      <c r="M1744" s="172">
        <v>35</v>
      </c>
      <c r="N1744" s="173">
        <v>116.65</v>
      </c>
      <c r="O1744" s="173">
        <v>35</v>
      </c>
      <c r="Q1744" s="175">
        <v>31.8</v>
      </c>
      <c r="S1744" s="174">
        <f t="shared" si="54"/>
        <v>1.228152</v>
      </c>
      <c r="T1744" s="177">
        <f t="shared" si="55"/>
        <v>-1</v>
      </c>
      <c r="U1744" s="203">
        <v>2.91</v>
      </c>
      <c r="V1744" s="203">
        <v>3.63</v>
      </c>
      <c r="W1744" s="203">
        <v>4.51</v>
      </c>
      <c r="X1744" s="203">
        <v>5.34</v>
      </c>
      <c r="Y1744" s="203">
        <v>5.6</v>
      </c>
      <c r="Z1744" s="203">
        <v>5.62</v>
      </c>
      <c r="AA1744" s="203">
        <v>4.88</v>
      </c>
      <c r="AB1744" s="203">
        <v>4.77</v>
      </c>
      <c r="AC1744" s="203">
        <v>4.28</v>
      </c>
      <c r="AD1744" s="203">
        <v>3.42</v>
      </c>
      <c r="AE1744" s="203">
        <v>2.94</v>
      </c>
      <c r="AF1744" s="203">
        <v>2.56</v>
      </c>
      <c r="AG1744" s="179">
        <v>3.2389883336916</v>
      </c>
      <c r="AH1744" s="179">
        <v>4.04038750903797</v>
      </c>
      <c r="AI1744" s="179">
        <v>5.01987539001687</v>
      </c>
      <c r="AJ1744" s="179">
        <v>5.94371055048561</v>
      </c>
      <c r="AK1744" s="179">
        <v>6.23310469713846</v>
      </c>
      <c r="AL1744" s="179">
        <v>6.25536578534253</v>
      </c>
      <c r="AM1744" s="179">
        <v>5.43170552179209</v>
      </c>
      <c r="AN1744" s="179">
        <v>5.30926953666973</v>
      </c>
      <c r="AO1744" s="179">
        <v>4.76387287567011</v>
      </c>
      <c r="AP1744" s="179">
        <v>3.80664608289528</v>
      </c>
      <c r="AQ1744" s="179">
        <v>3.27237996599769</v>
      </c>
      <c r="AR1744" s="179">
        <v>2.84941929012044</v>
      </c>
      <c r="AS1744" s="177">
        <v>0.8</v>
      </c>
      <c r="AT1744" s="180">
        <v>1.07051483656737</v>
      </c>
      <c r="AU1744" s="181">
        <v>1737</v>
      </c>
    </row>
    <row r="1745" customHeight="1" spans="1:47">
      <c r="A1745" s="184" t="s">
        <v>1916</v>
      </c>
      <c r="B1745" s="185" t="s">
        <v>2001</v>
      </c>
      <c r="C1745" s="167" t="s">
        <v>2006</v>
      </c>
      <c r="D1745" s="186">
        <v>0</v>
      </c>
      <c r="E1745" s="186">
        <v>0.75</v>
      </c>
      <c r="F1745" s="186" t="s">
        <v>160</v>
      </c>
      <c r="G1745" s="186" t="s">
        <v>160</v>
      </c>
      <c r="H1745" s="186" t="s">
        <v>160</v>
      </c>
      <c r="I1745" s="196" t="s">
        <v>160</v>
      </c>
      <c r="J1745" s="186" t="s">
        <v>160</v>
      </c>
      <c r="K1745" s="196" t="s">
        <v>160</v>
      </c>
      <c r="L1745" s="171">
        <v>0.3729</v>
      </c>
      <c r="M1745" s="172">
        <v>38</v>
      </c>
      <c r="N1745" s="173">
        <v>116.3</v>
      </c>
      <c r="O1745" s="173">
        <v>35.07</v>
      </c>
      <c r="Q1745" s="175">
        <v>31.87</v>
      </c>
      <c r="S1745" s="174">
        <f t="shared" si="54"/>
        <v>1.228152</v>
      </c>
      <c r="T1745" s="177">
        <f t="shared" si="55"/>
        <v>-1</v>
      </c>
      <c r="U1745" s="203">
        <v>2.91</v>
      </c>
      <c r="V1745" s="203">
        <v>3.63</v>
      </c>
      <c r="W1745" s="203">
        <v>4.51</v>
      </c>
      <c r="X1745" s="203">
        <v>5.34</v>
      </c>
      <c r="Y1745" s="203">
        <v>5.6</v>
      </c>
      <c r="Z1745" s="203">
        <v>5.62</v>
      </c>
      <c r="AA1745" s="203">
        <v>4.88</v>
      </c>
      <c r="AB1745" s="203">
        <v>4.77</v>
      </c>
      <c r="AC1745" s="203">
        <v>4.28</v>
      </c>
      <c r="AD1745" s="203">
        <v>3.42</v>
      </c>
      <c r="AE1745" s="203">
        <v>2.94</v>
      </c>
      <c r="AF1745" s="203">
        <v>2.56</v>
      </c>
      <c r="AG1745" s="179">
        <v>3.24149043440877</v>
      </c>
      <c r="AH1745" s="179">
        <v>4.04350868622125</v>
      </c>
      <c r="AI1745" s="179">
        <v>5.02375321621428</v>
      </c>
      <c r="AJ1745" s="179">
        <v>5.94830203427589</v>
      </c>
      <c r="AK1745" s="179">
        <v>6.23791973631928</v>
      </c>
      <c r="AL1745" s="179">
        <v>6.26019802109185</v>
      </c>
      <c r="AM1745" s="179">
        <v>5.4359014845068</v>
      </c>
      <c r="AN1745" s="179">
        <v>5.31337091825767</v>
      </c>
      <c r="AO1745" s="179">
        <v>4.76755294132974</v>
      </c>
      <c r="AP1745" s="179">
        <v>3.80958669610928</v>
      </c>
      <c r="AQ1745" s="179">
        <v>3.27490786156762</v>
      </c>
      <c r="AR1745" s="179">
        <v>2.85162045088881</v>
      </c>
      <c r="AS1745" s="177">
        <v>0.8</v>
      </c>
      <c r="AT1745" s="180">
        <v>1.07058066309253</v>
      </c>
      <c r="AU1745" s="181">
        <v>1738</v>
      </c>
    </row>
    <row r="1746" customHeight="1" spans="1:47">
      <c r="A1746" s="184" t="s">
        <v>1916</v>
      </c>
      <c r="B1746" s="185" t="s">
        <v>2001</v>
      </c>
      <c r="C1746" s="167" t="s">
        <v>2007</v>
      </c>
      <c r="D1746" s="186">
        <v>0</v>
      </c>
      <c r="E1746" s="186">
        <v>0.75</v>
      </c>
      <c r="F1746" s="186" t="s">
        <v>160</v>
      </c>
      <c r="G1746" s="186" t="s">
        <v>160</v>
      </c>
      <c r="H1746" s="186" t="s">
        <v>160</v>
      </c>
      <c r="I1746" s="196" t="s">
        <v>160</v>
      </c>
      <c r="J1746" s="186" t="s">
        <v>160</v>
      </c>
      <c r="K1746" s="196" t="s">
        <v>160</v>
      </c>
      <c r="L1746" s="171">
        <v>0.3729</v>
      </c>
      <c r="M1746" s="172">
        <v>44</v>
      </c>
      <c r="N1746" s="173">
        <v>116.33</v>
      </c>
      <c r="O1746" s="173">
        <v>35.42</v>
      </c>
      <c r="Q1746" s="175">
        <v>32.42</v>
      </c>
      <c r="S1746" s="174">
        <f t="shared" si="54"/>
        <v>1.228152</v>
      </c>
      <c r="T1746" s="177">
        <f t="shared" si="55"/>
        <v>-1</v>
      </c>
      <c r="U1746" s="203">
        <v>2.91</v>
      </c>
      <c r="V1746" s="203">
        <v>3.63</v>
      </c>
      <c r="W1746" s="203">
        <v>4.51</v>
      </c>
      <c r="X1746" s="203">
        <v>5.34</v>
      </c>
      <c r="Y1746" s="203">
        <v>5.6</v>
      </c>
      <c r="Z1746" s="203">
        <v>5.62</v>
      </c>
      <c r="AA1746" s="203">
        <v>4.88</v>
      </c>
      <c r="AB1746" s="203">
        <v>4.77</v>
      </c>
      <c r="AC1746" s="203">
        <v>4.28</v>
      </c>
      <c r="AD1746" s="203">
        <v>3.42</v>
      </c>
      <c r="AE1746" s="203">
        <v>2.94</v>
      </c>
      <c r="AF1746" s="203">
        <v>2.56</v>
      </c>
      <c r="AG1746" s="179">
        <v>3.2560481113087</v>
      </c>
      <c r="AH1746" s="179">
        <v>4.06166826256033</v>
      </c>
      <c r="AI1746" s="179">
        <v>5.04631511409011</v>
      </c>
      <c r="AJ1746" s="179">
        <v>5.97501612178297</v>
      </c>
      <c r="AK1746" s="179">
        <v>6.26593450973495</v>
      </c>
      <c r="AL1746" s="179">
        <v>6.28831284726972</v>
      </c>
      <c r="AM1746" s="179">
        <v>5.46031435848331</v>
      </c>
      <c r="AN1746" s="179">
        <v>5.33723350204209</v>
      </c>
      <c r="AO1746" s="179">
        <v>4.78896423244028</v>
      </c>
      <c r="AP1746" s="179">
        <v>3.82669571844527</v>
      </c>
      <c r="AQ1746" s="179">
        <v>3.28961561761085</v>
      </c>
      <c r="AR1746" s="179">
        <v>2.86442720445026</v>
      </c>
      <c r="AS1746" s="177">
        <v>0.8</v>
      </c>
      <c r="AT1746" s="180">
        <v>1.07101219253527</v>
      </c>
      <c r="AU1746" s="181">
        <v>1739</v>
      </c>
    </row>
    <row r="1747" customHeight="1" spans="1:47">
      <c r="A1747" s="184" t="s">
        <v>1916</v>
      </c>
      <c r="B1747" s="185" t="s">
        <v>2001</v>
      </c>
      <c r="C1747" s="167" t="s">
        <v>2008</v>
      </c>
      <c r="D1747" s="186">
        <v>0</v>
      </c>
      <c r="E1747" s="186">
        <v>0.75</v>
      </c>
      <c r="F1747" s="186" t="s">
        <v>160</v>
      </c>
      <c r="G1747" s="186" t="s">
        <v>160</v>
      </c>
      <c r="H1747" s="186" t="s">
        <v>160</v>
      </c>
      <c r="I1747" s="196" t="s">
        <v>160</v>
      </c>
      <c r="J1747" s="186" t="s">
        <v>160</v>
      </c>
      <c r="K1747" s="196" t="s">
        <v>160</v>
      </c>
      <c r="L1747" s="171">
        <v>0.3729</v>
      </c>
      <c r="M1747" s="172">
        <v>45</v>
      </c>
      <c r="N1747" s="173">
        <v>116.48</v>
      </c>
      <c r="O1747" s="173">
        <v>35.73</v>
      </c>
      <c r="Q1747" s="175">
        <v>32.93</v>
      </c>
      <c r="S1747" s="174">
        <f t="shared" si="54"/>
        <v>1.228152</v>
      </c>
      <c r="T1747" s="177">
        <f t="shared" si="55"/>
        <v>-1</v>
      </c>
      <c r="U1747" s="203">
        <v>2.91</v>
      </c>
      <c r="V1747" s="203">
        <v>3.63</v>
      </c>
      <c r="W1747" s="203">
        <v>4.51</v>
      </c>
      <c r="X1747" s="203">
        <v>5.34</v>
      </c>
      <c r="Y1747" s="203">
        <v>5.6</v>
      </c>
      <c r="Z1747" s="203">
        <v>5.62</v>
      </c>
      <c r="AA1747" s="203">
        <v>4.88</v>
      </c>
      <c r="AB1747" s="203">
        <v>4.77</v>
      </c>
      <c r="AC1747" s="203">
        <v>4.28</v>
      </c>
      <c r="AD1747" s="203">
        <v>3.42</v>
      </c>
      <c r="AE1747" s="203">
        <v>2.94</v>
      </c>
      <c r="AF1747" s="203">
        <v>2.56</v>
      </c>
      <c r="AG1747" s="179">
        <v>3.2685965255115</v>
      </c>
      <c r="AH1747" s="179">
        <v>4.07732143904012</v>
      </c>
      <c r="AI1747" s="179">
        <v>5.06576300001954</v>
      </c>
      <c r="AJ1747" s="179">
        <v>5.99804310867059</v>
      </c>
      <c r="AK1747" s="179">
        <v>6.29008266077814</v>
      </c>
      <c r="AL1747" s="179">
        <v>6.31254724170949</v>
      </c>
      <c r="AM1747" s="179">
        <v>5.48135774724953</v>
      </c>
      <c r="AN1747" s="179">
        <v>5.3578025521271</v>
      </c>
      <c r="AO1747" s="179">
        <v>4.80742031930901</v>
      </c>
      <c r="AP1747" s="179">
        <v>3.84144333926094</v>
      </c>
      <c r="AQ1747" s="179">
        <v>3.30229339690853</v>
      </c>
      <c r="AR1747" s="179">
        <v>2.87546635921287</v>
      </c>
      <c r="AS1747" s="177">
        <v>0.8</v>
      </c>
      <c r="AT1747" s="180">
        <v>1.06415442758664</v>
      </c>
      <c r="AU1747" s="181">
        <v>1740</v>
      </c>
    </row>
    <row r="1748" customHeight="1" spans="1:47">
      <c r="A1748" s="184" t="s">
        <v>1916</v>
      </c>
      <c r="B1748" s="185" t="s">
        <v>2001</v>
      </c>
      <c r="C1748" s="167" t="s">
        <v>2009</v>
      </c>
      <c r="D1748" s="186">
        <v>0</v>
      </c>
      <c r="E1748" s="186">
        <v>0.75</v>
      </c>
      <c r="F1748" s="186" t="s">
        <v>160</v>
      </c>
      <c r="G1748" s="186" t="s">
        <v>160</v>
      </c>
      <c r="H1748" s="186" t="s">
        <v>160</v>
      </c>
      <c r="I1748" s="196" t="s">
        <v>160</v>
      </c>
      <c r="J1748" s="186" t="s">
        <v>160</v>
      </c>
      <c r="K1748" s="196" t="s">
        <v>160</v>
      </c>
      <c r="L1748" s="171">
        <v>0.3729</v>
      </c>
      <c r="M1748" s="172">
        <v>99</v>
      </c>
      <c r="N1748" s="173">
        <v>117.27</v>
      </c>
      <c r="O1748" s="173">
        <v>35.67</v>
      </c>
      <c r="Q1748" s="175">
        <v>33.27</v>
      </c>
      <c r="S1748" s="174">
        <f t="shared" si="54"/>
        <v>1.24512</v>
      </c>
      <c r="T1748" s="177">
        <f t="shared" si="55"/>
        <v>-1</v>
      </c>
      <c r="U1748" s="203">
        <v>2.98</v>
      </c>
      <c r="V1748" s="203">
        <v>3.74</v>
      </c>
      <c r="W1748" s="203">
        <v>4.61</v>
      </c>
      <c r="X1748" s="203">
        <v>5.38</v>
      </c>
      <c r="Y1748" s="203">
        <v>5.7</v>
      </c>
      <c r="Z1748" s="203">
        <v>5.67</v>
      </c>
      <c r="AA1748" s="203">
        <v>4.92</v>
      </c>
      <c r="AB1748" s="203">
        <v>4.75</v>
      </c>
      <c r="AC1748" s="203">
        <v>4.32</v>
      </c>
      <c r="AD1748" s="203">
        <v>3.48</v>
      </c>
      <c r="AE1748" s="203">
        <v>2.97</v>
      </c>
      <c r="AF1748" s="203">
        <v>2.64</v>
      </c>
      <c r="AG1748" s="179">
        <v>3.35887586738628</v>
      </c>
      <c r="AH1748" s="179">
        <v>4.21550192752506</v>
      </c>
      <c r="AI1748" s="179">
        <v>5.1961133384734</v>
      </c>
      <c r="AJ1748" s="179">
        <v>6.06401079414032</v>
      </c>
      <c r="AK1748" s="179">
        <v>6.42469545104086</v>
      </c>
      <c r="AL1748" s="179">
        <v>6.39088126445644</v>
      </c>
      <c r="AM1748" s="179">
        <v>5.5455265998458</v>
      </c>
      <c r="AN1748" s="179">
        <v>5.35391287586739</v>
      </c>
      <c r="AO1748" s="179">
        <v>4.86924286815729</v>
      </c>
      <c r="AP1748" s="179">
        <v>3.92244564379337</v>
      </c>
      <c r="AQ1748" s="179">
        <v>3.34760447185813</v>
      </c>
      <c r="AR1748" s="179">
        <v>2.97564841942945</v>
      </c>
      <c r="AS1748" s="177">
        <v>0.8</v>
      </c>
      <c r="AT1748" s="180">
        <v>1.06953129743185</v>
      </c>
      <c r="AU1748" s="181">
        <v>1741</v>
      </c>
    </row>
    <row r="1749" customHeight="1" spans="1:47">
      <c r="A1749" s="184" t="s">
        <v>1916</v>
      </c>
      <c r="B1749" s="185" t="s">
        <v>2001</v>
      </c>
      <c r="C1749" s="167" t="s">
        <v>2010</v>
      </c>
      <c r="D1749" s="186">
        <v>0</v>
      </c>
      <c r="E1749" s="186">
        <v>0.75</v>
      </c>
      <c r="F1749" s="186" t="s">
        <v>160</v>
      </c>
      <c r="G1749" s="186" t="s">
        <v>160</v>
      </c>
      <c r="H1749" s="186" t="s">
        <v>160</v>
      </c>
      <c r="I1749" s="196" t="s">
        <v>160</v>
      </c>
      <c r="J1749" s="186" t="s">
        <v>160</v>
      </c>
      <c r="K1749" s="196" t="s">
        <v>160</v>
      </c>
      <c r="L1749" s="171">
        <v>0.3729</v>
      </c>
      <c r="M1749" s="172">
        <v>43</v>
      </c>
      <c r="N1749" s="173">
        <v>116.08</v>
      </c>
      <c r="O1749" s="173">
        <v>35.8</v>
      </c>
      <c r="Q1749" s="175">
        <v>33</v>
      </c>
      <c r="S1749" s="174">
        <f t="shared" si="54"/>
        <v>1.228152</v>
      </c>
      <c r="T1749" s="177">
        <f t="shared" si="55"/>
        <v>-1</v>
      </c>
      <c r="U1749" s="203">
        <v>2.91</v>
      </c>
      <c r="V1749" s="203">
        <v>3.63</v>
      </c>
      <c r="W1749" s="203">
        <v>4.51</v>
      </c>
      <c r="X1749" s="203">
        <v>5.34</v>
      </c>
      <c r="Y1749" s="203">
        <v>5.6</v>
      </c>
      <c r="Z1749" s="203">
        <v>5.62</v>
      </c>
      <c r="AA1749" s="203">
        <v>4.88</v>
      </c>
      <c r="AB1749" s="203">
        <v>4.77</v>
      </c>
      <c r="AC1749" s="203">
        <v>4.28</v>
      </c>
      <c r="AD1749" s="203">
        <v>3.42</v>
      </c>
      <c r="AE1749" s="203">
        <v>2.94</v>
      </c>
      <c r="AF1749" s="203">
        <v>2.56</v>
      </c>
      <c r="AG1749" s="179">
        <v>3.27280460399039</v>
      </c>
      <c r="AH1749" s="179">
        <v>4.08257069157564</v>
      </c>
      <c r="AI1749" s="179">
        <v>5.07228479862427</v>
      </c>
      <c r="AJ1749" s="179">
        <v>6.0057651495906</v>
      </c>
      <c r="AK1749" s="179">
        <v>6.29818068121861</v>
      </c>
      <c r="AL1749" s="179">
        <v>6.32067418365154</v>
      </c>
      <c r="AM1749" s="179">
        <v>5.48841459363336</v>
      </c>
      <c r="AN1749" s="179">
        <v>5.36470033025228</v>
      </c>
      <c r="AO1749" s="179">
        <v>4.81360952064565</v>
      </c>
      <c r="AP1749" s="179">
        <v>3.84638891602994</v>
      </c>
      <c r="AQ1749" s="179">
        <v>3.30654485763977</v>
      </c>
      <c r="AR1749" s="179">
        <v>2.87916831141422</v>
      </c>
      <c r="AS1749" s="177">
        <v>0.8</v>
      </c>
      <c r="AT1749" s="180">
        <v>1.06518728335459</v>
      </c>
      <c r="AU1749" s="181">
        <v>1742</v>
      </c>
    </row>
    <row r="1750" customHeight="1" spans="1:47">
      <c r="A1750" s="184" t="s">
        <v>1916</v>
      </c>
      <c r="B1750" s="185" t="s">
        <v>2001</v>
      </c>
      <c r="C1750" s="167" t="s">
        <v>2011</v>
      </c>
      <c r="D1750" s="186">
        <v>0</v>
      </c>
      <c r="E1750" s="186">
        <v>0.75</v>
      </c>
      <c r="F1750" s="186" t="s">
        <v>160</v>
      </c>
      <c r="G1750" s="186" t="s">
        <v>160</v>
      </c>
      <c r="H1750" s="186" t="s">
        <v>160</v>
      </c>
      <c r="I1750" s="196" t="s">
        <v>160</v>
      </c>
      <c r="J1750" s="186" t="s">
        <v>160</v>
      </c>
      <c r="K1750" s="196" t="s">
        <v>160</v>
      </c>
      <c r="L1750" s="171">
        <v>0.3729</v>
      </c>
      <c r="M1750" s="172">
        <v>65</v>
      </c>
      <c r="N1750" s="173">
        <v>116.98</v>
      </c>
      <c r="O1750" s="173">
        <v>35.58</v>
      </c>
      <c r="Q1750" s="175">
        <v>32.68</v>
      </c>
      <c r="S1750" s="174">
        <f t="shared" si="54"/>
        <v>1.228152</v>
      </c>
      <c r="T1750" s="177">
        <f t="shared" si="55"/>
        <v>-1</v>
      </c>
      <c r="U1750" s="203">
        <v>2.91</v>
      </c>
      <c r="V1750" s="203">
        <v>3.63</v>
      </c>
      <c r="W1750" s="203">
        <v>4.51</v>
      </c>
      <c r="X1750" s="203">
        <v>5.34</v>
      </c>
      <c r="Y1750" s="203">
        <v>5.6</v>
      </c>
      <c r="Z1750" s="203">
        <v>5.62</v>
      </c>
      <c r="AA1750" s="203">
        <v>4.88</v>
      </c>
      <c r="AB1750" s="203">
        <v>4.77</v>
      </c>
      <c r="AC1750" s="203">
        <v>4.28</v>
      </c>
      <c r="AD1750" s="203">
        <v>3.42</v>
      </c>
      <c r="AE1750" s="203">
        <v>2.94</v>
      </c>
      <c r="AF1750" s="203">
        <v>2.56</v>
      </c>
      <c r="AG1750" s="179">
        <v>3.26349754753483</v>
      </c>
      <c r="AH1750" s="179">
        <v>4.0709608582651</v>
      </c>
      <c r="AI1750" s="179">
        <v>5.05786046026876</v>
      </c>
      <c r="AJ1750" s="179">
        <v>5.98868622124949</v>
      </c>
      <c r="AK1750" s="179">
        <v>6.28027019456875</v>
      </c>
      <c r="AL1750" s="179">
        <v>6.30269973097792</v>
      </c>
      <c r="AM1750" s="179">
        <v>5.47280688383848</v>
      </c>
      <c r="AN1750" s="179">
        <v>5.34944443358802</v>
      </c>
      <c r="AO1750" s="179">
        <v>4.79992079156326</v>
      </c>
      <c r="AP1750" s="179">
        <v>3.83545072596877</v>
      </c>
      <c r="AQ1750" s="179">
        <v>3.29714185214859</v>
      </c>
      <c r="AR1750" s="179">
        <v>2.87098066037429</v>
      </c>
      <c r="AS1750" s="177">
        <v>0.8</v>
      </c>
      <c r="AT1750" s="180">
        <v>1.0707151964058</v>
      </c>
      <c r="AU1750" s="181">
        <v>1743</v>
      </c>
    </row>
    <row r="1751" customHeight="1" spans="1:47">
      <c r="A1751" s="184" t="s">
        <v>1916</v>
      </c>
      <c r="B1751" s="185" t="s">
        <v>2001</v>
      </c>
      <c r="C1751" s="167" t="s">
        <v>2012</v>
      </c>
      <c r="D1751" s="186">
        <v>0</v>
      </c>
      <c r="E1751" s="186">
        <v>0.75</v>
      </c>
      <c r="F1751" s="186" t="s">
        <v>160</v>
      </c>
      <c r="G1751" s="186" t="s">
        <v>160</v>
      </c>
      <c r="H1751" s="186" t="s">
        <v>160</v>
      </c>
      <c r="I1751" s="196" t="s">
        <v>160</v>
      </c>
      <c r="J1751" s="186" t="s">
        <v>160</v>
      </c>
      <c r="K1751" s="196" t="s">
        <v>160</v>
      </c>
      <c r="L1751" s="171">
        <v>0.3729</v>
      </c>
      <c r="M1751" s="172">
        <v>46</v>
      </c>
      <c r="N1751" s="173">
        <v>116.83</v>
      </c>
      <c r="O1751" s="173">
        <v>35.55</v>
      </c>
      <c r="Q1751" s="175">
        <v>32.65</v>
      </c>
      <c r="S1751" s="174">
        <f t="shared" si="54"/>
        <v>1.228152</v>
      </c>
      <c r="T1751" s="177">
        <f t="shared" si="55"/>
        <v>-1</v>
      </c>
      <c r="U1751" s="203">
        <v>2.91</v>
      </c>
      <c r="V1751" s="203">
        <v>3.63</v>
      </c>
      <c r="W1751" s="203">
        <v>4.51</v>
      </c>
      <c r="X1751" s="203">
        <v>5.34</v>
      </c>
      <c r="Y1751" s="203">
        <v>5.6</v>
      </c>
      <c r="Z1751" s="203">
        <v>5.62</v>
      </c>
      <c r="AA1751" s="203">
        <v>4.88</v>
      </c>
      <c r="AB1751" s="203">
        <v>4.77</v>
      </c>
      <c r="AC1751" s="203">
        <v>4.28</v>
      </c>
      <c r="AD1751" s="203">
        <v>3.42</v>
      </c>
      <c r="AE1751" s="203">
        <v>2.94</v>
      </c>
      <c r="AF1751" s="203">
        <v>2.56</v>
      </c>
      <c r="AG1751" s="179">
        <v>3.26146932952924</v>
      </c>
      <c r="AH1751" s="179">
        <v>4.06843081312411</v>
      </c>
      <c r="AI1751" s="179">
        <v>5.05471707085117</v>
      </c>
      <c r="AJ1751" s="179">
        <v>5.98496433666191</v>
      </c>
      <c r="AK1751" s="179">
        <v>6.27636709462672</v>
      </c>
      <c r="AL1751" s="179">
        <v>6.29878269139325</v>
      </c>
      <c r="AM1751" s="179">
        <v>5.46940561103186</v>
      </c>
      <c r="AN1751" s="179">
        <v>5.34611982881598</v>
      </c>
      <c r="AO1751" s="179">
        <v>4.79693770803614</v>
      </c>
      <c r="AP1751" s="179">
        <v>3.83306704707561</v>
      </c>
      <c r="AQ1751" s="179">
        <v>3.29509272467903</v>
      </c>
      <c r="AR1751" s="179">
        <v>2.86919638611507</v>
      </c>
      <c r="AS1751" s="177">
        <v>0.8</v>
      </c>
      <c r="AT1751" s="180">
        <v>1.07150223444483</v>
      </c>
      <c r="AU1751" s="181">
        <v>1744</v>
      </c>
    </row>
    <row r="1752" customHeight="1" spans="1:47">
      <c r="A1752" s="184" t="s">
        <v>1916</v>
      </c>
      <c r="B1752" s="185" t="s">
        <v>2001</v>
      </c>
      <c r="C1752" s="167" t="s">
        <v>2013</v>
      </c>
      <c r="D1752" s="186">
        <v>0</v>
      </c>
      <c r="E1752" s="186">
        <v>0.75</v>
      </c>
      <c r="F1752" s="186" t="s">
        <v>160</v>
      </c>
      <c r="G1752" s="186" t="s">
        <v>160</v>
      </c>
      <c r="H1752" s="186" t="s">
        <v>160</v>
      </c>
      <c r="I1752" s="196" t="s">
        <v>160</v>
      </c>
      <c r="J1752" s="186" t="s">
        <v>160</v>
      </c>
      <c r="K1752" s="196" t="s">
        <v>160</v>
      </c>
      <c r="L1752" s="171">
        <v>0.3729</v>
      </c>
      <c r="M1752" s="172">
        <v>85</v>
      </c>
      <c r="N1752" s="173">
        <v>116.97</v>
      </c>
      <c r="O1752" s="173">
        <v>35.4</v>
      </c>
      <c r="Q1752" s="175">
        <v>32.4</v>
      </c>
      <c r="S1752" s="174">
        <f t="shared" si="54"/>
        <v>1.228152</v>
      </c>
      <c r="T1752" s="177">
        <f t="shared" si="55"/>
        <v>-1</v>
      </c>
      <c r="U1752" s="203">
        <v>2.91</v>
      </c>
      <c r="V1752" s="203">
        <v>3.63</v>
      </c>
      <c r="W1752" s="203">
        <v>4.51</v>
      </c>
      <c r="X1752" s="203">
        <v>5.34</v>
      </c>
      <c r="Y1752" s="203">
        <v>5.6</v>
      </c>
      <c r="Z1752" s="203">
        <v>5.62</v>
      </c>
      <c r="AA1752" s="203">
        <v>4.88</v>
      </c>
      <c r="AB1752" s="203">
        <v>4.77</v>
      </c>
      <c r="AC1752" s="203">
        <v>4.28</v>
      </c>
      <c r="AD1752" s="203">
        <v>3.42</v>
      </c>
      <c r="AE1752" s="203">
        <v>2.94</v>
      </c>
      <c r="AF1752" s="203">
        <v>2.56</v>
      </c>
      <c r="AG1752" s="179">
        <v>3.25546049674633</v>
      </c>
      <c r="AH1752" s="179">
        <v>4.0609352588279</v>
      </c>
      <c r="AI1752" s="179">
        <v>5.04540441248314</v>
      </c>
      <c r="AJ1752" s="179">
        <v>5.97393781877162</v>
      </c>
      <c r="AK1752" s="179">
        <v>6.26480370507885</v>
      </c>
      <c r="AL1752" s="179">
        <v>6.28717800402556</v>
      </c>
      <c r="AM1752" s="179">
        <v>5.45932894299728</v>
      </c>
      <c r="AN1752" s="179">
        <v>5.33627029879038</v>
      </c>
      <c r="AO1752" s="179">
        <v>4.78809997459598</v>
      </c>
      <c r="AP1752" s="179">
        <v>3.82600511988744</v>
      </c>
      <c r="AQ1752" s="179">
        <v>3.2890219451664</v>
      </c>
      <c r="AR1752" s="179">
        <v>2.8639102651789</v>
      </c>
      <c r="AS1752" s="177">
        <v>0.8</v>
      </c>
      <c r="AT1752" s="180">
        <v>1.06583827472901</v>
      </c>
      <c r="AU1752" s="181">
        <v>1745</v>
      </c>
    </row>
    <row r="1753" customHeight="1" spans="1:47">
      <c r="A1753" s="184" t="s">
        <v>1916</v>
      </c>
      <c r="B1753" s="185" t="s">
        <v>2014</v>
      </c>
      <c r="C1753" s="167" t="s">
        <v>2015</v>
      </c>
      <c r="D1753" s="186">
        <v>0</v>
      </c>
      <c r="E1753" s="186">
        <v>0.75</v>
      </c>
      <c r="F1753" s="186" t="s">
        <v>160</v>
      </c>
      <c r="G1753" s="186" t="s">
        <v>160</v>
      </c>
      <c r="H1753" s="186" t="s">
        <v>160</v>
      </c>
      <c r="I1753" s="196" t="s">
        <v>160</v>
      </c>
      <c r="J1753" s="186" t="s">
        <v>160</v>
      </c>
      <c r="K1753" s="196" t="s">
        <v>160</v>
      </c>
      <c r="L1753" s="171">
        <v>0.3729</v>
      </c>
      <c r="M1753" s="172">
        <v>167</v>
      </c>
      <c r="N1753" s="173">
        <v>117.08</v>
      </c>
      <c r="O1753" s="173">
        <v>36.2</v>
      </c>
      <c r="Q1753" s="175">
        <v>33.7</v>
      </c>
      <c r="S1753" s="174">
        <f t="shared" si="54"/>
        <v>1.25216</v>
      </c>
      <c r="T1753" s="177">
        <f t="shared" si="55"/>
        <v>-1</v>
      </c>
      <c r="U1753" s="203">
        <v>2.95</v>
      </c>
      <c r="V1753" s="203">
        <v>3.72</v>
      </c>
      <c r="W1753" s="203">
        <v>4.65</v>
      </c>
      <c r="X1753" s="203">
        <v>5.63</v>
      </c>
      <c r="Y1753" s="203">
        <v>5.79</v>
      </c>
      <c r="Z1753" s="203">
        <v>5.64</v>
      </c>
      <c r="AA1753" s="203">
        <v>4.95</v>
      </c>
      <c r="AB1753" s="203">
        <v>4.74</v>
      </c>
      <c r="AC1753" s="203">
        <v>4.37</v>
      </c>
      <c r="AD1753" s="203">
        <v>3.49</v>
      </c>
      <c r="AE1753" s="203">
        <v>2.95</v>
      </c>
      <c r="AF1753" s="203">
        <v>2.57</v>
      </c>
      <c r="AG1753" s="179">
        <v>3.34036800408893</v>
      </c>
      <c r="AH1753" s="179">
        <v>4.21226066956299</v>
      </c>
      <c r="AI1753" s="179">
        <v>5.26532583695374</v>
      </c>
      <c r="AJ1753" s="179">
        <v>6.37500741119346</v>
      </c>
      <c r="AK1753" s="179">
        <v>6.55617991311015</v>
      </c>
      <c r="AL1753" s="179">
        <v>6.38633069256325</v>
      </c>
      <c r="AM1753" s="179">
        <v>5.60502427804753</v>
      </c>
      <c r="AN1753" s="179">
        <v>5.36723536928188</v>
      </c>
      <c r="AO1753" s="179">
        <v>4.94827395859954</v>
      </c>
      <c r="AP1753" s="179">
        <v>3.95182519805776</v>
      </c>
      <c r="AQ1753" s="179">
        <v>3.34036800408893</v>
      </c>
      <c r="AR1753" s="179">
        <v>2.9100833120368</v>
      </c>
      <c r="AS1753" s="177">
        <v>0.8</v>
      </c>
      <c r="AT1753" s="180">
        <v>1.05365853658537</v>
      </c>
      <c r="AU1753" s="181">
        <v>1746</v>
      </c>
    </row>
    <row r="1754" customHeight="1" spans="1:47">
      <c r="A1754" s="184" t="s">
        <v>1916</v>
      </c>
      <c r="B1754" s="185" t="s">
        <v>2014</v>
      </c>
      <c r="C1754" s="167" t="s">
        <v>2016</v>
      </c>
      <c r="D1754" s="186">
        <v>0</v>
      </c>
      <c r="E1754" s="186">
        <v>0.75</v>
      </c>
      <c r="F1754" s="186" t="s">
        <v>160</v>
      </c>
      <c r="G1754" s="186" t="s">
        <v>160</v>
      </c>
      <c r="H1754" s="186" t="s">
        <v>160</v>
      </c>
      <c r="I1754" s="196" t="s">
        <v>160</v>
      </c>
      <c r="J1754" s="186" t="s">
        <v>160</v>
      </c>
      <c r="K1754" s="196" t="s">
        <v>160</v>
      </c>
      <c r="L1754" s="171">
        <v>0.3729</v>
      </c>
      <c r="M1754" s="172">
        <v>145</v>
      </c>
      <c r="N1754" s="173">
        <v>117.13</v>
      </c>
      <c r="O1754" s="173">
        <v>36.18</v>
      </c>
      <c r="Q1754" s="175">
        <v>33.68</v>
      </c>
      <c r="S1754" s="174">
        <f t="shared" si="54"/>
        <v>1.25216</v>
      </c>
      <c r="T1754" s="177">
        <f t="shared" si="55"/>
        <v>-1</v>
      </c>
      <c r="U1754" s="203">
        <v>2.95</v>
      </c>
      <c r="V1754" s="203">
        <v>3.72</v>
      </c>
      <c r="W1754" s="203">
        <v>4.65</v>
      </c>
      <c r="X1754" s="203">
        <v>5.63</v>
      </c>
      <c r="Y1754" s="203">
        <v>5.79</v>
      </c>
      <c r="Z1754" s="203">
        <v>5.64</v>
      </c>
      <c r="AA1754" s="203">
        <v>4.95</v>
      </c>
      <c r="AB1754" s="203">
        <v>4.74</v>
      </c>
      <c r="AC1754" s="203">
        <v>4.37</v>
      </c>
      <c r="AD1754" s="203">
        <v>3.49</v>
      </c>
      <c r="AE1754" s="203">
        <v>2.95</v>
      </c>
      <c r="AF1754" s="203">
        <v>2.57</v>
      </c>
      <c r="AG1754" s="179">
        <v>3.3397083439816</v>
      </c>
      <c r="AH1754" s="179">
        <v>4.21142882698697</v>
      </c>
      <c r="AI1754" s="179">
        <v>5.26428603373371</v>
      </c>
      <c r="AJ1754" s="179">
        <v>6.37374846664963</v>
      </c>
      <c r="AK1754" s="179">
        <v>6.554885190391</v>
      </c>
      <c r="AL1754" s="179">
        <v>6.38506951188347</v>
      </c>
      <c r="AM1754" s="179">
        <v>5.60391739074879</v>
      </c>
      <c r="AN1754" s="179">
        <v>5.36617544083823</v>
      </c>
      <c r="AO1754" s="179">
        <v>4.9472967671863</v>
      </c>
      <c r="AP1754" s="179">
        <v>3.95104478660874</v>
      </c>
      <c r="AQ1754" s="179">
        <v>3.3397083439816</v>
      </c>
      <c r="AR1754" s="179">
        <v>2.90950862509583</v>
      </c>
      <c r="AS1754" s="177">
        <v>0.8</v>
      </c>
      <c r="AT1754" s="180">
        <v>1.05106287760125</v>
      </c>
      <c r="AU1754" s="181">
        <v>1747</v>
      </c>
    </row>
    <row r="1755" customHeight="1" spans="1:47">
      <c r="A1755" s="184" t="s">
        <v>1916</v>
      </c>
      <c r="B1755" s="185" t="s">
        <v>2014</v>
      </c>
      <c r="C1755" s="167" t="s">
        <v>2017</v>
      </c>
      <c r="D1755" s="186">
        <v>0</v>
      </c>
      <c r="E1755" s="186">
        <v>0.75</v>
      </c>
      <c r="F1755" s="186" t="s">
        <v>160</v>
      </c>
      <c r="G1755" s="186" t="s">
        <v>160</v>
      </c>
      <c r="H1755" s="186" t="s">
        <v>160</v>
      </c>
      <c r="I1755" s="196" t="s">
        <v>160</v>
      </c>
      <c r="J1755" s="186" t="s">
        <v>160</v>
      </c>
      <c r="K1755" s="196" t="s">
        <v>160</v>
      </c>
      <c r="L1755" s="171">
        <v>0.3729</v>
      </c>
      <c r="M1755" s="172">
        <v>145</v>
      </c>
      <c r="N1755" s="173">
        <v>117</v>
      </c>
      <c r="O1755" s="173">
        <v>36.18</v>
      </c>
      <c r="Q1755" s="175">
        <v>33.68</v>
      </c>
      <c r="S1755" s="174">
        <f t="shared" si="54"/>
        <v>1.25216</v>
      </c>
      <c r="T1755" s="177">
        <f t="shared" si="55"/>
        <v>-1</v>
      </c>
      <c r="U1755" s="203">
        <v>2.95</v>
      </c>
      <c r="V1755" s="203">
        <v>3.72</v>
      </c>
      <c r="W1755" s="203">
        <v>4.65</v>
      </c>
      <c r="X1755" s="203">
        <v>5.63</v>
      </c>
      <c r="Y1755" s="203">
        <v>5.79</v>
      </c>
      <c r="Z1755" s="203">
        <v>5.64</v>
      </c>
      <c r="AA1755" s="203">
        <v>4.95</v>
      </c>
      <c r="AB1755" s="203">
        <v>4.74</v>
      </c>
      <c r="AC1755" s="203">
        <v>4.37</v>
      </c>
      <c r="AD1755" s="203">
        <v>3.49</v>
      </c>
      <c r="AE1755" s="203">
        <v>2.95</v>
      </c>
      <c r="AF1755" s="203">
        <v>2.57</v>
      </c>
      <c r="AG1755" s="179">
        <v>3.3397083439816</v>
      </c>
      <c r="AH1755" s="179">
        <v>4.21142882698697</v>
      </c>
      <c r="AI1755" s="179">
        <v>5.26428603373371</v>
      </c>
      <c r="AJ1755" s="179">
        <v>6.37374846664963</v>
      </c>
      <c r="AK1755" s="179">
        <v>6.554885190391</v>
      </c>
      <c r="AL1755" s="179">
        <v>6.38506951188347</v>
      </c>
      <c r="AM1755" s="179">
        <v>5.60391739074879</v>
      </c>
      <c r="AN1755" s="179">
        <v>5.36617544083823</v>
      </c>
      <c r="AO1755" s="179">
        <v>4.9472967671863</v>
      </c>
      <c r="AP1755" s="179">
        <v>3.95104478660874</v>
      </c>
      <c r="AQ1755" s="179">
        <v>3.3397083439816</v>
      </c>
      <c r="AR1755" s="179">
        <v>2.90950862509583</v>
      </c>
      <c r="AS1755" s="177">
        <v>0.8</v>
      </c>
      <c r="AT1755" s="180">
        <v>1.05465801447005</v>
      </c>
      <c r="AU1755" s="181">
        <v>1748</v>
      </c>
    </row>
    <row r="1756" customHeight="1" spans="1:47">
      <c r="A1756" s="184" t="s">
        <v>1916</v>
      </c>
      <c r="B1756" s="185" t="s">
        <v>2014</v>
      </c>
      <c r="C1756" s="167" t="s">
        <v>2018</v>
      </c>
      <c r="D1756" s="186">
        <v>0</v>
      </c>
      <c r="E1756" s="186">
        <v>0.75</v>
      </c>
      <c r="F1756" s="186" t="s">
        <v>160</v>
      </c>
      <c r="G1756" s="186" t="s">
        <v>160</v>
      </c>
      <c r="H1756" s="186" t="s">
        <v>160</v>
      </c>
      <c r="I1756" s="196" t="s">
        <v>160</v>
      </c>
      <c r="J1756" s="186" t="s">
        <v>160</v>
      </c>
      <c r="K1756" s="196" t="s">
        <v>160</v>
      </c>
      <c r="L1756" s="171">
        <v>0.3729</v>
      </c>
      <c r="M1756" s="172">
        <v>64</v>
      </c>
      <c r="N1756" s="173">
        <v>116.8</v>
      </c>
      <c r="O1756" s="173">
        <v>35.77</v>
      </c>
      <c r="Q1756" s="175">
        <v>32.97</v>
      </c>
      <c r="S1756" s="174">
        <f t="shared" si="54"/>
        <v>1.228152</v>
      </c>
      <c r="T1756" s="177">
        <f t="shared" si="55"/>
        <v>-1</v>
      </c>
      <c r="U1756" s="203">
        <v>2.91</v>
      </c>
      <c r="V1756" s="203">
        <v>3.63</v>
      </c>
      <c r="W1756" s="203">
        <v>4.51</v>
      </c>
      <c r="X1756" s="203">
        <v>5.34</v>
      </c>
      <c r="Y1756" s="203">
        <v>5.6</v>
      </c>
      <c r="Z1756" s="203">
        <v>5.62</v>
      </c>
      <c r="AA1756" s="203">
        <v>4.88</v>
      </c>
      <c r="AB1756" s="203">
        <v>4.77</v>
      </c>
      <c r="AC1756" s="203">
        <v>4.28</v>
      </c>
      <c r="AD1756" s="203">
        <v>3.42</v>
      </c>
      <c r="AE1756" s="203">
        <v>2.94</v>
      </c>
      <c r="AF1756" s="203">
        <v>2.56</v>
      </c>
      <c r="AG1756" s="179">
        <v>3.27060578820863</v>
      </c>
      <c r="AH1756" s="179">
        <v>4.07982783889942</v>
      </c>
      <c r="AI1756" s="179">
        <v>5.06887701196595</v>
      </c>
      <c r="AJ1756" s="179">
        <v>6.00173020929005</v>
      </c>
      <c r="AK1756" s="179">
        <v>6.29394928315062</v>
      </c>
      <c r="AL1756" s="179">
        <v>6.31642767344759</v>
      </c>
      <c r="AM1756" s="179">
        <v>5.48472723245983</v>
      </c>
      <c r="AN1756" s="179">
        <v>5.36109608582651</v>
      </c>
      <c r="AO1756" s="179">
        <v>4.81037552355083</v>
      </c>
      <c r="AP1756" s="179">
        <v>3.84380474078127</v>
      </c>
      <c r="AQ1756" s="179">
        <v>3.30432337365408</v>
      </c>
      <c r="AR1756" s="179">
        <v>2.87723395801171</v>
      </c>
      <c r="AS1756" s="177">
        <v>0.8</v>
      </c>
      <c r="AT1756" s="180">
        <v>1.05365853658537</v>
      </c>
      <c r="AU1756" s="181">
        <v>1749</v>
      </c>
    </row>
    <row r="1757" customHeight="1" spans="1:47">
      <c r="A1757" s="184" t="s">
        <v>1916</v>
      </c>
      <c r="B1757" s="185" t="s">
        <v>2014</v>
      </c>
      <c r="C1757" s="167" t="s">
        <v>2019</v>
      </c>
      <c r="D1757" s="186">
        <v>0</v>
      </c>
      <c r="E1757" s="186">
        <v>0.75</v>
      </c>
      <c r="F1757" s="186" t="s">
        <v>160</v>
      </c>
      <c r="G1757" s="186" t="s">
        <v>160</v>
      </c>
      <c r="H1757" s="186" t="s">
        <v>160</v>
      </c>
      <c r="I1757" s="196" t="s">
        <v>160</v>
      </c>
      <c r="J1757" s="186" t="s">
        <v>160</v>
      </c>
      <c r="K1757" s="196" t="s">
        <v>160</v>
      </c>
      <c r="L1757" s="171">
        <v>0.3729</v>
      </c>
      <c r="M1757" s="172">
        <v>71</v>
      </c>
      <c r="N1757" s="173">
        <v>116.47</v>
      </c>
      <c r="O1757" s="173">
        <v>35.93</v>
      </c>
      <c r="Q1757" s="175">
        <v>33.23</v>
      </c>
      <c r="S1757" s="174">
        <f t="shared" si="54"/>
        <v>1.228152</v>
      </c>
      <c r="T1757" s="177">
        <f t="shared" si="55"/>
        <v>-1</v>
      </c>
      <c r="U1757" s="203">
        <v>2.91</v>
      </c>
      <c r="V1757" s="203">
        <v>3.63</v>
      </c>
      <c r="W1757" s="203">
        <v>4.51</v>
      </c>
      <c r="X1757" s="203">
        <v>5.34</v>
      </c>
      <c r="Y1757" s="203">
        <v>5.6</v>
      </c>
      <c r="Z1757" s="203">
        <v>5.62</v>
      </c>
      <c r="AA1757" s="203">
        <v>4.88</v>
      </c>
      <c r="AB1757" s="203">
        <v>4.77</v>
      </c>
      <c r="AC1757" s="203">
        <v>4.28</v>
      </c>
      <c r="AD1757" s="203">
        <v>3.42</v>
      </c>
      <c r="AE1757" s="203">
        <v>2.94</v>
      </c>
      <c r="AF1757" s="203">
        <v>2.56</v>
      </c>
      <c r="AG1757" s="179">
        <v>3.27714536962852</v>
      </c>
      <c r="AH1757" s="179">
        <v>4.08798546108299</v>
      </c>
      <c r="AI1757" s="179">
        <v>5.07901223952735</v>
      </c>
      <c r="AJ1757" s="179">
        <v>6.01373067828738</v>
      </c>
      <c r="AK1757" s="179">
        <v>6.30653404464594</v>
      </c>
      <c r="AL1757" s="179">
        <v>6.32905738051968</v>
      </c>
      <c r="AM1757" s="179">
        <v>5.49569395319146</v>
      </c>
      <c r="AN1757" s="179">
        <v>5.37181560588592</v>
      </c>
      <c r="AO1757" s="179">
        <v>4.8199938769794</v>
      </c>
      <c r="AP1757" s="179">
        <v>3.85149043440877</v>
      </c>
      <c r="AQ1757" s="179">
        <v>3.31093037343912</v>
      </c>
      <c r="AR1757" s="179">
        <v>2.88298699183814</v>
      </c>
      <c r="AS1757" s="177">
        <v>0.8</v>
      </c>
      <c r="AT1757" s="180">
        <v>1.05990104619103</v>
      </c>
      <c r="AU1757" s="181">
        <v>1750</v>
      </c>
    </row>
    <row r="1758" customHeight="1" spans="1:47">
      <c r="A1758" s="184" t="s">
        <v>1916</v>
      </c>
      <c r="B1758" s="185" t="s">
        <v>2014</v>
      </c>
      <c r="C1758" s="167" t="s">
        <v>2020</v>
      </c>
      <c r="D1758" s="186">
        <v>0</v>
      </c>
      <c r="E1758" s="186">
        <v>0.75</v>
      </c>
      <c r="F1758" s="186" t="s">
        <v>160</v>
      </c>
      <c r="G1758" s="186" t="s">
        <v>160</v>
      </c>
      <c r="H1758" s="186" t="s">
        <v>160</v>
      </c>
      <c r="I1758" s="196" t="s">
        <v>160</v>
      </c>
      <c r="J1758" s="186" t="s">
        <v>160</v>
      </c>
      <c r="K1758" s="196" t="s">
        <v>160</v>
      </c>
      <c r="L1758" s="171">
        <v>0.3729</v>
      </c>
      <c r="M1758" s="172">
        <v>199</v>
      </c>
      <c r="N1758" s="173">
        <v>117.77</v>
      </c>
      <c r="O1758" s="173">
        <v>35.92</v>
      </c>
      <c r="Q1758" s="175">
        <v>33.62</v>
      </c>
      <c r="S1758" s="174">
        <f t="shared" si="54"/>
        <v>1.24512</v>
      </c>
      <c r="T1758" s="177">
        <f t="shared" si="55"/>
        <v>-1</v>
      </c>
      <c r="U1758" s="203">
        <v>2.98</v>
      </c>
      <c r="V1758" s="203">
        <v>3.74</v>
      </c>
      <c r="W1758" s="203">
        <v>4.61</v>
      </c>
      <c r="X1758" s="203">
        <v>5.38</v>
      </c>
      <c r="Y1758" s="203">
        <v>5.7</v>
      </c>
      <c r="Z1758" s="203">
        <v>5.67</v>
      </c>
      <c r="AA1758" s="203">
        <v>4.92</v>
      </c>
      <c r="AB1758" s="203">
        <v>4.75</v>
      </c>
      <c r="AC1758" s="203">
        <v>4.32</v>
      </c>
      <c r="AD1758" s="203">
        <v>3.48</v>
      </c>
      <c r="AE1758" s="203">
        <v>2.97</v>
      </c>
      <c r="AF1758" s="203">
        <v>2.64</v>
      </c>
      <c r="AG1758" s="179">
        <v>3.37047879722436</v>
      </c>
      <c r="AH1758" s="179">
        <v>4.23006399383192</v>
      </c>
      <c r="AI1758" s="179">
        <v>5.21406283731689</v>
      </c>
      <c r="AJ1758" s="179">
        <v>6.08495836545875</v>
      </c>
      <c r="AK1758" s="179">
        <v>6.44688897455667</v>
      </c>
      <c r="AL1758" s="179">
        <v>6.41295797995374</v>
      </c>
      <c r="AM1758" s="179">
        <v>5.56468311488049</v>
      </c>
      <c r="AN1758" s="179">
        <v>5.37240747879722</v>
      </c>
      <c r="AO1758" s="179">
        <v>4.8860632228219</v>
      </c>
      <c r="AP1758" s="179">
        <v>3.93599537393986</v>
      </c>
      <c r="AQ1758" s="179">
        <v>3.35916846569005</v>
      </c>
      <c r="AR1758" s="179">
        <v>2.98592752505783</v>
      </c>
      <c r="AS1758" s="177">
        <v>0.8</v>
      </c>
      <c r="AT1758" s="180">
        <v>1.06002190580504</v>
      </c>
      <c r="AU1758" s="181">
        <v>1751</v>
      </c>
    </row>
    <row r="1759" customHeight="1" spans="1:47">
      <c r="A1759" s="184" t="s">
        <v>1916</v>
      </c>
      <c r="B1759" s="185" t="s">
        <v>2014</v>
      </c>
      <c r="C1759" s="167" t="s">
        <v>2021</v>
      </c>
      <c r="D1759" s="186">
        <v>0</v>
      </c>
      <c r="E1759" s="186">
        <v>0.75</v>
      </c>
      <c r="F1759" s="186" t="s">
        <v>160</v>
      </c>
      <c r="G1759" s="186" t="s">
        <v>160</v>
      </c>
      <c r="H1759" s="186" t="s">
        <v>160</v>
      </c>
      <c r="I1759" s="196" t="s">
        <v>160</v>
      </c>
      <c r="J1759" s="186" t="s">
        <v>160</v>
      </c>
      <c r="K1759" s="196" t="s">
        <v>160</v>
      </c>
      <c r="L1759" s="171">
        <v>0.3729</v>
      </c>
      <c r="M1759" s="172">
        <v>107</v>
      </c>
      <c r="N1759" s="173">
        <v>116.77</v>
      </c>
      <c r="O1759" s="173">
        <v>36.18</v>
      </c>
      <c r="Q1759" s="175">
        <v>33.38</v>
      </c>
      <c r="S1759" s="174">
        <f t="shared" si="54"/>
        <v>1.254792</v>
      </c>
      <c r="T1759" s="177">
        <f t="shared" si="55"/>
        <v>-1</v>
      </c>
      <c r="U1759" s="203">
        <v>2.92</v>
      </c>
      <c r="V1759" s="203">
        <v>3.66</v>
      </c>
      <c r="W1759" s="203">
        <v>4.6</v>
      </c>
      <c r="X1759" s="203">
        <v>5.6</v>
      </c>
      <c r="Y1759" s="203">
        <v>5.79</v>
      </c>
      <c r="Z1759" s="203">
        <v>5.72</v>
      </c>
      <c r="AA1759" s="203">
        <v>5.03</v>
      </c>
      <c r="AB1759" s="203">
        <v>4.87</v>
      </c>
      <c r="AC1759" s="203">
        <v>4.34</v>
      </c>
      <c r="AD1759" s="203">
        <v>3.58</v>
      </c>
      <c r="AE1759" s="203">
        <v>2.92</v>
      </c>
      <c r="AF1759" s="203">
        <v>2.52</v>
      </c>
      <c r="AG1759" s="179">
        <v>3.29609318516535</v>
      </c>
      <c r="AH1759" s="179">
        <v>4.13140447181684</v>
      </c>
      <c r="AI1759" s="179">
        <v>5.19247556567144</v>
      </c>
      <c r="AJ1759" s="179">
        <v>6.32127460168697</v>
      </c>
      <c r="AK1759" s="179">
        <v>6.53574641852992</v>
      </c>
      <c r="AL1759" s="179">
        <v>6.45673048600884</v>
      </c>
      <c r="AM1759" s="179">
        <v>5.67785915115812</v>
      </c>
      <c r="AN1759" s="179">
        <v>5.49725130539563</v>
      </c>
      <c r="AO1759" s="179">
        <v>4.8989878163074</v>
      </c>
      <c r="AP1759" s="179">
        <v>4.0411005489356</v>
      </c>
      <c r="AQ1759" s="179">
        <v>3.29609318516535</v>
      </c>
      <c r="AR1759" s="179">
        <v>2.84457357075914</v>
      </c>
      <c r="AS1759" s="177">
        <v>0.8</v>
      </c>
      <c r="AT1759" s="180">
        <v>1.05359211603516</v>
      </c>
      <c r="AU1759" s="181">
        <v>1752</v>
      </c>
    </row>
    <row r="1760" customHeight="1" spans="1:47">
      <c r="A1760" s="184" t="s">
        <v>1916</v>
      </c>
      <c r="B1760" s="185" t="s">
        <v>2022</v>
      </c>
      <c r="C1760" s="167" t="s">
        <v>2023</v>
      </c>
      <c r="D1760" s="186">
        <v>0</v>
      </c>
      <c r="E1760" s="186">
        <v>0.75</v>
      </c>
      <c r="F1760" s="186" t="s">
        <v>160</v>
      </c>
      <c r="G1760" s="186" t="s">
        <v>160</v>
      </c>
      <c r="H1760" s="186" t="s">
        <v>160</v>
      </c>
      <c r="I1760" s="196" t="s">
        <v>160</v>
      </c>
      <c r="J1760" s="186" t="s">
        <v>160</v>
      </c>
      <c r="K1760" s="196" t="s">
        <v>160</v>
      </c>
      <c r="L1760" s="171">
        <v>0.3729</v>
      </c>
      <c r="M1760" s="172">
        <v>37</v>
      </c>
      <c r="N1760" s="173">
        <v>119.52</v>
      </c>
      <c r="O1760" s="173">
        <v>35.42</v>
      </c>
      <c r="Q1760" s="175">
        <v>32.82</v>
      </c>
      <c r="S1760" s="174">
        <f t="shared" si="54"/>
        <v>1.214368</v>
      </c>
      <c r="T1760" s="177">
        <f t="shared" si="55"/>
        <v>-1</v>
      </c>
      <c r="U1760" s="203">
        <v>2.88</v>
      </c>
      <c r="V1760" s="203">
        <v>3.71</v>
      </c>
      <c r="W1760" s="203">
        <v>4.41</v>
      </c>
      <c r="X1760" s="203">
        <v>5.24</v>
      </c>
      <c r="Y1760" s="203">
        <v>5.61</v>
      </c>
      <c r="Z1760" s="203">
        <v>5.35</v>
      </c>
      <c r="AA1760" s="203">
        <v>4.79</v>
      </c>
      <c r="AB1760" s="203">
        <v>4.59</v>
      </c>
      <c r="AC1760" s="203">
        <v>4.3</v>
      </c>
      <c r="AD1760" s="203">
        <v>3.5</v>
      </c>
      <c r="AE1760" s="203">
        <v>2.92</v>
      </c>
      <c r="AF1760" s="203">
        <v>2.6</v>
      </c>
      <c r="AG1760" s="179">
        <v>3.23209781548921</v>
      </c>
      <c r="AH1760" s="179">
        <v>4.16357044981422</v>
      </c>
      <c r="AI1760" s="179">
        <v>4.94914977996785</v>
      </c>
      <c r="AJ1760" s="179">
        <v>5.88062241429287</v>
      </c>
      <c r="AK1760" s="179">
        <v>6.29585720308836</v>
      </c>
      <c r="AL1760" s="179">
        <v>6.00407059474558</v>
      </c>
      <c r="AM1760" s="179">
        <v>5.37560713062268</v>
      </c>
      <c r="AN1760" s="179">
        <v>5.15115589343593</v>
      </c>
      <c r="AO1760" s="179">
        <v>4.82570159951514</v>
      </c>
      <c r="AP1760" s="179">
        <v>3.92789665076814</v>
      </c>
      <c r="AQ1760" s="179">
        <v>3.27698806292656</v>
      </c>
      <c r="AR1760" s="179">
        <v>2.91786608342776</v>
      </c>
      <c r="AS1760" s="177">
        <v>0.8</v>
      </c>
      <c r="AT1760" s="180">
        <v>1.06173140593591</v>
      </c>
      <c r="AU1760" s="181">
        <v>1753</v>
      </c>
    </row>
    <row r="1761" customHeight="1" spans="1:47">
      <c r="A1761" s="184" t="s">
        <v>1916</v>
      </c>
      <c r="B1761" s="185" t="s">
        <v>2022</v>
      </c>
      <c r="C1761" s="167" t="s">
        <v>2024</v>
      </c>
      <c r="D1761" s="186">
        <v>0</v>
      </c>
      <c r="E1761" s="186">
        <v>0.75</v>
      </c>
      <c r="F1761" s="186" t="s">
        <v>160</v>
      </c>
      <c r="G1761" s="186" t="s">
        <v>160</v>
      </c>
      <c r="H1761" s="186" t="s">
        <v>160</v>
      </c>
      <c r="I1761" s="196" t="s">
        <v>160</v>
      </c>
      <c r="J1761" s="186" t="s">
        <v>160</v>
      </c>
      <c r="K1761" s="196" t="s">
        <v>160</v>
      </c>
      <c r="L1761" s="171">
        <v>0.3729</v>
      </c>
      <c r="M1761" s="172">
        <v>17</v>
      </c>
      <c r="N1761" s="173">
        <v>119.45</v>
      </c>
      <c r="O1761" s="173">
        <v>35.42</v>
      </c>
      <c r="Q1761" s="175">
        <v>32.82</v>
      </c>
      <c r="S1761" s="174">
        <f t="shared" si="54"/>
        <v>1.214368</v>
      </c>
      <c r="T1761" s="177">
        <f t="shared" si="55"/>
        <v>-1</v>
      </c>
      <c r="U1761" s="203">
        <v>2.88</v>
      </c>
      <c r="V1761" s="203">
        <v>3.71</v>
      </c>
      <c r="W1761" s="203">
        <v>4.41</v>
      </c>
      <c r="X1761" s="203">
        <v>5.24</v>
      </c>
      <c r="Y1761" s="203">
        <v>5.61</v>
      </c>
      <c r="Z1761" s="203">
        <v>5.35</v>
      </c>
      <c r="AA1761" s="203">
        <v>4.79</v>
      </c>
      <c r="AB1761" s="203">
        <v>4.59</v>
      </c>
      <c r="AC1761" s="203">
        <v>4.3</v>
      </c>
      <c r="AD1761" s="203">
        <v>3.5</v>
      </c>
      <c r="AE1761" s="203">
        <v>2.92</v>
      </c>
      <c r="AF1761" s="203">
        <v>2.6</v>
      </c>
      <c r="AG1761" s="179">
        <v>3.23209781548921</v>
      </c>
      <c r="AH1761" s="179">
        <v>4.16357044981422</v>
      </c>
      <c r="AI1761" s="179">
        <v>4.94914977996785</v>
      </c>
      <c r="AJ1761" s="179">
        <v>5.88062241429287</v>
      </c>
      <c r="AK1761" s="179">
        <v>6.29585720308836</v>
      </c>
      <c r="AL1761" s="179">
        <v>6.00407059474558</v>
      </c>
      <c r="AM1761" s="179">
        <v>5.37560713062268</v>
      </c>
      <c r="AN1761" s="179">
        <v>5.15115589343593</v>
      </c>
      <c r="AO1761" s="179">
        <v>4.82570159951514</v>
      </c>
      <c r="AP1761" s="179">
        <v>3.92789665076814</v>
      </c>
      <c r="AQ1761" s="179">
        <v>3.27698806292656</v>
      </c>
      <c r="AR1761" s="179">
        <v>2.91786608342776</v>
      </c>
      <c r="AS1761" s="177">
        <v>0.8</v>
      </c>
      <c r="AT1761" s="180">
        <v>1.05138324657471</v>
      </c>
      <c r="AU1761" s="181">
        <v>1754</v>
      </c>
    </row>
    <row r="1762" customHeight="1" spans="1:47">
      <c r="A1762" s="184" t="s">
        <v>1916</v>
      </c>
      <c r="B1762" s="185" t="s">
        <v>2022</v>
      </c>
      <c r="C1762" s="167" t="s">
        <v>2025</v>
      </c>
      <c r="D1762" s="186">
        <v>0</v>
      </c>
      <c r="E1762" s="186">
        <v>0.75</v>
      </c>
      <c r="F1762" s="186" t="s">
        <v>160</v>
      </c>
      <c r="G1762" s="186" t="s">
        <v>160</v>
      </c>
      <c r="H1762" s="186" t="s">
        <v>160</v>
      </c>
      <c r="I1762" s="196" t="s">
        <v>160</v>
      </c>
      <c r="J1762" s="186" t="s">
        <v>160</v>
      </c>
      <c r="K1762" s="196" t="s">
        <v>160</v>
      </c>
      <c r="L1762" s="171">
        <v>0.3729</v>
      </c>
      <c r="M1762" s="172">
        <v>30</v>
      </c>
      <c r="N1762" s="173">
        <v>119.33</v>
      </c>
      <c r="O1762" s="173">
        <v>35.1</v>
      </c>
      <c r="Q1762" s="175">
        <v>32.3</v>
      </c>
      <c r="S1762" s="174">
        <f t="shared" si="54"/>
        <v>1.214368</v>
      </c>
      <c r="T1762" s="177">
        <f t="shared" si="55"/>
        <v>-1</v>
      </c>
      <c r="U1762" s="203">
        <v>2.88</v>
      </c>
      <c r="V1762" s="203">
        <v>3.71</v>
      </c>
      <c r="W1762" s="203">
        <v>4.41</v>
      </c>
      <c r="X1762" s="203">
        <v>5.24</v>
      </c>
      <c r="Y1762" s="203">
        <v>5.61</v>
      </c>
      <c r="Z1762" s="203">
        <v>5.35</v>
      </c>
      <c r="AA1762" s="203">
        <v>4.79</v>
      </c>
      <c r="AB1762" s="203">
        <v>4.59</v>
      </c>
      <c r="AC1762" s="203">
        <v>4.3</v>
      </c>
      <c r="AD1762" s="203">
        <v>3.5</v>
      </c>
      <c r="AE1762" s="203">
        <v>2.92</v>
      </c>
      <c r="AF1762" s="203">
        <v>2.6</v>
      </c>
      <c r="AG1762" s="179">
        <v>3.21872196895834</v>
      </c>
      <c r="AH1762" s="179">
        <v>4.14633975862342</v>
      </c>
      <c r="AI1762" s="179">
        <v>4.92866801496746</v>
      </c>
      <c r="AJ1762" s="179">
        <v>5.85628580463253</v>
      </c>
      <c r="AK1762" s="179">
        <v>6.2698021687001</v>
      </c>
      <c r="AL1762" s="179">
        <v>5.97922310205803</v>
      </c>
      <c r="AM1762" s="179">
        <v>5.35336049698279</v>
      </c>
      <c r="AN1762" s="179">
        <v>5.12983813802735</v>
      </c>
      <c r="AO1762" s="179">
        <v>4.80573071754196</v>
      </c>
      <c r="AP1762" s="179">
        <v>3.9116412817202</v>
      </c>
      <c r="AQ1762" s="179">
        <v>3.26342644074943</v>
      </c>
      <c r="AR1762" s="179">
        <v>2.90579066642072</v>
      </c>
      <c r="AS1762" s="177">
        <v>0.8</v>
      </c>
      <c r="AT1762" s="180">
        <v>1.06098878271708</v>
      </c>
      <c r="AU1762" s="181">
        <v>1755</v>
      </c>
    </row>
    <row r="1763" customHeight="1" spans="1:47">
      <c r="A1763" s="184" t="s">
        <v>1916</v>
      </c>
      <c r="B1763" s="185" t="s">
        <v>2022</v>
      </c>
      <c r="C1763" s="167" t="s">
        <v>2026</v>
      </c>
      <c r="D1763" s="186">
        <v>0</v>
      </c>
      <c r="E1763" s="186">
        <v>0.75</v>
      </c>
      <c r="F1763" s="186" t="s">
        <v>160</v>
      </c>
      <c r="G1763" s="186" t="s">
        <v>160</v>
      </c>
      <c r="H1763" s="186" t="s">
        <v>160</v>
      </c>
      <c r="I1763" s="196" t="s">
        <v>160</v>
      </c>
      <c r="J1763" s="186" t="s">
        <v>160</v>
      </c>
      <c r="K1763" s="196" t="s">
        <v>160</v>
      </c>
      <c r="L1763" s="171">
        <v>0.3729</v>
      </c>
      <c r="M1763" s="172">
        <v>152</v>
      </c>
      <c r="N1763" s="173">
        <v>119.2</v>
      </c>
      <c r="O1763" s="173">
        <v>35.75</v>
      </c>
      <c r="Q1763" s="175">
        <v>33.35</v>
      </c>
      <c r="S1763" s="174">
        <f t="shared" si="54"/>
        <v>1.214368</v>
      </c>
      <c r="T1763" s="177">
        <f t="shared" si="55"/>
        <v>-1</v>
      </c>
      <c r="U1763" s="203">
        <v>2.88</v>
      </c>
      <c r="V1763" s="203">
        <v>3.71</v>
      </c>
      <c r="W1763" s="203">
        <v>4.41</v>
      </c>
      <c r="X1763" s="203">
        <v>5.24</v>
      </c>
      <c r="Y1763" s="203">
        <v>5.61</v>
      </c>
      <c r="Z1763" s="203">
        <v>5.35</v>
      </c>
      <c r="AA1763" s="203">
        <v>4.79</v>
      </c>
      <c r="AB1763" s="203">
        <v>4.59</v>
      </c>
      <c r="AC1763" s="203">
        <v>4.3</v>
      </c>
      <c r="AD1763" s="203">
        <v>3.5</v>
      </c>
      <c r="AE1763" s="203">
        <v>2.92</v>
      </c>
      <c r="AF1763" s="203">
        <v>2.6</v>
      </c>
      <c r="AG1763" s="179">
        <v>3.24587209149121</v>
      </c>
      <c r="AH1763" s="179">
        <v>4.18131439563625</v>
      </c>
      <c r="AI1763" s="179">
        <v>4.97024164009592</v>
      </c>
      <c r="AJ1763" s="179">
        <v>5.90568394424096</v>
      </c>
      <c r="AK1763" s="179">
        <v>6.32268834488392</v>
      </c>
      <c r="AL1763" s="179">
        <v>6.02965822551319</v>
      </c>
      <c r="AM1763" s="179">
        <v>5.39851642994545</v>
      </c>
      <c r="AN1763" s="179">
        <v>5.17310864581412</v>
      </c>
      <c r="AO1763" s="179">
        <v>4.84626735882368</v>
      </c>
      <c r="AP1763" s="179">
        <v>3.94463622229835</v>
      </c>
      <c r="AQ1763" s="179">
        <v>3.29095364831748</v>
      </c>
      <c r="AR1763" s="179">
        <v>2.93030119370734</v>
      </c>
      <c r="AS1763" s="177">
        <v>0.8</v>
      </c>
      <c r="AT1763" s="180">
        <v>1.05526969951115</v>
      </c>
      <c r="AU1763" s="181">
        <v>1756</v>
      </c>
    </row>
    <row r="1764" customHeight="1" spans="1:47">
      <c r="A1764" s="184" t="s">
        <v>1916</v>
      </c>
      <c r="B1764" s="185" t="s">
        <v>2022</v>
      </c>
      <c r="C1764" s="167" t="s">
        <v>2027</v>
      </c>
      <c r="D1764" s="186">
        <v>0</v>
      </c>
      <c r="E1764" s="186">
        <v>0.75</v>
      </c>
      <c r="F1764" s="186" t="s">
        <v>160</v>
      </c>
      <c r="G1764" s="186" t="s">
        <v>160</v>
      </c>
      <c r="H1764" s="186" t="s">
        <v>160</v>
      </c>
      <c r="I1764" s="196" t="s">
        <v>160</v>
      </c>
      <c r="J1764" s="186" t="s">
        <v>160</v>
      </c>
      <c r="K1764" s="196" t="s">
        <v>160</v>
      </c>
      <c r="L1764" s="171">
        <v>0.3729</v>
      </c>
      <c r="M1764" s="172">
        <v>111</v>
      </c>
      <c r="N1764" s="173">
        <v>118.83</v>
      </c>
      <c r="O1764" s="173">
        <v>35.58</v>
      </c>
      <c r="Q1764" s="175">
        <v>33.38</v>
      </c>
      <c r="S1764" s="174">
        <f t="shared" si="54"/>
        <v>1.238024</v>
      </c>
      <c r="T1764" s="177">
        <f t="shared" si="55"/>
        <v>-1</v>
      </c>
      <c r="U1764" s="203">
        <v>2.97</v>
      </c>
      <c r="V1764" s="203">
        <v>3.77</v>
      </c>
      <c r="W1764" s="203">
        <v>4.59</v>
      </c>
      <c r="X1764" s="203">
        <v>5.35</v>
      </c>
      <c r="Y1764" s="203">
        <v>5.71</v>
      </c>
      <c r="Z1764" s="203">
        <v>5.49</v>
      </c>
      <c r="AA1764" s="203">
        <v>4.86</v>
      </c>
      <c r="AB1764" s="203">
        <v>4.67</v>
      </c>
      <c r="AC1764" s="203">
        <v>4.31</v>
      </c>
      <c r="AD1764" s="203">
        <v>3.5</v>
      </c>
      <c r="AE1764" s="203">
        <v>2.98</v>
      </c>
      <c r="AF1764" s="203">
        <v>2.67</v>
      </c>
      <c r="AG1764" s="179">
        <v>3.35072838652563</v>
      </c>
      <c r="AH1764" s="179">
        <v>4.25328148727327</v>
      </c>
      <c r="AI1764" s="179">
        <v>5.1783984155396</v>
      </c>
      <c r="AJ1764" s="179">
        <v>6.03582386124986</v>
      </c>
      <c r="AK1764" s="179">
        <v>6.4419727565863</v>
      </c>
      <c r="AL1764" s="179">
        <v>6.1937706538807</v>
      </c>
      <c r="AM1764" s="179">
        <v>5.48301008704193</v>
      </c>
      <c r="AN1764" s="179">
        <v>5.26865372561437</v>
      </c>
      <c r="AO1764" s="179">
        <v>4.86250483027793</v>
      </c>
      <c r="AP1764" s="179">
        <v>3.94866981577094</v>
      </c>
      <c r="AQ1764" s="179">
        <v>3.36201030028497</v>
      </c>
      <c r="AR1764" s="179">
        <v>3.01227097374526</v>
      </c>
      <c r="AS1764" s="177">
        <v>0.8</v>
      </c>
      <c r="AT1764" s="180">
        <v>1.05520925418017</v>
      </c>
      <c r="AU1764" s="181">
        <v>1757</v>
      </c>
    </row>
    <row r="1765" customHeight="1" spans="1:47">
      <c r="A1765" s="184" t="s">
        <v>1916</v>
      </c>
      <c r="B1765" s="185" t="s">
        <v>2028</v>
      </c>
      <c r="C1765" s="167" t="s">
        <v>2029</v>
      </c>
      <c r="D1765" s="186">
        <v>0</v>
      </c>
      <c r="E1765" s="186">
        <v>0.75</v>
      </c>
      <c r="F1765" s="186" t="s">
        <v>160</v>
      </c>
      <c r="G1765" s="186" t="s">
        <v>160</v>
      </c>
      <c r="H1765" s="186" t="s">
        <v>160</v>
      </c>
      <c r="I1765" s="196" t="s">
        <v>160</v>
      </c>
      <c r="J1765" s="186" t="s">
        <v>160</v>
      </c>
      <c r="K1765" s="196" t="s">
        <v>160</v>
      </c>
      <c r="L1765" s="171">
        <v>0.3729</v>
      </c>
      <c r="M1765" s="172">
        <v>197</v>
      </c>
      <c r="N1765" s="173">
        <v>117.67</v>
      </c>
      <c r="O1765" s="173">
        <v>36.22</v>
      </c>
      <c r="Q1765" s="175">
        <v>33.82</v>
      </c>
      <c r="S1765" s="174">
        <f t="shared" si="54"/>
        <v>1.25216</v>
      </c>
      <c r="T1765" s="177">
        <f t="shared" si="55"/>
        <v>-1</v>
      </c>
      <c r="U1765" s="203">
        <v>2.95</v>
      </c>
      <c r="V1765" s="203">
        <v>3.72</v>
      </c>
      <c r="W1765" s="203">
        <v>4.65</v>
      </c>
      <c r="X1765" s="203">
        <v>5.63</v>
      </c>
      <c r="Y1765" s="203">
        <v>5.79</v>
      </c>
      <c r="Z1765" s="203">
        <v>5.64</v>
      </c>
      <c r="AA1765" s="203">
        <v>4.95</v>
      </c>
      <c r="AB1765" s="203">
        <v>4.74</v>
      </c>
      <c r="AC1765" s="203">
        <v>4.37</v>
      </c>
      <c r="AD1765" s="203">
        <v>3.49</v>
      </c>
      <c r="AE1765" s="203">
        <v>2.95</v>
      </c>
      <c r="AF1765" s="203">
        <v>2.57</v>
      </c>
      <c r="AG1765" s="179">
        <v>3.34185695118835</v>
      </c>
      <c r="AH1765" s="179">
        <v>4.21413825709175</v>
      </c>
      <c r="AI1765" s="179">
        <v>5.26767282136468</v>
      </c>
      <c r="AJ1765" s="179">
        <v>6.3778490288781</v>
      </c>
      <c r="AK1765" s="179">
        <v>6.55910228724764</v>
      </c>
      <c r="AL1765" s="179">
        <v>6.38917735752619</v>
      </c>
      <c r="AM1765" s="179">
        <v>5.60752268080756</v>
      </c>
      <c r="AN1765" s="179">
        <v>5.36962777919755</v>
      </c>
      <c r="AO1765" s="179">
        <v>4.95047961921799</v>
      </c>
      <c r="AP1765" s="179">
        <v>3.95358669818553</v>
      </c>
      <c r="AQ1765" s="179">
        <v>3.34185695118835</v>
      </c>
      <c r="AR1765" s="179">
        <v>2.91138046256069</v>
      </c>
      <c r="AS1765" s="177">
        <v>0.8</v>
      </c>
      <c r="AT1765" s="180">
        <v>1.06363811044105</v>
      </c>
      <c r="AU1765" s="181">
        <v>1758</v>
      </c>
    </row>
    <row r="1766" customHeight="1" spans="1:47">
      <c r="A1766" s="184" t="s">
        <v>1916</v>
      </c>
      <c r="B1766" s="185" t="s">
        <v>2028</v>
      </c>
      <c r="C1766" s="167" t="s">
        <v>2030</v>
      </c>
      <c r="D1766" s="186">
        <v>0</v>
      </c>
      <c r="E1766" s="186">
        <v>0.75</v>
      </c>
      <c r="F1766" s="186" t="s">
        <v>160</v>
      </c>
      <c r="G1766" s="186" t="s">
        <v>160</v>
      </c>
      <c r="H1766" s="186" t="s">
        <v>160</v>
      </c>
      <c r="I1766" s="196" t="s">
        <v>160</v>
      </c>
      <c r="J1766" s="186" t="s">
        <v>160</v>
      </c>
      <c r="K1766" s="196" t="s">
        <v>160</v>
      </c>
      <c r="L1766" s="171">
        <v>0.3729</v>
      </c>
      <c r="M1766" s="172">
        <v>192</v>
      </c>
      <c r="N1766" s="173">
        <v>117.65</v>
      </c>
      <c r="O1766" s="173">
        <v>36.2</v>
      </c>
      <c r="Q1766" s="175">
        <v>33.7</v>
      </c>
      <c r="S1766" s="174">
        <f t="shared" si="54"/>
        <v>1.25216</v>
      </c>
      <c r="T1766" s="177">
        <f t="shared" si="55"/>
        <v>-1</v>
      </c>
      <c r="U1766" s="203">
        <v>2.95</v>
      </c>
      <c r="V1766" s="203">
        <v>3.72</v>
      </c>
      <c r="W1766" s="203">
        <v>4.65</v>
      </c>
      <c r="X1766" s="203">
        <v>5.63</v>
      </c>
      <c r="Y1766" s="203">
        <v>5.79</v>
      </c>
      <c r="Z1766" s="203">
        <v>5.64</v>
      </c>
      <c r="AA1766" s="203">
        <v>4.95</v>
      </c>
      <c r="AB1766" s="203">
        <v>4.74</v>
      </c>
      <c r="AC1766" s="203">
        <v>4.37</v>
      </c>
      <c r="AD1766" s="203">
        <v>3.49</v>
      </c>
      <c r="AE1766" s="203">
        <v>2.95</v>
      </c>
      <c r="AF1766" s="203">
        <v>2.57</v>
      </c>
      <c r="AG1766" s="179">
        <v>3.34036800408893</v>
      </c>
      <c r="AH1766" s="179">
        <v>4.21226066956299</v>
      </c>
      <c r="AI1766" s="179">
        <v>5.26532583695374</v>
      </c>
      <c r="AJ1766" s="179">
        <v>6.37500741119346</v>
      </c>
      <c r="AK1766" s="179">
        <v>6.55617991311015</v>
      </c>
      <c r="AL1766" s="179">
        <v>6.38633069256325</v>
      </c>
      <c r="AM1766" s="179">
        <v>5.60502427804753</v>
      </c>
      <c r="AN1766" s="179">
        <v>5.36723536928188</v>
      </c>
      <c r="AO1766" s="179">
        <v>4.94827395859954</v>
      </c>
      <c r="AP1766" s="179">
        <v>3.95182519805776</v>
      </c>
      <c r="AQ1766" s="179">
        <v>3.34036800408893</v>
      </c>
      <c r="AR1766" s="179">
        <v>2.9100833120368</v>
      </c>
      <c r="AS1766" s="177">
        <v>0.8</v>
      </c>
      <c r="AT1766" s="180">
        <v>1.06512047435623</v>
      </c>
      <c r="AU1766" s="181">
        <v>1759</v>
      </c>
    </row>
    <row r="1767" customHeight="1" spans="1:47">
      <c r="A1767" s="184" t="s">
        <v>1916</v>
      </c>
      <c r="B1767" s="185" t="s">
        <v>2028</v>
      </c>
      <c r="C1767" s="167" t="s">
        <v>2031</v>
      </c>
      <c r="D1767" s="186">
        <v>0</v>
      </c>
      <c r="E1767" s="186">
        <v>0.75</v>
      </c>
      <c r="F1767" s="186" t="s">
        <v>160</v>
      </c>
      <c r="G1767" s="186" t="s">
        <v>160</v>
      </c>
      <c r="H1767" s="186" t="s">
        <v>160</v>
      </c>
      <c r="I1767" s="196" t="s">
        <v>160</v>
      </c>
      <c r="J1767" s="186" t="s">
        <v>160</v>
      </c>
      <c r="K1767" s="196" t="s">
        <v>160</v>
      </c>
      <c r="L1767" s="171">
        <v>0.3729</v>
      </c>
      <c r="M1767" s="172">
        <v>274</v>
      </c>
      <c r="N1767" s="173">
        <v>117.8</v>
      </c>
      <c r="O1767" s="173">
        <v>36.07</v>
      </c>
      <c r="Q1767" s="175">
        <v>33.57</v>
      </c>
      <c r="S1767" s="174">
        <f t="shared" si="54"/>
        <v>1.25216</v>
      </c>
      <c r="T1767" s="177">
        <f t="shared" si="55"/>
        <v>-1</v>
      </c>
      <c r="U1767" s="203">
        <v>2.95</v>
      </c>
      <c r="V1767" s="203">
        <v>3.72</v>
      </c>
      <c r="W1767" s="203">
        <v>4.65</v>
      </c>
      <c r="X1767" s="203">
        <v>5.63</v>
      </c>
      <c r="Y1767" s="203">
        <v>5.79</v>
      </c>
      <c r="Z1767" s="203">
        <v>5.64</v>
      </c>
      <c r="AA1767" s="203">
        <v>4.95</v>
      </c>
      <c r="AB1767" s="203">
        <v>4.74</v>
      </c>
      <c r="AC1767" s="203">
        <v>4.37</v>
      </c>
      <c r="AD1767" s="203">
        <v>3.49</v>
      </c>
      <c r="AE1767" s="203">
        <v>2.95</v>
      </c>
      <c r="AF1767" s="203">
        <v>2.57</v>
      </c>
      <c r="AG1767" s="179">
        <v>3.33448760541784</v>
      </c>
      <c r="AH1767" s="179">
        <v>4.20484538717097</v>
      </c>
      <c r="AI1767" s="179">
        <v>5.25605673396371</v>
      </c>
      <c r="AJ1767" s="179">
        <v>6.36378481983133</v>
      </c>
      <c r="AK1767" s="179">
        <v>6.54463838487094</v>
      </c>
      <c r="AL1767" s="179">
        <v>6.37508816764631</v>
      </c>
      <c r="AM1767" s="179">
        <v>5.59515716841298</v>
      </c>
      <c r="AN1767" s="179">
        <v>5.35778686429849</v>
      </c>
      <c r="AO1767" s="179">
        <v>4.93956299514439</v>
      </c>
      <c r="AP1767" s="179">
        <v>3.94486838742653</v>
      </c>
      <c r="AQ1767" s="179">
        <v>3.33448760541784</v>
      </c>
      <c r="AR1767" s="179">
        <v>2.90496038844876</v>
      </c>
      <c r="AS1767" s="177">
        <v>0.8</v>
      </c>
      <c r="AT1767" s="180">
        <v>1.06173140593591</v>
      </c>
      <c r="AU1767" s="181">
        <v>1760</v>
      </c>
    </row>
    <row r="1768" customHeight="1" spans="1:47">
      <c r="A1768" s="184" t="s">
        <v>1916</v>
      </c>
      <c r="B1768" s="185" t="s">
        <v>2032</v>
      </c>
      <c r="C1768" s="167" t="s">
        <v>2033</v>
      </c>
      <c r="D1768" s="186">
        <v>0</v>
      </c>
      <c r="E1768" s="186">
        <v>0.75</v>
      </c>
      <c r="F1768" s="186" t="s">
        <v>160</v>
      </c>
      <c r="G1768" s="186" t="s">
        <v>160</v>
      </c>
      <c r="H1768" s="186" t="s">
        <v>160</v>
      </c>
      <c r="I1768" s="196" t="s">
        <v>160</v>
      </c>
      <c r="J1768" s="186" t="s">
        <v>160</v>
      </c>
      <c r="K1768" s="196" t="s">
        <v>160</v>
      </c>
      <c r="L1768" s="171">
        <v>0.3729</v>
      </c>
      <c r="M1768" s="172">
        <v>68</v>
      </c>
      <c r="N1768" s="173">
        <v>118.35</v>
      </c>
      <c r="O1768" s="173">
        <v>35.05</v>
      </c>
      <c r="Q1768" s="175">
        <v>32.55</v>
      </c>
      <c r="S1768" s="174">
        <f t="shared" si="54"/>
        <v>1.238024</v>
      </c>
      <c r="T1768" s="177">
        <f t="shared" si="55"/>
        <v>-1</v>
      </c>
      <c r="U1768" s="203">
        <v>2.97</v>
      </c>
      <c r="V1768" s="203">
        <v>3.77</v>
      </c>
      <c r="W1768" s="203">
        <v>4.59</v>
      </c>
      <c r="X1768" s="203">
        <v>5.35</v>
      </c>
      <c r="Y1768" s="203">
        <v>5.71</v>
      </c>
      <c r="Z1768" s="203">
        <v>5.49</v>
      </c>
      <c r="AA1768" s="203">
        <v>4.86</v>
      </c>
      <c r="AB1768" s="203">
        <v>4.67</v>
      </c>
      <c r="AC1768" s="203">
        <v>4.31</v>
      </c>
      <c r="AD1768" s="203">
        <v>3.5</v>
      </c>
      <c r="AE1768" s="203">
        <v>2.98</v>
      </c>
      <c r="AF1768" s="203">
        <v>2.67</v>
      </c>
      <c r="AG1768" s="179">
        <v>3.32735268460062</v>
      </c>
      <c r="AH1768" s="179">
        <v>4.22360929998126</v>
      </c>
      <c r="AI1768" s="179">
        <v>5.14227233074642</v>
      </c>
      <c r="AJ1768" s="179">
        <v>5.99371611535802</v>
      </c>
      <c r="AK1768" s="179">
        <v>6.39703159227931</v>
      </c>
      <c r="AL1768" s="179">
        <v>6.15056102304963</v>
      </c>
      <c r="AM1768" s="179">
        <v>5.44475893843738</v>
      </c>
      <c r="AN1768" s="179">
        <v>5.23189799228448</v>
      </c>
      <c r="AO1768" s="179">
        <v>4.82858251536319</v>
      </c>
      <c r="AP1768" s="179">
        <v>3.92112269229029</v>
      </c>
      <c r="AQ1768" s="179">
        <v>3.33855589229288</v>
      </c>
      <c r="AR1768" s="179">
        <v>2.99125645383288</v>
      </c>
      <c r="AS1768" s="177">
        <v>0.8</v>
      </c>
      <c r="AT1768" s="180">
        <v>1.05538303450673</v>
      </c>
      <c r="AU1768" s="181">
        <v>1761</v>
      </c>
    </row>
    <row r="1769" customHeight="1" spans="1:47">
      <c r="A1769" s="184" t="s">
        <v>1916</v>
      </c>
      <c r="B1769" s="185" t="s">
        <v>2032</v>
      </c>
      <c r="C1769" s="167" t="s">
        <v>2034</v>
      </c>
      <c r="D1769" s="186">
        <v>0</v>
      </c>
      <c r="E1769" s="186">
        <v>0.75</v>
      </c>
      <c r="F1769" s="186" t="s">
        <v>160</v>
      </c>
      <c r="G1769" s="186" t="s">
        <v>160</v>
      </c>
      <c r="H1769" s="186" t="s">
        <v>160</v>
      </c>
      <c r="I1769" s="196" t="s">
        <v>160</v>
      </c>
      <c r="J1769" s="186" t="s">
        <v>160</v>
      </c>
      <c r="K1769" s="196" t="s">
        <v>160</v>
      </c>
      <c r="L1769" s="171">
        <v>0.3729</v>
      </c>
      <c r="M1769" s="172">
        <v>79</v>
      </c>
      <c r="N1769" s="173">
        <v>118.33</v>
      </c>
      <c r="O1769" s="173">
        <v>35.07</v>
      </c>
      <c r="Q1769" s="175">
        <v>32.57</v>
      </c>
      <c r="S1769" s="174">
        <f t="shared" si="54"/>
        <v>1.238024</v>
      </c>
      <c r="T1769" s="177">
        <f t="shared" si="55"/>
        <v>-1</v>
      </c>
      <c r="U1769" s="203">
        <v>2.97</v>
      </c>
      <c r="V1769" s="203">
        <v>3.77</v>
      </c>
      <c r="W1769" s="203">
        <v>4.59</v>
      </c>
      <c r="X1769" s="203">
        <v>5.35</v>
      </c>
      <c r="Y1769" s="203">
        <v>5.71</v>
      </c>
      <c r="Z1769" s="203">
        <v>5.49</v>
      </c>
      <c r="AA1769" s="203">
        <v>4.86</v>
      </c>
      <c r="AB1769" s="203">
        <v>4.67</v>
      </c>
      <c r="AC1769" s="203">
        <v>4.31</v>
      </c>
      <c r="AD1769" s="203">
        <v>3.5</v>
      </c>
      <c r="AE1769" s="203">
        <v>2.98</v>
      </c>
      <c r="AF1769" s="203">
        <v>2.67</v>
      </c>
      <c r="AG1769" s="179">
        <v>3.3282738945287</v>
      </c>
      <c r="AH1769" s="179">
        <v>4.2247786472637</v>
      </c>
      <c r="AI1769" s="179">
        <v>5.14369601881708</v>
      </c>
      <c r="AJ1769" s="179">
        <v>5.99537553391534</v>
      </c>
      <c r="AK1769" s="179">
        <v>6.39880267264609</v>
      </c>
      <c r="AL1769" s="179">
        <v>6.15226386564396</v>
      </c>
      <c r="AM1769" s="179">
        <v>5.44626637286515</v>
      </c>
      <c r="AN1769" s="179">
        <v>5.23334649409058</v>
      </c>
      <c r="AO1769" s="179">
        <v>4.82991935535983</v>
      </c>
      <c r="AP1769" s="179">
        <v>3.92220829321564</v>
      </c>
      <c r="AQ1769" s="179">
        <v>3.33948020393789</v>
      </c>
      <c r="AR1769" s="179">
        <v>2.99208461225307</v>
      </c>
      <c r="AS1769" s="177">
        <v>0.8</v>
      </c>
      <c r="AT1769" s="180">
        <v>1.06376374600922</v>
      </c>
      <c r="AU1769" s="181">
        <v>1762</v>
      </c>
    </row>
    <row r="1770" customHeight="1" spans="1:47">
      <c r="A1770" s="184" t="s">
        <v>1916</v>
      </c>
      <c r="B1770" s="185" t="s">
        <v>2032</v>
      </c>
      <c r="C1770" s="167" t="s">
        <v>2035</v>
      </c>
      <c r="D1770" s="186">
        <v>0</v>
      </c>
      <c r="E1770" s="186">
        <v>0.75</v>
      </c>
      <c r="F1770" s="186" t="s">
        <v>160</v>
      </c>
      <c r="G1770" s="186" t="s">
        <v>160</v>
      </c>
      <c r="H1770" s="186" t="s">
        <v>160</v>
      </c>
      <c r="I1770" s="196" t="s">
        <v>160</v>
      </c>
      <c r="J1770" s="186" t="s">
        <v>160</v>
      </c>
      <c r="K1770" s="196" t="s">
        <v>160</v>
      </c>
      <c r="L1770" s="171">
        <v>0.3729</v>
      </c>
      <c r="M1770" s="172">
        <v>70</v>
      </c>
      <c r="N1770" s="173">
        <v>118.28</v>
      </c>
      <c r="O1770" s="173">
        <v>34.98</v>
      </c>
      <c r="Q1770" s="175">
        <v>32.58</v>
      </c>
      <c r="S1770" s="174">
        <f t="shared" si="54"/>
        <v>1.217896</v>
      </c>
      <c r="T1770" s="177">
        <f t="shared" si="55"/>
        <v>-1</v>
      </c>
      <c r="U1770" s="203">
        <v>2.96</v>
      </c>
      <c r="V1770" s="203">
        <v>3.69</v>
      </c>
      <c r="W1770" s="203">
        <v>4.3</v>
      </c>
      <c r="X1770" s="203">
        <v>5.2</v>
      </c>
      <c r="Y1770" s="203">
        <v>5.58</v>
      </c>
      <c r="Z1770" s="203">
        <v>5.36</v>
      </c>
      <c r="AA1770" s="203">
        <v>4.87</v>
      </c>
      <c r="AB1770" s="203">
        <v>4.64</v>
      </c>
      <c r="AC1770" s="203">
        <v>4.24</v>
      </c>
      <c r="AD1770" s="203">
        <v>3.49</v>
      </c>
      <c r="AE1770" s="203">
        <v>3</v>
      </c>
      <c r="AF1770" s="203">
        <v>2.71</v>
      </c>
      <c r="AG1770" s="179">
        <v>3.31346098517443</v>
      </c>
      <c r="AH1770" s="179">
        <v>4.13063210651813</v>
      </c>
      <c r="AI1770" s="179">
        <v>4.81347372846286</v>
      </c>
      <c r="AJ1770" s="179">
        <v>5.82094497395508</v>
      </c>
      <c r="AK1770" s="179">
        <v>6.2463217220518</v>
      </c>
      <c r="AL1770" s="179">
        <v>6.0000509731537</v>
      </c>
      <c r="AM1770" s="179">
        <v>5.45153885060793</v>
      </c>
      <c r="AN1770" s="179">
        <v>5.19407397675992</v>
      </c>
      <c r="AO1770" s="179">
        <v>4.74630897876338</v>
      </c>
      <c r="AP1770" s="179">
        <v>3.90674960751985</v>
      </c>
      <c r="AQ1770" s="179">
        <v>3.35823748497409</v>
      </c>
      <c r="AR1770" s="179">
        <v>3.03360786142659</v>
      </c>
      <c r="AS1770" s="177">
        <v>0.8</v>
      </c>
      <c r="AT1770" s="180">
        <v>1.05313144592787</v>
      </c>
      <c r="AU1770" s="181">
        <v>1763</v>
      </c>
    </row>
    <row r="1771" customHeight="1" spans="1:47">
      <c r="A1771" s="184" t="s">
        <v>1916</v>
      </c>
      <c r="B1771" s="185" t="s">
        <v>2032</v>
      </c>
      <c r="C1771" s="167" t="s">
        <v>2036</v>
      </c>
      <c r="D1771" s="186">
        <v>0</v>
      </c>
      <c r="E1771" s="186">
        <v>0.75</v>
      </c>
      <c r="F1771" s="186" t="s">
        <v>160</v>
      </c>
      <c r="G1771" s="186" t="s">
        <v>160</v>
      </c>
      <c r="H1771" s="186" t="s">
        <v>160</v>
      </c>
      <c r="I1771" s="196" t="s">
        <v>160</v>
      </c>
      <c r="J1771" s="186" t="s">
        <v>160</v>
      </c>
      <c r="K1771" s="196" t="s">
        <v>160</v>
      </c>
      <c r="L1771" s="171">
        <v>0.3729</v>
      </c>
      <c r="M1771" s="172">
        <v>68</v>
      </c>
      <c r="N1771" s="173">
        <v>118.4</v>
      </c>
      <c r="O1771" s="173">
        <v>35.08</v>
      </c>
      <c r="Q1771" s="175">
        <v>32.58</v>
      </c>
      <c r="S1771" s="174">
        <f t="shared" si="54"/>
        <v>1.238024</v>
      </c>
      <c r="T1771" s="177">
        <f t="shared" si="55"/>
        <v>-1</v>
      </c>
      <c r="U1771" s="203">
        <v>2.97</v>
      </c>
      <c r="V1771" s="203">
        <v>3.77</v>
      </c>
      <c r="W1771" s="203">
        <v>4.59</v>
      </c>
      <c r="X1771" s="203">
        <v>5.35</v>
      </c>
      <c r="Y1771" s="203">
        <v>5.71</v>
      </c>
      <c r="Z1771" s="203">
        <v>5.49</v>
      </c>
      <c r="AA1771" s="203">
        <v>4.86</v>
      </c>
      <c r="AB1771" s="203">
        <v>4.67</v>
      </c>
      <c r="AC1771" s="203">
        <v>4.31</v>
      </c>
      <c r="AD1771" s="203">
        <v>3.5</v>
      </c>
      <c r="AE1771" s="203">
        <v>2.98</v>
      </c>
      <c r="AF1771" s="203">
        <v>2.67</v>
      </c>
      <c r="AG1771" s="179">
        <v>3.32858096450473</v>
      </c>
      <c r="AH1771" s="179">
        <v>4.22516842969118</v>
      </c>
      <c r="AI1771" s="179">
        <v>5.1441705815073</v>
      </c>
      <c r="AJ1771" s="179">
        <v>5.99592867343444</v>
      </c>
      <c r="AK1771" s="179">
        <v>6.39939303276835</v>
      </c>
      <c r="AL1771" s="179">
        <v>6.15283147984207</v>
      </c>
      <c r="AM1771" s="179">
        <v>5.44676885100773</v>
      </c>
      <c r="AN1771" s="179">
        <v>5.23382932802595</v>
      </c>
      <c r="AO1771" s="179">
        <v>4.83036496869204</v>
      </c>
      <c r="AP1771" s="179">
        <v>3.92257016019075</v>
      </c>
      <c r="AQ1771" s="179">
        <v>3.33978830781956</v>
      </c>
      <c r="AR1771" s="179">
        <v>2.9923606650598</v>
      </c>
      <c r="AS1771" s="177">
        <v>0.8</v>
      </c>
      <c r="AT1771" s="180">
        <v>1.04876504116529</v>
      </c>
      <c r="AU1771" s="181">
        <v>1764</v>
      </c>
    </row>
    <row r="1772" customHeight="1" spans="1:47">
      <c r="A1772" s="184" t="s">
        <v>1916</v>
      </c>
      <c r="B1772" s="185" t="s">
        <v>2032</v>
      </c>
      <c r="C1772" s="167" t="s">
        <v>2037</v>
      </c>
      <c r="D1772" s="186">
        <v>0</v>
      </c>
      <c r="E1772" s="186">
        <v>0.75</v>
      </c>
      <c r="F1772" s="186" t="s">
        <v>160</v>
      </c>
      <c r="G1772" s="186" t="s">
        <v>160</v>
      </c>
      <c r="H1772" s="186" t="s">
        <v>160</v>
      </c>
      <c r="I1772" s="196" t="s">
        <v>160</v>
      </c>
      <c r="J1772" s="186" t="s">
        <v>160</v>
      </c>
      <c r="K1772" s="196" t="s">
        <v>160</v>
      </c>
      <c r="L1772" s="171">
        <v>0.3729</v>
      </c>
      <c r="M1772" s="172">
        <v>114</v>
      </c>
      <c r="N1772" s="173">
        <v>118.47</v>
      </c>
      <c r="O1772" s="173">
        <v>35.55</v>
      </c>
      <c r="Q1772" s="175">
        <v>33.35</v>
      </c>
      <c r="S1772" s="174">
        <f t="shared" si="54"/>
        <v>1.238024</v>
      </c>
      <c r="T1772" s="177">
        <f t="shared" si="55"/>
        <v>-1</v>
      </c>
      <c r="U1772" s="203">
        <v>2.97</v>
      </c>
      <c r="V1772" s="203">
        <v>3.77</v>
      </c>
      <c r="W1772" s="203">
        <v>4.59</v>
      </c>
      <c r="X1772" s="203">
        <v>5.35</v>
      </c>
      <c r="Y1772" s="203">
        <v>5.71</v>
      </c>
      <c r="Z1772" s="203">
        <v>5.49</v>
      </c>
      <c r="AA1772" s="203">
        <v>4.86</v>
      </c>
      <c r="AB1772" s="203">
        <v>4.67</v>
      </c>
      <c r="AC1772" s="203">
        <v>4.31</v>
      </c>
      <c r="AD1772" s="203">
        <v>3.5</v>
      </c>
      <c r="AE1772" s="203">
        <v>2.98</v>
      </c>
      <c r="AF1772" s="203">
        <v>2.67</v>
      </c>
      <c r="AG1772" s="179">
        <v>3.34888596666947</v>
      </c>
      <c r="AH1772" s="179">
        <v>4.25094279270838</v>
      </c>
      <c r="AI1772" s="179">
        <v>5.17555103939827</v>
      </c>
      <c r="AJ1772" s="179">
        <v>6.03250502413523</v>
      </c>
      <c r="AK1772" s="179">
        <v>6.43843059585275</v>
      </c>
      <c r="AL1772" s="179">
        <v>6.19036496869205</v>
      </c>
      <c r="AM1772" s="179">
        <v>5.4799952181864</v>
      </c>
      <c r="AN1772" s="179">
        <v>5.26575672200216</v>
      </c>
      <c r="AO1772" s="179">
        <v>4.85983115028465</v>
      </c>
      <c r="AP1772" s="179">
        <v>3.94649861392025</v>
      </c>
      <c r="AQ1772" s="179">
        <v>3.36016167699495</v>
      </c>
      <c r="AR1772" s="179">
        <v>3.01061465690487</v>
      </c>
      <c r="AS1772" s="177">
        <v>0.8</v>
      </c>
      <c r="AT1772" s="180">
        <v>1.04871870124654</v>
      </c>
      <c r="AU1772" s="181">
        <v>1765</v>
      </c>
    </row>
    <row r="1773" customHeight="1" spans="1:47">
      <c r="A1773" s="184" t="s">
        <v>1916</v>
      </c>
      <c r="B1773" s="185" t="s">
        <v>2032</v>
      </c>
      <c r="C1773" s="167" t="s">
        <v>2038</v>
      </c>
      <c r="D1773" s="186">
        <v>0</v>
      </c>
      <c r="E1773" s="186">
        <v>0.75</v>
      </c>
      <c r="F1773" s="186" t="s">
        <v>160</v>
      </c>
      <c r="G1773" s="186" t="s">
        <v>160</v>
      </c>
      <c r="H1773" s="186" t="s">
        <v>160</v>
      </c>
      <c r="I1773" s="196" t="s">
        <v>160</v>
      </c>
      <c r="J1773" s="186" t="s">
        <v>160</v>
      </c>
      <c r="K1773" s="196" t="s">
        <v>160</v>
      </c>
      <c r="L1773" s="171">
        <v>0.3729</v>
      </c>
      <c r="M1773" s="172">
        <v>39</v>
      </c>
      <c r="N1773" s="173">
        <v>118.35</v>
      </c>
      <c r="O1773" s="173">
        <v>34.62</v>
      </c>
      <c r="Q1773" s="175">
        <v>32.02</v>
      </c>
      <c r="S1773" s="174">
        <f t="shared" si="54"/>
        <v>1.217896</v>
      </c>
      <c r="T1773" s="177">
        <f t="shared" si="55"/>
        <v>-1</v>
      </c>
      <c r="U1773" s="203">
        <v>2.96</v>
      </c>
      <c r="V1773" s="203">
        <v>3.69</v>
      </c>
      <c r="W1773" s="203">
        <v>4.3</v>
      </c>
      <c r="X1773" s="203">
        <v>5.2</v>
      </c>
      <c r="Y1773" s="203">
        <v>5.58</v>
      </c>
      <c r="Z1773" s="203">
        <v>5.36</v>
      </c>
      <c r="AA1773" s="203">
        <v>4.87</v>
      </c>
      <c r="AB1773" s="203">
        <v>4.64</v>
      </c>
      <c r="AC1773" s="203">
        <v>4.24</v>
      </c>
      <c r="AD1773" s="203">
        <v>3.49</v>
      </c>
      <c r="AE1773" s="203">
        <v>3</v>
      </c>
      <c r="AF1773" s="203">
        <v>2.71</v>
      </c>
      <c r="AG1773" s="179">
        <v>3.29946176028167</v>
      </c>
      <c r="AH1773" s="179">
        <v>4.11318037008086</v>
      </c>
      <c r="AI1773" s="179">
        <v>4.79313701662539</v>
      </c>
      <c r="AJ1773" s="179">
        <v>5.79635174103536</v>
      </c>
      <c r="AK1773" s="179">
        <v>6.21993129134179</v>
      </c>
      <c r="AL1773" s="179">
        <v>5.97470102537491</v>
      </c>
      <c r="AM1773" s="179">
        <v>5.42850634208504</v>
      </c>
      <c r="AN1773" s="179">
        <v>5.17212924584693</v>
      </c>
      <c r="AO1773" s="179">
        <v>4.72625603499806</v>
      </c>
      <c r="AP1773" s="179">
        <v>3.89024376465642</v>
      </c>
      <c r="AQ1773" s="179">
        <v>3.34404908136655</v>
      </c>
      <c r="AR1773" s="179">
        <v>3.02079100350112</v>
      </c>
      <c r="AS1773" s="177">
        <v>0.8</v>
      </c>
      <c r="AT1773" s="180">
        <v>1.04887316764238</v>
      </c>
      <c r="AU1773" s="181">
        <v>1766</v>
      </c>
    </row>
    <row r="1774" customHeight="1" spans="1:47">
      <c r="A1774" s="184" t="s">
        <v>1916</v>
      </c>
      <c r="B1774" s="185" t="s">
        <v>2032</v>
      </c>
      <c r="C1774" s="167" t="s">
        <v>2039</v>
      </c>
      <c r="D1774" s="186">
        <v>0</v>
      </c>
      <c r="E1774" s="186">
        <v>0.75</v>
      </c>
      <c r="F1774" s="186" t="s">
        <v>160</v>
      </c>
      <c r="G1774" s="186" t="s">
        <v>160</v>
      </c>
      <c r="H1774" s="186" t="s">
        <v>160</v>
      </c>
      <c r="I1774" s="196" t="s">
        <v>160</v>
      </c>
      <c r="J1774" s="186" t="s">
        <v>160</v>
      </c>
      <c r="K1774" s="196" t="s">
        <v>160</v>
      </c>
      <c r="L1774" s="171">
        <v>0.3729</v>
      </c>
      <c r="M1774" s="172">
        <v>166</v>
      </c>
      <c r="N1774" s="173">
        <v>118.62</v>
      </c>
      <c r="O1774" s="173">
        <v>35.78</v>
      </c>
      <c r="Q1774" s="175">
        <v>33.68</v>
      </c>
      <c r="S1774" s="174">
        <f t="shared" si="54"/>
        <v>1.238024</v>
      </c>
      <c r="T1774" s="177">
        <f t="shared" si="55"/>
        <v>-1</v>
      </c>
      <c r="U1774" s="203">
        <v>2.97</v>
      </c>
      <c r="V1774" s="203">
        <v>3.77</v>
      </c>
      <c r="W1774" s="203">
        <v>4.59</v>
      </c>
      <c r="X1774" s="203">
        <v>5.35</v>
      </c>
      <c r="Y1774" s="203">
        <v>5.71</v>
      </c>
      <c r="Z1774" s="203">
        <v>5.49</v>
      </c>
      <c r="AA1774" s="203">
        <v>4.86</v>
      </c>
      <c r="AB1774" s="203">
        <v>4.67</v>
      </c>
      <c r="AC1774" s="203">
        <v>4.31</v>
      </c>
      <c r="AD1774" s="203">
        <v>3.5</v>
      </c>
      <c r="AE1774" s="203">
        <v>2.98</v>
      </c>
      <c r="AF1774" s="203">
        <v>2.67</v>
      </c>
      <c r="AG1774" s="179">
        <v>3.35986371831241</v>
      </c>
      <c r="AH1774" s="179">
        <v>4.26487751449083</v>
      </c>
      <c r="AI1774" s="179">
        <v>5.19251665557372</v>
      </c>
      <c r="AJ1774" s="179">
        <v>6.05227976194323</v>
      </c>
      <c r="AK1774" s="179">
        <v>6.45953597022352</v>
      </c>
      <c r="AL1774" s="179">
        <v>6.21065717627445</v>
      </c>
      <c r="AM1774" s="179">
        <v>5.49795881178394</v>
      </c>
      <c r="AN1774" s="179">
        <v>5.28301803519156</v>
      </c>
      <c r="AO1774" s="179">
        <v>4.87576182691127</v>
      </c>
      <c r="AP1774" s="179">
        <v>3.95943535828061</v>
      </c>
      <c r="AQ1774" s="179">
        <v>3.37117639076464</v>
      </c>
      <c r="AR1774" s="179">
        <v>3.0204835447455</v>
      </c>
      <c r="AS1774" s="177">
        <v>0.8</v>
      </c>
      <c r="AT1774" s="180">
        <v>1.04686510449652</v>
      </c>
      <c r="AU1774" s="181">
        <v>1767</v>
      </c>
    </row>
    <row r="1775" customHeight="1" spans="1:47">
      <c r="A1775" s="184" t="s">
        <v>1916</v>
      </c>
      <c r="B1775" s="185" t="s">
        <v>2032</v>
      </c>
      <c r="C1775" s="167" t="s">
        <v>2040</v>
      </c>
      <c r="D1775" s="186">
        <v>0</v>
      </c>
      <c r="E1775" s="186">
        <v>0.75</v>
      </c>
      <c r="F1775" s="186" t="s">
        <v>160</v>
      </c>
      <c r="G1775" s="186" t="s">
        <v>160</v>
      </c>
      <c r="H1775" s="186" t="s">
        <v>160</v>
      </c>
      <c r="I1775" s="196" t="s">
        <v>160</v>
      </c>
      <c r="J1775" s="186" t="s">
        <v>160</v>
      </c>
      <c r="K1775" s="196" t="s">
        <v>160</v>
      </c>
      <c r="L1775" s="171">
        <v>0.3729</v>
      </c>
      <c r="M1775" s="172">
        <v>55</v>
      </c>
      <c r="N1775" s="173">
        <v>118.05</v>
      </c>
      <c r="O1775" s="173">
        <v>34.85</v>
      </c>
      <c r="Q1775" s="175">
        <v>32.35</v>
      </c>
      <c r="S1775" s="174">
        <f t="shared" si="54"/>
        <v>1.217896</v>
      </c>
      <c r="T1775" s="177">
        <f t="shared" si="55"/>
        <v>-1</v>
      </c>
      <c r="U1775" s="203">
        <v>2.96</v>
      </c>
      <c r="V1775" s="203">
        <v>3.69</v>
      </c>
      <c r="W1775" s="203">
        <v>4.3</v>
      </c>
      <c r="X1775" s="203">
        <v>5.2</v>
      </c>
      <c r="Y1775" s="203">
        <v>5.58</v>
      </c>
      <c r="Z1775" s="203">
        <v>5.36</v>
      </c>
      <c r="AA1775" s="203">
        <v>4.87</v>
      </c>
      <c r="AB1775" s="203">
        <v>4.64</v>
      </c>
      <c r="AC1775" s="203">
        <v>4.24</v>
      </c>
      <c r="AD1775" s="203">
        <v>3.49</v>
      </c>
      <c r="AE1775" s="203">
        <v>3</v>
      </c>
      <c r="AF1775" s="203">
        <v>2.71</v>
      </c>
      <c r="AG1775" s="179">
        <v>3.30869736003731</v>
      </c>
      <c r="AH1775" s="179">
        <v>4.12469366842489</v>
      </c>
      <c r="AI1775" s="179">
        <v>4.8065535973515</v>
      </c>
      <c r="AJ1775" s="179">
        <v>5.81257644330879</v>
      </c>
      <c r="AK1775" s="179">
        <v>6.2373416449352</v>
      </c>
      <c r="AL1775" s="179">
        <v>5.99142494925675</v>
      </c>
      <c r="AM1775" s="179">
        <v>5.44370139979111</v>
      </c>
      <c r="AN1775" s="179">
        <v>5.18660667249092</v>
      </c>
      <c r="AO1775" s="179">
        <v>4.73948540762101</v>
      </c>
      <c r="AP1775" s="179">
        <v>3.90113303598994</v>
      </c>
      <c r="AQ1775" s="179">
        <v>3.3534094865243</v>
      </c>
      <c r="AR1775" s="179">
        <v>3.02924656949362</v>
      </c>
      <c r="AS1775" s="177">
        <v>0.8</v>
      </c>
      <c r="AT1775" s="180">
        <v>1.0400880427182</v>
      </c>
      <c r="AU1775" s="181">
        <v>1768</v>
      </c>
    </row>
    <row r="1776" customHeight="1" spans="1:47">
      <c r="A1776" s="184" t="s">
        <v>1916</v>
      </c>
      <c r="B1776" s="185" t="s">
        <v>2032</v>
      </c>
      <c r="C1776" s="167" t="s">
        <v>2041</v>
      </c>
      <c r="D1776" s="186">
        <v>0</v>
      </c>
      <c r="E1776" s="186">
        <v>0.75</v>
      </c>
      <c r="F1776" s="186" t="s">
        <v>160</v>
      </c>
      <c r="G1776" s="186" t="s">
        <v>160</v>
      </c>
      <c r="H1776" s="186" t="s">
        <v>160</v>
      </c>
      <c r="I1776" s="196" t="s">
        <v>160</v>
      </c>
      <c r="J1776" s="186" t="s">
        <v>160</v>
      </c>
      <c r="K1776" s="196" t="s">
        <v>160</v>
      </c>
      <c r="L1776" s="171">
        <v>0.3729</v>
      </c>
      <c r="M1776" s="172">
        <v>103</v>
      </c>
      <c r="N1776" s="173">
        <v>117.97</v>
      </c>
      <c r="O1776" s="173">
        <v>35.27</v>
      </c>
      <c r="Q1776" s="175">
        <v>32.67</v>
      </c>
      <c r="S1776" s="174">
        <f t="shared" si="54"/>
        <v>1.24512</v>
      </c>
      <c r="T1776" s="177">
        <f t="shared" si="55"/>
        <v>-1</v>
      </c>
      <c r="U1776" s="203">
        <v>2.98</v>
      </c>
      <c r="V1776" s="203">
        <v>3.74</v>
      </c>
      <c r="W1776" s="203">
        <v>4.61</v>
      </c>
      <c r="X1776" s="203">
        <v>5.38</v>
      </c>
      <c r="Y1776" s="203">
        <v>5.7</v>
      </c>
      <c r="Z1776" s="203">
        <v>5.67</v>
      </c>
      <c r="AA1776" s="203">
        <v>4.92</v>
      </c>
      <c r="AB1776" s="203">
        <v>4.75</v>
      </c>
      <c r="AC1776" s="203">
        <v>4.32</v>
      </c>
      <c r="AD1776" s="203">
        <v>3.48</v>
      </c>
      <c r="AE1776" s="203">
        <v>2.97</v>
      </c>
      <c r="AF1776" s="203">
        <v>2.64</v>
      </c>
      <c r="AG1776" s="179">
        <v>3.34139488563351</v>
      </c>
      <c r="AH1776" s="179">
        <v>4.19356270881522</v>
      </c>
      <c r="AI1776" s="179">
        <v>5.16907061166795</v>
      </c>
      <c r="AJ1776" s="179">
        <v>6.0324511693652</v>
      </c>
      <c r="AK1776" s="179">
        <v>6.39125867386276</v>
      </c>
      <c r="AL1776" s="179">
        <v>6.35762047031611</v>
      </c>
      <c r="AM1776" s="179">
        <v>5.51666538164996</v>
      </c>
      <c r="AN1776" s="179">
        <v>5.32604889488563</v>
      </c>
      <c r="AO1776" s="179">
        <v>4.84390131071704</v>
      </c>
      <c r="AP1776" s="179">
        <v>3.90203161141095</v>
      </c>
      <c r="AQ1776" s="179">
        <v>3.33018215111796</v>
      </c>
      <c r="AR1776" s="179">
        <v>2.96016191210486</v>
      </c>
      <c r="AS1776" s="177">
        <v>0.8</v>
      </c>
      <c r="AT1776" s="180">
        <v>1.04666429818193</v>
      </c>
      <c r="AU1776" s="181">
        <v>1769</v>
      </c>
    </row>
    <row r="1777" customHeight="1" spans="1:47">
      <c r="A1777" s="184" t="s">
        <v>1916</v>
      </c>
      <c r="B1777" s="185" t="s">
        <v>2032</v>
      </c>
      <c r="C1777" s="167" t="s">
        <v>2042</v>
      </c>
      <c r="D1777" s="186">
        <v>0</v>
      </c>
      <c r="E1777" s="186">
        <v>0.75</v>
      </c>
      <c r="F1777" s="186" t="s">
        <v>160</v>
      </c>
      <c r="G1777" s="186" t="s">
        <v>160</v>
      </c>
      <c r="H1777" s="186" t="s">
        <v>160</v>
      </c>
      <c r="I1777" s="196" t="s">
        <v>160</v>
      </c>
      <c r="J1777" s="186" t="s">
        <v>160</v>
      </c>
      <c r="K1777" s="196" t="s">
        <v>160</v>
      </c>
      <c r="L1777" s="171">
        <v>0.3729</v>
      </c>
      <c r="M1777" s="172">
        <v>150</v>
      </c>
      <c r="N1777" s="173">
        <v>117.63</v>
      </c>
      <c r="O1777" s="173">
        <v>35.5</v>
      </c>
      <c r="Q1777" s="175">
        <v>33</v>
      </c>
      <c r="S1777" s="174">
        <f t="shared" si="54"/>
        <v>1.24512</v>
      </c>
      <c r="T1777" s="177">
        <f t="shared" si="55"/>
        <v>-1</v>
      </c>
      <c r="U1777" s="203">
        <v>2.98</v>
      </c>
      <c r="V1777" s="203">
        <v>3.74</v>
      </c>
      <c r="W1777" s="203">
        <v>4.61</v>
      </c>
      <c r="X1777" s="203">
        <v>5.38</v>
      </c>
      <c r="Y1777" s="203">
        <v>5.7</v>
      </c>
      <c r="Z1777" s="203">
        <v>5.67</v>
      </c>
      <c r="AA1777" s="203">
        <v>4.92</v>
      </c>
      <c r="AB1777" s="203">
        <v>4.75</v>
      </c>
      <c r="AC1777" s="203">
        <v>4.32</v>
      </c>
      <c r="AD1777" s="203">
        <v>3.48</v>
      </c>
      <c r="AE1777" s="203">
        <v>2.97</v>
      </c>
      <c r="AF1777" s="203">
        <v>2.64</v>
      </c>
      <c r="AG1777" s="179">
        <v>3.351255461321</v>
      </c>
      <c r="AH1777" s="179">
        <v>4.20593806219481</v>
      </c>
      <c r="AI1777" s="179">
        <v>5.18432472372141</v>
      </c>
      <c r="AJ1777" s="179">
        <v>6.05025314829093</v>
      </c>
      <c r="AK1777" s="179">
        <v>6.41011950655359</v>
      </c>
      <c r="AL1777" s="179">
        <v>6.37638203546646</v>
      </c>
      <c r="AM1777" s="179">
        <v>5.53294525828836</v>
      </c>
      <c r="AN1777" s="179">
        <v>5.34176625546132</v>
      </c>
      <c r="AO1777" s="179">
        <v>4.85819583654588</v>
      </c>
      <c r="AP1777" s="179">
        <v>3.9135466461064</v>
      </c>
      <c r="AQ1777" s="179">
        <v>3.34000963762529</v>
      </c>
      <c r="AR1777" s="179">
        <v>2.96889745566692</v>
      </c>
      <c r="AS1777" s="177">
        <v>0.8</v>
      </c>
      <c r="AT1777" s="180">
        <v>1.03951592397178</v>
      </c>
      <c r="AU1777" s="181">
        <v>1770</v>
      </c>
    </row>
    <row r="1778" customHeight="1" spans="1:47">
      <c r="A1778" s="184" t="s">
        <v>1916</v>
      </c>
      <c r="B1778" s="185" t="s">
        <v>2032</v>
      </c>
      <c r="C1778" s="167" t="s">
        <v>2043</v>
      </c>
      <c r="D1778" s="186">
        <v>0</v>
      </c>
      <c r="E1778" s="186">
        <v>0.75</v>
      </c>
      <c r="F1778" s="186" t="s">
        <v>160</v>
      </c>
      <c r="G1778" s="186" t="s">
        <v>160</v>
      </c>
      <c r="H1778" s="186" t="s">
        <v>160</v>
      </c>
      <c r="I1778" s="196" t="s">
        <v>160</v>
      </c>
      <c r="J1778" s="186" t="s">
        <v>160</v>
      </c>
      <c r="K1778" s="196" t="s">
        <v>160</v>
      </c>
      <c r="L1778" s="171">
        <v>0.3729</v>
      </c>
      <c r="M1778" s="172">
        <v>100</v>
      </c>
      <c r="N1778" s="173">
        <v>118.83</v>
      </c>
      <c r="O1778" s="173">
        <v>35.18</v>
      </c>
      <c r="Q1778" s="175">
        <v>32.78</v>
      </c>
      <c r="S1778" s="174">
        <f t="shared" si="54"/>
        <v>1.238024</v>
      </c>
      <c r="T1778" s="177">
        <f t="shared" si="55"/>
        <v>-1</v>
      </c>
      <c r="U1778" s="203">
        <v>2.97</v>
      </c>
      <c r="V1778" s="203">
        <v>3.77</v>
      </c>
      <c r="W1778" s="203">
        <v>4.59</v>
      </c>
      <c r="X1778" s="203">
        <v>5.35</v>
      </c>
      <c r="Y1778" s="203">
        <v>5.71</v>
      </c>
      <c r="Z1778" s="203">
        <v>5.49</v>
      </c>
      <c r="AA1778" s="203">
        <v>4.86</v>
      </c>
      <c r="AB1778" s="203">
        <v>4.67</v>
      </c>
      <c r="AC1778" s="203">
        <v>4.31</v>
      </c>
      <c r="AD1778" s="203">
        <v>3.5</v>
      </c>
      <c r="AE1778" s="203">
        <v>2.98</v>
      </c>
      <c r="AF1778" s="203">
        <v>2.67</v>
      </c>
      <c r="AG1778" s="179">
        <v>3.33337893288014</v>
      </c>
      <c r="AH1778" s="179">
        <v>4.23125878012058</v>
      </c>
      <c r="AI1778" s="179">
        <v>5.15158562354203</v>
      </c>
      <c r="AJ1778" s="179">
        <v>6.00457147842045</v>
      </c>
      <c r="AK1778" s="179">
        <v>6.40861740967865</v>
      </c>
      <c r="AL1778" s="179">
        <v>6.16170045168753</v>
      </c>
      <c r="AM1778" s="179">
        <v>5.45462007198568</v>
      </c>
      <c r="AN1778" s="179">
        <v>5.24137360826608</v>
      </c>
      <c r="AO1778" s="179">
        <v>4.83732767700788</v>
      </c>
      <c r="AP1778" s="179">
        <v>3.92822433167693</v>
      </c>
      <c r="AQ1778" s="179">
        <v>3.34460243097064</v>
      </c>
      <c r="AR1778" s="179">
        <v>2.99667399016497</v>
      </c>
      <c r="AS1778" s="177">
        <v>0.8</v>
      </c>
      <c r="AT1778" s="180">
        <v>1.04240537414643</v>
      </c>
      <c r="AU1778" s="181">
        <v>1771</v>
      </c>
    </row>
    <row r="1779" customHeight="1" spans="1:47">
      <c r="A1779" s="184" t="s">
        <v>1916</v>
      </c>
      <c r="B1779" s="185" t="s">
        <v>2032</v>
      </c>
      <c r="C1779" s="167" t="s">
        <v>2044</v>
      </c>
      <c r="D1779" s="186">
        <v>0</v>
      </c>
      <c r="E1779" s="186">
        <v>0.75</v>
      </c>
      <c r="F1779" s="186" t="s">
        <v>160</v>
      </c>
      <c r="G1779" s="186" t="s">
        <v>160</v>
      </c>
      <c r="H1779" s="186" t="s">
        <v>160</v>
      </c>
      <c r="I1779" s="196" t="s">
        <v>160</v>
      </c>
      <c r="J1779" s="186" t="s">
        <v>160</v>
      </c>
      <c r="K1779" s="196" t="s">
        <v>160</v>
      </c>
      <c r="L1779" s="171">
        <v>0.3729</v>
      </c>
      <c r="M1779" s="172">
        <v>212</v>
      </c>
      <c r="N1779" s="173">
        <v>117.93</v>
      </c>
      <c r="O1779" s="173">
        <v>35.72</v>
      </c>
      <c r="Q1779" s="175">
        <v>33.32</v>
      </c>
      <c r="S1779" s="174">
        <f t="shared" si="54"/>
        <v>1.24512</v>
      </c>
      <c r="T1779" s="177">
        <f t="shared" si="55"/>
        <v>-1</v>
      </c>
      <c r="U1779" s="203">
        <v>2.98</v>
      </c>
      <c r="V1779" s="203">
        <v>3.74</v>
      </c>
      <c r="W1779" s="203">
        <v>4.61</v>
      </c>
      <c r="X1779" s="203">
        <v>5.38</v>
      </c>
      <c r="Y1779" s="203">
        <v>5.7</v>
      </c>
      <c r="Z1779" s="203">
        <v>5.67</v>
      </c>
      <c r="AA1779" s="203">
        <v>4.92</v>
      </c>
      <c r="AB1779" s="203">
        <v>4.75</v>
      </c>
      <c r="AC1779" s="203">
        <v>4.32</v>
      </c>
      <c r="AD1779" s="203">
        <v>3.48</v>
      </c>
      <c r="AE1779" s="203">
        <v>2.97</v>
      </c>
      <c r="AF1779" s="203">
        <v>2.64</v>
      </c>
      <c r="AG1779" s="179">
        <v>3.36155641223336</v>
      </c>
      <c r="AH1779" s="179">
        <v>4.21886610125932</v>
      </c>
      <c r="AI1779" s="179">
        <v>5.20026008738114</v>
      </c>
      <c r="AJ1779" s="179">
        <v>6.06885016705217</v>
      </c>
      <c r="AK1779" s="179">
        <v>6.42982266769468</v>
      </c>
      <c r="AL1779" s="179">
        <v>6.39598149575944</v>
      </c>
      <c r="AM1779" s="179">
        <v>5.54995219737857</v>
      </c>
      <c r="AN1779" s="179">
        <v>5.35818555641223</v>
      </c>
      <c r="AO1779" s="179">
        <v>4.87312875867386</v>
      </c>
      <c r="AP1779" s="179">
        <v>3.92557594448728</v>
      </c>
      <c r="AQ1779" s="179">
        <v>3.35027602158828</v>
      </c>
      <c r="AR1779" s="179">
        <v>2.97802313030069</v>
      </c>
      <c r="AS1779" s="177">
        <v>0.8</v>
      </c>
      <c r="AT1779" s="180">
        <v>1.04340514461579</v>
      </c>
      <c r="AU1779" s="181">
        <v>1772</v>
      </c>
    </row>
    <row r="1780" customHeight="1" spans="1:47">
      <c r="A1780" s="184" t="s">
        <v>1916</v>
      </c>
      <c r="B1780" s="185" t="s">
        <v>2032</v>
      </c>
      <c r="C1780" s="167" t="s">
        <v>2045</v>
      </c>
      <c r="D1780" s="186">
        <v>0</v>
      </c>
      <c r="E1780" s="186">
        <v>0.75</v>
      </c>
      <c r="F1780" s="186" t="s">
        <v>160</v>
      </c>
      <c r="G1780" s="186" t="s">
        <v>160</v>
      </c>
      <c r="H1780" s="186" t="s">
        <v>160</v>
      </c>
      <c r="I1780" s="196" t="s">
        <v>160</v>
      </c>
      <c r="J1780" s="186" t="s">
        <v>160</v>
      </c>
      <c r="K1780" s="196" t="s">
        <v>160</v>
      </c>
      <c r="L1780" s="171">
        <v>0.3729</v>
      </c>
      <c r="M1780" s="172">
        <v>59</v>
      </c>
      <c r="N1780" s="173">
        <v>118.65</v>
      </c>
      <c r="O1780" s="173">
        <v>34.92</v>
      </c>
      <c r="Q1780" s="175">
        <v>32.42</v>
      </c>
      <c r="S1780" s="174">
        <f t="shared" si="54"/>
        <v>1.217896</v>
      </c>
      <c r="T1780" s="177">
        <f t="shared" si="55"/>
        <v>-1</v>
      </c>
      <c r="U1780" s="203">
        <v>2.96</v>
      </c>
      <c r="V1780" s="203">
        <v>3.69</v>
      </c>
      <c r="W1780" s="203">
        <v>4.3</v>
      </c>
      <c r="X1780" s="203">
        <v>5.2</v>
      </c>
      <c r="Y1780" s="203">
        <v>5.58</v>
      </c>
      <c r="Z1780" s="203">
        <v>5.36</v>
      </c>
      <c r="AA1780" s="203">
        <v>4.87</v>
      </c>
      <c r="AB1780" s="203">
        <v>4.64</v>
      </c>
      <c r="AC1780" s="203">
        <v>4.24</v>
      </c>
      <c r="AD1780" s="203">
        <v>3.49</v>
      </c>
      <c r="AE1780" s="203">
        <v>3</v>
      </c>
      <c r="AF1780" s="203">
        <v>2.71</v>
      </c>
      <c r="AG1780" s="179">
        <v>3.31143887491214</v>
      </c>
      <c r="AH1780" s="179">
        <v>4.12811130014385</v>
      </c>
      <c r="AI1780" s="179">
        <v>4.81053620341967</v>
      </c>
      <c r="AJ1780" s="179">
        <v>5.8173926180889</v>
      </c>
      <c r="AK1780" s="179">
        <v>6.24250977094924</v>
      </c>
      <c r="AL1780" s="179">
        <v>5.9963893140301</v>
      </c>
      <c r="AM1780" s="179">
        <v>5.44821193271018</v>
      </c>
      <c r="AN1780" s="179">
        <v>5.19090418229471</v>
      </c>
      <c r="AO1780" s="179">
        <v>4.74341244244172</v>
      </c>
      <c r="AP1780" s="179">
        <v>3.90436543021736</v>
      </c>
      <c r="AQ1780" s="179">
        <v>3.35618804889744</v>
      </c>
      <c r="AR1780" s="179">
        <v>3.03175653750402</v>
      </c>
      <c r="AS1780" s="177">
        <v>0.8</v>
      </c>
      <c r="AT1780" s="180">
        <v>1.054210487059</v>
      </c>
      <c r="AU1780" s="181">
        <v>1773</v>
      </c>
    </row>
    <row r="1781" customHeight="1" spans="1:47">
      <c r="A1781" s="184" t="s">
        <v>1916</v>
      </c>
      <c r="B1781" s="185" t="s">
        <v>2046</v>
      </c>
      <c r="C1781" s="167" t="s">
        <v>2047</v>
      </c>
      <c r="D1781" s="186">
        <v>0</v>
      </c>
      <c r="E1781" s="186">
        <v>0.75</v>
      </c>
      <c r="F1781" s="186" t="s">
        <v>160</v>
      </c>
      <c r="G1781" s="186" t="s">
        <v>160</v>
      </c>
      <c r="H1781" s="186" t="s">
        <v>160</v>
      </c>
      <c r="I1781" s="196" t="s">
        <v>160</v>
      </c>
      <c r="J1781" s="186" t="s">
        <v>160</v>
      </c>
      <c r="K1781" s="196" t="s">
        <v>160</v>
      </c>
      <c r="L1781" s="171">
        <v>0.3729</v>
      </c>
      <c r="M1781" s="172">
        <v>23</v>
      </c>
      <c r="N1781" s="173">
        <v>116.3</v>
      </c>
      <c r="O1781" s="173">
        <v>37.45</v>
      </c>
      <c r="Q1781" s="175">
        <v>35.15</v>
      </c>
      <c r="S1781" s="174">
        <f t="shared" si="54"/>
        <v>1.261664</v>
      </c>
      <c r="T1781" s="177">
        <f t="shared" si="55"/>
        <v>-1</v>
      </c>
      <c r="U1781" s="203">
        <v>2.87</v>
      </c>
      <c r="V1781" s="203">
        <v>3.67</v>
      </c>
      <c r="W1781" s="203">
        <v>4.68</v>
      </c>
      <c r="X1781" s="203">
        <v>5.77</v>
      </c>
      <c r="Y1781" s="203">
        <v>5.86</v>
      </c>
      <c r="Z1781" s="203">
        <v>5.69</v>
      </c>
      <c r="AA1781" s="203">
        <v>5.11</v>
      </c>
      <c r="AB1781" s="203">
        <v>4.83</v>
      </c>
      <c r="AC1781" s="203">
        <v>4.3</v>
      </c>
      <c r="AD1781" s="203">
        <v>3.68</v>
      </c>
      <c r="AE1781" s="203">
        <v>2.88</v>
      </c>
      <c r="AF1781" s="203">
        <v>2.49</v>
      </c>
      <c r="AG1781" s="179">
        <v>3.29421798513709</v>
      </c>
      <c r="AH1781" s="179">
        <v>4.21246690085474</v>
      </c>
      <c r="AI1781" s="179">
        <v>5.37175615694828</v>
      </c>
      <c r="AJ1781" s="179">
        <v>6.62287030461359</v>
      </c>
      <c r="AK1781" s="179">
        <v>6.72617330763183</v>
      </c>
      <c r="AL1781" s="179">
        <v>6.53104541304183</v>
      </c>
      <c r="AM1781" s="179">
        <v>5.86531494914652</v>
      </c>
      <c r="AN1781" s="179">
        <v>5.54392782864535</v>
      </c>
      <c r="AO1781" s="179">
        <v>4.9355879219824</v>
      </c>
      <c r="AP1781" s="179">
        <v>4.22394501230122</v>
      </c>
      <c r="AQ1781" s="179">
        <v>3.30569609658356</v>
      </c>
      <c r="AR1781" s="179">
        <v>2.8580497501712</v>
      </c>
      <c r="AS1781" s="177">
        <v>0.8</v>
      </c>
      <c r="AT1781" s="180">
        <v>1.05409860520624</v>
      </c>
      <c r="AU1781" s="181">
        <v>1774</v>
      </c>
    </row>
    <row r="1782" customHeight="1" spans="1:47">
      <c r="A1782" s="184" t="s">
        <v>1916</v>
      </c>
      <c r="B1782" s="185" t="s">
        <v>2046</v>
      </c>
      <c r="C1782" s="167" t="s">
        <v>2048</v>
      </c>
      <c r="D1782" s="186">
        <v>0</v>
      </c>
      <c r="E1782" s="186">
        <v>0.75</v>
      </c>
      <c r="F1782" s="186" t="s">
        <v>160</v>
      </c>
      <c r="G1782" s="186" t="s">
        <v>160</v>
      </c>
      <c r="H1782" s="186" t="s">
        <v>160</v>
      </c>
      <c r="I1782" s="196" t="s">
        <v>160</v>
      </c>
      <c r="J1782" s="186" t="s">
        <v>160</v>
      </c>
      <c r="K1782" s="196" t="s">
        <v>160</v>
      </c>
      <c r="L1782" s="171">
        <v>0.3729</v>
      </c>
      <c r="M1782" s="172">
        <v>24</v>
      </c>
      <c r="N1782" s="173">
        <v>116.3</v>
      </c>
      <c r="O1782" s="173">
        <v>37.45</v>
      </c>
      <c r="Q1782" s="175">
        <v>35.15</v>
      </c>
      <c r="S1782" s="174">
        <f t="shared" si="54"/>
        <v>1.261664</v>
      </c>
      <c r="T1782" s="177">
        <f t="shared" si="55"/>
        <v>-1</v>
      </c>
      <c r="U1782" s="203">
        <v>2.87</v>
      </c>
      <c r="V1782" s="203">
        <v>3.67</v>
      </c>
      <c r="W1782" s="203">
        <v>4.68</v>
      </c>
      <c r="X1782" s="203">
        <v>5.77</v>
      </c>
      <c r="Y1782" s="203">
        <v>5.86</v>
      </c>
      <c r="Z1782" s="203">
        <v>5.69</v>
      </c>
      <c r="AA1782" s="203">
        <v>5.11</v>
      </c>
      <c r="AB1782" s="203">
        <v>4.83</v>
      </c>
      <c r="AC1782" s="203">
        <v>4.3</v>
      </c>
      <c r="AD1782" s="203">
        <v>3.68</v>
      </c>
      <c r="AE1782" s="203">
        <v>2.88</v>
      </c>
      <c r="AF1782" s="203">
        <v>2.49</v>
      </c>
      <c r="AG1782" s="179">
        <v>3.29421798513709</v>
      </c>
      <c r="AH1782" s="179">
        <v>4.21246690085474</v>
      </c>
      <c r="AI1782" s="179">
        <v>5.37175615694828</v>
      </c>
      <c r="AJ1782" s="179">
        <v>6.62287030461359</v>
      </c>
      <c r="AK1782" s="179">
        <v>6.72617330763183</v>
      </c>
      <c r="AL1782" s="179">
        <v>6.53104541304183</v>
      </c>
      <c r="AM1782" s="179">
        <v>5.86531494914652</v>
      </c>
      <c r="AN1782" s="179">
        <v>5.54392782864535</v>
      </c>
      <c r="AO1782" s="179">
        <v>4.9355879219824</v>
      </c>
      <c r="AP1782" s="179">
        <v>4.22394501230122</v>
      </c>
      <c r="AQ1782" s="179">
        <v>3.30569609658356</v>
      </c>
      <c r="AR1782" s="179">
        <v>2.8580497501712</v>
      </c>
      <c r="AS1782" s="177">
        <v>0.8</v>
      </c>
      <c r="AT1782" s="180">
        <v>1.05556798687253</v>
      </c>
      <c r="AU1782" s="181">
        <v>1775</v>
      </c>
    </row>
    <row r="1783" customHeight="1" spans="1:47">
      <c r="A1783" s="184" t="s">
        <v>1916</v>
      </c>
      <c r="B1783" s="185" t="s">
        <v>2046</v>
      </c>
      <c r="C1783" s="167" t="s">
        <v>2049</v>
      </c>
      <c r="D1783" s="186">
        <v>0</v>
      </c>
      <c r="E1783" s="186">
        <v>0.75</v>
      </c>
      <c r="F1783" s="186" t="s">
        <v>160</v>
      </c>
      <c r="G1783" s="186" t="s">
        <v>160</v>
      </c>
      <c r="H1783" s="186" t="s">
        <v>160</v>
      </c>
      <c r="I1783" s="196" t="s">
        <v>160</v>
      </c>
      <c r="J1783" s="186" t="s">
        <v>160</v>
      </c>
      <c r="K1783" s="196" t="s">
        <v>160</v>
      </c>
      <c r="L1783" s="171">
        <v>0.3729</v>
      </c>
      <c r="M1783" s="172">
        <v>23</v>
      </c>
      <c r="N1783" s="173">
        <v>116.57</v>
      </c>
      <c r="O1783" s="173">
        <v>37.33</v>
      </c>
      <c r="Q1783" s="175">
        <v>34.93</v>
      </c>
      <c r="S1783" s="174">
        <f t="shared" si="54"/>
        <v>1.261664</v>
      </c>
      <c r="T1783" s="177">
        <f t="shared" si="55"/>
        <v>-1</v>
      </c>
      <c r="U1783" s="203">
        <v>2.87</v>
      </c>
      <c r="V1783" s="203">
        <v>3.67</v>
      </c>
      <c r="W1783" s="203">
        <v>4.68</v>
      </c>
      <c r="X1783" s="203">
        <v>5.77</v>
      </c>
      <c r="Y1783" s="203">
        <v>5.86</v>
      </c>
      <c r="Z1783" s="203">
        <v>5.69</v>
      </c>
      <c r="AA1783" s="203">
        <v>5.11</v>
      </c>
      <c r="AB1783" s="203">
        <v>4.83</v>
      </c>
      <c r="AC1783" s="203">
        <v>4.3</v>
      </c>
      <c r="AD1783" s="203">
        <v>3.68</v>
      </c>
      <c r="AE1783" s="203">
        <v>2.88</v>
      </c>
      <c r="AF1783" s="203">
        <v>2.49</v>
      </c>
      <c r="AG1783" s="179">
        <v>3.28783042077764</v>
      </c>
      <c r="AH1783" s="179">
        <v>4.2042988307505</v>
      </c>
      <c r="AI1783" s="179">
        <v>5.36134019834124</v>
      </c>
      <c r="AJ1783" s="179">
        <v>6.61002840692926</v>
      </c>
      <c r="AK1783" s="179">
        <v>6.71313110305121</v>
      </c>
      <c r="AL1783" s="179">
        <v>6.51838156593198</v>
      </c>
      <c r="AM1783" s="179">
        <v>5.85394196870165</v>
      </c>
      <c r="AN1783" s="179">
        <v>5.53317802521115</v>
      </c>
      <c r="AO1783" s="179">
        <v>4.92601770360413</v>
      </c>
      <c r="AP1783" s="179">
        <v>4.21575468587516</v>
      </c>
      <c r="AQ1783" s="179">
        <v>3.2992862759023</v>
      </c>
      <c r="AR1783" s="179">
        <v>2.85250792604053</v>
      </c>
      <c r="AS1783" s="177">
        <v>0.8</v>
      </c>
      <c r="AT1783" s="180">
        <v>1.0626584945696</v>
      </c>
      <c r="AU1783" s="181">
        <v>1776</v>
      </c>
    </row>
    <row r="1784" customHeight="1" spans="1:47">
      <c r="A1784" s="184" t="s">
        <v>1916</v>
      </c>
      <c r="B1784" s="185" t="s">
        <v>2046</v>
      </c>
      <c r="C1784" s="167" t="s">
        <v>2050</v>
      </c>
      <c r="D1784" s="186">
        <v>0</v>
      </c>
      <c r="E1784" s="186">
        <v>0.75</v>
      </c>
      <c r="F1784" s="186" t="s">
        <v>160</v>
      </c>
      <c r="G1784" s="186" t="s">
        <v>160</v>
      </c>
      <c r="H1784" s="186" t="s">
        <v>160</v>
      </c>
      <c r="I1784" s="196" t="s">
        <v>160</v>
      </c>
      <c r="J1784" s="186" t="s">
        <v>160</v>
      </c>
      <c r="K1784" s="196" t="s">
        <v>160</v>
      </c>
      <c r="L1784" s="171">
        <v>0.3729</v>
      </c>
      <c r="M1784" s="172">
        <v>20</v>
      </c>
      <c r="N1784" s="173">
        <v>116.78</v>
      </c>
      <c r="O1784" s="173">
        <v>37.65</v>
      </c>
      <c r="Q1784" s="175">
        <v>35.45</v>
      </c>
      <c r="S1784" s="174">
        <f t="shared" si="54"/>
        <v>1.261664</v>
      </c>
      <c r="T1784" s="177">
        <f t="shared" si="55"/>
        <v>-1</v>
      </c>
      <c r="U1784" s="203">
        <v>2.87</v>
      </c>
      <c r="V1784" s="203">
        <v>3.67</v>
      </c>
      <c r="W1784" s="203">
        <v>4.68</v>
      </c>
      <c r="X1784" s="203">
        <v>5.77</v>
      </c>
      <c r="Y1784" s="203">
        <v>5.86</v>
      </c>
      <c r="Z1784" s="203">
        <v>5.69</v>
      </c>
      <c r="AA1784" s="203">
        <v>5.11</v>
      </c>
      <c r="AB1784" s="203">
        <v>4.83</v>
      </c>
      <c r="AC1784" s="203">
        <v>4.3</v>
      </c>
      <c r="AD1784" s="203">
        <v>3.68</v>
      </c>
      <c r="AE1784" s="203">
        <v>2.88</v>
      </c>
      <c r="AF1784" s="203">
        <v>2.49</v>
      </c>
      <c r="AG1784" s="179">
        <v>3.3037174398255</v>
      </c>
      <c r="AH1784" s="179">
        <v>4.22461428716362</v>
      </c>
      <c r="AI1784" s="179">
        <v>5.38724655692799</v>
      </c>
      <c r="AJ1784" s="179">
        <v>6.64196851142618</v>
      </c>
      <c r="AK1784" s="179">
        <v>6.74556940675172</v>
      </c>
      <c r="AL1784" s="179">
        <v>6.54987882669237</v>
      </c>
      <c r="AM1784" s="179">
        <v>5.88222861237223</v>
      </c>
      <c r="AN1784" s="179">
        <v>5.55991471580389</v>
      </c>
      <c r="AO1784" s="179">
        <v>4.94982055444239</v>
      </c>
      <c r="AP1784" s="179">
        <v>4.23612549775535</v>
      </c>
      <c r="AQ1784" s="179">
        <v>3.31522865041723</v>
      </c>
      <c r="AR1784" s="179">
        <v>2.86629143733989</v>
      </c>
      <c r="AS1784" s="177">
        <v>0.8</v>
      </c>
      <c r="AT1784" s="180">
        <v>1.05834260413789</v>
      </c>
      <c r="AU1784" s="181">
        <v>1777</v>
      </c>
    </row>
    <row r="1785" customHeight="1" spans="1:47">
      <c r="A1785" s="184" t="s">
        <v>1916</v>
      </c>
      <c r="B1785" s="185" t="s">
        <v>2046</v>
      </c>
      <c r="C1785" s="167" t="s">
        <v>2051</v>
      </c>
      <c r="D1785" s="186">
        <v>0</v>
      </c>
      <c r="E1785" s="186">
        <v>0.75</v>
      </c>
      <c r="F1785" s="186" t="s">
        <v>160</v>
      </c>
      <c r="G1785" s="186" t="s">
        <v>160</v>
      </c>
      <c r="H1785" s="186" t="s">
        <v>160</v>
      </c>
      <c r="I1785" s="196" t="s">
        <v>160</v>
      </c>
      <c r="J1785" s="186" t="s">
        <v>160</v>
      </c>
      <c r="K1785" s="196" t="s">
        <v>160</v>
      </c>
      <c r="L1785" s="171">
        <v>0.3729</v>
      </c>
      <c r="M1785" s="172">
        <v>11</v>
      </c>
      <c r="N1785" s="173">
        <v>117.38</v>
      </c>
      <c r="O1785" s="173">
        <v>37.78</v>
      </c>
      <c r="Q1785" s="175">
        <v>35.78</v>
      </c>
      <c r="S1785" s="174">
        <f t="shared" si="54"/>
        <v>1.26544</v>
      </c>
      <c r="T1785" s="177">
        <f t="shared" si="55"/>
        <v>-1</v>
      </c>
      <c r="U1785" s="203">
        <v>2.88</v>
      </c>
      <c r="V1785" s="203">
        <v>3.69</v>
      </c>
      <c r="W1785" s="203">
        <v>4.72</v>
      </c>
      <c r="X1785" s="203">
        <v>5.82</v>
      </c>
      <c r="Y1785" s="203">
        <v>5.93</v>
      </c>
      <c r="Z1785" s="203">
        <v>5.63</v>
      </c>
      <c r="AA1785" s="203">
        <v>5.07</v>
      </c>
      <c r="AB1785" s="203">
        <v>4.81</v>
      </c>
      <c r="AC1785" s="203">
        <v>4.46</v>
      </c>
      <c r="AD1785" s="203">
        <v>3.57</v>
      </c>
      <c r="AE1785" s="203">
        <v>2.91</v>
      </c>
      <c r="AF1785" s="203">
        <v>2.5</v>
      </c>
      <c r="AG1785" s="179">
        <v>3.32496345935011</v>
      </c>
      <c r="AH1785" s="179">
        <v>4.26010943229233</v>
      </c>
      <c r="AI1785" s="179">
        <v>5.44924566949046</v>
      </c>
      <c r="AJ1785" s="179">
        <v>6.71919699077001</v>
      </c>
      <c r="AK1785" s="179">
        <v>6.84619212289797</v>
      </c>
      <c r="AL1785" s="179">
        <v>6.499841762549</v>
      </c>
      <c r="AM1785" s="179">
        <v>5.85332108989759</v>
      </c>
      <c r="AN1785" s="179">
        <v>5.55315077759515</v>
      </c>
      <c r="AO1785" s="179">
        <v>5.14907535718802</v>
      </c>
      <c r="AP1785" s="179">
        <v>4.12156928815274</v>
      </c>
      <c r="AQ1785" s="179">
        <v>3.35959849538501</v>
      </c>
      <c r="AR1785" s="179">
        <v>2.88625300290808</v>
      </c>
      <c r="AS1785" s="177">
        <v>0.8</v>
      </c>
      <c r="AT1785" s="180">
        <v>1.05817087648302</v>
      </c>
      <c r="AU1785" s="181">
        <v>1778</v>
      </c>
    </row>
    <row r="1786" customHeight="1" spans="1:47">
      <c r="A1786" s="184" t="s">
        <v>1916</v>
      </c>
      <c r="B1786" s="185" t="s">
        <v>2046</v>
      </c>
      <c r="C1786" s="167" t="s">
        <v>2052</v>
      </c>
      <c r="D1786" s="186">
        <v>0</v>
      </c>
      <c r="E1786" s="186">
        <v>0.75</v>
      </c>
      <c r="F1786" s="186" t="s">
        <v>160</v>
      </c>
      <c r="G1786" s="186" t="s">
        <v>160</v>
      </c>
      <c r="H1786" s="186" t="s">
        <v>160</v>
      </c>
      <c r="I1786" s="196" t="s">
        <v>160</v>
      </c>
      <c r="J1786" s="186" t="s">
        <v>160</v>
      </c>
      <c r="K1786" s="196" t="s">
        <v>160</v>
      </c>
      <c r="L1786" s="171">
        <v>0.3729</v>
      </c>
      <c r="M1786" s="172">
        <v>20</v>
      </c>
      <c r="N1786" s="173">
        <v>116.87</v>
      </c>
      <c r="O1786" s="173">
        <v>37.18</v>
      </c>
      <c r="Q1786" s="175">
        <v>34.68</v>
      </c>
      <c r="S1786" s="174">
        <f t="shared" si="54"/>
        <v>1.261664</v>
      </c>
      <c r="T1786" s="177">
        <f t="shared" si="55"/>
        <v>-1</v>
      </c>
      <c r="U1786" s="203">
        <v>2.87</v>
      </c>
      <c r="V1786" s="203">
        <v>3.67</v>
      </c>
      <c r="W1786" s="203">
        <v>4.68</v>
      </c>
      <c r="X1786" s="203">
        <v>5.77</v>
      </c>
      <c r="Y1786" s="203">
        <v>5.86</v>
      </c>
      <c r="Z1786" s="203">
        <v>5.69</v>
      </c>
      <c r="AA1786" s="203">
        <v>5.11</v>
      </c>
      <c r="AB1786" s="203">
        <v>4.83</v>
      </c>
      <c r="AC1786" s="203">
        <v>4.3</v>
      </c>
      <c r="AD1786" s="203">
        <v>3.68</v>
      </c>
      <c r="AE1786" s="203">
        <v>2.88</v>
      </c>
      <c r="AF1786" s="203">
        <v>2.49</v>
      </c>
      <c r="AG1786" s="179">
        <v>3.28018718137317</v>
      </c>
      <c r="AH1786" s="179">
        <v>4.19452507165141</v>
      </c>
      <c r="AI1786" s="179">
        <v>5.34887665812768</v>
      </c>
      <c r="AJ1786" s="179">
        <v>6.59466203363178</v>
      </c>
      <c r="AK1786" s="179">
        <v>6.69752504628808</v>
      </c>
      <c r="AL1786" s="179">
        <v>6.50322824460395</v>
      </c>
      <c r="AM1786" s="179">
        <v>5.84033327415223</v>
      </c>
      <c r="AN1786" s="179">
        <v>5.52031501255485</v>
      </c>
      <c r="AO1786" s="179">
        <v>4.91456616024552</v>
      </c>
      <c r="AP1786" s="179">
        <v>4.20595429527988</v>
      </c>
      <c r="AQ1786" s="179">
        <v>3.29161640500165</v>
      </c>
      <c r="AR1786" s="179">
        <v>2.84587668349101</v>
      </c>
      <c r="AS1786" s="177">
        <v>0.8</v>
      </c>
      <c r="AT1786" s="180">
        <v>1.05575175647525</v>
      </c>
      <c r="AU1786" s="181">
        <v>1779</v>
      </c>
    </row>
    <row r="1787" customHeight="1" spans="1:47">
      <c r="A1787" s="184" t="s">
        <v>1916</v>
      </c>
      <c r="B1787" s="185" t="s">
        <v>2046</v>
      </c>
      <c r="C1787" s="167" t="s">
        <v>2053</v>
      </c>
      <c r="D1787" s="186">
        <v>0</v>
      </c>
      <c r="E1787" s="186">
        <v>0.75</v>
      </c>
      <c r="F1787" s="186" t="s">
        <v>160</v>
      </c>
      <c r="G1787" s="186" t="s">
        <v>160</v>
      </c>
      <c r="H1787" s="186" t="s">
        <v>160</v>
      </c>
      <c r="I1787" s="196" t="s">
        <v>160</v>
      </c>
      <c r="J1787" s="186" t="s">
        <v>160</v>
      </c>
      <c r="K1787" s="196" t="s">
        <v>160</v>
      </c>
      <c r="L1787" s="171">
        <v>0.3729</v>
      </c>
      <c r="M1787" s="172">
        <v>24</v>
      </c>
      <c r="N1787" s="173">
        <v>116.75</v>
      </c>
      <c r="O1787" s="173">
        <v>36.8</v>
      </c>
      <c r="Q1787" s="175">
        <v>34.3</v>
      </c>
      <c r="S1787" s="174">
        <f t="shared" si="54"/>
        <v>1.254792</v>
      </c>
      <c r="T1787" s="177">
        <f t="shared" si="55"/>
        <v>-1</v>
      </c>
      <c r="U1787" s="203">
        <v>2.92</v>
      </c>
      <c r="V1787" s="203">
        <v>3.66</v>
      </c>
      <c r="W1787" s="203">
        <v>4.6</v>
      </c>
      <c r="X1787" s="203">
        <v>5.6</v>
      </c>
      <c r="Y1787" s="203">
        <v>5.79</v>
      </c>
      <c r="Z1787" s="203">
        <v>5.72</v>
      </c>
      <c r="AA1787" s="203">
        <v>5.03</v>
      </c>
      <c r="AB1787" s="203">
        <v>4.87</v>
      </c>
      <c r="AC1787" s="203">
        <v>4.34</v>
      </c>
      <c r="AD1787" s="203">
        <v>3.58</v>
      </c>
      <c r="AE1787" s="203">
        <v>2.92</v>
      </c>
      <c r="AF1787" s="203">
        <v>2.52</v>
      </c>
      <c r="AG1787" s="179">
        <v>3.3244649312396</v>
      </c>
      <c r="AH1787" s="179">
        <v>4.16696631792361</v>
      </c>
      <c r="AI1787" s="179">
        <v>5.23717078208978</v>
      </c>
      <c r="AJ1787" s="179">
        <v>6.3756861695006</v>
      </c>
      <c r="AK1787" s="179">
        <v>6.59200409310866</v>
      </c>
      <c r="AL1787" s="179">
        <v>6.5123080159899</v>
      </c>
      <c r="AM1787" s="179">
        <v>5.72673239867643</v>
      </c>
      <c r="AN1787" s="179">
        <v>5.5445699366907</v>
      </c>
      <c r="AO1787" s="179">
        <v>4.94115678136297</v>
      </c>
      <c r="AP1787" s="179">
        <v>4.07588508693074</v>
      </c>
      <c r="AQ1787" s="179">
        <v>3.3244649312396</v>
      </c>
      <c r="AR1787" s="179">
        <v>2.86905877627527</v>
      </c>
      <c r="AS1787" s="177">
        <v>0.8</v>
      </c>
      <c r="AT1787" s="180">
        <v>1.05399714782765</v>
      </c>
      <c r="AU1787" s="181">
        <v>1780</v>
      </c>
    </row>
    <row r="1788" customHeight="1" spans="1:47">
      <c r="A1788" s="184" t="s">
        <v>1916</v>
      </c>
      <c r="B1788" s="185" t="s">
        <v>2046</v>
      </c>
      <c r="C1788" s="167" t="s">
        <v>2054</v>
      </c>
      <c r="D1788" s="186">
        <v>0</v>
      </c>
      <c r="E1788" s="186">
        <v>0.75</v>
      </c>
      <c r="F1788" s="186" t="s">
        <v>160</v>
      </c>
      <c r="G1788" s="186" t="s">
        <v>160</v>
      </c>
      <c r="H1788" s="186" t="s">
        <v>160</v>
      </c>
      <c r="I1788" s="196" t="s">
        <v>160</v>
      </c>
      <c r="J1788" s="186" t="s">
        <v>160</v>
      </c>
      <c r="K1788" s="196" t="s">
        <v>160</v>
      </c>
      <c r="L1788" s="171">
        <v>0.3729</v>
      </c>
      <c r="M1788" s="172">
        <v>25</v>
      </c>
      <c r="N1788" s="173">
        <v>116.43</v>
      </c>
      <c r="O1788" s="173">
        <v>37.17</v>
      </c>
      <c r="Q1788" s="175">
        <v>34.67</v>
      </c>
      <c r="S1788" s="174">
        <f t="shared" si="54"/>
        <v>1.261664</v>
      </c>
      <c r="T1788" s="177">
        <f t="shared" si="55"/>
        <v>-1</v>
      </c>
      <c r="U1788" s="203">
        <v>2.87</v>
      </c>
      <c r="V1788" s="203">
        <v>3.67</v>
      </c>
      <c r="W1788" s="203">
        <v>4.68</v>
      </c>
      <c r="X1788" s="203">
        <v>5.77</v>
      </c>
      <c r="Y1788" s="203">
        <v>5.86</v>
      </c>
      <c r="Z1788" s="203">
        <v>5.69</v>
      </c>
      <c r="AA1788" s="203">
        <v>5.11</v>
      </c>
      <c r="AB1788" s="203">
        <v>4.83</v>
      </c>
      <c r="AC1788" s="203">
        <v>4.3</v>
      </c>
      <c r="AD1788" s="203">
        <v>3.68</v>
      </c>
      <c r="AE1788" s="203">
        <v>2.88</v>
      </c>
      <c r="AF1788" s="203">
        <v>2.49</v>
      </c>
      <c r="AG1788" s="179">
        <v>3.27984141578106</v>
      </c>
      <c r="AH1788" s="179">
        <v>4.19408292540645</v>
      </c>
      <c r="AI1788" s="179">
        <v>5.34831283130849</v>
      </c>
      <c r="AJ1788" s="179">
        <v>6.59396688817308</v>
      </c>
      <c r="AK1788" s="179">
        <v>6.69681905800594</v>
      </c>
      <c r="AL1788" s="179">
        <v>6.50254273721054</v>
      </c>
      <c r="AM1788" s="179">
        <v>5.83971764273214</v>
      </c>
      <c r="AN1788" s="179">
        <v>5.51973311436325</v>
      </c>
      <c r="AO1788" s="179">
        <v>4.91404811423644</v>
      </c>
      <c r="AP1788" s="179">
        <v>4.20551094427676</v>
      </c>
      <c r="AQ1788" s="179">
        <v>3.29126943465138</v>
      </c>
      <c r="AR1788" s="179">
        <v>2.84557669870901</v>
      </c>
      <c r="AS1788" s="177">
        <v>0.8</v>
      </c>
      <c r="AT1788" s="180">
        <v>1.0528398527622</v>
      </c>
      <c r="AU1788" s="181">
        <v>1781</v>
      </c>
    </row>
    <row r="1789" customHeight="1" spans="1:47">
      <c r="A1789" s="184" t="s">
        <v>1916</v>
      </c>
      <c r="B1789" s="185" t="s">
        <v>2046</v>
      </c>
      <c r="C1789" s="167" t="s">
        <v>2055</v>
      </c>
      <c r="D1789" s="186">
        <v>0</v>
      </c>
      <c r="E1789" s="186">
        <v>0.75</v>
      </c>
      <c r="F1789" s="186" t="s">
        <v>160</v>
      </c>
      <c r="G1789" s="186" t="s">
        <v>160</v>
      </c>
      <c r="H1789" s="186" t="s">
        <v>160</v>
      </c>
      <c r="I1789" s="196" t="s">
        <v>160</v>
      </c>
      <c r="J1789" s="186" t="s">
        <v>160</v>
      </c>
      <c r="K1789" s="196" t="s">
        <v>160</v>
      </c>
      <c r="L1789" s="171">
        <v>0.3729</v>
      </c>
      <c r="M1789" s="172">
        <v>33</v>
      </c>
      <c r="N1789" s="173">
        <v>116</v>
      </c>
      <c r="O1789" s="173">
        <v>36.95</v>
      </c>
      <c r="Q1789" s="175">
        <v>34.55</v>
      </c>
      <c r="S1789" s="174">
        <f t="shared" si="54"/>
        <v>1.254792</v>
      </c>
      <c r="T1789" s="177">
        <f t="shared" si="55"/>
        <v>-1</v>
      </c>
      <c r="U1789" s="203">
        <v>2.92</v>
      </c>
      <c r="V1789" s="203">
        <v>3.66</v>
      </c>
      <c r="W1789" s="203">
        <v>4.6</v>
      </c>
      <c r="X1789" s="203">
        <v>5.6</v>
      </c>
      <c r="Y1789" s="203">
        <v>5.79</v>
      </c>
      <c r="Z1789" s="203">
        <v>5.72</v>
      </c>
      <c r="AA1789" s="203">
        <v>5.03</v>
      </c>
      <c r="AB1789" s="203">
        <v>4.87</v>
      </c>
      <c r="AC1789" s="203">
        <v>4.34</v>
      </c>
      <c r="AD1789" s="203">
        <v>3.58</v>
      </c>
      <c r="AE1789" s="203">
        <v>2.92</v>
      </c>
      <c r="AF1789" s="203">
        <v>2.52</v>
      </c>
      <c r="AG1789" s="179">
        <v>3.3320419001715</v>
      </c>
      <c r="AH1789" s="179">
        <v>4.17646347761223</v>
      </c>
      <c r="AI1789" s="179">
        <v>5.2491071030099</v>
      </c>
      <c r="AJ1789" s="179">
        <v>6.39021734279466</v>
      </c>
      <c r="AK1789" s="179">
        <v>6.60702828835377</v>
      </c>
      <c r="AL1789" s="179">
        <v>6.52715057156883</v>
      </c>
      <c r="AM1789" s="179">
        <v>5.73978450611735</v>
      </c>
      <c r="AN1789" s="179">
        <v>5.55720686775179</v>
      </c>
      <c r="AO1789" s="179">
        <v>4.95241844066586</v>
      </c>
      <c r="AP1789" s="179">
        <v>4.08517465842944</v>
      </c>
      <c r="AQ1789" s="179">
        <v>3.3320419001715</v>
      </c>
      <c r="AR1789" s="179">
        <v>2.8755978042576</v>
      </c>
      <c r="AS1789" s="177">
        <v>0.8</v>
      </c>
      <c r="AT1789" s="180">
        <v>1.06327058666528</v>
      </c>
      <c r="AU1789" s="181">
        <v>1782</v>
      </c>
    </row>
    <row r="1790" customHeight="1" spans="1:47">
      <c r="A1790" s="184" t="s">
        <v>1916</v>
      </c>
      <c r="B1790" s="185" t="s">
        <v>2046</v>
      </c>
      <c r="C1790" s="167" t="s">
        <v>2056</v>
      </c>
      <c r="D1790" s="186">
        <v>0</v>
      </c>
      <c r="E1790" s="186">
        <v>0.75</v>
      </c>
      <c r="F1790" s="186" t="s">
        <v>160</v>
      </c>
      <c r="G1790" s="186" t="s">
        <v>160</v>
      </c>
      <c r="H1790" s="186" t="s">
        <v>160</v>
      </c>
      <c r="I1790" s="196" t="s">
        <v>160</v>
      </c>
      <c r="J1790" s="186" t="s">
        <v>160</v>
      </c>
      <c r="K1790" s="196" t="s">
        <v>160</v>
      </c>
      <c r="L1790" s="171">
        <v>0.3729</v>
      </c>
      <c r="M1790" s="172">
        <v>29</v>
      </c>
      <c r="N1790" s="173">
        <v>116.07</v>
      </c>
      <c r="O1790" s="173">
        <v>37.22</v>
      </c>
      <c r="Q1790" s="175">
        <v>34.82</v>
      </c>
      <c r="S1790" s="174">
        <f t="shared" si="54"/>
        <v>1.261664</v>
      </c>
      <c r="T1790" s="177">
        <f t="shared" si="55"/>
        <v>-1</v>
      </c>
      <c r="U1790" s="203">
        <v>2.87</v>
      </c>
      <c r="V1790" s="203">
        <v>3.67</v>
      </c>
      <c r="W1790" s="203">
        <v>4.68</v>
      </c>
      <c r="X1790" s="203">
        <v>5.77</v>
      </c>
      <c r="Y1790" s="203">
        <v>5.86</v>
      </c>
      <c r="Z1790" s="203">
        <v>5.69</v>
      </c>
      <c r="AA1790" s="203">
        <v>5.11</v>
      </c>
      <c r="AB1790" s="203">
        <v>4.83</v>
      </c>
      <c r="AC1790" s="203">
        <v>4.3</v>
      </c>
      <c r="AD1790" s="203">
        <v>3.68</v>
      </c>
      <c r="AE1790" s="203">
        <v>2.88</v>
      </c>
      <c r="AF1790" s="203">
        <v>2.49</v>
      </c>
      <c r="AG1790" s="179">
        <v>3.28286231516473</v>
      </c>
      <c r="AH1790" s="179">
        <v>4.19794588733609</v>
      </c>
      <c r="AI1790" s="179">
        <v>5.35323889720242</v>
      </c>
      <c r="AJ1790" s="179">
        <v>6.6000402642859</v>
      </c>
      <c r="AK1790" s="179">
        <v>6.70298716615517</v>
      </c>
      <c r="AL1790" s="179">
        <v>6.50853190706876</v>
      </c>
      <c r="AM1790" s="179">
        <v>5.84509631724453</v>
      </c>
      <c r="AN1790" s="179">
        <v>5.52481706698455</v>
      </c>
      <c r="AO1790" s="179">
        <v>4.91857420042103</v>
      </c>
      <c r="AP1790" s="179">
        <v>4.20938443198823</v>
      </c>
      <c r="AQ1790" s="179">
        <v>3.29430085981688</v>
      </c>
      <c r="AR1790" s="179">
        <v>2.84819761838334</v>
      </c>
      <c r="AS1790" s="177">
        <v>0.8</v>
      </c>
      <c r="AT1790" s="180">
        <v>1.0498706592459</v>
      </c>
      <c r="AU1790" s="181">
        <v>1783</v>
      </c>
    </row>
    <row r="1791" customHeight="1" spans="1:47">
      <c r="A1791" s="184" t="s">
        <v>1916</v>
      </c>
      <c r="B1791" s="185" t="s">
        <v>2046</v>
      </c>
      <c r="C1791" s="167" t="s">
        <v>2057</v>
      </c>
      <c r="D1791" s="186">
        <v>0</v>
      </c>
      <c r="E1791" s="186">
        <v>0.75</v>
      </c>
      <c r="F1791" s="186" t="s">
        <v>160</v>
      </c>
      <c r="G1791" s="186" t="s">
        <v>160</v>
      </c>
      <c r="H1791" s="186" t="s">
        <v>160</v>
      </c>
      <c r="I1791" s="196" t="s">
        <v>160</v>
      </c>
      <c r="J1791" s="186" t="s">
        <v>160</v>
      </c>
      <c r="K1791" s="196" t="s">
        <v>160</v>
      </c>
      <c r="L1791" s="171">
        <v>0.3729</v>
      </c>
      <c r="M1791" s="172">
        <v>13</v>
      </c>
      <c r="N1791" s="173">
        <v>117.23</v>
      </c>
      <c r="O1791" s="173">
        <v>37.73</v>
      </c>
      <c r="Q1791" s="175">
        <v>35.63</v>
      </c>
      <c r="S1791" s="174">
        <f t="shared" si="54"/>
        <v>1.26544</v>
      </c>
      <c r="T1791" s="177">
        <f t="shared" si="55"/>
        <v>-1</v>
      </c>
      <c r="U1791" s="203">
        <v>2.88</v>
      </c>
      <c r="V1791" s="203">
        <v>3.69</v>
      </c>
      <c r="W1791" s="203">
        <v>4.72</v>
      </c>
      <c r="X1791" s="203">
        <v>5.82</v>
      </c>
      <c r="Y1791" s="203">
        <v>5.93</v>
      </c>
      <c r="Z1791" s="203">
        <v>5.63</v>
      </c>
      <c r="AA1791" s="203">
        <v>5.07</v>
      </c>
      <c r="AB1791" s="203">
        <v>4.81</v>
      </c>
      <c r="AC1791" s="203">
        <v>4.46</v>
      </c>
      <c r="AD1791" s="203">
        <v>3.57</v>
      </c>
      <c r="AE1791" s="203">
        <v>2.91</v>
      </c>
      <c r="AF1791" s="203">
        <v>2.5</v>
      </c>
      <c r="AG1791" s="179">
        <v>3.32146769503098</v>
      </c>
      <c r="AH1791" s="179">
        <v>4.25563048425844</v>
      </c>
      <c r="AI1791" s="179">
        <v>5.44351650018966</v>
      </c>
      <c r="AJ1791" s="179">
        <v>6.71213263370843</v>
      </c>
      <c r="AK1791" s="179">
        <v>6.83899424706031</v>
      </c>
      <c r="AL1791" s="179">
        <v>6.49300802882792</v>
      </c>
      <c r="AM1791" s="179">
        <v>5.84716708812745</v>
      </c>
      <c r="AN1791" s="179">
        <v>5.54731236565938</v>
      </c>
      <c r="AO1791" s="179">
        <v>5.14366177772158</v>
      </c>
      <c r="AP1791" s="179">
        <v>4.11723599696548</v>
      </c>
      <c r="AQ1791" s="179">
        <v>3.35606631685422</v>
      </c>
      <c r="AR1791" s="179">
        <v>2.88321848526995</v>
      </c>
      <c r="AS1791" s="177">
        <v>0.8</v>
      </c>
      <c r="AT1791" s="180">
        <v>1.04695804859529</v>
      </c>
      <c r="AU1791" s="181">
        <v>1784</v>
      </c>
    </row>
    <row r="1792" customHeight="1" spans="1:47">
      <c r="A1792" s="184" t="s">
        <v>1916</v>
      </c>
      <c r="B1792" s="185" t="s">
        <v>2046</v>
      </c>
      <c r="C1792" s="167" t="s">
        <v>2058</v>
      </c>
      <c r="D1792" s="186">
        <v>0</v>
      </c>
      <c r="E1792" s="186">
        <v>0.75</v>
      </c>
      <c r="F1792" s="186" t="s">
        <v>160</v>
      </c>
      <c r="G1792" s="186" t="s">
        <v>160</v>
      </c>
      <c r="H1792" s="186" t="s">
        <v>160</v>
      </c>
      <c r="I1792" s="196" t="s">
        <v>160</v>
      </c>
      <c r="J1792" s="186" t="s">
        <v>160</v>
      </c>
      <c r="K1792" s="196" t="s">
        <v>160</v>
      </c>
      <c r="L1792" s="171">
        <v>0.3729</v>
      </c>
      <c r="M1792" s="172">
        <v>24</v>
      </c>
      <c r="N1792" s="173">
        <v>116.63</v>
      </c>
      <c r="O1792" s="173">
        <v>36.93</v>
      </c>
      <c r="Q1792" s="175">
        <v>34.53</v>
      </c>
      <c r="S1792" s="174">
        <f t="shared" si="54"/>
        <v>1.254792</v>
      </c>
      <c r="T1792" s="177">
        <f t="shared" si="55"/>
        <v>-1</v>
      </c>
      <c r="U1792" s="203">
        <v>2.92</v>
      </c>
      <c r="V1792" s="203">
        <v>3.66</v>
      </c>
      <c r="W1792" s="203">
        <v>4.6</v>
      </c>
      <c r="X1792" s="203">
        <v>5.6</v>
      </c>
      <c r="Y1792" s="203">
        <v>5.79</v>
      </c>
      <c r="Z1792" s="203">
        <v>5.72</v>
      </c>
      <c r="AA1792" s="203">
        <v>5.03</v>
      </c>
      <c r="AB1792" s="203">
        <v>4.87</v>
      </c>
      <c r="AC1792" s="203">
        <v>4.34</v>
      </c>
      <c r="AD1792" s="203">
        <v>3.58</v>
      </c>
      <c r="AE1792" s="203">
        <v>2.92</v>
      </c>
      <c r="AF1792" s="203">
        <v>2.52</v>
      </c>
      <c r="AG1792" s="179">
        <v>3.33111106860739</v>
      </c>
      <c r="AH1792" s="179">
        <v>4.17529675037775</v>
      </c>
      <c r="AI1792" s="179">
        <v>5.24764072451848</v>
      </c>
      <c r="AJ1792" s="179">
        <v>6.38843218637033</v>
      </c>
      <c r="AK1792" s="179">
        <v>6.60518256412218</v>
      </c>
      <c r="AL1792" s="179">
        <v>6.52532716179255</v>
      </c>
      <c r="AM1792" s="179">
        <v>5.73818105311478</v>
      </c>
      <c r="AN1792" s="179">
        <v>5.55565441921848</v>
      </c>
      <c r="AO1792" s="179">
        <v>4.95103494443701</v>
      </c>
      <c r="AP1792" s="179">
        <v>4.0840334334296</v>
      </c>
      <c r="AQ1792" s="179">
        <v>3.33111106860739</v>
      </c>
      <c r="AR1792" s="179">
        <v>2.87479448386665</v>
      </c>
      <c r="AS1792" s="177">
        <v>0.8</v>
      </c>
      <c r="AT1792" s="180">
        <v>1.04710832700582</v>
      </c>
      <c r="AU1792" s="181">
        <v>1785</v>
      </c>
    </row>
    <row r="1793" customHeight="1" spans="1:47">
      <c r="A1793" s="184" t="s">
        <v>1916</v>
      </c>
      <c r="B1793" s="185" t="s">
        <v>2059</v>
      </c>
      <c r="C1793" s="167" t="s">
        <v>2060</v>
      </c>
      <c r="D1793" s="186">
        <v>0</v>
      </c>
      <c r="E1793" s="186">
        <v>0.75</v>
      </c>
      <c r="F1793" s="186" t="s">
        <v>160</v>
      </c>
      <c r="G1793" s="186" t="s">
        <v>160</v>
      </c>
      <c r="H1793" s="186" t="s">
        <v>160</v>
      </c>
      <c r="I1793" s="196" t="s">
        <v>160</v>
      </c>
      <c r="J1793" s="186" t="s">
        <v>160</v>
      </c>
      <c r="K1793" s="196" t="s">
        <v>160</v>
      </c>
      <c r="L1793" s="171">
        <v>0.3729</v>
      </c>
      <c r="M1793" s="172">
        <v>37</v>
      </c>
      <c r="N1793" s="173">
        <v>115.98</v>
      </c>
      <c r="O1793" s="173">
        <v>36.45</v>
      </c>
      <c r="Q1793" s="175">
        <v>33.65</v>
      </c>
      <c r="S1793" s="174">
        <f t="shared" si="54"/>
        <v>1.246504</v>
      </c>
      <c r="T1793" s="177">
        <f t="shared" si="55"/>
        <v>-1</v>
      </c>
      <c r="U1793" s="203">
        <v>2.89</v>
      </c>
      <c r="V1793" s="203">
        <v>3.66</v>
      </c>
      <c r="W1793" s="203">
        <v>4.56</v>
      </c>
      <c r="X1793" s="203">
        <v>5.62</v>
      </c>
      <c r="Y1793" s="203">
        <v>5.78</v>
      </c>
      <c r="Z1793" s="203">
        <v>5.66</v>
      </c>
      <c r="AA1793" s="203">
        <v>4.99</v>
      </c>
      <c r="AB1793" s="203">
        <v>4.83</v>
      </c>
      <c r="AC1793" s="203">
        <v>4.22</v>
      </c>
      <c r="AD1793" s="203">
        <v>3.6</v>
      </c>
      <c r="AE1793" s="203">
        <v>2.9</v>
      </c>
      <c r="AF1793" s="203">
        <v>2.5</v>
      </c>
      <c r="AG1793" s="179">
        <v>3.27112172925237</v>
      </c>
      <c r="AH1793" s="179">
        <v>4.14266627303242</v>
      </c>
      <c r="AI1793" s="179">
        <v>5.16135470082727</v>
      </c>
      <c r="AJ1793" s="179">
        <v>6.36114329356344</v>
      </c>
      <c r="AK1793" s="179">
        <v>6.54224345850475</v>
      </c>
      <c r="AL1793" s="179">
        <v>6.40641833479877</v>
      </c>
      <c r="AM1793" s="179">
        <v>5.64806139410704</v>
      </c>
      <c r="AN1793" s="179">
        <v>5.46696122916573</v>
      </c>
      <c r="AO1793" s="179">
        <v>4.77651685032699</v>
      </c>
      <c r="AP1793" s="179">
        <v>4.07475371117943</v>
      </c>
      <c r="AQ1793" s="179">
        <v>3.2824404895612</v>
      </c>
      <c r="AR1793" s="179">
        <v>2.82969007720794</v>
      </c>
      <c r="AS1793" s="177">
        <v>0.8</v>
      </c>
      <c r="AT1793" s="180">
        <v>1.04357779995881</v>
      </c>
      <c r="AU1793" s="181">
        <v>1786</v>
      </c>
    </row>
    <row r="1794" customHeight="1" spans="1:47">
      <c r="A1794" s="184" t="s">
        <v>1916</v>
      </c>
      <c r="B1794" s="185" t="s">
        <v>2059</v>
      </c>
      <c r="C1794" s="167" t="s">
        <v>2061</v>
      </c>
      <c r="D1794" s="186">
        <v>0</v>
      </c>
      <c r="E1794" s="186">
        <v>0.75</v>
      </c>
      <c r="F1794" s="186" t="s">
        <v>160</v>
      </c>
      <c r="G1794" s="186" t="s">
        <v>160</v>
      </c>
      <c r="H1794" s="186" t="s">
        <v>160</v>
      </c>
      <c r="I1794" s="196" t="s">
        <v>160</v>
      </c>
      <c r="J1794" s="186" t="s">
        <v>160</v>
      </c>
      <c r="K1794" s="196" t="s">
        <v>160</v>
      </c>
      <c r="L1794" s="171">
        <v>0.3729</v>
      </c>
      <c r="M1794" s="172">
        <v>33</v>
      </c>
      <c r="N1794" s="173">
        <v>115.98</v>
      </c>
      <c r="O1794" s="173">
        <v>36.45</v>
      </c>
      <c r="Q1794" s="175">
        <v>33.65</v>
      </c>
      <c r="S1794" s="174">
        <f t="shared" si="54"/>
        <v>1.246504</v>
      </c>
      <c r="T1794" s="177">
        <f t="shared" si="55"/>
        <v>-1</v>
      </c>
      <c r="U1794" s="203">
        <v>2.89</v>
      </c>
      <c r="V1794" s="203">
        <v>3.66</v>
      </c>
      <c r="W1794" s="203">
        <v>4.56</v>
      </c>
      <c r="X1794" s="203">
        <v>5.62</v>
      </c>
      <c r="Y1794" s="203">
        <v>5.78</v>
      </c>
      <c r="Z1794" s="203">
        <v>5.66</v>
      </c>
      <c r="AA1794" s="203">
        <v>4.99</v>
      </c>
      <c r="AB1794" s="203">
        <v>4.83</v>
      </c>
      <c r="AC1794" s="203">
        <v>4.22</v>
      </c>
      <c r="AD1794" s="203">
        <v>3.6</v>
      </c>
      <c r="AE1794" s="203">
        <v>2.9</v>
      </c>
      <c r="AF1794" s="203">
        <v>2.5</v>
      </c>
      <c r="AG1794" s="179">
        <v>3.27112172925237</v>
      </c>
      <c r="AH1794" s="179">
        <v>4.14266627303242</v>
      </c>
      <c r="AI1794" s="179">
        <v>5.16135470082727</v>
      </c>
      <c r="AJ1794" s="179">
        <v>6.36114329356344</v>
      </c>
      <c r="AK1794" s="179">
        <v>6.54224345850475</v>
      </c>
      <c r="AL1794" s="179">
        <v>6.40641833479877</v>
      </c>
      <c r="AM1794" s="179">
        <v>5.64806139410704</v>
      </c>
      <c r="AN1794" s="179">
        <v>5.46696122916573</v>
      </c>
      <c r="AO1794" s="179">
        <v>4.77651685032699</v>
      </c>
      <c r="AP1794" s="179">
        <v>4.07475371117943</v>
      </c>
      <c r="AQ1794" s="179">
        <v>3.2824404895612</v>
      </c>
      <c r="AR1794" s="179">
        <v>2.82969007720794</v>
      </c>
      <c r="AS1794" s="177">
        <v>0.8</v>
      </c>
      <c r="AT1794" s="180">
        <v>1.03894354928149</v>
      </c>
      <c r="AU1794" s="181">
        <v>1787</v>
      </c>
    </row>
    <row r="1795" customHeight="1" spans="1:47">
      <c r="A1795" s="184" t="s">
        <v>1916</v>
      </c>
      <c r="B1795" s="185" t="s">
        <v>2059</v>
      </c>
      <c r="C1795" s="167" t="s">
        <v>2062</v>
      </c>
      <c r="D1795" s="186">
        <v>0</v>
      </c>
      <c r="E1795" s="186">
        <v>0.75</v>
      </c>
      <c r="F1795" s="186" t="s">
        <v>160</v>
      </c>
      <c r="G1795" s="186" t="s">
        <v>160</v>
      </c>
      <c r="H1795" s="186" t="s">
        <v>160</v>
      </c>
      <c r="I1795" s="196" t="s">
        <v>160</v>
      </c>
      <c r="J1795" s="186" t="s">
        <v>160</v>
      </c>
      <c r="K1795" s="196" t="s">
        <v>160</v>
      </c>
      <c r="L1795" s="171">
        <v>0.3729</v>
      </c>
      <c r="M1795" s="172">
        <v>42</v>
      </c>
      <c r="N1795" s="173">
        <v>115.78</v>
      </c>
      <c r="O1795" s="173">
        <v>36.12</v>
      </c>
      <c r="Q1795" s="175">
        <v>33.22</v>
      </c>
      <c r="S1795" s="174">
        <f t="shared" si="54"/>
        <v>1.246504</v>
      </c>
      <c r="T1795" s="177">
        <f t="shared" si="55"/>
        <v>-1</v>
      </c>
      <c r="U1795" s="203">
        <v>2.89</v>
      </c>
      <c r="V1795" s="203">
        <v>3.66</v>
      </c>
      <c r="W1795" s="203">
        <v>4.56</v>
      </c>
      <c r="X1795" s="203">
        <v>5.62</v>
      </c>
      <c r="Y1795" s="203">
        <v>5.78</v>
      </c>
      <c r="Z1795" s="203">
        <v>5.66</v>
      </c>
      <c r="AA1795" s="203">
        <v>4.99</v>
      </c>
      <c r="AB1795" s="203">
        <v>4.83</v>
      </c>
      <c r="AC1795" s="203">
        <v>4.22</v>
      </c>
      <c r="AD1795" s="203">
        <v>3.6</v>
      </c>
      <c r="AE1795" s="203">
        <v>2.9</v>
      </c>
      <c r="AF1795" s="203">
        <v>2.5</v>
      </c>
      <c r="AG1795" s="179">
        <v>3.25669148273892</v>
      </c>
      <c r="AH1795" s="179">
        <v>4.12439128955864</v>
      </c>
      <c r="AI1795" s="179">
        <v>5.1385858689583</v>
      </c>
      <c r="AJ1795" s="179">
        <v>6.33308170691791</v>
      </c>
      <c r="AK1795" s="179">
        <v>6.51338296547785</v>
      </c>
      <c r="AL1795" s="179">
        <v>6.37815702155789</v>
      </c>
      <c r="AM1795" s="179">
        <v>5.62314550133814</v>
      </c>
      <c r="AN1795" s="179">
        <v>5.4428442427782</v>
      </c>
      <c r="AO1795" s="179">
        <v>4.75544569451843</v>
      </c>
      <c r="AP1795" s="179">
        <v>4.05677831759866</v>
      </c>
      <c r="AQ1795" s="179">
        <v>3.26796031139892</v>
      </c>
      <c r="AR1795" s="179">
        <v>2.81720716499907</v>
      </c>
      <c r="AS1795" s="177">
        <v>0.8</v>
      </c>
      <c r="AT1795" s="180">
        <v>1.04477505694761</v>
      </c>
      <c r="AU1795" s="181">
        <v>1788</v>
      </c>
    </row>
    <row r="1796" customHeight="1" spans="1:47">
      <c r="A1796" s="184" t="s">
        <v>1916</v>
      </c>
      <c r="B1796" s="185" t="s">
        <v>2059</v>
      </c>
      <c r="C1796" s="167" t="s">
        <v>2063</v>
      </c>
      <c r="D1796" s="186">
        <v>0</v>
      </c>
      <c r="E1796" s="186">
        <v>0.75</v>
      </c>
      <c r="F1796" s="186" t="s">
        <v>160</v>
      </c>
      <c r="G1796" s="186" t="s">
        <v>160</v>
      </c>
      <c r="H1796" s="186" t="s">
        <v>160</v>
      </c>
      <c r="I1796" s="196" t="s">
        <v>160</v>
      </c>
      <c r="J1796" s="186" t="s">
        <v>160</v>
      </c>
      <c r="K1796" s="196" t="s">
        <v>160</v>
      </c>
      <c r="L1796" s="171">
        <v>0.3729</v>
      </c>
      <c r="M1796" s="172">
        <v>39</v>
      </c>
      <c r="N1796" s="173">
        <v>115.67</v>
      </c>
      <c r="O1796" s="173">
        <v>36.23</v>
      </c>
      <c r="Q1796" s="175">
        <v>33.33</v>
      </c>
      <c r="S1796" s="174">
        <f t="shared" si="54"/>
        <v>1.246504</v>
      </c>
      <c r="T1796" s="177">
        <f t="shared" si="55"/>
        <v>-1</v>
      </c>
      <c r="U1796" s="203">
        <v>2.89</v>
      </c>
      <c r="V1796" s="203">
        <v>3.66</v>
      </c>
      <c r="W1796" s="203">
        <v>4.56</v>
      </c>
      <c r="X1796" s="203">
        <v>5.62</v>
      </c>
      <c r="Y1796" s="203">
        <v>5.78</v>
      </c>
      <c r="Z1796" s="203">
        <v>5.66</v>
      </c>
      <c r="AA1796" s="203">
        <v>4.99</v>
      </c>
      <c r="AB1796" s="203">
        <v>4.83</v>
      </c>
      <c r="AC1796" s="203">
        <v>4.22</v>
      </c>
      <c r="AD1796" s="203">
        <v>3.6</v>
      </c>
      <c r="AE1796" s="203">
        <v>2.9</v>
      </c>
      <c r="AF1796" s="203">
        <v>2.5</v>
      </c>
      <c r="AG1796" s="179">
        <v>3.26116152054065</v>
      </c>
      <c r="AH1796" s="179">
        <v>4.13005230629023</v>
      </c>
      <c r="AI1796" s="179">
        <v>5.14563893898455</v>
      </c>
      <c r="AJ1796" s="179">
        <v>6.34177430638008</v>
      </c>
      <c r="AK1796" s="179">
        <v>6.5223230410813</v>
      </c>
      <c r="AL1796" s="179">
        <v>6.38691149005539</v>
      </c>
      <c r="AM1796" s="179">
        <v>5.63086366349406</v>
      </c>
      <c r="AN1796" s="179">
        <v>5.45031492879285</v>
      </c>
      <c r="AO1796" s="179">
        <v>4.76197287774448</v>
      </c>
      <c r="AP1796" s="179">
        <v>4.06234653077728</v>
      </c>
      <c r="AQ1796" s="179">
        <v>3.27244581645947</v>
      </c>
      <c r="AR1796" s="179">
        <v>2.82107397970644</v>
      </c>
      <c r="AS1796" s="177">
        <v>0.8</v>
      </c>
      <c r="AT1796" s="180">
        <v>1.04524962034928</v>
      </c>
      <c r="AU1796" s="181">
        <v>1789</v>
      </c>
    </row>
    <row r="1797" customHeight="1" spans="1:47">
      <c r="A1797" s="184" t="s">
        <v>1916</v>
      </c>
      <c r="B1797" s="185" t="s">
        <v>2059</v>
      </c>
      <c r="C1797" s="167" t="s">
        <v>2064</v>
      </c>
      <c r="D1797" s="186">
        <v>0</v>
      </c>
      <c r="E1797" s="186">
        <v>0.75</v>
      </c>
      <c r="F1797" s="186" t="s">
        <v>160</v>
      </c>
      <c r="G1797" s="186" t="s">
        <v>160</v>
      </c>
      <c r="H1797" s="186" t="s">
        <v>160</v>
      </c>
      <c r="I1797" s="196" t="s">
        <v>160</v>
      </c>
      <c r="J1797" s="186" t="s">
        <v>160</v>
      </c>
      <c r="K1797" s="196" t="s">
        <v>160</v>
      </c>
      <c r="L1797" s="171">
        <v>0.3729</v>
      </c>
      <c r="M1797" s="172">
        <v>31</v>
      </c>
      <c r="N1797" s="173">
        <v>116.25</v>
      </c>
      <c r="O1797" s="173">
        <v>36.58</v>
      </c>
      <c r="Q1797" s="175">
        <v>33.98</v>
      </c>
      <c r="S1797" s="174">
        <f t="shared" si="54"/>
        <v>1.254792</v>
      </c>
      <c r="T1797" s="177">
        <f t="shared" si="55"/>
        <v>-1</v>
      </c>
      <c r="U1797" s="203">
        <v>2.92</v>
      </c>
      <c r="V1797" s="203">
        <v>3.66</v>
      </c>
      <c r="W1797" s="203">
        <v>4.6</v>
      </c>
      <c r="X1797" s="203">
        <v>5.6</v>
      </c>
      <c r="Y1797" s="203">
        <v>5.79</v>
      </c>
      <c r="Z1797" s="203">
        <v>5.72</v>
      </c>
      <c r="AA1797" s="203">
        <v>5.03</v>
      </c>
      <c r="AB1797" s="203">
        <v>4.87</v>
      </c>
      <c r="AC1797" s="203">
        <v>4.34</v>
      </c>
      <c r="AD1797" s="203">
        <v>3.58</v>
      </c>
      <c r="AE1797" s="203">
        <v>2.92</v>
      </c>
      <c r="AF1797" s="203">
        <v>2.52</v>
      </c>
      <c r="AG1797" s="179">
        <v>3.31426301729689</v>
      </c>
      <c r="AH1797" s="179">
        <v>4.15417898743377</v>
      </c>
      <c r="AI1797" s="179">
        <v>5.22109927382387</v>
      </c>
      <c r="AJ1797" s="179">
        <v>6.35612085508993</v>
      </c>
      <c r="AK1797" s="179">
        <v>6.57177495553048</v>
      </c>
      <c r="AL1797" s="179">
        <v>6.49232344484185</v>
      </c>
      <c r="AM1797" s="179">
        <v>5.70915855376827</v>
      </c>
      <c r="AN1797" s="179">
        <v>5.5275551007657</v>
      </c>
      <c r="AO1797" s="179">
        <v>4.92599366269469</v>
      </c>
      <c r="AP1797" s="179">
        <v>4.06337726093249</v>
      </c>
      <c r="AQ1797" s="179">
        <v>3.31426301729689</v>
      </c>
      <c r="AR1797" s="179">
        <v>2.86025438479047</v>
      </c>
      <c r="AS1797" s="177">
        <v>0.8</v>
      </c>
      <c r="AT1797" s="180">
        <v>1.04199344075289</v>
      </c>
      <c r="AU1797" s="181">
        <v>1790</v>
      </c>
    </row>
    <row r="1798" customHeight="1" spans="1:47">
      <c r="A1798" s="184" t="s">
        <v>1916</v>
      </c>
      <c r="B1798" s="185" t="s">
        <v>2059</v>
      </c>
      <c r="C1798" s="167" t="s">
        <v>2065</v>
      </c>
      <c r="D1798" s="186">
        <v>0</v>
      </c>
      <c r="E1798" s="186">
        <v>0.75</v>
      </c>
      <c r="F1798" s="186" t="s">
        <v>160</v>
      </c>
      <c r="G1798" s="186" t="s">
        <v>160</v>
      </c>
      <c r="H1798" s="186" t="s">
        <v>160</v>
      </c>
      <c r="I1798" s="196" t="s">
        <v>160</v>
      </c>
      <c r="J1798" s="186" t="s">
        <v>160</v>
      </c>
      <c r="K1798" s="196" t="s">
        <v>160</v>
      </c>
      <c r="L1798" s="171">
        <v>0.3729</v>
      </c>
      <c r="M1798" s="172">
        <v>31</v>
      </c>
      <c r="N1798" s="173">
        <v>116.23</v>
      </c>
      <c r="O1798" s="173">
        <v>36.87</v>
      </c>
      <c r="Q1798" s="175">
        <v>34.37</v>
      </c>
      <c r="S1798" s="174">
        <f t="shared" si="54"/>
        <v>1.254792</v>
      </c>
      <c r="T1798" s="177">
        <f t="shared" si="55"/>
        <v>-1</v>
      </c>
      <c r="U1798" s="203">
        <v>2.92</v>
      </c>
      <c r="V1798" s="203">
        <v>3.66</v>
      </c>
      <c r="W1798" s="203">
        <v>4.6</v>
      </c>
      <c r="X1798" s="203">
        <v>5.6</v>
      </c>
      <c r="Y1798" s="203">
        <v>5.79</v>
      </c>
      <c r="Z1798" s="203">
        <v>5.72</v>
      </c>
      <c r="AA1798" s="203">
        <v>5.03</v>
      </c>
      <c r="AB1798" s="203">
        <v>4.87</v>
      </c>
      <c r="AC1798" s="203">
        <v>4.34</v>
      </c>
      <c r="AD1798" s="203">
        <v>3.58</v>
      </c>
      <c r="AE1798" s="203">
        <v>2.92</v>
      </c>
      <c r="AF1798" s="203">
        <v>2.52</v>
      </c>
      <c r="AG1798" s="179">
        <v>3.32684786004374</v>
      </c>
      <c r="AH1798" s="179">
        <v>4.16995313964386</v>
      </c>
      <c r="AI1798" s="179">
        <v>5.2409247110278</v>
      </c>
      <c r="AJ1798" s="179">
        <v>6.38025616994689</v>
      </c>
      <c r="AK1798" s="179">
        <v>6.59672914714152</v>
      </c>
      <c r="AL1798" s="179">
        <v>6.51697594501718</v>
      </c>
      <c r="AM1798" s="179">
        <v>5.73083723836301</v>
      </c>
      <c r="AN1798" s="179">
        <v>5.54854420493596</v>
      </c>
      <c r="AO1798" s="179">
        <v>4.94469853170884</v>
      </c>
      <c r="AP1798" s="179">
        <v>4.07880662293033</v>
      </c>
      <c r="AQ1798" s="179">
        <v>3.32684786004374</v>
      </c>
      <c r="AR1798" s="179">
        <v>2.8711152764761</v>
      </c>
      <c r="AS1798" s="177">
        <v>0.8</v>
      </c>
      <c r="AT1798" s="180">
        <v>1.06785059713847</v>
      </c>
      <c r="AU1798" s="181">
        <v>1791</v>
      </c>
    </row>
    <row r="1799" customHeight="1" spans="1:47">
      <c r="A1799" s="184" t="s">
        <v>1916</v>
      </c>
      <c r="B1799" s="185" t="s">
        <v>2059</v>
      </c>
      <c r="C1799" s="167" t="s">
        <v>2066</v>
      </c>
      <c r="D1799" s="186">
        <v>0</v>
      </c>
      <c r="E1799" s="186">
        <v>0.75</v>
      </c>
      <c r="F1799" s="186" t="s">
        <v>160</v>
      </c>
      <c r="G1799" s="186" t="s">
        <v>160</v>
      </c>
      <c r="H1799" s="186" t="s">
        <v>160</v>
      </c>
      <c r="I1799" s="196" t="s">
        <v>160</v>
      </c>
      <c r="J1799" s="186" t="s">
        <v>160</v>
      </c>
      <c r="K1799" s="196" t="s">
        <v>160</v>
      </c>
      <c r="L1799" s="171">
        <v>0.3729</v>
      </c>
      <c r="M1799" s="172">
        <v>37</v>
      </c>
      <c r="N1799" s="173">
        <v>115.7</v>
      </c>
      <c r="O1799" s="173">
        <v>36.85</v>
      </c>
      <c r="Q1799" s="175">
        <v>34.35</v>
      </c>
      <c r="S1799" s="174">
        <f t="shared" si="54"/>
        <v>1.246504</v>
      </c>
      <c r="T1799" s="177">
        <f t="shared" si="55"/>
        <v>-1</v>
      </c>
      <c r="U1799" s="203">
        <v>2.89</v>
      </c>
      <c r="V1799" s="203">
        <v>3.66</v>
      </c>
      <c r="W1799" s="203">
        <v>4.56</v>
      </c>
      <c r="X1799" s="203">
        <v>5.62</v>
      </c>
      <c r="Y1799" s="203">
        <v>5.78</v>
      </c>
      <c r="Z1799" s="203">
        <v>5.66</v>
      </c>
      <c r="AA1799" s="203">
        <v>4.99</v>
      </c>
      <c r="AB1799" s="203">
        <v>4.83</v>
      </c>
      <c r="AC1799" s="203">
        <v>4.22</v>
      </c>
      <c r="AD1799" s="203">
        <v>3.6</v>
      </c>
      <c r="AE1799" s="203">
        <v>2.9</v>
      </c>
      <c r="AF1799" s="203">
        <v>2.5</v>
      </c>
      <c r="AG1799" s="179">
        <v>3.29039297106147</v>
      </c>
      <c r="AH1799" s="179">
        <v>4.16707206715743</v>
      </c>
      <c r="AI1799" s="179">
        <v>5.19176191973712</v>
      </c>
      <c r="AJ1799" s="179">
        <v>6.39861885721987</v>
      </c>
      <c r="AK1799" s="179">
        <v>6.58078594212293</v>
      </c>
      <c r="AL1799" s="179">
        <v>6.44416062844564</v>
      </c>
      <c r="AM1799" s="179">
        <v>5.68133596041409</v>
      </c>
      <c r="AN1799" s="179">
        <v>5.49916887551103</v>
      </c>
      <c r="AO1799" s="179">
        <v>4.80465686431813</v>
      </c>
      <c r="AP1799" s="179">
        <v>4.09875941031878</v>
      </c>
      <c r="AQ1799" s="179">
        <v>3.30177841386791</v>
      </c>
      <c r="AR1799" s="179">
        <v>2.84636070161026</v>
      </c>
      <c r="AS1799" s="177">
        <v>0.8</v>
      </c>
      <c r="AT1799" s="180">
        <v>1.06785059713847</v>
      </c>
      <c r="AU1799" s="181">
        <v>1792</v>
      </c>
    </row>
    <row r="1800" customHeight="1" spans="1:47">
      <c r="A1800" s="184" t="s">
        <v>1916</v>
      </c>
      <c r="B1800" s="185" t="s">
        <v>2059</v>
      </c>
      <c r="C1800" s="167" t="s">
        <v>2067</v>
      </c>
      <c r="D1800" s="186">
        <v>0</v>
      </c>
      <c r="E1800" s="186">
        <v>0.75</v>
      </c>
      <c r="F1800" s="186" t="s">
        <v>160</v>
      </c>
      <c r="G1800" s="186" t="s">
        <v>160</v>
      </c>
      <c r="H1800" s="186" t="s">
        <v>160</v>
      </c>
      <c r="I1800" s="196" t="s">
        <v>160</v>
      </c>
      <c r="J1800" s="186" t="s">
        <v>160</v>
      </c>
      <c r="K1800" s="196" t="s">
        <v>160</v>
      </c>
      <c r="L1800" s="171">
        <v>0.3729</v>
      </c>
      <c r="M1800" s="172">
        <v>38</v>
      </c>
      <c r="N1800" s="173">
        <v>116.25</v>
      </c>
      <c r="O1800" s="173">
        <v>36.33</v>
      </c>
      <c r="Q1800" s="175">
        <v>33.53</v>
      </c>
      <c r="S1800" s="174">
        <f t="shared" si="54"/>
        <v>1.254792</v>
      </c>
      <c r="T1800" s="177">
        <f t="shared" si="55"/>
        <v>-1</v>
      </c>
      <c r="U1800" s="203">
        <v>2.92</v>
      </c>
      <c r="V1800" s="203">
        <v>3.66</v>
      </c>
      <c r="W1800" s="203">
        <v>4.6</v>
      </c>
      <c r="X1800" s="203">
        <v>5.6</v>
      </c>
      <c r="Y1800" s="203">
        <v>5.79</v>
      </c>
      <c r="Z1800" s="203">
        <v>5.72</v>
      </c>
      <c r="AA1800" s="203">
        <v>5.03</v>
      </c>
      <c r="AB1800" s="203">
        <v>4.87</v>
      </c>
      <c r="AC1800" s="203">
        <v>4.34</v>
      </c>
      <c r="AD1800" s="203">
        <v>3.58</v>
      </c>
      <c r="AE1800" s="203">
        <v>2.92</v>
      </c>
      <c r="AF1800" s="203">
        <v>2.52</v>
      </c>
      <c r="AG1800" s="179">
        <v>3.3021435903321</v>
      </c>
      <c r="AH1800" s="179">
        <v>4.13898819884092</v>
      </c>
      <c r="AI1800" s="179">
        <v>5.20200702586564</v>
      </c>
      <c r="AJ1800" s="179">
        <v>6.33287811844513</v>
      </c>
      <c r="AK1800" s="179">
        <v>6.54774362603523</v>
      </c>
      <c r="AL1800" s="179">
        <v>6.46858264955467</v>
      </c>
      <c r="AM1800" s="179">
        <v>5.68828159567482</v>
      </c>
      <c r="AN1800" s="179">
        <v>5.5073422208621</v>
      </c>
      <c r="AO1800" s="179">
        <v>4.90798054179497</v>
      </c>
      <c r="AP1800" s="179">
        <v>4.04851851143456</v>
      </c>
      <c r="AQ1800" s="179">
        <v>3.3021435903321</v>
      </c>
      <c r="AR1800" s="179">
        <v>2.84979515330031</v>
      </c>
      <c r="AS1800" s="177">
        <v>0.8</v>
      </c>
      <c r="AT1800" s="180">
        <v>1.06702288045406</v>
      </c>
      <c r="AU1800" s="181">
        <v>1793</v>
      </c>
    </row>
    <row r="1801" customHeight="1" spans="1:47">
      <c r="A1801" s="184" t="s">
        <v>1916</v>
      </c>
      <c r="B1801" s="185" t="s">
        <v>2059</v>
      </c>
      <c r="C1801" s="167" t="s">
        <v>2068</v>
      </c>
      <c r="D1801" s="186">
        <v>0</v>
      </c>
      <c r="E1801" s="186">
        <v>0.75</v>
      </c>
      <c r="F1801" s="186" t="s">
        <v>160</v>
      </c>
      <c r="G1801" s="186" t="s">
        <v>160</v>
      </c>
      <c r="H1801" s="186" t="s">
        <v>160</v>
      </c>
      <c r="I1801" s="196" t="s">
        <v>160</v>
      </c>
      <c r="J1801" s="186" t="s">
        <v>160</v>
      </c>
      <c r="K1801" s="196" t="s">
        <v>160</v>
      </c>
      <c r="L1801" s="171">
        <v>0.3729</v>
      </c>
      <c r="M1801" s="172">
        <v>45</v>
      </c>
      <c r="N1801" s="173">
        <v>115.43</v>
      </c>
      <c r="O1801" s="173">
        <v>36.48</v>
      </c>
      <c r="Q1801" s="175">
        <v>33.78</v>
      </c>
      <c r="S1801" s="174">
        <f t="shared" si="54"/>
        <v>1.246504</v>
      </c>
      <c r="T1801" s="177">
        <f t="shared" si="55"/>
        <v>-1</v>
      </c>
      <c r="U1801" s="203">
        <v>2.89</v>
      </c>
      <c r="V1801" s="203">
        <v>3.66</v>
      </c>
      <c r="W1801" s="203">
        <v>4.56</v>
      </c>
      <c r="X1801" s="203">
        <v>5.62</v>
      </c>
      <c r="Y1801" s="203">
        <v>5.78</v>
      </c>
      <c r="Z1801" s="203">
        <v>5.66</v>
      </c>
      <c r="AA1801" s="203">
        <v>4.99</v>
      </c>
      <c r="AB1801" s="203">
        <v>4.83</v>
      </c>
      <c r="AC1801" s="203">
        <v>4.22</v>
      </c>
      <c r="AD1801" s="203">
        <v>3.6</v>
      </c>
      <c r="AE1801" s="203">
        <v>2.9</v>
      </c>
      <c r="AF1801" s="203">
        <v>2.5</v>
      </c>
      <c r="AG1801" s="179">
        <v>3.27267975072683</v>
      </c>
      <c r="AH1801" s="179">
        <v>4.14463940749488</v>
      </c>
      <c r="AI1801" s="179">
        <v>5.16381303228871</v>
      </c>
      <c r="AJ1801" s="179">
        <v>6.3641730792681</v>
      </c>
      <c r="AK1801" s="179">
        <v>6.54535950145367</v>
      </c>
      <c r="AL1801" s="179">
        <v>6.40946968481449</v>
      </c>
      <c r="AM1801" s="179">
        <v>5.65075154191242</v>
      </c>
      <c r="AN1801" s="179">
        <v>5.46956511972685</v>
      </c>
      <c r="AO1801" s="179">
        <v>4.77879188514437</v>
      </c>
      <c r="AP1801" s="179">
        <v>4.07669449917529</v>
      </c>
      <c r="AQ1801" s="179">
        <v>3.28400390211343</v>
      </c>
      <c r="AR1801" s="179">
        <v>2.83103784664951</v>
      </c>
      <c r="AS1801" s="177">
        <v>0.8</v>
      </c>
      <c r="AT1801" s="180">
        <v>1.03306152072749</v>
      </c>
      <c r="AU1801" s="181">
        <v>1794</v>
      </c>
    </row>
    <row r="1802" customHeight="1" spans="1:47">
      <c r="A1802" s="184" t="s">
        <v>1916</v>
      </c>
      <c r="B1802" s="185" t="s">
        <v>2069</v>
      </c>
      <c r="C1802" s="167" t="s">
        <v>2070</v>
      </c>
      <c r="D1802" s="186">
        <v>0</v>
      </c>
      <c r="E1802" s="186">
        <v>0.75</v>
      </c>
      <c r="F1802" s="186" t="s">
        <v>160</v>
      </c>
      <c r="G1802" s="186" t="s">
        <v>160</v>
      </c>
      <c r="H1802" s="186" t="s">
        <v>160</v>
      </c>
      <c r="I1802" s="196" t="s">
        <v>160</v>
      </c>
      <c r="J1802" s="186" t="s">
        <v>160</v>
      </c>
      <c r="K1802" s="196" t="s">
        <v>160</v>
      </c>
      <c r="L1802" s="171">
        <v>0.3729</v>
      </c>
      <c r="M1802" s="172">
        <v>9</v>
      </c>
      <c r="N1802" s="173">
        <v>117.97</v>
      </c>
      <c r="O1802" s="173">
        <v>37.38</v>
      </c>
      <c r="Q1802" s="175">
        <v>35.08</v>
      </c>
      <c r="S1802" s="174">
        <f t="shared" si="54"/>
        <v>1.26544</v>
      </c>
      <c r="T1802" s="177">
        <f t="shared" si="55"/>
        <v>-1</v>
      </c>
      <c r="U1802" s="203">
        <v>2.88</v>
      </c>
      <c r="V1802" s="203">
        <v>3.69</v>
      </c>
      <c r="W1802" s="203">
        <v>4.72</v>
      </c>
      <c r="X1802" s="203">
        <v>5.82</v>
      </c>
      <c r="Y1802" s="203">
        <v>5.93</v>
      </c>
      <c r="Z1802" s="203">
        <v>5.63</v>
      </c>
      <c r="AA1802" s="203">
        <v>5.07</v>
      </c>
      <c r="AB1802" s="203">
        <v>4.81</v>
      </c>
      <c r="AC1802" s="203">
        <v>4.46</v>
      </c>
      <c r="AD1802" s="203">
        <v>3.57</v>
      </c>
      <c r="AE1802" s="203">
        <v>2.91</v>
      </c>
      <c r="AF1802" s="203">
        <v>2.5</v>
      </c>
      <c r="AG1802" s="179">
        <v>3.30475357188014</v>
      </c>
      <c r="AH1802" s="179">
        <v>4.23421551397143</v>
      </c>
      <c r="AI1802" s="179">
        <v>5.41612390947022</v>
      </c>
      <c r="AJ1802" s="179">
        <v>6.67835617650778</v>
      </c>
      <c r="AK1802" s="179">
        <v>6.80457940321153</v>
      </c>
      <c r="AL1802" s="179">
        <v>6.46033423947402</v>
      </c>
      <c r="AM1802" s="179">
        <v>5.81774326716399</v>
      </c>
      <c r="AN1802" s="179">
        <v>5.51939745859148</v>
      </c>
      <c r="AO1802" s="179">
        <v>5.11777810089771</v>
      </c>
      <c r="AP1802" s="179">
        <v>4.09651744847642</v>
      </c>
      <c r="AQ1802" s="179">
        <v>3.33917808825389</v>
      </c>
      <c r="AR1802" s="179">
        <v>2.86870969781262</v>
      </c>
      <c r="AS1802" s="177">
        <v>0.8</v>
      </c>
      <c r="AT1802" s="180">
        <v>1.03306152072749</v>
      </c>
      <c r="AU1802" s="181">
        <v>1795</v>
      </c>
    </row>
    <row r="1803" customHeight="1" spans="1:47">
      <c r="A1803" s="184" t="s">
        <v>1916</v>
      </c>
      <c r="B1803" s="185" t="s">
        <v>2069</v>
      </c>
      <c r="C1803" s="167" t="s">
        <v>2071</v>
      </c>
      <c r="D1803" s="186">
        <v>0</v>
      </c>
      <c r="E1803" s="186">
        <v>0.75</v>
      </c>
      <c r="F1803" s="186" t="s">
        <v>160</v>
      </c>
      <c r="G1803" s="186" t="s">
        <v>160</v>
      </c>
      <c r="H1803" s="186" t="s">
        <v>160</v>
      </c>
      <c r="I1803" s="196" t="s">
        <v>160</v>
      </c>
      <c r="J1803" s="186" t="s">
        <v>160</v>
      </c>
      <c r="K1803" s="196" t="s">
        <v>160</v>
      </c>
      <c r="L1803" s="171">
        <v>0.3729</v>
      </c>
      <c r="M1803" s="172">
        <v>12</v>
      </c>
      <c r="N1803" s="173">
        <v>118</v>
      </c>
      <c r="O1803" s="173">
        <v>37.38</v>
      </c>
      <c r="Q1803" s="175">
        <v>35.18</v>
      </c>
      <c r="S1803" s="174">
        <f t="shared" ref="S1803:S1866" si="56">(U1803*31+V1803*28+W1803*31+X1803*30+Y1803*31+Z1803*30+AA1803*31+AB1803*31+AC1803*30+AD1803*31+AE1803*30+AF1803*31)*AS1803/1000</f>
        <v>1.253656</v>
      </c>
      <c r="T1803" s="177">
        <f t="shared" ref="T1803:T1866" si="57">P1803/S1803-1</f>
        <v>-1</v>
      </c>
      <c r="U1803" s="203">
        <v>2.86</v>
      </c>
      <c r="V1803" s="203">
        <v>3.69</v>
      </c>
      <c r="W1803" s="203">
        <v>4.7</v>
      </c>
      <c r="X1803" s="203">
        <v>5.75</v>
      </c>
      <c r="Y1803" s="203">
        <v>5.84</v>
      </c>
      <c r="Z1803" s="203">
        <v>5.54</v>
      </c>
      <c r="AA1803" s="203">
        <v>5</v>
      </c>
      <c r="AB1803" s="203">
        <v>4.73</v>
      </c>
      <c r="AC1803" s="203">
        <v>4.49</v>
      </c>
      <c r="AD1803" s="203">
        <v>3.52</v>
      </c>
      <c r="AE1803" s="203">
        <v>2.89</v>
      </c>
      <c r="AF1803" s="203">
        <v>2.5</v>
      </c>
      <c r="AG1803" s="179">
        <v>3.28295813205536</v>
      </c>
      <c r="AH1803" s="179">
        <v>4.23570472282668</v>
      </c>
      <c r="AI1803" s="179">
        <v>5.3950710561749</v>
      </c>
      <c r="AJ1803" s="179">
        <v>6.60035288787355</v>
      </c>
      <c r="AK1803" s="179">
        <v>6.703662759162</v>
      </c>
      <c r="AL1803" s="179">
        <v>6.35929652153382</v>
      </c>
      <c r="AM1803" s="179">
        <v>5.73943729380308</v>
      </c>
      <c r="AN1803" s="179">
        <v>5.42950767993772</v>
      </c>
      <c r="AO1803" s="179">
        <v>5.15401468983517</v>
      </c>
      <c r="AP1803" s="179">
        <v>4.04056385483737</v>
      </c>
      <c r="AQ1803" s="179">
        <v>3.31739475581818</v>
      </c>
      <c r="AR1803" s="179">
        <v>2.86971864690154</v>
      </c>
      <c r="AS1803" s="177">
        <v>0.8</v>
      </c>
      <c r="AT1803" s="180">
        <v>1.02640003433034</v>
      </c>
      <c r="AU1803" s="181">
        <v>1796</v>
      </c>
    </row>
    <row r="1804" customHeight="1" spans="1:47">
      <c r="A1804" s="184" t="s">
        <v>1916</v>
      </c>
      <c r="B1804" s="185" t="s">
        <v>2069</v>
      </c>
      <c r="C1804" s="167" t="s">
        <v>2072</v>
      </c>
      <c r="D1804" s="186">
        <v>0</v>
      </c>
      <c r="E1804" s="186">
        <v>0.75</v>
      </c>
      <c r="F1804" s="186" t="s">
        <v>160</v>
      </c>
      <c r="G1804" s="186" t="s">
        <v>160</v>
      </c>
      <c r="H1804" s="186" t="s">
        <v>160</v>
      </c>
      <c r="I1804" s="196" t="s">
        <v>160</v>
      </c>
      <c r="J1804" s="186" t="s">
        <v>160</v>
      </c>
      <c r="K1804" s="196" t="s">
        <v>160</v>
      </c>
      <c r="L1804" s="171">
        <v>0.3729</v>
      </c>
      <c r="M1804" s="172">
        <v>11</v>
      </c>
      <c r="N1804" s="173">
        <v>117.5</v>
      </c>
      <c r="O1804" s="173">
        <v>37.48</v>
      </c>
      <c r="Q1804" s="175">
        <v>35.28</v>
      </c>
      <c r="S1804" s="174">
        <f t="shared" si="56"/>
        <v>1.26544</v>
      </c>
      <c r="T1804" s="177">
        <f t="shared" si="57"/>
        <v>-1</v>
      </c>
      <c r="U1804" s="203">
        <v>2.88</v>
      </c>
      <c r="V1804" s="203">
        <v>3.69</v>
      </c>
      <c r="W1804" s="203">
        <v>4.72</v>
      </c>
      <c r="X1804" s="203">
        <v>5.82</v>
      </c>
      <c r="Y1804" s="203">
        <v>5.93</v>
      </c>
      <c r="Z1804" s="203">
        <v>5.63</v>
      </c>
      <c r="AA1804" s="203">
        <v>5.07</v>
      </c>
      <c r="AB1804" s="203">
        <v>4.81</v>
      </c>
      <c r="AC1804" s="203">
        <v>4.46</v>
      </c>
      <c r="AD1804" s="203">
        <v>3.57</v>
      </c>
      <c r="AE1804" s="203">
        <v>2.91</v>
      </c>
      <c r="AF1804" s="203">
        <v>2.5</v>
      </c>
      <c r="AG1804" s="179">
        <v>3.30948741939563</v>
      </c>
      <c r="AH1804" s="179">
        <v>4.24028075610065</v>
      </c>
      <c r="AI1804" s="179">
        <v>5.42388215956505</v>
      </c>
      <c r="AJ1804" s="179">
        <v>6.68792249336199</v>
      </c>
      <c r="AK1804" s="179">
        <v>6.81432652674169</v>
      </c>
      <c r="AL1804" s="179">
        <v>6.46958825388798</v>
      </c>
      <c r="AM1804" s="179">
        <v>5.82607681122772</v>
      </c>
      <c r="AN1804" s="179">
        <v>5.52730364142117</v>
      </c>
      <c r="AO1804" s="179">
        <v>5.1251089897585</v>
      </c>
      <c r="AP1804" s="179">
        <v>4.10238544695916</v>
      </c>
      <c r="AQ1804" s="179">
        <v>3.343961246681</v>
      </c>
      <c r="AR1804" s="179">
        <v>2.87281894044759</v>
      </c>
      <c r="AS1804" s="177">
        <v>0.8</v>
      </c>
      <c r="AT1804" s="180">
        <v>1.03485463006447</v>
      </c>
      <c r="AU1804" s="181">
        <v>1797</v>
      </c>
    </row>
    <row r="1805" customHeight="1" spans="1:47">
      <c r="A1805" s="184" t="s">
        <v>1916</v>
      </c>
      <c r="B1805" s="185" t="s">
        <v>2069</v>
      </c>
      <c r="C1805" s="167" t="s">
        <v>2073</v>
      </c>
      <c r="D1805" s="186">
        <v>0</v>
      </c>
      <c r="E1805" s="186">
        <v>0.75</v>
      </c>
      <c r="F1805" s="186" t="s">
        <v>160</v>
      </c>
      <c r="G1805" s="186" t="s">
        <v>160</v>
      </c>
      <c r="H1805" s="186" t="s">
        <v>160</v>
      </c>
      <c r="I1805" s="196" t="s">
        <v>160</v>
      </c>
      <c r="J1805" s="186" t="s">
        <v>160</v>
      </c>
      <c r="K1805" s="196" t="s">
        <v>160</v>
      </c>
      <c r="L1805" s="171">
        <v>0.3729</v>
      </c>
      <c r="M1805" s="172">
        <v>10</v>
      </c>
      <c r="N1805" s="173">
        <v>117.58</v>
      </c>
      <c r="O1805" s="173">
        <v>37.63</v>
      </c>
      <c r="Q1805" s="175">
        <v>35.53</v>
      </c>
      <c r="S1805" s="174">
        <f t="shared" si="56"/>
        <v>1.26544</v>
      </c>
      <c r="T1805" s="177">
        <f t="shared" si="57"/>
        <v>-1</v>
      </c>
      <c r="U1805" s="203">
        <v>2.88</v>
      </c>
      <c r="V1805" s="203">
        <v>3.69</v>
      </c>
      <c r="W1805" s="203">
        <v>4.72</v>
      </c>
      <c r="X1805" s="203">
        <v>5.82</v>
      </c>
      <c r="Y1805" s="203">
        <v>5.93</v>
      </c>
      <c r="Z1805" s="203">
        <v>5.63</v>
      </c>
      <c r="AA1805" s="203">
        <v>5.07</v>
      </c>
      <c r="AB1805" s="203">
        <v>4.81</v>
      </c>
      <c r="AC1805" s="203">
        <v>4.46</v>
      </c>
      <c r="AD1805" s="203">
        <v>3.57</v>
      </c>
      <c r="AE1805" s="203">
        <v>2.91</v>
      </c>
      <c r="AF1805" s="203">
        <v>2.5</v>
      </c>
      <c r="AG1805" s="179">
        <v>3.31675205462132</v>
      </c>
      <c r="AH1805" s="179">
        <v>4.24958856998356</v>
      </c>
      <c r="AI1805" s="179">
        <v>5.43578808951827</v>
      </c>
      <c r="AJ1805" s="179">
        <v>6.70260311038058</v>
      </c>
      <c r="AK1805" s="179">
        <v>6.82928461246681</v>
      </c>
      <c r="AL1805" s="179">
        <v>6.48378960677709</v>
      </c>
      <c r="AM1805" s="179">
        <v>5.83886559615628</v>
      </c>
      <c r="AN1805" s="179">
        <v>5.53943659122519</v>
      </c>
      <c r="AO1805" s="179">
        <v>5.13635908458718</v>
      </c>
      <c r="AP1805" s="179">
        <v>4.11139056770768</v>
      </c>
      <c r="AQ1805" s="179">
        <v>3.35130155519029</v>
      </c>
      <c r="AR1805" s="179">
        <v>2.87912504741434</v>
      </c>
      <c r="AS1805" s="177">
        <v>0.8</v>
      </c>
      <c r="AT1805" s="180">
        <v>1.05245572466969</v>
      </c>
      <c r="AU1805" s="181">
        <v>1798</v>
      </c>
    </row>
    <row r="1806" customHeight="1" spans="1:47">
      <c r="A1806" s="184" t="s">
        <v>1916</v>
      </c>
      <c r="B1806" s="185" t="s">
        <v>2069</v>
      </c>
      <c r="C1806" s="167" t="s">
        <v>2074</v>
      </c>
      <c r="D1806" s="186">
        <v>0</v>
      </c>
      <c r="E1806" s="186">
        <v>0.75</v>
      </c>
      <c r="F1806" s="186" t="s">
        <v>160</v>
      </c>
      <c r="G1806" s="186" t="s">
        <v>160</v>
      </c>
      <c r="H1806" s="186" t="s">
        <v>160</v>
      </c>
      <c r="I1806" s="196" t="s">
        <v>160</v>
      </c>
      <c r="J1806" s="186" t="s">
        <v>160</v>
      </c>
      <c r="K1806" s="196" t="s">
        <v>160</v>
      </c>
      <c r="L1806" s="171">
        <v>0.3729</v>
      </c>
      <c r="M1806" s="172">
        <v>5</v>
      </c>
      <c r="N1806" s="173">
        <v>117.6</v>
      </c>
      <c r="O1806" s="173">
        <v>37.73</v>
      </c>
      <c r="Q1806" s="175">
        <v>35.63</v>
      </c>
      <c r="S1806" s="174">
        <f t="shared" si="56"/>
        <v>1.26544</v>
      </c>
      <c r="T1806" s="177">
        <f t="shared" si="57"/>
        <v>-1</v>
      </c>
      <c r="U1806" s="203">
        <v>2.88</v>
      </c>
      <c r="V1806" s="203">
        <v>3.69</v>
      </c>
      <c r="W1806" s="203">
        <v>4.72</v>
      </c>
      <c r="X1806" s="203">
        <v>5.82</v>
      </c>
      <c r="Y1806" s="203">
        <v>5.93</v>
      </c>
      <c r="Z1806" s="203">
        <v>5.63</v>
      </c>
      <c r="AA1806" s="203">
        <v>5.07</v>
      </c>
      <c r="AB1806" s="203">
        <v>4.81</v>
      </c>
      <c r="AC1806" s="203">
        <v>4.46</v>
      </c>
      <c r="AD1806" s="203">
        <v>3.57</v>
      </c>
      <c r="AE1806" s="203">
        <v>2.91</v>
      </c>
      <c r="AF1806" s="203">
        <v>2.5</v>
      </c>
      <c r="AG1806" s="179">
        <v>3.32146769503098</v>
      </c>
      <c r="AH1806" s="179">
        <v>4.25563048425844</v>
      </c>
      <c r="AI1806" s="179">
        <v>5.44351650018966</v>
      </c>
      <c r="AJ1806" s="179">
        <v>6.71213263370843</v>
      </c>
      <c r="AK1806" s="179">
        <v>6.83899424706031</v>
      </c>
      <c r="AL1806" s="179">
        <v>6.49300802882792</v>
      </c>
      <c r="AM1806" s="179">
        <v>5.84716708812745</v>
      </c>
      <c r="AN1806" s="179">
        <v>5.54731236565938</v>
      </c>
      <c r="AO1806" s="179">
        <v>5.14366177772158</v>
      </c>
      <c r="AP1806" s="179">
        <v>4.11723599696548</v>
      </c>
      <c r="AQ1806" s="179">
        <v>3.35606631685422</v>
      </c>
      <c r="AR1806" s="179">
        <v>2.88321848526995</v>
      </c>
      <c r="AS1806" s="177">
        <v>0.8</v>
      </c>
      <c r="AT1806" s="180">
        <v>1.04158740272152</v>
      </c>
      <c r="AU1806" s="181">
        <v>1799</v>
      </c>
    </row>
    <row r="1807" customHeight="1" spans="1:47">
      <c r="A1807" s="184" t="s">
        <v>1916</v>
      </c>
      <c r="B1807" s="185" t="s">
        <v>2069</v>
      </c>
      <c r="C1807" s="167" t="s">
        <v>2075</v>
      </c>
      <c r="D1807" s="186">
        <v>0</v>
      </c>
      <c r="E1807" s="186">
        <v>0.75</v>
      </c>
      <c r="F1807" s="186" t="s">
        <v>160</v>
      </c>
      <c r="G1807" s="186" t="s">
        <v>160</v>
      </c>
      <c r="H1807" s="186" t="s">
        <v>160</v>
      </c>
      <c r="I1807" s="196" t="s">
        <v>160</v>
      </c>
      <c r="J1807" s="186" t="s">
        <v>160</v>
      </c>
      <c r="K1807" s="196" t="s">
        <v>160</v>
      </c>
      <c r="L1807" s="171">
        <v>0.3729</v>
      </c>
      <c r="M1807" s="172">
        <v>8</v>
      </c>
      <c r="N1807" s="173">
        <v>118.13</v>
      </c>
      <c r="O1807" s="173">
        <v>37.7</v>
      </c>
      <c r="Q1807" s="175">
        <v>35.7</v>
      </c>
      <c r="S1807" s="174">
        <f t="shared" si="56"/>
        <v>1.253656</v>
      </c>
      <c r="T1807" s="177">
        <f t="shared" si="57"/>
        <v>-1</v>
      </c>
      <c r="U1807" s="203">
        <v>2.86</v>
      </c>
      <c r="V1807" s="203">
        <v>3.69</v>
      </c>
      <c r="W1807" s="203">
        <v>4.7</v>
      </c>
      <c r="X1807" s="203">
        <v>5.75</v>
      </c>
      <c r="Y1807" s="203">
        <v>5.84</v>
      </c>
      <c r="Z1807" s="203">
        <v>5.54</v>
      </c>
      <c r="AA1807" s="203">
        <v>5</v>
      </c>
      <c r="AB1807" s="203">
        <v>4.73</v>
      </c>
      <c r="AC1807" s="203">
        <v>4.49</v>
      </c>
      <c r="AD1807" s="203">
        <v>3.52</v>
      </c>
      <c r="AE1807" s="203">
        <v>2.89</v>
      </c>
      <c r="AF1807" s="203">
        <v>2.5</v>
      </c>
      <c r="AG1807" s="179">
        <v>3.2977958865909</v>
      </c>
      <c r="AH1807" s="179">
        <v>4.25484853899315</v>
      </c>
      <c r="AI1807" s="179">
        <v>5.41945477866336</v>
      </c>
      <c r="AJ1807" s="179">
        <v>6.63018403772646</v>
      </c>
      <c r="AK1807" s="179">
        <v>6.73396083136044</v>
      </c>
      <c r="AL1807" s="179">
        <v>6.38803818591384</v>
      </c>
      <c r="AM1807" s="179">
        <v>5.76537742410996</v>
      </c>
      <c r="AN1807" s="179">
        <v>5.45404704320802</v>
      </c>
      <c r="AO1807" s="179">
        <v>5.17730892685075</v>
      </c>
      <c r="AP1807" s="179">
        <v>4.05882570657341</v>
      </c>
      <c r="AQ1807" s="179">
        <v>3.33238815113556</v>
      </c>
      <c r="AR1807" s="179">
        <v>2.88268871205498</v>
      </c>
      <c r="AS1807" s="177">
        <v>0.8</v>
      </c>
      <c r="AT1807" s="180">
        <v>1.03969417011787</v>
      </c>
      <c r="AU1807" s="181">
        <v>1800</v>
      </c>
    </row>
    <row r="1808" customHeight="1" spans="1:47">
      <c r="A1808" s="184" t="s">
        <v>1916</v>
      </c>
      <c r="B1808" s="185" t="s">
        <v>2069</v>
      </c>
      <c r="C1808" s="167" t="s">
        <v>2076</v>
      </c>
      <c r="D1808" s="186">
        <v>0</v>
      </c>
      <c r="E1808" s="186">
        <v>0.75</v>
      </c>
      <c r="F1808" s="186" t="s">
        <v>160</v>
      </c>
      <c r="G1808" s="186" t="s">
        <v>160</v>
      </c>
      <c r="H1808" s="186" t="s">
        <v>160</v>
      </c>
      <c r="I1808" s="196" t="s">
        <v>160</v>
      </c>
      <c r="J1808" s="186" t="s">
        <v>160</v>
      </c>
      <c r="K1808" s="196" t="s">
        <v>160</v>
      </c>
      <c r="L1808" s="171">
        <v>0.3729</v>
      </c>
      <c r="M1808" s="172">
        <v>7</v>
      </c>
      <c r="N1808" s="173">
        <v>118.13</v>
      </c>
      <c r="O1808" s="173">
        <v>37.15</v>
      </c>
      <c r="Q1808" s="175">
        <v>34.75</v>
      </c>
      <c r="S1808" s="174">
        <f t="shared" si="56"/>
        <v>1.253656</v>
      </c>
      <c r="T1808" s="177">
        <f t="shared" si="57"/>
        <v>-1</v>
      </c>
      <c r="U1808" s="203">
        <v>2.86</v>
      </c>
      <c r="V1808" s="203">
        <v>3.69</v>
      </c>
      <c r="W1808" s="203">
        <v>4.7</v>
      </c>
      <c r="X1808" s="203">
        <v>5.75</v>
      </c>
      <c r="Y1808" s="203">
        <v>5.84</v>
      </c>
      <c r="Z1808" s="203">
        <v>5.54</v>
      </c>
      <c r="AA1808" s="203">
        <v>5</v>
      </c>
      <c r="AB1808" s="203">
        <v>4.73</v>
      </c>
      <c r="AC1808" s="203">
        <v>4.49</v>
      </c>
      <c r="AD1808" s="203">
        <v>3.52</v>
      </c>
      <c r="AE1808" s="203">
        <v>2.89</v>
      </c>
      <c r="AF1808" s="203">
        <v>2.5</v>
      </c>
      <c r="AG1808" s="179">
        <v>3.27062071253996</v>
      </c>
      <c r="AH1808" s="179">
        <v>4.21978686338198</v>
      </c>
      <c r="AI1808" s="179">
        <v>5.37479627585239</v>
      </c>
      <c r="AJ1808" s="179">
        <v>6.57554863535132</v>
      </c>
      <c r="AK1808" s="179">
        <v>6.67847026616552</v>
      </c>
      <c r="AL1808" s="179">
        <v>6.33539816345154</v>
      </c>
      <c r="AM1808" s="179">
        <v>5.71786837856637</v>
      </c>
      <c r="AN1808" s="179">
        <v>5.40910348612378</v>
      </c>
      <c r="AO1808" s="179">
        <v>5.1346458039526</v>
      </c>
      <c r="AP1808" s="179">
        <v>4.02537933851072</v>
      </c>
      <c r="AQ1808" s="179">
        <v>3.30492792281136</v>
      </c>
      <c r="AR1808" s="179">
        <v>2.85893418928318</v>
      </c>
      <c r="AS1808" s="177">
        <v>0.8</v>
      </c>
      <c r="AT1808" s="180">
        <v>1.03870204341692</v>
      </c>
      <c r="AU1808" s="181">
        <v>1801</v>
      </c>
    </row>
    <row r="1809" customHeight="1" spans="1:47">
      <c r="A1809" s="184" t="s">
        <v>1916</v>
      </c>
      <c r="B1809" s="185" t="s">
        <v>2069</v>
      </c>
      <c r="C1809" s="167" t="s">
        <v>2077</v>
      </c>
      <c r="D1809" s="186">
        <v>0</v>
      </c>
      <c r="E1809" s="186">
        <v>0.75</v>
      </c>
      <c r="F1809" s="186" t="s">
        <v>160</v>
      </c>
      <c r="G1809" s="186" t="s">
        <v>160</v>
      </c>
      <c r="H1809" s="186" t="s">
        <v>160</v>
      </c>
      <c r="I1809" s="196" t="s">
        <v>160</v>
      </c>
      <c r="J1809" s="186" t="s">
        <v>160</v>
      </c>
      <c r="K1809" s="196" t="s">
        <v>160</v>
      </c>
      <c r="L1809" s="171">
        <v>0.3729</v>
      </c>
      <c r="M1809" s="172">
        <v>42</v>
      </c>
      <c r="N1809" s="173">
        <v>117.73</v>
      </c>
      <c r="O1809" s="173">
        <v>36.88</v>
      </c>
      <c r="Q1809" s="175">
        <v>34.78</v>
      </c>
      <c r="S1809" s="174">
        <f t="shared" si="56"/>
        <v>1.25216</v>
      </c>
      <c r="T1809" s="177">
        <f t="shared" si="57"/>
        <v>-1</v>
      </c>
      <c r="U1809" s="203">
        <v>2.95</v>
      </c>
      <c r="V1809" s="203">
        <v>3.72</v>
      </c>
      <c r="W1809" s="203">
        <v>4.65</v>
      </c>
      <c r="X1809" s="203">
        <v>5.63</v>
      </c>
      <c r="Y1809" s="203">
        <v>5.79</v>
      </c>
      <c r="Z1809" s="203">
        <v>5.64</v>
      </c>
      <c r="AA1809" s="203">
        <v>4.95</v>
      </c>
      <c r="AB1809" s="203">
        <v>4.74</v>
      </c>
      <c r="AC1809" s="203">
        <v>4.37</v>
      </c>
      <c r="AD1809" s="203">
        <v>3.49</v>
      </c>
      <c r="AE1809" s="203">
        <v>2.95</v>
      </c>
      <c r="AF1809" s="203">
        <v>2.57</v>
      </c>
      <c r="AG1809" s="179">
        <v>3.3729740608229</v>
      </c>
      <c r="AH1809" s="179">
        <v>4.25337745974955</v>
      </c>
      <c r="AI1809" s="179">
        <v>5.31672182468694</v>
      </c>
      <c r="AJ1809" s="179">
        <v>6.43723524150268</v>
      </c>
      <c r="AK1809" s="179">
        <v>6.62017620751342</v>
      </c>
      <c r="AL1809" s="179">
        <v>6.44866905187835</v>
      </c>
      <c r="AM1809" s="179">
        <v>5.65973613595707</v>
      </c>
      <c r="AN1809" s="179">
        <v>5.41962611806798</v>
      </c>
      <c r="AO1809" s="179">
        <v>4.99657513416816</v>
      </c>
      <c r="AP1809" s="179">
        <v>3.99039982110912</v>
      </c>
      <c r="AQ1809" s="179">
        <v>3.3729740608229</v>
      </c>
      <c r="AR1809" s="179">
        <v>2.9384892665474</v>
      </c>
      <c r="AS1809" s="177">
        <v>0.8</v>
      </c>
      <c r="AT1809" s="180">
        <v>1.04935942087768</v>
      </c>
      <c r="AU1809" s="181">
        <v>1802</v>
      </c>
    </row>
    <row r="1810" customHeight="1" spans="1:47">
      <c r="A1810" s="184" t="s">
        <v>1916</v>
      </c>
      <c r="B1810" s="185" t="s">
        <v>2078</v>
      </c>
      <c r="C1810" s="167" t="s">
        <v>2079</v>
      </c>
      <c r="D1810" s="186">
        <v>0</v>
      </c>
      <c r="E1810" s="186">
        <v>0.75</v>
      </c>
      <c r="F1810" s="186" t="s">
        <v>160</v>
      </c>
      <c r="G1810" s="186" t="s">
        <v>160</v>
      </c>
      <c r="H1810" s="186" t="s">
        <v>160</v>
      </c>
      <c r="I1810" s="196" t="s">
        <v>160</v>
      </c>
      <c r="J1810" s="186" t="s">
        <v>160</v>
      </c>
      <c r="K1810" s="196" t="s">
        <v>160</v>
      </c>
      <c r="L1810" s="171">
        <v>0.3729</v>
      </c>
      <c r="M1810" s="172">
        <v>53</v>
      </c>
      <c r="N1810" s="173">
        <v>115.48</v>
      </c>
      <c r="O1810" s="173">
        <v>35.23</v>
      </c>
      <c r="Q1810" s="175">
        <v>32.05</v>
      </c>
      <c r="S1810" s="174">
        <f t="shared" si="56"/>
        <v>1.227744</v>
      </c>
      <c r="T1810" s="177">
        <f t="shared" si="57"/>
        <v>-1</v>
      </c>
      <c r="U1810" s="203">
        <v>2.91</v>
      </c>
      <c r="V1810" s="203">
        <v>3.61</v>
      </c>
      <c r="W1810" s="203">
        <v>4.48</v>
      </c>
      <c r="X1810" s="203">
        <v>5.39</v>
      </c>
      <c r="Y1810" s="203">
        <v>5.67</v>
      </c>
      <c r="Z1810" s="203">
        <v>5.62</v>
      </c>
      <c r="AA1810" s="203">
        <v>4.91</v>
      </c>
      <c r="AB1810" s="203">
        <v>4.76</v>
      </c>
      <c r="AC1810" s="203">
        <v>4.19</v>
      </c>
      <c r="AD1810" s="203">
        <v>3.43</v>
      </c>
      <c r="AE1810" s="203">
        <v>2.93</v>
      </c>
      <c r="AF1810" s="203">
        <v>2.54</v>
      </c>
      <c r="AG1810" s="179">
        <v>3.24512745328016</v>
      </c>
      <c r="AH1810" s="179">
        <v>4.02574230458467</v>
      </c>
      <c r="AI1810" s="179">
        <v>4.99593504834884</v>
      </c>
      <c r="AJ1810" s="179">
        <v>6.0107343550447</v>
      </c>
      <c r="AK1810" s="179">
        <v>6.3229802955665</v>
      </c>
      <c r="AL1810" s="179">
        <v>6.26722209190189</v>
      </c>
      <c r="AM1810" s="179">
        <v>5.47545559986447</v>
      </c>
      <c r="AN1810" s="179">
        <v>5.30818098887064</v>
      </c>
      <c r="AO1810" s="179">
        <v>4.67253746709412</v>
      </c>
      <c r="AP1810" s="179">
        <v>3.82501277139208</v>
      </c>
      <c r="AQ1810" s="179">
        <v>3.26743073474601</v>
      </c>
      <c r="AR1810" s="179">
        <v>2.83251674616207</v>
      </c>
      <c r="AS1810" s="177">
        <v>0.8</v>
      </c>
      <c r="AT1810" s="180">
        <v>1.05094030267999</v>
      </c>
      <c r="AU1810" s="181">
        <v>1803</v>
      </c>
    </row>
    <row r="1811" customHeight="1" spans="1:47">
      <c r="A1811" s="184" t="s">
        <v>1916</v>
      </c>
      <c r="B1811" s="185" t="s">
        <v>2078</v>
      </c>
      <c r="C1811" s="167" t="s">
        <v>2080</v>
      </c>
      <c r="D1811" s="186">
        <v>0</v>
      </c>
      <c r="E1811" s="186">
        <v>0.75</v>
      </c>
      <c r="F1811" s="186" t="s">
        <v>160</v>
      </c>
      <c r="G1811" s="186" t="s">
        <v>160</v>
      </c>
      <c r="H1811" s="186" t="s">
        <v>160</v>
      </c>
      <c r="I1811" s="196" t="s">
        <v>160</v>
      </c>
      <c r="J1811" s="186" t="s">
        <v>160</v>
      </c>
      <c r="K1811" s="196" t="s">
        <v>160</v>
      </c>
      <c r="L1811" s="171">
        <v>0.3729</v>
      </c>
      <c r="M1811" s="172">
        <v>53</v>
      </c>
      <c r="N1811" s="173">
        <v>115.43</v>
      </c>
      <c r="O1811" s="173">
        <v>35.25</v>
      </c>
      <c r="Q1811" s="175">
        <v>32.05</v>
      </c>
      <c r="S1811" s="174">
        <f t="shared" si="56"/>
        <v>1.227744</v>
      </c>
      <c r="T1811" s="177">
        <f t="shared" si="57"/>
        <v>-1</v>
      </c>
      <c r="U1811" s="203">
        <v>2.91</v>
      </c>
      <c r="V1811" s="203">
        <v>3.61</v>
      </c>
      <c r="W1811" s="203">
        <v>4.48</v>
      </c>
      <c r="X1811" s="203">
        <v>5.39</v>
      </c>
      <c r="Y1811" s="203">
        <v>5.67</v>
      </c>
      <c r="Z1811" s="203">
        <v>5.62</v>
      </c>
      <c r="AA1811" s="203">
        <v>4.91</v>
      </c>
      <c r="AB1811" s="203">
        <v>4.76</v>
      </c>
      <c r="AC1811" s="203">
        <v>4.19</v>
      </c>
      <c r="AD1811" s="203">
        <v>3.43</v>
      </c>
      <c r="AE1811" s="203">
        <v>2.93</v>
      </c>
      <c r="AF1811" s="203">
        <v>2.54</v>
      </c>
      <c r="AG1811" s="179">
        <v>3.24512745328016</v>
      </c>
      <c r="AH1811" s="179">
        <v>4.02574230458467</v>
      </c>
      <c r="AI1811" s="179">
        <v>4.99593504834884</v>
      </c>
      <c r="AJ1811" s="179">
        <v>6.0107343550447</v>
      </c>
      <c r="AK1811" s="179">
        <v>6.3229802955665</v>
      </c>
      <c r="AL1811" s="179">
        <v>6.26722209190189</v>
      </c>
      <c r="AM1811" s="179">
        <v>5.47545559986447</v>
      </c>
      <c r="AN1811" s="179">
        <v>5.30818098887064</v>
      </c>
      <c r="AO1811" s="179">
        <v>4.67253746709412</v>
      </c>
      <c r="AP1811" s="179">
        <v>3.82501277139208</v>
      </c>
      <c r="AQ1811" s="179">
        <v>3.26743073474601</v>
      </c>
      <c r="AR1811" s="179">
        <v>2.83251674616207</v>
      </c>
      <c r="AS1811" s="177">
        <v>0.8</v>
      </c>
      <c r="AT1811" s="180">
        <v>1.04944469330697</v>
      </c>
      <c r="AU1811" s="181">
        <v>1804</v>
      </c>
    </row>
    <row r="1812" customHeight="1" spans="1:47">
      <c r="A1812" s="184" t="s">
        <v>1916</v>
      </c>
      <c r="B1812" s="185" t="s">
        <v>2078</v>
      </c>
      <c r="C1812" s="167" t="s">
        <v>2081</v>
      </c>
      <c r="D1812" s="186">
        <v>0</v>
      </c>
      <c r="E1812" s="186">
        <v>0.75</v>
      </c>
      <c r="F1812" s="186" t="s">
        <v>160</v>
      </c>
      <c r="G1812" s="186" t="s">
        <v>160</v>
      </c>
      <c r="H1812" s="186" t="s">
        <v>160</v>
      </c>
      <c r="I1812" s="196" t="s">
        <v>160</v>
      </c>
      <c r="J1812" s="186" t="s">
        <v>160</v>
      </c>
      <c r="K1812" s="196" t="s">
        <v>160</v>
      </c>
      <c r="L1812" s="171">
        <v>0.3729</v>
      </c>
      <c r="M1812" s="172">
        <v>53</v>
      </c>
      <c r="N1812" s="173">
        <v>115.53</v>
      </c>
      <c r="O1812" s="173">
        <v>34.83</v>
      </c>
      <c r="Q1812" s="175">
        <v>31.33</v>
      </c>
      <c r="S1812" s="174">
        <f t="shared" si="56"/>
        <v>1.19808</v>
      </c>
      <c r="T1812" s="177">
        <f t="shared" si="57"/>
        <v>-1</v>
      </c>
      <c r="U1812" s="203">
        <v>2.89</v>
      </c>
      <c r="V1812" s="203">
        <v>3.5</v>
      </c>
      <c r="W1812" s="203">
        <v>4.24</v>
      </c>
      <c r="X1812" s="203">
        <v>5.21</v>
      </c>
      <c r="Y1812" s="203">
        <v>5.45</v>
      </c>
      <c r="Z1812" s="203">
        <v>5.5</v>
      </c>
      <c r="AA1812" s="203">
        <v>4.9</v>
      </c>
      <c r="AB1812" s="203">
        <v>4.6</v>
      </c>
      <c r="AC1812" s="203">
        <v>4.1</v>
      </c>
      <c r="AD1812" s="203">
        <v>3.38</v>
      </c>
      <c r="AE1812" s="203">
        <v>2.91</v>
      </c>
      <c r="AF1812" s="203">
        <v>2.54</v>
      </c>
      <c r="AG1812" s="179">
        <v>3.20343068910256</v>
      </c>
      <c r="AH1812" s="179">
        <v>3.87958733974359</v>
      </c>
      <c r="AI1812" s="179">
        <v>4.69984294871795</v>
      </c>
      <c r="AJ1812" s="179">
        <v>5.77504286858974</v>
      </c>
      <c r="AK1812" s="179">
        <v>6.04107171474359</v>
      </c>
      <c r="AL1812" s="179">
        <v>6.09649439102564</v>
      </c>
      <c r="AM1812" s="179">
        <v>5.43142227564103</v>
      </c>
      <c r="AN1812" s="179">
        <v>5.09888621794872</v>
      </c>
      <c r="AO1812" s="179">
        <v>4.5446594551282</v>
      </c>
      <c r="AP1812" s="179">
        <v>3.74657291666667</v>
      </c>
      <c r="AQ1812" s="179">
        <v>3.22559975961538</v>
      </c>
      <c r="AR1812" s="179">
        <v>2.81547195512821</v>
      </c>
      <c r="AS1812" s="177">
        <v>0.8</v>
      </c>
      <c r="AT1812" s="180">
        <v>1.05323722525708</v>
      </c>
      <c r="AU1812" s="181">
        <v>1805</v>
      </c>
    </row>
    <row r="1813" customHeight="1" spans="1:47">
      <c r="A1813" s="184" t="s">
        <v>1916</v>
      </c>
      <c r="B1813" s="185" t="s">
        <v>2078</v>
      </c>
      <c r="C1813" s="167" t="s">
        <v>2082</v>
      </c>
      <c r="D1813" s="186">
        <v>0</v>
      </c>
      <c r="E1813" s="186">
        <v>0.75</v>
      </c>
      <c r="F1813" s="186" t="s">
        <v>160</v>
      </c>
      <c r="G1813" s="186" t="s">
        <v>160</v>
      </c>
      <c r="H1813" s="186" t="s">
        <v>160</v>
      </c>
      <c r="I1813" s="196" t="s">
        <v>160</v>
      </c>
      <c r="J1813" s="186" t="s">
        <v>160</v>
      </c>
      <c r="K1813" s="196" t="s">
        <v>160</v>
      </c>
      <c r="L1813" s="171">
        <v>0.3729</v>
      </c>
      <c r="M1813" s="172">
        <v>44</v>
      </c>
      <c r="N1813" s="173">
        <v>116.08</v>
      </c>
      <c r="O1813" s="173">
        <v>34.8</v>
      </c>
      <c r="Q1813" s="175">
        <v>31.7</v>
      </c>
      <c r="S1813" s="174">
        <f t="shared" si="56"/>
        <v>1.209392</v>
      </c>
      <c r="T1813" s="177">
        <f t="shared" si="57"/>
        <v>-1</v>
      </c>
      <c r="U1813" s="203">
        <v>2.91</v>
      </c>
      <c r="V1813" s="203">
        <v>3.59</v>
      </c>
      <c r="W1813" s="203">
        <v>4.24</v>
      </c>
      <c r="X1813" s="203">
        <v>5.16</v>
      </c>
      <c r="Y1813" s="203">
        <v>5.48</v>
      </c>
      <c r="Z1813" s="203">
        <v>5.53</v>
      </c>
      <c r="AA1813" s="203">
        <v>4.87</v>
      </c>
      <c r="AB1813" s="203">
        <v>4.67</v>
      </c>
      <c r="AC1813" s="203">
        <v>4.23</v>
      </c>
      <c r="AD1813" s="203">
        <v>3.45</v>
      </c>
      <c r="AE1813" s="203">
        <v>2.96</v>
      </c>
      <c r="AF1813" s="203">
        <v>2.6</v>
      </c>
      <c r="AG1813" s="179">
        <v>3.23481339383756</v>
      </c>
      <c r="AH1813" s="179">
        <v>3.99071480545596</v>
      </c>
      <c r="AI1813" s="179">
        <v>4.71326762538532</v>
      </c>
      <c r="AJ1813" s="179">
        <v>5.73595777051609</v>
      </c>
      <c r="AK1813" s="179">
        <v>6.09167608186593</v>
      </c>
      <c r="AL1813" s="179">
        <v>6.14725706801434</v>
      </c>
      <c r="AM1813" s="179">
        <v>5.41358805085531</v>
      </c>
      <c r="AN1813" s="179">
        <v>5.19126410626166</v>
      </c>
      <c r="AO1813" s="179">
        <v>4.70215142815564</v>
      </c>
      <c r="AP1813" s="179">
        <v>3.83508804424041</v>
      </c>
      <c r="AQ1813" s="179">
        <v>3.29039437998598</v>
      </c>
      <c r="AR1813" s="179">
        <v>2.89021127971741</v>
      </c>
      <c r="AS1813" s="177">
        <v>0.8</v>
      </c>
      <c r="AT1813" s="180">
        <v>1.0583912292679</v>
      </c>
      <c r="AU1813" s="181">
        <v>1806</v>
      </c>
    </row>
    <row r="1814" customHeight="1" spans="1:47">
      <c r="A1814" s="184" t="s">
        <v>1916</v>
      </c>
      <c r="B1814" s="185" t="s">
        <v>2078</v>
      </c>
      <c r="C1814" s="167" t="s">
        <v>2083</v>
      </c>
      <c r="D1814" s="186">
        <v>0</v>
      </c>
      <c r="E1814" s="186">
        <v>0.75</v>
      </c>
      <c r="F1814" s="186" t="s">
        <v>160</v>
      </c>
      <c r="G1814" s="186" t="s">
        <v>160</v>
      </c>
      <c r="H1814" s="186" t="s">
        <v>160</v>
      </c>
      <c r="I1814" s="196" t="s">
        <v>160</v>
      </c>
      <c r="J1814" s="186" t="s">
        <v>160</v>
      </c>
      <c r="K1814" s="196" t="s">
        <v>160</v>
      </c>
      <c r="L1814" s="171">
        <v>0.3729</v>
      </c>
      <c r="M1814" s="172">
        <v>47</v>
      </c>
      <c r="N1814" s="173">
        <v>115.88</v>
      </c>
      <c r="O1814" s="173">
        <v>34.95</v>
      </c>
      <c r="Q1814" s="175">
        <v>31.55</v>
      </c>
      <c r="S1814" s="174">
        <f t="shared" si="56"/>
        <v>1.19808</v>
      </c>
      <c r="T1814" s="177">
        <f t="shared" si="57"/>
        <v>-1</v>
      </c>
      <c r="U1814" s="203">
        <v>2.89</v>
      </c>
      <c r="V1814" s="203">
        <v>3.5</v>
      </c>
      <c r="W1814" s="203">
        <v>4.24</v>
      </c>
      <c r="X1814" s="203">
        <v>5.21</v>
      </c>
      <c r="Y1814" s="203">
        <v>5.45</v>
      </c>
      <c r="Z1814" s="203">
        <v>5.5</v>
      </c>
      <c r="AA1814" s="203">
        <v>4.9</v>
      </c>
      <c r="AB1814" s="203">
        <v>4.6</v>
      </c>
      <c r="AC1814" s="203">
        <v>4.1</v>
      </c>
      <c r="AD1814" s="203">
        <v>3.38</v>
      </c>
      <c r="AE1814" s="203">
        <v>2.91</v>
      </c>
      <c r="AF1814" s="203">
        <v>2.54</v>
      </c>
      <c r="AG1814" s="179">
        <v>3.20815858707265</v>
      </c>
      <c r="AH1814" s="179">
        <v>3.88531316773504</v>
      </c>
      <c r="AI1814" s="179">
        <v>4.70677938034188</v>
      </c>
      <c r="AJ1814" s="179">
        <v>5.78356617254274</v>
      </c>
      <c r="AK1814" s="179">
        <v>6.04998764690171</v>
      </c>
      <c r="AL1814" s="179">
        <v>6.1054921207265</v>
      </c>
      <c r="AM1814" s="179">
        <v>5.43943843482906</v>
      </c>
      <c r="AN1814" s="179">
        <v>5.10641159188034</v>
      </c>
      <c r="AO1814" s="179">
        <v>4.55136685363248</v>
      </c>
      <c r="AP1814" s="179">
        <v>3.75210243055556</v>
      </c>
      <c r="AQ1814" s="179">
        <v>3.23036037660256</v>
      </c>
      <c r="AR1814" s="179">
        <v>2.81962727029915</v>
      </c>
      <c r="AS1814" s="177">
        <v>0.8</v>
      </c>
      <c r="AT1814" s="180">
        <v>1.03752348334968</v>
      </c>
      <c r="AU1814" s="181">
        <v>1807</v>
      </c>
    </row>
    <row r="1815" customHeight="1" spans="1:47">
      <c r="A1815" s="184" t="s">
        <v>1916</v>
      </c>
      <c r="B1815" s="185" t="s">
        <v>2078</v>
      </c>
      <c r="C1815" s="167" t="s">
        <v>2084</v>
      </c>
      <c r="D1815" s="186">
        <v>0</v>
      </c>
      <c r="E1815" s="186">
        <v>0.75</v>
      </c>
      <c r="F1815" s="186" t="s">
        <v>160</v>
      </c>
      <c r="G1815" s="186" t="s">
        <v>160</v>
      </c>
      <c r="H1815" s="186" t="s">
        <v>160</v>
      </c>
      <c r="I1815" s="196" t="s">
        <v>160</v>
      </c>
      <c r="J1815" s="186" t="s">
        <v>160</v>
      </c>
      <c r="K1815" s="196" t="s">
        <v>160</v>
      </c>
      <c r="L1815" s="171">
        <v>0.3729</v>
      </c>
      <c r="M1815" s="172">
        <v>42</v>
      </c>
      <c r="N1815" s="173">
        <v>116.08</v>
      </c>
      <c r="O1815" s="173">
        <v>35.4</v>
      </c>
      <c r="Q1815" s="175">
        <v>32.4</v>
      </c>
      <c r="S1815" s="174">
        <f t="shared" si="56"/>
        <v>1.228152</v>
      </c>
      <c r="T1815" s="177">
        <f t="shared" si="57"/>
        <v>-1</v>
      </c>
      <c r="U1815" s="203">
        <v>2.91</v>
      </c>
      <c r="V1815" s="203">
        <v>3.63</v>
      </c>
      <c r="W1815" s="203">
        <v>4.51</v>
      </c>
      <c r="X1815" s="203">
        <v>5.34</v>
      </c>
      <c r="Y1815" s="203">
        <v>5.6</v>
      </c>
      <c r="Z1815" s="203">
        <v>5.62</v>
      </c>
      <c r="AA1815" s="203">
        <v>4.88</v>
      </c>
      <c r="AB1815" s="203">
        <v>4.77</v>
      </c>
      <c r="AC1815" s="203">
        <v>4.28</v>
      </c>
      <c r="AD1815" s="203">
        <v>3.42</v>
      </c>
      <c r="AE1815" s="203">
        <v>2.94</v>
      </c>
      <c r="AF1815" s="203">
        <v>2.56</v>
      </c>
      <c r="AG1815" s="179">
        <v>3.25546049674633</v>
      </c>
      <c r="AH1815" s="179">
        <v>4.0609352588279</v>
      </c>
      <c r="AI1815" s="179">
        <v>5.04540441248314</v>
      </c>
      <c r="AJ1815" s="179">
        <v>5.97393781877162</v>
      </c>
      <c r="AK1815" s="179">
        <v>6.26480370507885</v>
      </c>
      <c r="AL1815" s="179">
        <v>6.28717800402556</v>
      </c>
      <c r="AM1815" s="179">
        <v>5.45932894299728</v>
      </c>
      <c r="AN1815" s="179">
        <v>5.33627029879038</v>
      </c>
      <c r="AO1815" s="179">
        <v>4.78809997459598</v>
      </c>
      <c r="AP1815" s="179">
        <v>3.82600511988744</v>
      </c>
      <c r="AQ1815" s="179">
        <v>3.2890219451664</v>
      </c>
      <c r="AR1815" s="179">
        <v>2.8639102651789</v>
      </c>
      <c r="AS1815" s="177">
        <v>0.8</v>
      </c>
      <c r="AT1815" s="180">
        <v>1.05039476578859</v>
      </c>
      <c r="AU1815" s="181">
        <v>1808</v>
      </c>
    </row>
    <row r="1816" customHeight="1" spans="1:47">
      <c r="A1816" s="184" t="s">
        <v>1916</v>
      </c>
      <c r="B1816" s="185" t="s">
        <v>2078</v>
      </c>
      <c r="C1816" s="167" t="s">
        <v>2085</v>
      </c>
      <c r="D1816" s="186">
        <v>0</v>
      </c>
      <c r="E1816" s="186">
        <v>0.75</v>
      </c>
      <c r="F1816" s="186" t="s">
        <v>160</v>
      </c>
      <c r="G1816" s="186" t="s">
        <v>160</v>
      </c>
      <c r="H1816" s="186" t="s">
        <v>160</v>
      </c>
      <c r="I1816" s="196" t="s">
        <v>160</v>
      </c>
      <c r="J1816" s="186" t="s">
        <v>160</v>
      </c>
      <c r="K1816" s="196" t="s">
        <v>160</v>
      </c>
      <c r="L1816" s="171">
        <v>0.3729</v>
      </c>
      <c r="M1816" s="172">
        <v>48</v>
      </c>
      <c r="N1816" s="173">
        <v>115.93</v>
      </c>
      <c r="O1816" s="173">
        <v>35.6</v>
      </c>
      <c r="Q1816" s="175">
        <v>32.6</v>
      </c>
      <c r="S1816" s="174">
        <f t="shared" si="56"/>
        <v>1.227744</v>
      </c>
      <c r="T1816" s="177">
        <f t="shared" si="57"/>
        <v>-1</v>
      </c>
      <c r="U1816" s="203">
        <v>2.91</v>
      </c>
      <c r="V1816" s="203">
        <v>3.61</v>
      </c>
      <c r="W1816" s="203">
        <v>4.48</v>
      </c>
      <c r="X1816" s="203">
        <v>5.39</v>
      </c>
      <c r="Y1816" s="203">
        <v>5.67</v>
      </c>
      <c r="Z1816" s="203">
        <v>5.62</v>
      </c>
      <c r="AA1816" s="203">
        <v>4.91</v>
      </c>
      <c r="AB1816" s="203">
        <v>4.76</v>
      </c>
      <c r="AC1816" s="203">
        <v>4.19</v>
      </c>
      <c r="AD1816" s="203">
        <v>3.43</v>
      </c>
      <c r="AE1816" s="203">
        <v>2.93</v>
      </c>
      <c r="AF1816" s="203">
        <v>2.54</v>
      </c>
      <c r="AG1816" s="179">
        <v>3.26003127687857</v>
      </c>
      <c r="AH1816" s="179">
        <v>4.04423124038887</v>
      </c>
      <c r="AI1816" s="179">
        <v>5.01887976646597</v>
      </c>
      <c r="AJ1816" s="179">
        <v>6.03833971902937</v>
      </c>
      <c r="AK1816" s="179">
        <v>6.3520197044335</v>
      </c>
      <c r="AL1816" s="179">
        <v>6.29600542132562</v>
      </c>
      <c r="AM1816" s="179">
        <v>5.50060260119373</v>
      </c>
      <c r="AN1816" s="179">
        <v>5.3325597518701</v>
      </c>
      <c r="AO1816" s="179">
        <v>4.69399692444027</v>
      </c>
      <c r="AP1816" s="179">
        <v>3.84257982120051</v>
      </c>
      <c r="AQ1816" s="179">
        <v>3.28243699012172</v>
      </c>
      <c r="AR1816" s="179">
        <v>2.84552558188026</v>
      </c>
      <c r="AS1816" s="177">
        <v>0.8</v>
      </c>
      <c r="AT1816" s="180">
        <v>1.04937737950756</v>
      </c>
      <c r="AU1816" s="181">
        <v>1809</v>
      </c>
    </row>
    <row r="1817" customHeight="1" spans="1:47">
      <c r="A1817" s="184" t="s">
        <v>1916</v>
      </c>
      <c r="B1817" s="185" t="s">
        <v>2078</v>
      </c>
      <c r="C1817" s="167" t="s">
        <v>2086</v>
      </c>
      <c r="D1817" s="186">
        <v>0</v>
      </c>
      <c r="E1817" s="186">
        <v>0.75</v>
      </c>
      <c r="F1817" s="186" t="s">
        <v>160</v>
      </c>
      <c r="G1817" s="186" t="s">
        <v>160</v>
      </c>
      <c r="H1817" s="186" t="s">
        <v>160</v>
      </c>
      <c r="I1817" s="196" t="s">
        <v>160</v>
      </c>
      <c r="J1817" s="186" t="s">
        <v>160</v>
      </c>
      <c r="K1817" s="196" t="s">
        <v>160</v>
      </c>
      <c r="L1817" s="171">
        <v>0.3729</v>
      </c>
      <c r="M1817" s="172">
        <v>54</v>
      </c>
      <c r="N1817" s="173">
        <v>115.5</v>
      </c>
      <c r="O1817" s="173">
        <v>35.57</v>
      </c>
      <c r="Q1817" s="175">
        <v>32.47</v>
      </c>
      <c r="S1817" s="174">
        <f t="shared" si="56"/>
        <v>1.227744</v>
      </c>
      <c r="T1817" s="177">
        <f t="shared" si="57"/>
        <v>-1</v>
      </c>
      <c r="U1817" s="203">
        <v>2.91</v>
      </c>
      <c r="V1817" s="203">
        <v>3.61</v>
      </c>
      <c r="W1817" s="203">
        <v>4.48</v>
      </c>
      <c r="X1817" s="203">
        <v>5.39</v>
      </c>
      <c r="Y1817" s="203">
        <v>5.67</v>
      </c>
      <c r="Z1817" s="203">
        <v>5.62</v>
      </c>
      <c r="AA1817" s="203">
        <v>4.91</v>
      </c>
      <c r="AB1817" s="203">
        <v>4.76</v>
      </c>
      <c r="AC1817" s="203">
        <v>4.19</v>
      </c>
      <c r="AD1817" s="203">
        <v>3.43</v>
      </c>
      <c r="AE1817" s="203">
        <v>2.93</v>
      </c>
      <c r="AF1817" s="203">
        <v>2.54</v>
      </c>
      <c r="AG1817" s="179">
        <v>3.25785069200094</v>
      </c>
      <c r="AH1817" s="179">
        <v>4.0415261161936</v>
      </c>
      <c r="AI1817" s="179">
        <v>5.01552271483306</v>
      </c>
      <c r="AJ1817" s="179">
        <v>6.03430076628352</v>
      </c>
      <c r="AK1817" s="179">
        <v>6.34777093596059</v>
      </c>
      <c r="AL1817" s="179">
        <v>6.29179411994683</v>
      </c>
      <c r="AM1817" s="179">
        <v>5.49692333255141</v>
      </c>
      <c r="AN1817" s="179">
        <v>5.32899288451013</v>
      </c>
      <c r="AO1817" s="179">
        <v>4.69085718195324</v>
      </c>
      <c r="AP1817" s="179">
        <v>3.84000957854406</v>
      </c>
      <c r="AQ1817" s="179">
        <v>3.28024141840644</v>
      </c>
      <c r="AR1817" s="179">
        <v>2.8436222534991</v>
      </c>
      <c r="AS1817" s="177">
        <v>0.8</v>
      </c>
      <c r="AT1817" s="180">
        <v>1.03752348334968</v>
      </c>
      <c r="AU1817" s="181">
        <v>1810</v>
      </c>
    </row>
    <row r="1818" customHeight="1" spans="1:47">
      <c r="A1818" s="184" t="s">
        <v>1916</v>
      </c>
      <c r="B1818" s="185" t="s">
        <v>2078</v>
      </c>
      <c r="C1818" s="167" t="s">
        <v>2087</v>
      </c>
      <c r="D1818" s="186">
        <v>0</v>
      </c>
      <c r="E1818" s="186">
        <v>0.75</v>
      </c>
      <c r="F1818" s="186" t="s">
        <v>160</v>
      </c>
      <c r="G1818" s="186" t="s">
        <v>160</v>
      </c>
      <c r="H1818" s="186" t="s">
        <v>160</v>
      </c>
      <c r="I1818" s="196" t="s">
        <v>160</v>
      </c>
      <c r="J1818" s="186" t="s">
        <v>160</v>
      </c>
      <c r="K1818" s="196" t="s">
        <v>160</v>
      </c>
      <c r="L1818" s="171">
        <v>0.3729</v>
      </c>
      <c r="M1818" s="172">
        <v>53</v>
      </c>
      <c r="N1818" s="173">
        <v>115.57</v>
      </c>
      <c r="O1818" s="173">
        <v>35.07</v>
      </c>
      <c r="Q1818" s="175">
        <v>31.77</v>
      </c>
      <c r="S1818" s="174">
        <f t="shared" si="56"/>
        <v>1.227744</v>
      </c>
      <c r="T1818" s="177">
        <f t="shared" si="57"/>
        <v>-1</v>
      </c>
      <c r="U1818" s="203">
        <v>2.91</v>
      </c>
      <c r="V1818" s="203">
        <v>3.61</v>
      </c>
      <c r="W1818" s="203">
        <v>4.48</v>
      </c>
      <c r="X1818" s="203">
        <v>5.39</v>
      </c>
      <c r="Y1818" s="203">
        <v>5.67</v>
      </c>
      <c r="Z1818" s="203">
        <v>5.62</v>
      </c>
      <c r="AA1818" s="203">
        <v>4.91</v>
      </c>
      <c r="AB1818" s="203">
        <v>4.76</v>
      </c>
      <c r="AC1818" s="203">
        <v>4.19</v>
      </c>
      <c r="AD1818" s="203">
        <v>3.43</v>
      </c>
      <c r="AE1818" s="203">
        <v>2.93</v>
      </c>
      <c r="AF1818" s="203">
        <v>2.54</v>
      </c>
      <c r="AG1818" s="179">
        <v>3.23761865665806</v>
      </c>
      <c r="AH1818" s="179">
        <v>4.0164272682253</v>
      </c>
      <c r="AI1818" s="179">
        <v>4.98437511403029</v>
      </c>
      <c r="AJ1818" s="179">
        <v>5.99682630906769</v>
      </c>
      <c r="AK1818" s="179">
        <v>6.30834975369458</v>
      </c>
      <c r="AL1818" s="179">
        <v>6.25272056715406</v>
      </c>
      <c r="AM1818" s="179">
        <v>5.46278611827873</v>
      </c>
      <c r="AN1818" s="179">
        <v>5.29589855865718</v>
      </c>
      <c r="AO1818" s="179">
        <v>4.66172583209529</v>
      </c>
      <c r="AP1818" s="179">
        <v>3.81616219667944</v>
      </c>
      <c r="AQ1818" s="179">
        <v>3.25987033127427</v>
      </c>
      <c r="AR1818" s="179">
        <v>2.82596267625824</v>
      </c>
      <c r="AS1818" s="177">
        <v>0.8</v>
      </c>
      <c r="AT1818" s="180">
        <v>1.03761492294136</v>
      </c>
      <c r="AU1818" s="181">
        <v>1811</v>
      </c>
    </row>
    <row r="1819" customHeight="1" spans="1:47">
      <c r="A1819" s="184" t="s">
        <v>1916</v>
      </c>
      <c r="B1819" s="185" t="s">
        <v>2078</v>
      </c>
      <c r="C1819" s="167" t="s">
        <v>2088</v>
      </c>
      <c r="D1819" s="186">
        <v>0</v>
      </c>
      <c r="E1819" s="186">
        <v>0.75</v>
      </c>
      <c r="F1819" s="186" t="s">
        <v>160</v>
      </c>
      <c r="G1819" s="186" t="s">
        <v>160</v>
      </c>
      <c r="H1819" s="186" t="s">
        <v>160</v>
      </c>
      <c r="I1819" s="196" t="s">
        <v>160</v>
      </c>
      <c r="J1819" s="186" t="s">
        <v>160</v>
      </c>
      <c r="K1819" s="196" t="s">
        <v>160</v>
      </c>
      <c r="L1819" s="171">
        <v>0.3729</v>
      </c>
      <c r="M1819" s="172">
        <v>60</v>
      </c>
      <c r="N1819" s="173">
        <v>115.08</v>
      </c>
      <c r="O1819" s="173">
        <v>35.28</v>
      </c>
      <c r="Q1819" s="175">
        <v>32.08</v>
      </c>
      <c r="S1819" s="174">
        <f t="shared" si="56"/>
        <v>1.227744</v>
      </c>
      <c r="T1819" s="177">
        <f t="shared" si="57"/>
        <v>-1</v>
      </c>
      <c r="U1819" s="203">
        <v>2.91</v>
      </c>
      <c r="V1819" s="203">
        <v>3.61</v>
      </c>
      <c r="W1819" s="203">
        <v>4.48</v>
      </c>
      <c r="X1819" s="203">
        <v>5.39</v>
      </c>
      <c r="Y1819" s="203">
        <v>5.67</v>
      </c>
      <c r="Z1819" s="203">
        <v>5.62</v>
      </c>
      <c r="AA1819" s="203">
        <v>4.91</v>
      </c>
      <c r="AB1819" s="203">
        <v>4.76</v>
      </c>
      <c r="AC1819" s="203">
        <v>4.19</v>
      </c>
      <c r="AD1819" s="203">
        <v>3.43</v>
      </c>
      <c r="AE1819" s="203">
        <v>2.93</v>
      </c>
      <c r="AF1819" s="203">
        <v>2.54</v>
      </c>
      <c r="AG1819" s="179">
        <v>3.24599968723121</v>
      </c>
      <c r="AH1819" s="179">
        <v>4.02682435426278</v>
      </c>
      <c r="AI1819" s="179">
        <v>4.99727786900201</v>
      </c>
      <c r="AJ1819" s="179">
        <v>6.01234993614304</v>
      </c>
      <c r="AK1819" s="179">
        <v>6.32467980295566</v>
      </c>
      <c r="AL1819" s="179">
        <v>6.26890661245341</v>
      </c>
      <c r="AM1819" s="179">
        <v>5.47692730732139</v>
      </c>
      <c r="AN1819" s="179">
        <v>5.30960773581463</v>
      </c>
      <c r="AO1819" s="179">
        <v>4.67379336408893</v>
      </c>
      <c r="AP1819" s="179">
        <v>3.82604086845466</v>
      </c>
      <c r="AQ1819" s="179">
        <v>3.26830896343212</v>
      </c>
      <c r="AR1819" s="179">
        <v>2.83327807751453</v>
      </c>
      <c r="AS1819" s="177">
        <v>0.8</v>
      </c>
      <c r="AT1819" s="180">
        <v>1.05010144136363</v>
      </c>
      <c r="AU1819" s="181">
        <v>1812</v>
      </c>
    </row>
    <row r="1820" customHeight="1" spans="1:47">
      <c r="A1820" s="184" t="s">
        <v>2089</v>
      </c>
      <c r="B1820" s="185" t="s">
        <v>2090</v>
      </c>
      <c r="C1820" s="167" t="s">
        <v>2091</v>
      </c>
      <c r="D1820" s="186">
        <v>0</v>
      </c>
      <c r="E1820" s="186">
        <v>0.65</v>
      </c>
      <c r="F1820" s="186" t="s">
        <v>160</v>
      </c>
      <c r="G1820" s="186" t="s">
        <v>160</v>
      </c>
      <c r="H1820" s="186" t="s">
        <v>160</v>
      </c>
      <c r="I1820" s="196" t="s">
        <v>160</v>
      </c>
      <c r="J1820" s="186" t="s">
        <v>160</v>
      </c>
      <c r="K1820" s="196" t="s">
        <v>160</v>
      </c>
      <c r="L1820" s="171">
        <v>0.2978</v>
      </c>
      <c r="M1820" s="172">
        <v>1525</v>
      </c>
      <c r="N1820" s="173">
        <v>103.82</v>
      </c>
      <c r="O1820" s="173">
        <v>36.07</v>
      </c>
      <c r="Q1820" s="175">
        <v>35.67</v>
      </c>
      <c r="S1820" s="174">
        <f t="shared" si="56"/>
        <v>1.293872</v>
      </c>
      <c r="T1820" s="177">
        <f t="shared" si="57"/>
        <v>-1</v>
      </c>
      <c r="U1820" s="203">
        <v>3.23</v>
      </c>
      <c r="V1820" s="203">
        <v>4.01</v>
      </c>
      <c r="W1820" s="203">
        <v>4.65</v>
      </c>
      <c r="X1820" s="203">
        <v>5.48</v>
      </c>
      <c r="Y1820" s="203">
        <v>5.55</v>
      </c>
      <c r="Z1820" s="203">
        <v>5.52</v>
      </c>
      <c r="AA1820" s="203">
        <v>5.47</v>
      </c>
      <c r="AB1820" s="203">
        <v>5.04</v>
      </c>
      <c r="AC1820" s="203">
        <v>4.24</v>
      </c>
      <c r="AD1820" s="203">
        <v>3.69</v>
      </c>
      <c r="AE1820" s="203">
        <v>3.35</v>
      </c>
      <c r="AF1820" s="203">
        <v>2.93</v>
      </c>
      <c r="AG1820" s="179">
        <v>3.72604127765343</v>
      </c>
      <c r="AH1820" s="179">
        <v>4.62582833541494</v>
      </c>
      <c r="AI1820" s="179">
        <v>5.36411515203977</v>
      </c>
      <c r="AJ1820" s="179">
        <v>6.32158086735009</v>
      </c>
      <c r="AK1820" s="179">
        <v>6.40233098791843</v>
      </c>
      <c r="AL1820" s="179">
        <v>6.36772379338914</v>
      </c>
      <c r="AM1820" s="179">
        <v>6.31004513584033</v>
      </c>
      <c r="AN1820" s="179">
        <v>5.81400868092052</v>
      </c>
      <c r="AO1820" s="179">
        <v>4.89115016013949</v>
      </c>
      <c r="AP1820" s="179">
        <v>4.25668492710253</v>
      </c>
      <c r="AQ1820" s="179">
        <v>3.86447005577059</v>
      </c>
      <c r="AR1820" s="179">
        <v>3.37996933236054</v>
      </c>
      <c r="AS1820" s="177">
        <v>0.8</v>
      </c>
      <c r="AT1820" s="180">
        <v>1.05076956922049</v>
      </c>
      <c r="AU1820" s="181">
        <v>1813</v>
      </c>
    </row>
    <row r="1821" customHeight="1" spans="1:47">
      <c r="A1821" s="184" t="s">
        <v>2089</v>
      </c>
      <c r="B1821" s="185" t="s">
        <v>2090</v>
      </c>
      <c r="C1821" s="167" t="s">
        <v>2092</v>
      </c>
      <c r="D1821" s="186">
        <v>0</v>
      </c>
      <c r="E1821" s="186">
        <v>0.65</v>
      </c>
      <c r="F1821" s="186" t="s">
        <v>160</v>
      </c>
      <c r="G1821" s="186" t="s">
        <v>160</v>
      </c>
      <c r="H1821" s="186" t="s">
        <v>160</v>
      </c>
      <c r="I1821" s="196" t="s">
        <v>160</v>
      </c>
      <c r="J1821" s="186" t="s">
        <v>160</v>
      </c>
      <c r="K1821" s="196" t="s">
        <v>160</v>
      </c>
      <c r="L1821" s="171">
        <v>0.2978</v>
      </c>
      <c r="M1821" s="172">
        <v>1531</v>
      </c>
      <c r="N1821" s="173">
        <v>103.83</v>
      </c>
      <c r="O1821" s="173">
        <v>36.05</v>
      </c>
      <c r="Q1821" s="175">
        <v>35.65</v>
      </c>
      <c r="S1821" s="174">
        <f t="shared" si="56"/>
        <v>1.293872</v>
      </c>
      <c r="T1821" s="177">
        <f t="shared" si="57"/>
        <v>-1</v>
      </c>
      <c r="U1821" s="203">
        <v>3.23</v>
      </c>
      <c r="V1821" s="203">
        <v>4.01</v>
      </c>
      <c r="W1821" s="203">
        <v>4.65</v>
      </c>
      <c r="X1821" s="203">
        <v>5.48</v>
      </c>
      <c r="Y1821" s="203">
        <v>5.55</v>
      </c>
      <c r="Z1821" s="203">
        <v>5.52</v>
      </c>
      <c r="AA1821" s="203">
        <v>5.47</v>
      </c>
      <c r="AB1821" s="203">
        <v>5.04</v>
      </c>
      <c r="AC1821" s="203">
        <v>4.24</v>
      </c>
      <c r="AD1821" s="203">
        <v>3.69</v>
      </c>
      <c r="AE1821" s="203">
        <v>3.35</v>
      </c>
      <c r="AF1821" s="203">
        <v>2.93</v>
      </c>
      <c r="AG1821" s="179">
        <v>3.72428382405678</v>
      </c>
      <c r="AH1821" s="179">
        <v>4.62364648125935</v>
      </c>
      <c r="AI1821" s="179">
        <v>5.36158507178454</v>
      </c>
      <c r="AJ1821" s="179">
        <v>6.31859918137188</v>
      </c>
      <c r="AK1821" s="179">
        <v>6.39931121471057</v>
      </c>
      <c r="AL1821" s="179">
        <v>6.36472034327971</v>
      </c>
      <c r="AM1821" s="179">
        <v>6.30706889089493</v>
      </c>
      <c r="AN1821" s="179">
        <v>5.81126640038582</v>
      </c>
      <c r="AO1821" s="179">
        <v>4.88884316222934</v>
      </c>
      <c r="AP1821" s="179">
        <v>4.25467718599676</v>
      </c>
      <c r="AQ1821" s="179">
        <v>3.86264730978026</v>
      </c>
      <c r="AR1821" s="179">
        <v>3.3783751097481</v>
      </c>
      <c r="AS1821" s="177">
        <v>0.8</v>
      </c>
      <c r="AT1821" s="180">
        <v>1.03851269347786</v>
      </c>
      <c r="AU1821" s="181">
        <v>1814</v>
      </c>
    </row>
    <row r="1822" customHeight="1" spans="1:47">
      <c r="A1822" s="184" t="s">
        <v>2089</v>
      </c>
      <c r="B1822" s="185" t="s">
        <v>2090</v>
      </c>
      <c r="C1822" s="167" t="s">
        <v>2093</v>
      </c>
      <c r="D1822" s="186">
        <v>0</v>
      </c>
      <c r="E1822" s="186">
        <v>0.65</v>
      </c>
      <c r="F1822" s="186" t="s">
        <v>160</v>
      </c>
      <c r="G1822" s="186" t="s">
        <v>160</v>
      </c>
      <c r="H1822" s="186" t="s">
        <v>160</v>
      </c>
      <c r="I1822" s="196" t="s">
        <v>160</v>
      </c>
      <c r="J1822" s="186" t="s">
        <v>160</v>
      </c>
      <c r="K1822" s="196" t="s">
        <v>160</v>
      </c>
      <c r="L1822" s="171">
        <v>0.2978</v>
      </c>
      <c r="M1822" s="172">
        <v>1525</v>
      </c>
      <c r="N1822" s="173">
        <v>103.82</v>
      </c>
      <c r="O1822" s="173">
        <v>36.07</v>
      </c>
      <c r="Q1822" s="175">
        <v>35.67</v>
      </c>
      <c r="S1822" s="174">
        <f t="shared" si="56"/>
        <v>1.293872</v>
      </c>
      <c r="T1822" s="177">
        <f t="shared" si="57"/>
        <v>-1</v>
      </c>
      <c r="U1822" s="203">
        <v>3.23</v>
      </c>
      <c r="V1822" s="203">
        <v>4.01</v>
      </c>
      <c r="W1822" s="203">
        <v>4.65</v>
      </c>
      <c r="X1822" s="203">
        <v>5.48</v>
      </c>
      <c r="Y1822" s="203">
        <v>5.55</v>
      </c>
      <c r="Z1822" s="203">
        <v>5.52</v>
      </c>
      <c r="AA1822" s="203">
        <v>5.47</v>
      </c>
      <c r="AB1822" s="203">
        <v>5.04</v>
      </c>
      <c r="AC1822" s="203">
        <v>4.24</v>
      </c>
      <c r="AD1822" s="203">
        <v>3.69</v>
      </c>
      <c r="AE1822" s="203">
        <v>3.35</v>
      </c>
      <c r="AF1822" s="203">
        <v>2.93</v>
      </c>
      <c r="AG1822" s="179">
        <v>3.72604127765343</v>
      </c>
      <c r="AH1822" s="179">
        <v>4.62582833541494</v>
      </c>
      <c r="AI1822" s="179">
        <v>5.36411515203977</v>
      </c>
      <c r="AJ1822" s="179">
        <v>6.32158086735009</v>
      </c>
      <c r="AK1822" s="179">
        <v>6.40233098791843</v>
      </c>
      <c r="AL1822" s="179">
        <v>6.36772379338914</v>
      </c>
      <c r="AM1822" s="179">
        <v>6.31004513584033</v>
      </c>
      <c r="AN1822" s="179">
        <v>5.81400868092052</v>
      </c>
      <c r="AO1822" s="179">
        <v>4.89115016013949</v>
      </c>
      <c r="AP1822" s="179">
        <v>4.25668492710253</v>
      </c>
      <c r="AQ1822" s="179">
        <v>3.86447005577059</v>
      </c>
      <c r="AR1822" s="179">
        <v>3.37996933236054</v>
      </c>
      <c r="AS1822" s="177">
        <v>0.8</v>
      </c>
      <c r="AT1822" s="180">
        <v>1.03761492294136</v>
      </c>
      <c r="AU1822" s="181">
        <v>1815</v>
      </c>
    </row>
    <row r="1823" customHeight="1" spans="1:47">
      <c r="A1823" s="184" t="s">
        <v>2089</v>
      </c>
      <c r="B1823" s="185" t="s">
        <v>2090</v>
      </c>
      <c r="C1823" s="167" t="s">
        <v>2094</v>
      </c>
      <c r="D1823" s="186">
        <v>0</v>
      </c>
      <c r="E1823" s="186">
        <v>0.65</v>
      </c>
      <c r="F1823" s="186" t="s">
        <v>160</v>
      </c>
      <c r="G1823" s="186" t="s">
        <v>160</v>
      </c>
      <c r="H1823" s="186" t="s">
        <v>160</v>
      </c>
      <c r="I1823" s="196" t="s">
        <v>160</v>
      </c>
      <c r="J1823" s="186" t="s">
        <v>160</v>
      </c>
      <c r="K1823" s="196" t="s">
        <v>160</v>
      </c>
      <c r="L1823" s="171">
        <v>0.2978</v>
      </c>
      <c r="M1823" s="172">
        <v>1578</v>
      </c>
      <c r="N1823" s="173">
        <v>103.62</v>
      </c>
      <c r="O1823" s="173">
        <v>36.1</v>
      </c>
      <c r="Q1823" s="175">
        <v>35.7</v>
      </c>
      <c r="S1823" s="174">
        <f t="shared" si="56"/>
        <v>1.293872</v>
      </c>
      <c r="T1823" s="177">
        <f t="shared" si="57"/>
        <v>-1</v>
      </c>
      <c r="U1823" s="203">
        <v>3.23</v>
      </c>
      <c r="V1823" s="203">
        <v>4.01</v>
      </c>
      <c r="W1823" s="203">
        <v>4.65</v>
      </c>
      <c r="X1823" s="203">
        <v>5.48</v>
      </c>
      <c r="Y1823" s="203">
        <v>5.55</v>
      </c>
      <c r="Z1823" s="203">
        <v>5.52</v>
      </c>
      <c r="AA1823" s="203">
        <v>5.47</v>
      </c>
      <c r="AB1823" s="203">
        <v>5.04</v>
      </c>
      <c r="AC1823" s="203">
        <v>4.24</v>
      </c>
      <c r="AD1823" s="203">
        <v>3.69</v>
      </c>
      <c r="AE1823" s="203">
        <v>3.35</v>
      </c>
      <c r="AF1823" s="203">
        <v>2.93</v>
      </c>
      <c r="AG1823" s="179">
        <v>3.72725951253292</v>
      </c>
      <c r="AH1823" s="179">
        <v>4.62734075704552</v>
      </c>
      <c r="AI1823" s="179">
        <v>5.36586895767124</v>
      </c>
      <c r="AJ1823" s="179">
        <v>6.32364771785772</v>
      </c>
      <c r="AK1823" s="179">
        <v>6.40442423980115</v>
      </c>
      <c r="AL1823" s="179">
        <v>6.36980573039682</v>
      </c>
      <c r="AM1823" s="179">
        <v>6.31210821472294</v>
      </c>
      <c r="AN1823" s="179">
        <v>5.81590957992753</v>
      </c>
      <c r="AO1823" s="179">
        <v>4.89274932914539</v>
      </c>
      <c r="AP1823" s="179">
        <v>4.25807665673266</v>
      </c>
      <c r="AQ1823" s="179">
        <v>3.86573355015025</v>
      </c>
      <c r="AR1823" s="179">
        <v>3.38107441848962</v>
      </c>
      <c r="AS1823" s="177">
        <v>0.8</v>
      </c>
      <c r="AT1823" s="180">
        <v>1.05023180777473</v>
      </c>
      <c r="AU1823" s="181">
        <v>1816</v>
      </c>
    </row>
    <row r="1824" customHeight="1" spans="1:47">
      <c r="A1824" s="184" t="s">
        <v>2089</v>
      </c>
      <c r="B1824" s="185" t="s">
        <v>2090</v>
      </c>
      <c r="C1824" s="167" t="s">
        <v>2095</v>
      </c>
      <c r="D1824" s="186">
        <v>0</v>
      </c>
      <c r="E1824" s="186">
        <v>0.65</v>
      </c>
      <c r="F1824" s="186" t="s">
        <v>160</v>
      </c>
      <c r="G1824" s="186" t="s">
        <v>160</v>
      </c>
      <c r="H1824" s="186" t="s">
        <v>160</v>
      </c>
      <c r="I1824" s="196" t="s">
        <v>160</v>
      </c>
      <c r="J1824" s="186" t="s">
        <v>160</v>
      </c>
      <c r="K1824" s="196" t="s">
        <v>160</v>
      </c>
      <c r="L1824" s="171">
        <v>0.2978</v>
      </c>
      <c r="M1824" s="172">
        <v>1525</v>
      </c>
      <c r="N1824" s="173">
        <v>103.82</v>
      </c>
      <c r="O1824" s="173">
        <v>36.07</v>
      </c>
      <c r="Q1824" s="175">
        <v>35.67</v>
      </c>
      <c r="S1824" s="174">
        <f t="shared" si="56"/>
        <v>1.293872</v>
      </c>
      <c r="T1824" s="177">
        <f t="shared" si="57"/>
        <v>-1</v>
      </c>
      <c r="U1824" s="203">
        <v>3.23</v>
      </c>
      <c r="V1824" s="203">
        <v>4.01</v>
      </c>
      <c r="W1824" s="203">
        <v>4.65</v>
      </c>
      <c r="X1824" s="203">
        <v>5.48</v>
      </c>
      <c r="Y1824" s="203">
        <v>5.55</v>
      </c>
      <c r="Z1824" s="203">
        <v>5.52</v>
      </c>
      <c r="AA1824" s="203">
        <v>5.47</v>
      </c>
      <c r="AB1824" s="203">
        <v>5.04</v>
      </c>
      <c r="AC1824" s="203">
        <v>4.24</v>
      </c>
      <c r="AD1824" s="203">
        <v>3.69</v>
      </c>
      <c r="AE1824" s="203">
        <v>3.35</v>
      </c>
      <c r="AF1824" s="203">
        <v>2.93</v>
      </c>
      <c r="AG1824" s="179">
        <v>3.72604127765343</v>
      </c>
      <c r="AH1824" s="179">
        <v>4.62582833541494</v>
      </c>
      <c r="AI1824" s="179">
        <v>5.36411515203977</v>
      </c>
      <c r="AJ1824" s="179">
        <v>6.32158086735009</v>
      </c>
      <c r="AK1824" s="179">
        <v>6.40233098791843</v>
      </c>
      <c r="AL1824" s="179">
        <v>6.36772379338914</v>
      </c>
      <c r="AM1824" s="179">
        <v>6.31004513584033</v>
      </c>
      <c r="AN1824" s="179">
        <v>5.81400868092052</v>
      </c>
      <c r="AO1824" s="179">
        <v>4.89115016013949</v>
      </c>
      <c r="AP1824" s="179">
        <v>4.25668492710253</v>
      </c>
      <c r="AQ1824" s="179">
        <v>3.86447005577059</v>
      </c>
      <c r="AR1824" s="179">
        <v>3.37996933236054</v>
      </c>
      <c r="AS1824" s="177">
        <v>0.8</v>
      </c>
      <c r="AT1824" s="180">
        <v>1.04580221509907</v>
      </c>
      <c r="AU1824" s="181">
        <v>1817</v>
      </c>
    </row>
    <row r="1825" customHeight="1" spans="1:47">
      <c r="A1825" s="184" t="s">
        <v>2089</v>
      </c>
      <c r="B1825" s="185" t="s">
        <v>2090</v>
      </c>
      <c r="C1825" s="167" t="s">
        <v>2096</v>
      </c>
      <c r="D1825" s="186">
        <v>0</v>
      </c>
      <c r="E1825" s="186">
        <v>0.65</v>
      </c>
      <c r="F1825" s="186" t="s">
        <v>160</v>
      </c>
      <c r="G1825" s="186" t="s">
        <v>160</v>
      </c>
      <c r="H1825" s="186" t="s">
        <v>160</v>
      </c>
      <c r="I1825" s="196" t="s">
        <v>160</v>
      </c>
      <c r="J1825" s="186" t="s">
        <v>160</v>
      </c>
      <c r="K1825" s="196" t="s">
        <v>160</v>
      </c>
      <c r="L1825" s="171">
        <v>0.2978</v>
      </c>
      <c r="M1825" s="172">
        <v>1773</v>
      </c>
      <c r="N1825" s="173">
        <v>102.87</v>
      </c>
      <c r="O1825" s="173">
        <v>36.33</v>
      </c>
      <c r="Q1825" s="175">
        <v>36.43</v>
      </c>
      <c r="S1825" s="174">
        <f t="shared" si="56"/>
        <v>1.307792</v>
      </c>
      <c r="T1825" s="177">
        <f t="shared" si="57"/>
        <v>-1</v>
      </c>
      <c r="U1825" s="203">
        <v>3.29</v>
      </c>
      <c r="V1825" s="203">
        <v>4.06</v>
      </c>
      <c r="W1825" s="203">
        <v>4.72</v>
      </c>
      <c r="X1825" s="203">
        <v>5.51</v>
      </c>
      <c r="Y1825" s="203">
        <v>5.53</v>
      </c>
      <c r="Z1825" s="203">
        <v>5.5</v>
      </c>
      <c r="AA1825" s="203">
        <v>5.55</v>
      </c>
      <c r="AB1825" s="203">
        <v>5.12</v>
      </c>
      <c r="AC1825" s="203">
        <v>4.28</v>
      </c>
      <c r="AD1825" s="203">
        <v>3.77</v>
      </c>
      <c r="AE1825" s="203">
        <v>3.42</v>
      </c>
      <c r="AF1825" s="203">
        <v>2.98</v>
      </c>
      <c r="AG1825" s="179">
        <v>3.82499681906603</v>
      </c>
      <c r="AH1825" s="179">
        <v>4.72020884054957</v>
      </c>
      <c r="AI1825" s="179">
        <v>5.4875334303926</v>
      </c>
      <c r="AJ1825" s="179">
        <v>6.40599771217441</v>
      </c>
      <c r="AK1825" s="179">
        <v>6.42924997247269</v>
      </c>
      <c r="AL1825" s="179">
        <v>6.39437158202528</v>
      </c>
      <c r="AM1825" s="179">
        <v>6.45250223277096</v>
      </c>
      <c r="AN1825" s="179">
        <v>5.95257863635807</v>
      </c>
      <c r="AO1825" s="179">
        <v>4.97598370383058</v>
      </c>
      <c r="AP1825" s="179">
        <v>4.3830510662246</v>
      </c>
      <c r="AQ1825" s="179">
        <v>3.97613651100481</v>
      </c>
      <c r="AR1825" s="179">
        <v>3.46458678444279</v>
      </c>
      <c r="AS1825" s="177">
        <v>0.8</v>
      </c>
      <c r="AT1825" s="180">
        <v>1.04600716505029</v>
      </c>
      <c r="AU1825" s="181">
        <v>1818</v>
      </c>
    </row>
    <row r="1826" customHeight="1" spans="1:47">
      <c r="A1826" s="184" t="s">
        <v>2089</v>
      </c>
      <c r="B1826" s="185" t="s">
        <v>2090</v>
      </c>
      <c r="C1826" s="167" t="s">
        <v>2097</v>
      </c>
      <c r="D1826" s="186">
        <v>0</v>
      </c>
      <c r="E1826" s="186">
        <v>0.65</v>
      </c>
      <c r="F1826" s="186" t="s">
        <v>160</v>
      </c>
      <c r="G1826" s="186" t="s">
        <v>160</v>
      </c>
      <c r="H1826" s="186" t="s">
        <v>160</v>
      </c>
      <c r="I1826" s="196" t="s">
        <v>160</v>
      </c>
      <c r="J1826" s="186" t="s">
        <v>160</v>
      </c>
      <c r="K1826" s="196" t="s">
        <v>160</v>
      </c>
      <c r="L1826" s="171">
        <v>0.2978</v>
      </c>
      <c r="M1826" s="172">
        <v>2105</v>
      </c>
      <c r="N1826" s="173">
        <v>103.27</v>
      </c>
      <c r="O1826" s="173">
        <v>36.73</v>
      </c>
      <c r="Q1826" s="175">
        <v>36.73</v>
      </c>
      <c r="S1826" s="174">
        <f t="shared" si="56"/>
        <v>1.293872</v>
      </c>
      <c r="T1826" s="177">
        <f t="shared" si="57"/>
        <v>-1</v>
      </c>
      <c r="U1826" s="203">
        <v>3.23</v>
      </c>
      <c r="V1826" s="203">
        <v>4.01</v>
      </c>
      <c r="W1826" s="203">
        <v>4.65</v>
      </c>
      <c r="X1826" s="203">
        <v>5.48</v>
      </c>
      <c r="Y1826" s="203">
        <v>5.55</v>
      </c>
      <c r="Z1826" s="203">
        <v>5.52</v>
      </c>
      <c r="AA1826" s="203">
        <v>5.47</v>
      </c>
      <c r="AB1826" s="203">
        <v>5.04</v>
      </c>
      <c r="AC1826" s="203">
        <v>4.24</v>
      </c>
      <c r="AD1826" s="203">
        <v>3.69</v>
      </c>
      <c r="AE1826" s="203">
        <v>3.35</v>
      </c>
      <c r="AF1826" s="203">
        <v>2.93</v>
      </c>
      <c r="AG1826" s="179">
        <v>3.76424592231689</v>
      </c>
      <c r="AH1826" s="179">
        <v>4.67325886950177</v>
      </c>
      <c r="AI1826" s="179">
        <v>5.41911564667911</v>
      </c>
      <c r="AJ1826" s="179">
        <v>6.38639865458098</v>
      </c>
      <c r="AK1826" s="179">
        <v>6.46797673958475</v>
      </c>
      <c r="AL1826" s="179">
        <v>6.43301470315456</v>
      </c>
      <c r="AM1826" s="179">
        <v>6.37474464243758</v>
      </c>
      <c r="AN1826" s="179">
        <v>5.87362212027156</v>
      </c>
      <c r="AO1826" s="179">
        <v>4.94130114879988</v>
      </c>
      <c r="AP1826" s="179">
        <v>4.3003304809131</v>
      </c>
      <c r="AQ1826" s="179">
        <v>3.90409406803764</v>
      </c>
      <c r="AR1826" s="179">
        <v>3.41462555801501</v>
      </c>
      <c r="AS1826" s="177">
        <v>0.8</v>
      </c>
      <c r="AT1826" s="180">
        <v>1.04580221509907</v>
      </c>
      <c r="AU1826" s="181">
        <v>1819</v>
      </c>
    </row>
    <row r="1827" customHeight="1" spans="1:47">
      <c r="A1827" s="184" t="s">
        <v>2089</v>
      </c>
      <c r="B1827" s="185" t="s">
        <v>2090</v>
      </c>
      <c r="C1827" s="167" t="s">
        <v>2098</v>
      </c>
      <c r="D1827" s="186">
        <v>0</v>
      </c>
      <c r="E1827" s="186">
        <v>0.65</v>
      </c>
      <c r="F1827" s="186" t="s">
        <v>160</v>
      </c>
      <c r="G1827" s="186" t="s">
        <v>160</v>
      </c>
      <c r="H1827" s="186" t="s">
        <v>160</v>
      </c>
      <c r="I1827" s="196" t="s">
        <v>160</v>
      </c>
      <c r="J1827" s="186" t="s">
        <v>160</v>
      </c>
      <c r="K1827" s="196" t="s">
        <v>160</v>
      </c>
      <c r="L1827" s="171">
        <v>0.2978</v>
      </c>
      <c r="M1827" s="172">
        <v>1652</v>
      </c>
      <c r="N1827" s="173">
        <v>103.95</v>
      </c>
      <c r="O1827" s="173">
        <v>36.33</v>
      </c>
      <c r="Q1827" s="175">
        <v>36.03</v>
      </c>
      <c r="S1827" s="174">
        <f t="shared" si="56"/>
        <v>1.293872</v>
      </c>
      <c r="T1827" s="177">
        <f t="shared" si="57"/>
        <v>-1</v>
      </c>
      <c r="U1827" s="203">
        <v>3.23</v>
      </c>
      <c r="V1827" s="203">
        <v>4.01</v>
      </c>
      <c r="W1827" s="203">
        <v>4.65</v>
      </c>
      <c r="X1827" s="203">
        <v>5.48</v>
      </c>
      <c r="Y1827" s="203">
        <v>5.55</v>
      </c>
      <c r="Z1827" s="203">
        <v>5.52</v>
      </c>
      <c r="AA1827" s="203">
        <v>5.47</v>
      </c>
      <c r="AB1827" s="203">
        <v>5.04</v>
      </c>
      <c r="AC1827" s="203">
        <v>4.24</v>
      </c>
      <c r="AD1827" s="203">
        <v>3.69</v>
      </c>
      <c r="AE1827" s="203">
        <v>3.35</v>
      </c>
      <c r="AF1827" s="203">
        <v>2.93</v>
      </c>
      <c r="AG1827" s="179">
        <v>3.74075995152534</v>
      </c>
      <c r="AH1827" s="179">
        <v>4.644101363968</v>
      </c>
      <c r="AI1827" s="179">
        <v>5.38530457417735</v>
      </c>
      <c r="AJ1827" s="179">
        <v>6.34655248741761</v>
      </c>
      <c r="AK1827" s="179">
        <v>6.42762158853426</v>
      </c>
      <c r="AL1827" s="179">
        <v>6.3928776880557</v>
      </c>
      <c r="AM1827" s="179">
        <v>6.33497118725809</v>
      </c>
      <c r="AN1827" s="179">
        <v>5.83697528039868</v>
      </c>
      <c r="AO1827" s="179">
        <v>4.91047126763698</v>
      </c>
      <c r="AP1827" s="179">
        <v>4.27349975886332</v>
      </c>
      <c r="AQ1827" s="179">
        <v>3.8797355534396</v>
      </c>
      <c r="AR1827" s="179">
        <v>3.39332094673971</v>
      </c>
      <c r="AS1827" s="177">
        <v>0.8</v>
      </c>
      <c r="AT1827" s="180">
        <v>1.04600716505029</v>
      </c>
      <c r="AU1827" s="181">
        <v>1820</v>
      </c>
    </row>
    <row r="1828" customHeight="1" spans="1:47">
      <c r="A1828" s="184" t="s">
        <v>2089</v>
      </c>
      <c r="B1828" s="185" t="s">
        <v>2090</v>
      </c>
      <c r="C1828" s="167" t="s">
        <v>2099</v>
      </c>
      <c r="D1828" s="186">
        <v>0</v>
      </c>
      <c r="E1828" s="186">
        <v>0.65</v>
      </c>
      <c r="F1828" s="186" t="s">
        <v>160</v>
      </c>
      <c r="G1828" s="186" t="s">
        <v>160</v>
      </c>
      <c r="H1828" s="186" t="s">
        <v>160</v>
      </c>
      <c r="I1828" s="196" t="s">
        <v>160</v>
      </c>
      <c r="J1828" s="186" t="s">
        <v>160</v>
      </c>
      <c r="K1828" s="196" t="s">
        <v>160</v>
      </c>
      <c r="L1828" s="171">
        <v>0.2978</v>
      </c>
      <c r="M1828" s="172">
        <v>1982</v>
      </c>
      <c r="N1828" s="173">
        <v>104.12</v>
      </c>
      <c r="O1828" s="173">
        <v>35.85</v>
      </c>
      <c r="Q1828" s="175">
        <v>34.95</v>
      </c>
      <c r="S1828" s="174">
        <f t="shared" si="56"/>
        <v>1.295184</v>
      </c>
      <c r="T1828" s="177">
        <f t="shared" si="57"/>
        <v>-1</v>
      </c>
      <c r="U1828" s="203">
        <v>3.19</v>
      </c>
      <c r="V1828" s="203">
        <v>3.95</v>
      </c>
      <c r="W1828" s="203">
        <v>4.59</v>
      </c>
      <c r="X1828" s="203">
        <v>5.44</v>
      </c>
      <c r="Y1828" s="203">
        <v>5.65</v>
      </c>
      <c r="Z1828" s="203">
        <v>5.67</v>
      </c>
      <c r="AA1828" s="203">
        <v>5.55</v>
      </c>
      <c r="AB1828" s="203">
        <v>5.06</v>
      </c>
      <c r="AC1828" s="203">
        <v>4.24</v>
      </c>
      <c r="AD1828" s="203">
        <v>3.57</v>
      </c>
      <c r="AE1828" s="203">
        <v>3.33</v>
      </c>
      <c r="AF1828" s="203">
        <v>2.97</v>
      </c>
      <c r="AG1828" s="179">
        <v>3.65512705530643</v>
      </c>
      <c r="AH1828" s="179">
        <v>4.52594102459573</v>
      </c>
      <c r="AI1828" s="179">
        <v>5.25925805136567</v>
      </c>
      <c r="AJ1828" s="179">
        <v>6.2331947275445</v>
      </c>
      <c r="AK1828" s="179">
        <v>6.47381437695339</v>
      </c>
      <c r="AL1828" s="179">
        <v>6.49673053403995</v>
      </c>
      <c r="AM1828" s="179">
        <v>6.35923359152059</v>
      </c>
      <c r="AN1828" s="179">
        <v>5.79778774289985</v>
      </c>
      <c r="AO1828" s="179">
        <v>4.85822530235086</v>
      </c>
      <c r="AP1828" s="179">
        <v>4.09053403995108</v>
      </c>
      <c r="AQ1828" s="179">
        <v>3.81554015491235</v>
      </c>
      <c r="AR1828" s="179">
        <v>3.40304932735426</v>
      </c>
      <c r="AS1828" s="177">
        <v>0.8</v>
      </c>
      <c r="AT1828" s="180">
        <v>1.04580221509907</v>
      </c>
      <c r="AU1828" s="181">
        <v>1821</v>
      </c>
    </row>
    <row r="1829" customHeight="1" spans="1:47">
      <c r="A1829" s="184" t="s">
        <v>2089</v>
      </c>
      <c r="B1829" s="185" t="s">
        <v>2100</v>
      </c>
      <c r="C1829" s="167" t="s">
        <v>2101</v>
      </c>
      <c r="D1829" s="186">
        <v>0</v>
      </c>
      <c r="E1829" s="186">
        <v>0.55</v>
      </c>
      <c r="F1829" s="186" t="s">
        <v>160</v>
      </c>
      <c r="G1829" s="186" t="s">
        <v>160</v>
      </c>
      <c r="H1829" s="186" t="s">
        <v>160</v>
      </c>
      <c r="I1829" s="196" t="s">
        <v>160</v>
      </c>
      <c r="J1829" s="186" t="s">
        <v>160</v>
      </c>
      <c r="K1829" s="196" t="s">
        <v>160</v>
      </c>
      <c r="L1829" s="171">
        <v>0.2978</v>
      </c>
      <c r="M1829" s="172">
        <v>1481</v>
      </c>
      <c r="N1829" s="173">
        <v>98.52</v>
      </c>
      <c r="O1829" s="173">
        <v>39.75</v>
      </c>
      <c r="Q1829" s="175">
        <v>38.95</v>
      </c>
      <c r="S1829" s="174">
        <f t="shared" si="56"/>
        <v>1.330808</v>
      </c>
      <c r="T1829" s="177">
        <f t="shared" si="57"/>
        <v>-1</v>
      </c>
      <c r="U1829" s="203">
        <v>2.88</v>
      </c>
      <c r="V1829" s="203">
        <v>3.81</v>
      </c>
      <c r="W1829" s="203">
        <v>4.77</v>
      </c>
      <c r="X1829" s="203">
        <v>5.76</v>
      </c>
      <c r="Y1829" s="203">
        <v>6.13</v>
      </c>
      <c r="Z1829" s="203">
        <v>5.93</v>
      </c>
      <c r="AA1829" s="203">
        <v>5.65</v>
      </c>
      <c r="AB1829" s="203">
        <v>5.33</v>
      </c>
      <c r="AC1829" s="203">
        <v>4.77</v>
      </c>
      <c r="AD1829" s="203">
        <v>4.08</v>
      </c>
      <c r="AE1829" s="203">
        <v>3.06</v>
      </c>
      <c r="AF1829" s="203">
        <v>2.49</v>
      </c>
      <c r="AG1829" s="179">
        <v>3.44612824689963</v>
      </c>
      <c r="AH1829" s="179">
        <v>4.5589404932943</v>
      </c>
      <c r="AI1829" s="179">
        <v>5.70764990892751</v>
      </c>
      <c r="AJ1829" s="179">
        <v>6.89225649379926</v>
      </c>
      <c r="AK1829" s="179">
        <v>7.33498824774122</v>
      </c>
      <c r="AL1829" s="179">
        <v>7.09567378615097</v>
      </c>
      <c r="AM1829" s="179">
        <v>6.76063353992462</v>
      </c>
      <c r="AN1829" s="179">
        <v>6.37773040138021</v>
      </c>
      <c r="AO1829" s="179">
        <v>5.70764990892751</v>
      </c>
      <c r="AP1829" s="179">
        <v>4.88201501644114</v>
      </c>
      <c r="AQ1829" s="179">
        <v>3.66151126233086</v>
      </c>
      <c r="AR1829" s="179">
        <v>2.97946504679864</v>
      </c>
      <c r="AS1829" s="177">
        <v>0.8</v>
      </c>
      <c r="AT1829" s="180">
        <v>1.04510538526492</v>
      </c>
      <c r="AU1829" s="181">
        <v>1822</v>
      </c>
    </row>
    <row r="1830" customHeight="1" spans="1:47">
      <c r="A1830" s="184" t="s">
        <v>2089</v>
      </c>
      <c r="B1830" s="185" t="s">
        <v>2100</v>
      </c>
      <c r="C1830" s="167" t="s">
        <v>2102</v>
      </c>
      <c r="D1830" s="186">
        <v>0</v>
      </c>
      <c r="E1830" s="186">
        <v>0.55</v>
      </c>
      <c r="F1830" s="186" t="s">
        <v>160</v>
      </c>
      <c r="G1830" s="186" t="s">
        <v>160</v>
      </c>
      <c r="H1830" s="186" t="s">
        <v>160</v>
      </c>
      <c r="I1830" s="196" t="s">
        <v>160</v>
      </c>
      <c r="J1830" s="186" t="s">
        <v>160</v>
      </c>
      <c r="K1830" s="196" t="s">
        <v>160</v>
      </c>
      <c r="L1830" s="171">
        <v>0.2978</v>
      </c>
      <c r="M1830" s="172">
        <v>1468</v>
      </c>
      <c r="N1830" s="173">
        <v>98.52</v>
      </c>
      <c r="O1830" s="173">
        <v>39.75</v>
      </c>
      <c r="Q1830" s="175">
        <v>38.95</v>
      </c>
      <c r="S1830" s="174">
        <f t="shared" si="56"/>
        <v>1.330808</v>
      </c>
      <c r="T1830" s="177">
        <f t="shared" si="57"/>
        <v>-1</v>
      </c>
      <c r="U1830" s="203">
        <v>2.88</v>
      </c>
      <c r="V1830" s="203">
        <v>3.81</v>
      </c>
      <c r="W1830" s="203">
        <v>4.77</v>
      </c>
      <c r="X1830" s="203">
        <v>5.76</v>
      </c>
      <c r="Y1830" s="203">
        <v>6.13</v>
      </c>
      <c r="Z1830" s="203">
        <v>5.93</v>
      </c>
      <c r="AA1830" s="203">
        <v>5.65</v>
      </c>
      <c r="AB1830" s="203">
        <v>5.33</v>
      </c>
      <c r="AC1830" s="203">
        <v>4.77</v>
      </c>
      <c r="AD1830" s="203">
        <v>4.08</v>
      </c>
      <c r="AE1830" s="203">
        <v>3.06</v>
      </c>
      <c r="AF1830" s="203">
        <v>2.49</v>
      </c>
      <c r="AG1830" s="179">
        <v>3.44612824689963</v>
      </c>
      <c r="AH1830" s="179">
        <v>4.5589404932943</v>
      </c>
      <c r="AI1830" s="179">
        <v>5.70764990892751</v>
      </c>
      <c r="AJ1830" s="179">
        <v>6.89225649379926</v>
      </c>
      <c r="AK1830" s="179">
        <v>7.33498824774122</v>
      </c>
      <c r="AL1830" s="179">
        <v>7.09567378615097</v>
      </c>
      <c r="AM1830" s="179">
        <v>6.76063353992462</v>
      </c>
      <c r="AN1830" s="179">
        <v>6.37773040138021</v>
      </c>
      <c r="AO1830" s="179">
        <v>5.70764990892751</v>
      </c>
      <c r="AP1830" s="179">
        <v>4.88201501644114</v>
      </c>
      <c r="AQ1830" s="179">
        <v>3.66151126233086</v>
      </c>
      <c r="AR1830" s="179">
        <v>2.97946504679864</v>
      </c>
      <c r="AS1830" s="177">
        <v>0.8</v>
      </c>
      <c r="AT1830" s="180">
        <v>1.04046531836925</v>
      </c>
      <c r="AU1830" s="181">
        <v>1823</v>
      </c>
    </row>
    <row r="1831" customHeight="1" spans="1:47">
      <c r="A1831" s="184" t="s">
        <v>2089</v>
      </c>
      <c r="B1831" s="185" t="s">
        <v>2100</v>
      </c>
      <c r="C1831" s="167" t="s">
        <v>2103</v>
      </c>
      <c r="D1831" s="186">
        <v>0</v>
      </c>
      <c r="E1831" s="186">
        <v>0.55</v>
      </c>
      <c r="F1831" s="186" t="s">
        <v>160</v>
      </c>
      <c r="G1831" s="186" t="s">
        <v>160</v>
      </c>
      <c r="H1831" s="186" t="s">
        <v>160</v>
      </c>
      <c r="I1831" s="196" t="s">
        <v>160</v>
      </c>
      <c r="J1831" s="186" t="s">
        <v>160</v>
      </c>
      <c r="K1831" s="196" t="s">
        <v>160</v>
      </c>
      <c r="L1831" s="171">
        <v>0.2978</v>
      </c>
      <c r="M1831" s="172">
        <v>1272</v>
      </c>
      <c r="N1831" s="173">
        <v>98.9</v>
      </c>
      <c r="O1831" s="173">
        <v>39.98</v>
      </c>
      <c r="Q1831" s="175">
        <v>39.28</v>
      </c>
      <c r="S1831" s="174">
        <f t="shared" si="56"/>
        <v>1.330808</v>
      </c>
      <c r="T1831" s="177">
        <f t="shared" si="57"/>
        <v>-1</v>
      </c>
      <c r="U1831" s="203">
        <v>2.88</v>
      </c>
      <c r="V1831" s="203">
        <v>3.81</v>
      </c>
      <c r="W1831" s="203">
        <v>4.77</v>
      </c>
      <c r="X1831" s="203">
        <v>5.76</v>
      </c>
      <c r="Y1831" s="203">
        <v>6.13</v>
      </c>
      <c r="Z1831" s="203">
        <v>5.93</v>
      </c>
      <c r="AA1831" s="203">
        <v>5.65</v>
      </c>
      <c r="AB1831" s="203">
        <v>5.33</v>
      </c>
      <c r="AC1831" s="203">
        <v>4.77</v>
      </c>
      <c r="AD1831" s="203">
        <v>4.08</v>
      </c>
      <c r="AE1831" s="203">
        <v>3.06</v>
      </c>
      <c r="AF1831" s="203">
        <v>2.49</v>
      </c>
      <c r="AG1831" s="179">
        <v>3.46018623272478</v>
      </c>
      <c r="AH1831" s="179">
        <v>4.57753803704216</v>
      </c>
      <c r="AI1831" s="179">
        <v>5.73093344795042</v>
      </c>
      <c r="AJ1831" s="179">
        <v>6.92037246544956</v>
      </c>
      <c r="AK1831" s="179">
        <v>7.36491028007045</v>
      </c>
      <c r="AL1831" s="179">
        <v>7.12461956946457</v>
      </c>
      <c r="AM1831" s="179">
        <v>6.78821257461632</v>
      </c>
      <c r="AN1831" s="179">
        <v>6.4037474376469</v>
      </c>
      <c r="AO1831" s="179">
        <v>5.73093344795042</v>
      </c>
      <c r="AP1831" s="179">
        <v>4.90193049636011</v>
      </c>
      <c r="AQ1831" s="179">
        <v>3.67644787227008</v>
      </c>
      <c r="AR1831" s="179">
        <v>2.9916193470433</v>
      </c>
      <c r="AS1831" s="177">
        <v>0.8</v>
      </c>
      <c r="AT1831" s="180">
        <v>1.05421165954393</v>
      </c>
      <c r="AU1831" s="181">
        <v>1824</v>
      </c>
    </row>
    <row r="1832" customHeight="1" spans="1:47">
      <c r="A1832" s="184" t="s">
        <v>2089</v>
      </c>
      <c r="B1832" s="185" t="s">
        <v>2100</v>
      </c>
      <c r="C1832" s="167" t="s">
        <v>2104</v>
      </c>
      <c r="D1832" s="186">
        <v>0</v>
      </c>
      <c r="E1832" s="186">
        <v>0.55</v>
      </c>
      <c r="F1832" s="186" t="s">
        <v>160</v>
      </c>
      <c r="G1832" s="186" t="s">
        <v>160</v>
      </c>
      <c r="H1832" s="186" t="s">
        <v>160</v>
      </c>
      <c r="I1832" s="196" t="s">
        <v>160</v>
      </c>
      <c r="J1832" s="186" t="s">
        <v>160</v>
      </c>
      <c r="K1832" s="196" t="s">
        <v>160</v>
      </c>
      <c r="L1832" s="171">
        <v>0.2978</v>
      </c>
      <c r="M1832" s="172">
        <v>1481</v>
      </c>
      <c r="N1832" s="173">
        <v>98.52</v>
      </c>
      <c r="O1832" s="173">
        <v>39.75</v>
      </c>
      <c r="Q1832" s="175">
        <v>38.95</v>
      </c>
      <c r="S1832" s="174">
        <f t="shared" si="56"/>
        <v>1.330808</v>
      </c>
      <c r="T1832" s="177">
        <f t="shared" si="57"/>
        <v>-1</v>
      </c>
      <c r="U1832" s="203">
        <v>2.88</v>
      </c>
      <c r="V1832" s="203">
        <v>3.81</v>
      </c>
      <c r="W1832" s="203">
        <v>4.77</v>
      </c>
      <c r="X1832" s="203">
        <v>5.76</v>
      </c>
      <c r="Y1832" s="203">
        <v>6.13</v>
      </c>
      <c r="Z1832" s="203">
        <v>5.93</v>
      </c>
      <c r="AA1832" s="203">
        <v>5.65</v>
      </c>
      <c r="AB1832" s="203">
        <v>5.33</v>
      </c>
      <c r="AC1832" s="203">
        <v>4.77</v>
      </c>
      <c r="AD1832" s="203">
        <v>4.08</v>
      </c>
      <c r="AE1832" s="203">
        <v>3.06</v>
      </c>
      <c r="AF1832" s="203">
        <v>2.49</v>
      </c>
      <c r="AG1832" s="179">
        <v>3.44612824689963</v>
      </c>
      <c r="AH1832" s="179">
        <v>4.5589404932943</v>
      </c>
      <c r="AI1832" s="179">
        <v>5.70764990892751</v>
      </c>
      <c r="AJ1832" s="179">
        <v>6.89225649379926</v>
      </c>
      <c r="AK1832" s="179">
        <v>7.33498824774122</v>
      </c>
      <c r="AL1832" s="179">
        <v>7.09567378615097</v>
      </c>
      <c r="AM1832" s="179">
        <v>6.76063353992462</v>
      </c>
      <c r="AN1832" s="179">
        <v>6.37773040138021</v>
      </c>
      <c r="AO1832" s="179">
        <v>5.70764990892751</v>
      </c>
      <c r="AP1832" s="179">
        <v>4.88201501644114</v>
      </c>
      <c r="AQ1832" s="179">
        <v>3.66151126233086</v>
      </c>
      <c r="AR1832" s="179">
        <v>2.97946504679864</v>
      </c>
      <c r="AS1832" s="177">
        <v>0.8</v>
      </c>
      <c r="AT1832" s="180">
        <v>1.05199327961374</v>
      </c>
      <c r="AU1832" s="181">
        <v>1825</v>
      </c>
    </row>
    <row r="1833" customHeight="1" spans="1:47">
      <c r="A1833" s="184" t="s">
        <v>2089</v>
      </c>
      <c r="B1833" s="185" t="s">
        <v>2100</v>
      </c>
      <c r="C1833" s="167" t="s">
        <v>2105</v>
      </c>
      <c r="D1833" s="186">
        <v>0</v>
      </c>
      <c r="E1833" s="186">
        <v>0.55</v>
      </c>
      <c r="F1833" s="186" t="s">
        <v>160</v>
      </c>
      <c r="G1833" s="186" t="s">
        <v>160</v>
      </c>
      <c r="H1833" s="186" t="s">
        <v>160</v>
      </c>
      <c r="I1833" s="196" t="s">
        <v>160</v>
      </c>
      <c r="J1833" s="186" t="s">
        <v>160</v>
      </c>
      <c r="K1833" s="196" t="s">
        <v>160</v>
      </c>
      <c r="L1833" s="171">
        <v>0.2978</v>
      </c>
      <c r="M1833" s="172">
        <v>2160</v>
      </c>
      <c r="N1833" s="173">
        <v>94.88</v>
      </c>
      <c r="O1833" s="173">
        <v>39.52</v>
      </c>
      <c r="Q1833" s="175">
        <v>37.92</v>
      </c>
      <c r="S1833" s="174">
        <f t="shared" si="56"/>
        <v>1.36692</v>
      </c>
      <c r="T1833" s="177">
        <f t="shared" si="57"/>
        <v>-1</v>
      </c>
      <c r="U1833" s="203">
        <v>2.81</v>
      </c>
      <c r="V1833" s="203">
        <v>3.82</v>
      </c>
      <c r="W1833" s="203">
        <v>4.82</v>
      </c>
      <c r="X1833" s="203">
        <v>5.94</v>
      </c>
      <c r="Y1833" s="203">
        <v>6.43</v>
      </c>
      <c r="Z1833" s="203">
        <v>6.25</v>
      </c>
      <c r="AA1833" s="203">
        <v>5.81</v>
      </c>
      <c r="AB1833" s="203">
        <v>5.6</v>
      </c>
      <c r="AC1833" s="203">
        <v>5.01</v>
      </c>
      <c r="AD1833" s="203">
        <v>4.2</v>
      </c>
      <c r="AE1833" s="203">
        <v>3.03</v>
      </c>
      <c r="AF1833" s="203">
        <v>2.42</v>
      </c>
      <c r="AG1833" s="179">
        <v>3.32772808942733</v>
      </c>
      <c r="AH1833" s="179">
        <v>4.52381540982647</v>
      </c>
      <c r="AI1833" s="179">
        <v>5.70806028150879</v>
      </c>
      <c r="AJ1833" s="179">
        <v>7.034414537793</v>
      </c>
      <c r="AK1833" s="179">
        <v>7.61469452491733</v>
      </c>
      <c r="AL1833" s="179">
        <v>7.40153044801452</v>
      </c>
      <c r="AM1833" s="179">
        <v>6.88046270447429</v>
      </c>
      <c r="AN1833" s="179">
        <v>6.63177128142101</v>
      </c>
      <c r="AO1833" s="179">
        <v>5.93306680712844</v>
      </c>
      <c r="AP1833" s="179">
        <v>4.97382846106575</v>
      </c>
      <c r="AQ1833" s="179">
        <v>3.58826196119744</v>
      </c>
      <c r="AR1833" s="179">
        <v>2.86587258947122</v>
      </c>
      <c r="AS1833" s="177">
        <v>0.8</v>
      </c>
      <c r="AT1833" s="180">
        <v>1.0448512473254</v>
      </c>
      <c r="AU1833" s="181">
        <v>1826</v>
      </c>
    </row>
    <row r="1834" customHeight="1" spans="1:47">
      <c r="A1834" s="184" t="s">
        <v>2089</v>
      </c>
      <c r="B1834" s="185" t="s">
        <v>2100</v>
      </c>
      <c r="C1834" s="167" t="s">
        <v>2106</v>
      </c>
      <c r="D1834" s="186">
        <v>0</v>
      </c>
      <c r="E1834" s="186">
        <v>0.55</v>
      </c>
      <c r="F1834" s="186" t="s">
        <v>160</v>
      </c>
      <c r="G1834" s="186" t="s">
        <v>160</v>
      </c>
      <c r="H1834" s="186" t="s">
        <v>160</v>
      </c>
      <c r="I1834" s="196" t="s">
        <v>160</v>
      </c>
      <c r="J1834" s="186" t="s">
        <v>160</v>
      </c>
      <c r="K1834" s="196" t="s">
        <v>160</v>
      </c>
      <c r="L1834" s="171">
        <v>0.2978</v>
      </c>
      <c r="M1834" s="172">
        <v>1681</v>
      </c>
      <c r="N1834" s="173">
        <v>94.33</v>
      </c>
      <c r="O1834" s="173">
        <v>39.63</v>
      </c>
      <c r="Q1834" s="175">
        <v>38.03</v>
      </c>
      <c r="S1834" s="174">
        <f t="shared" si="56"/>
        <v>1.36692</v>
      </c>
      <c r="T1834" s="177">
        <f t="shared" si="57"/>
        <v>-1</v>
      </c>
      <c r="U1834" s="203">
        <v>2.81</v>
      </c>
      <c r="V1834" s="203">
        <v>3.82</v>
      </c>
      <c r="W1834" s="203">
        <v>4.82</v>
      </c>
      <c r="X1834" s="203">
        <v>5.94</v>
      </c>
      <c r="Y1834" s="203">
        <v>6.43</v>
      </c>
      <c r="Z1834" s="203">
        <v>6.25</v>
      </c>
      <c r="AA1834" s="203">
        <v>5.81</v>
      </c>
      <c r="AB1834" s="203">
        <v>5.6</v>
      </c>
      <c r="AC1834" s="203">
        <v>5.01</v>
      </c>
      <c r="AD1834" s="203">
        <v>4.2</v>
      </c>
      <c r="AE1834" s="203">
        <v>3.03</v>
      </c>
      <c r="AF1834" s="203">
        <v>2.42</v>
      </c>
      <c r="AG1834" s="179">
        <v>3.33453662247974</v>
      </c>
      <c r="AH1834" s="179">
        <v>4.53307113803295</v>
      </c>
      <c r="AI1834" s="179">
        <v>5.71973897521435</v>
      </c>
      <c r="AJ1834" s="179">
        <v>7.04880695285752</v>
      </c>
      <c r="AK1834" s="179">
        <v>7.63027419307641</v>
      </c>
      <c r="AL1834" s="179">
        <v>7.41667398238375</v>
      </c>
      <c r="AM1834" s="179">
        <v>6.89454013402394</v>
      </c>
      <c r="AN1834" s="179">
        <v>6.64533988821584</v>
      </c>
      <c r="AO1834" s="179">
        <v>5.94520586427882</v>
      </c>
      <c r="AP1834" s="179">
        <v>4.98400491616188</v>
      </c>
      <c r="AQ1834" s="179">
        <v>3.59560354665964</v>
      </c>
      <c r="AR1834" s="179">
        <v>2.87173616597899</v>
      </c>
      <c r="AS1834" s="177">
        <v>0.8</v>
      </c>
      <c r="AT1834" s="180">
        <v>1.04747653944358</v>
      </c>
      <c r="AU1834" s="181">
        <v>1827</v>
      </c>
    </row>
    <row r="1835" customHeight="1" spans="1:47">
      <c r="A1835" s="184" t="s">
        <v>2089</v>
      </c>
      <c r="B1835" s="185" t="s">
        <v>2100</v>
      </c>
      <c r="C1835" s="167" t="s">
        <v>2107</v>
      </c>
      <c r="D1835" s="186">
        <v>0</v>
      </c>
      <c r="E1835" s="186">
        <v>0.55</v>
      </c>
      <c r="F1835" s="186" t="s">
        <v>160</v>
      </c>
      <c r="G1835" s="186" t="s">
        <v>160</v>
      </c>
      <c r="H1835" s="186" t="s">
        <v>160</v>
      </c>
      <c r="I1835" s="196" t="s">
        <v>160</v>
      </c>
      <c r="J1835" s="186" t="s">
        <v>160</v>
      </c>
      <c r="K1835" s="196" t="s">
        <v>160</v>
      </c>
      <c r="L1835" s="171">
        <v>0.2978</v>
      </c>
      <c r="M1835" s="172">
        <v>1505</v>
      </c>
      <c r="N1835" s="173">
        <v>97.05</v>
      </c>
      <c r="O1835" s="173">
        <v>40.28</v>
      </c>
      <c r="Q1835" s="175">
        <v>38.28</v>
      </c>
      <c r="S1835" s="174">
        <f t="shared" si="56"/>
        <v>1.365256</v>
      </c>
      <c r="T1835" s="177">
        <f t="shared" si="57"/>
        <v>-1</v>
      </c>
      <c r="U1835" s="203">
        <v>2.74</v>
      </c>
      <c r="V1835" s="203">
        <v>3.81</v>
      </c>
      <c r="W1835" s="203">
        <v>4.84</v>
      </c>
      <c r="X1835" s="203">
        <v>6.01</v>
      </c>
      <c r="Y1835" s="203">
        <v>6.49</v>
      </c>
      <c r="Z1835" s="203">
        <v>6.39</v>
      </c>
      <c r="AA1835" s="203">
        <v>6.03</v>
      </c>
      <c r="AB1835" s="203">
        <v>5.61</v>
      </c>
      <c r="AC1835" s="203">
        <v>4.85</v>
      </c>
      <c r="AD1835" s="203">
        <v>4.06</v>
      </c>
      <c r="AE1835" s="203">
        <v>2.92</v>
      </c>
      <c r="AF1835" s="203">
        <v>2.32</v>
      </c>
      <c r="AG1835" s="179">
        <v>3.25954306005614</v>
      </c>
      <c r="AH1835" s="179">
        <v>4.53243031343572</v>
      </c>
      <c r="AI1835" s="179">
        <v>5.75773299659551</v>
      </c>
      <c r="AJ1835" s="179">
        <v>7.14958167552459</v>
      </c>
      <c r="AK1835" s="179">
        <v>7.72059651816216</v>
      </c>
      <c r="AL1835" s="179">
        <v>7.60163509261267</v>
      </c>
      <c r="AM1835" s="179">
        <v>7.17337396063449</v>
      </c>
      <c r="AN1835" s="179">
        <v>6.67373597332662</v>
      </c>
      <c r="AO1835" s="179">
        <v>5.76962913915046</v>
      </c>
      <c r="AP1835" s="179">
        <v>4.82983387730946</v>
      </c>
      <c r="AQ1835" s="179">
        <v>3.47367362604523</v>
      </c>
      <c r="AR1835" s="179">
        <v>2.75990507274826</v>
      </c>
      <c r="AS1835" s="177">
        <v>0.8</v>
      </c>
      <c r="AT1835" s="180">
        <v>1.04768378817522</v>
      </c>
      <c r="AU1835" s="181">
        <v>1828</v>
      </c>
    </row>
    <row r="1836" customHeight="1" spans="1:47">
      <c r="A1836" s="184" t="s">
        <v>2089</v>
      </c>
      <c r="B1836" s="185" t="s">
        <v>2100</v>
      </c>
      <c r="C1836" s="167" t="s">
        <v>2108</v>
      </c>
      <c r="D1836" s="186">
        <v>0</v>
      </c>
      <c r="E1836" s="186">
        <v>0.55</v>
      </c>
      <c r="F1836" s="186" t="s">
        <v>160</v>
      </c>
      <c r="G1836" s="186" t="s">
        <v>160</v>
      </c>
      <c r="H1836" s="186" t="s">
        <v>160</v>
      </c>
      <c r="I1836" s="196" t="s">
        <v>160</v>
      </c>
      <c r="J1836" s="186" t="s">
        <v>160</v>
      </c>
      <c r="K1836" s="196" t="s">
        <v>160</v>
      </c>
      <c r="L1836" s="171">
        <v>0.2978</v>
      </c>
      <c r="M1836" s="172">
        <v>1145</v>
      </c>
      <c r="N1836" s="173">
        <v>94.67</v>
      </c>
      <c r="O1836" s="173">
        <v>40.13</v>
      </c>
      <c r="Q1836" s="175">
        <v>38.13</v>
      </c>
      <c r="S1836" s="174">
        <f t="shared" si="56"/>
        <v>1.365872</v>
      </c>
      <c r="T1836" s="177">
        <f t="shared" si="57"/>
        <v>-1</v>
      </c>
      <c r="U1836" s="203">
        <v>2.78</v>
      </c>
      <c r="V1836" s="203">
        <v>3.79</v>
      </c>
      <c r="W1836" s="203">
        <v>4.86</v>
      </c>
      <c r="X1836" s="203">
        <v>5.9</v>
      </c>
      <c r="Y1836" s="203">
        <v>6.53</v>
      </c>
      <c r="Z1836" s="203">
        <v>6.35</v>
      </c>
      <c r="AA1836" s="203">
        <v>5.99</v>
      </c>
      <c r="AB1836" s="203">
        <v>5.66</v>
      </c>
      <c r="AC1836" s="203">
        <v>4.91</v>
      </c>
      <c r="AD1836" s="203">
        <v>4.08</v>
      </c>
      <c r="AE1836" s="203">
        <v>2.92</v>
      </c>
      <c r="AF1836" s="203">
        <v>2.32</v>
      </c>
      <c r="AG1836" s="179">
        <v>3.30167945459018</v>
      </c>
      <c r="AH1836" s="179">
        <v>4.50121047945928</v>
      </c>
      <c r="AI1836" s="179">
        <v>5.77200077313247</v>
      </c>
      <c r="AJ1836" s="179">
        <v>7.00716143240362</v>
      </c>
      <c r="AK1836" s="179">
        <v>7.75538375484672</v>
      </c>
      <c r="AL1836" s="179">
        <v>7.54160594843441</v>
      </c>
      <c r="AM1836" s="179">
        <v>7.11405033560978</v>
      </c>
      <c r="AN1836" s="179">
        <v>6.7221243571872</v>
      </c>
      <c r="AO1836" s="179">
        <v>5.83138349713589</v>
      </c>
      <c r="AP1836" s="179">
        <v>4.84563027867911</v>
      </c>
      <c r="AQ1836" s="179">
        <v>3.46795108179976</v>
      </c>
      <c r="AR1836" s="179">
        <v>2.75535839375871</v>
      </c>
      <c r="AS1836" s="177">
        <v>0.8</v>
      </c>
      <c r="AT1836" s="180">
        <v>1.04768378817522</v>
      </c>
      <c r="AU1836" s="181">
        <v>1829</v>
      </c>
    </row>
    <row r="1837" customHeight="1" spans="1:47">
      <c r="A1837" s="184" t="s">
        <v>2089</v>
      </c>
      <c r="B1837" s="185" t="s">
        <v>2109</v>
      </c>
      <c r="C1837" s="185" t="s">
        <v>2110</v>
      </c>
      <c r="D1837" s="186">
        <v>0</v>
      </c>
      <c r="E1837" s="186">
        <v>0.55</v>
      </c>
      <c r="F1837" s="186" t="s">
        <v>160</v>
      </c>
      <c r="G1837" s="186" t="s">
        <v>160</v>
      </c>
      <c r="H1837" s="186" t="s">
        <v>160</v>
      </c>
      <c r="I1837" s="196" t="s">
        <v>160</v>
      </c>
      <c r="J1837" s="186" t="s">
        <v>160</v>
      </c>
      <c r="K1837" s="196" t="s">
        <v>160</v>
      </c>
      <c r="L1837" s="171">
        <v>0.2978</v>
      </c>
      <c r="M1837" s="172">
        <v>1656</v>
      </c>
      <c r="N1837" s="173">
        <v>98.27</v>
      </c>
      <c r="O1837" s="173">
        <v>39.8</v>
      </c>
      <c r="Q1837" s="175">
        <v>39</v>
      </c>
      <c r="S1837" s="174">
        <f t="shared" si="56"/>
        <v>1.330808</v>
      </c>
      <c r="T1837" s="177">
        <f t="shared" si="57"/>
        <v>-1</v>
      </c>
      <c r="U1837" s="203">
        <v>2.88</v>
      </c>
      <c r="V1837" s="203">
        <v>3.81</v>
      </c>
      <c r="W1837" s="203">
        <v>4.77</v>
      </c>
      <c r="X1837" s="203">
        <v>5.76</v>
      </c>
      <c r="Y1837" s="203">
        <v>6.13</v>
      </c>
      <c r="Z1837" s="203">
        <v>5.93</v>
      </c>
      <c r="AA1837" s="203">
        <v>5.65</v>
      </c>
      <c r="AB1837" s="203">
        <v>5.33</v>
      </c>
      <c r="AC1837" s="203">
        <v>4.77</v>
      </c>
      <c r="AD1837" s="203">
        <v>4.08</v>
      </c>
      <c r="AE1837" s="203">
        <v>3.06</v>
      </c>
      <c r="AF1837" s="203">
        <v>2.49</v>
      </c>
      <c r="AG1837" s="179">
        <v>3.44884635499636</v>
      </c>
      <c r="AH1837" s="179">
        <v>4.56253632379727</v>
      </c>
      <c r="AI1837" s="179">
        <v>5.71215177546273</v>
      </c>
      <c r="AJ1837" s="179">
        <v>6.89769270999273</v>
      </c>
      <c r="AK1837" s="179">
        <v>7.34077366532212</v>
      </c>
      <c r="AL1837" s="179">
        <v>7.10127044622515</v>
      </c>
      <c r="AM1837" s="179">
        <v>6.76596593948939</v>
      </c>
      <c r="AN1837" s="179">
        <v>6.38276078893424</v>
      </c>
      <c r="AO1837" s="179">
        <v>5.71215177546273</v>
      </c>
      <c r="AP1837" s="179">
        <v>4.88586566957818</v>
      </c>
      <c r="AQ1837" s="179">
        <v>3.66439925218364</v>
      </c>
      <c r="AR1837" s="179">
        <v>2.98181507775727</v>
      </c>
      <c r="AS1837" s="177">
        <v>0.8</v>
      </c>
      <c r="AT1837" s="180">
        <v>1.04721126106708</v>
      </c>
      <c r="AU1837" s="181">
        <v>1830</v>
      </c>
    </row>
    <row r="1838" customHeight="1" spans="1:47">
      <c r="A1838" s="184" t="s">
        <v>2089</v>
      </c>
      <c r="B1838" s="185" t="s">
        <v>2111</v>
      </c>
      <c r="C1838" s="167" t="s">
        <v>2112</v>
      </c>
      <c r="D1838" s="186">
        <v>0</v>
      </c>
      <c r="E1838" s="186">
        <v>0.55</v>
      </c>
      <c r="F1838" s="186" t="s">
        <v>160</v>
      </c>
      <c r="G1838" s="186" t="s">
        <v>160</v>
      </c>
      <c r="H1838" s="186" t="s">
        <v>160</v>
      </c>
      <c r="I1838" s="196" t="s">
        <v>160</v>
      </c>
      <c r="J1838" s="186" t="s">
        <v>160</v>
      </c>
      <c r="K1838" s="196" t="s">
        <v>160</v>
      </c>
      <c r="L1838" s="171">
        <v>0.2978</v>
      </c>
      <c r="M1838" s="172">
        <v>1483</v>
      </c>
      <c r="N1838" s="173">
        <v>100.45</v>
      </c>
      <c r="O1838" s="173">
        <v>38.93</v>
      </c>
      <c r="Q1838" s="175">
        <v>39.43</v>
      </c>
      <c r="S1838" s="174">
        <f t="shared" si="56"/>
        <v>1.334416</v>
      </c>
      <c r="T1838" s="177">
        <f t="shared" si="57"/>
        <v>-1</v>
      </c>
      <c r="U1838" s="203">
        <v>3.11</v>
      </c>
      <c r="V1838" s="203">
        <v>4.01</v>
      </c>
      <c r="W1838" s="203">
        <v>4.89</v>
      </c>
      <c r="X1838" s="203">
        <v>5.73</v>
      </c>
      <c r="Y1838" s="203">
        <v>5.82</v>
      </c>
      <c r="Z1838" s="203">
        <v>5.69</v>
      </c>
      <c r="AA1838" s="203">
        <v>5.62</v>
      </c>
      <c r="AB1838" s="203">
        <v>5.22</v>
      </c>
      <c r="AC1838" s="203">
        <v>4.64</v>
      </c>
      <c r="AD1838" s="203">
        <v>4.04</v>
      </c>
      <c r="AE1838" s="203">
        <v>3.31</v>
      </c>
      <c r="AF1838" s="203">
        <v>2.74</v>
      </c>
      <c r="AG1838" s="179">
        <v>3.74172515917075</v>
      </c>
      <c r="AH1838" s="179">
        <v>4.8245395139147</v>
      </c>
      <c r="AI1838" s="179">
        <v>5.88329132744212</v>
      </c>
      <c r="AJ1838" s="179">
        <v>6.89391805853647</v>
      </c>
      <c r="AK1838" s="179">
        <v>7.00219949401086</v>
      </c>
      <c r="AL1838" s="179">
        <v>6.8457929761034</v>
      </c>
      <c r="AM1838" s="179">
        <v>6.76157408184554</v>
      </c>
      <c r="AN1838" s="179">
        <v>6.2803232575149</v>
      </c>
      <c r="AO1838" s="179">
        <v>5.58250956223546</v>
      </c>
      <c r="AP1838" s="179">
        <v>4.8606333257395</v>
      </c>
      <c r="AQ1838" s="179">
        <v>3.98235057133607</v>
      </c>
      <c r="AR1838" s="179">
        <v>3.29656814666491</v>
      </c>
      <c r="AS1838" s="177">
        <v>0.8</v>
      </c>
      <c r="AT1838" s="180">
        <v>1.04695427263985</v>
      </c>
      <c r="AU1838" s="181">
        <v>1831</v>
      </c>
    </row>
    <row r="1839" customHeight="1" spans="1:47">
      <c r="A1839" s="184" t="s">
        <v>2089</v>
      </c>
      <c r="B1839" s="185" t="s">
        <v>2111</v>
      </c>
      <c r="C1839" s="167" t="s">
        <v>2113</v>
      </c>
      <c r="D1839" s="186">
        <v>0</v>
      </c>
      <c r="E1839" s="186">
        <v>0.55</v>
      </c>
      <c r="F1839" s="186" t="s">
        <v>160</v>
      </c>
      <c r="G1839" s="186" t="s">
        <v>160</v>
      </c>
      <c r="H1839" s="186" t="s">
        <v>160</v>
      </c>
      <c r="I1839" s="196" t="s">
        <v>160</v>
      </c>
      <c r="J1839" s="186" t="s">
        <v>160</v>
      </c>
      <c r="K1839" s="196" t="s">
        <v>160</v>
      </c>
      <c r="L1839" s="171">
        <v>0.2978</v>
      </c>
      <c r="M1839" s="172">
        <v>1483</v>
      </c>
      <c r="N1839" s="173">
        <v>100.45</v>
      </c>
      <c r="O1839" s="173">
        <v>38.93</v>
      </c>
      <c r="Q1839" s="175">
        <v>39.43</v>
      </c>
      <c r="S1839" s="174">
        <f t="shared" si="56"/>
        <v>1.334416</v>
      </c>
      <c r="T1839" s="177">
        <f t="shared" si="57"/>
        <v>-1</v>
      </c>
      <c r="U1839" s="203">
        <v>3.11</v>
      </c>
      <c r="V1839" s="203">
        <v>4.01</v>
      </c>
      <c r="W1839" s="203">
        <v>4.89</v>
      </c>
      <c r="X1839" s="203">
        <v>5.73</v>
      </c>
      <c r="Y1839" s="203">
        <v>5.82</v>
      </c>
      <c r="Z1839" s="203">
        <v>5.69</v>
      </c>
      <c r="AA1839" s="203">
        <v>5.62</v>
      </c>
      <c r="AB1839" s="203">
        <v>5.22</v>
      </c>
      <c r="AC1839" s="203">
        <v>4.64</v>
      </c>
      <c r="AD1839" s="203">
        <v>4.04</v>
      </c>
      <c r="AE1839" s="203">
        <v>3.31</v>
      </c>
      <c r="AF1839" s="203">
        <v>2.74</v>
      </c>
      <c r="AG1839" s="179">
        <v>3.74172515917075</v>
      </c>
      <c r="AH1839" s="179">
        <v>4.8245395139147</v>
      </c>
      <c r="AI1839" s="179">
        <v>5.88329132744212</v>
      </c>
      <c r="AJ1839" s="179">
        <v>6.89391805853647</v>
      </c>
      <c r="AK1839" s="179">
        <v>7.00219949401086</v>
      </c>
      <c r="AL1839" s="179">
        <v>6.8457929761034</v>
      </c>
      <c r="AM1839" s="179">
        <v>6.76157408184554</v>
      </c>
      <c r="AN1839" s="179">
        <v>6.2803232575149</v>
      </c>
      <c r="AO1839" s="179">
        <v>5.58250956223546</v>
      </c>
      <c r="AP1839" s="179">
        <v>4.8606333257395</v>
      </c>
      <c r="AQ1839" s="179">
        <v>3.98235057133607</v>
      </c>
      <c r="AR1839" s="179">
        <v>3.29656814666491</v>
      </c>
      <c r="AS1839" s="177">
        <v>0.8</v>
      </c>
      <c r="AT1839" s="180">
        <v>1.04799051629804</v>
      </c>
      <c r="AU1839" s="181">
        <v>1832</v>
      </c>
    </row>
    <row r="1840" customHeight="1" spans="1:47">
      <c r="A1840" s="184" t="s">
        <v>2089</v>
      </c>
      <c r="B1840" s="185" t="s">
        <v>2111</v>
      </c>
      <c r="C1840" s="167" t="s">
        <v>2114</v>
      </c>
      <c r="D1840" s="186">
        <v>0</v>
      </c>
      <c r="E1840" s="186">
        <v>0.55</v>
      </c>
      <c r="F1840" s="186" t="s">
        <v>160</v>
      </c>
      <c r="G1840" s="186" t="s">
        <v>160</v>
      </c>
      <c r="H1840" s="186" t="s">
        <v>160</v>
      </c>
      <c r="I1840" s="196" t="s">
        <v>160</v>
      </c>
      <c r="J1840" s="186" t="s">
        <v>160</v>
      </c>
      <c r="K1840" s="196" t="s">
        <v>160</v>
      </c>
      <c r="L1840" s="171">
        <v>0.2978</v>
      </c>
      <c r="M1840" s="172">
        <v>2294</v>
      </c>
      <c r="N1840" s="173">
        <v>99.62</v>
      </c>
      <c r="O1840" s="173">
        <v>38.83</v>
      </c>
      <c r="Q1840" s="175">
        <v>38.93</v>
      </c>
      <c r="S1840" s="174">
        <f t="shared" si="56"/>
        <v>1.343624</v>
      </c>
      <c r="T1840" s="177">
        <f t="shared" si="57"/>
        <v>-1</v>
      </c>
      <c r="U1840" s="203">
        <v>3.06</v>
      </c>
      <c r="V1840" s="203">
        <v>3.96</v>
      </c>
      <c r="W1840" s="203">
        <v>4.86</v>
      </c>
      <c r="X1840" s="203">
        <v>5.61</v>
      </c>
      <c r="Y1840" s="203">
        <v>5.86</v>
      </c>
      <c r="Z1840" s="203">
        <v>5.8</v>
      </c>
      <c r="AA1840" s="203">
        <v>5.73</v>
      </c>
      <c r="AB1840" s="203">
        <v>5.46</v>
      </c>
      <c r="AC1840" s="203">
        <v>4.79</v>
      </c>
      <c r="AD1840" s="203">
        <v>4.03</v>
      </c>
      <c r="AE1840" s="203">
        <v>3.28</v>
      </c>
      <c r="AF1840" s="203">
        <v>2.75</v>
      </c>
      <c r="AG1840" s="179">
        <v>3.66031044399326</v>
      </c>
      <c r="AH1840" s="179">
        <v>4.7368723392854</v>
      </c>
      <c r="AI1840" s="179">
        <v>5.81343423457753</v>
      </c>
      <c r="AJ1840" s="179">
        <v>6.71056914732098</v>
      </c>
      <c r="AK1840" s="179">
        <v>7.00961411823546</v>
      </c>
      <c r="AL1840" s="179">
        <v>6.93784332521598</v>
      </c>
      <c r="AM1840" s="179">
        <v>6.85411073335993</v>
      </c>
      <c r="AN1840" s="179">
        <v>6.53114216477229</v>
      </c>
      <c r="AO1840" s="179">
        <v>5.72970164272148</v>
      </c>
      <c r="AP1840" s="179">
        <v>4.82060493114145</v>
      </c>
      <c r="AQ1840" s="179">
        <v>3.923470018398</v>
      </c>
      <c r="AR1840" s="179">
        <v>3.2894946800593</v>
      </c>
      <c r="AS1840" s="177">
        <v>0.8</v>
      </c>
      <c r="AT1840" s="180">
        <v>1.05490372293508</v>
      </c>
      <c r="AU1840" s="181">
        <v>1833</v>
      </c>
    </row>
    <row r="1841" customHeight="1" spans="1:47">
      <c r="A1841" s="184" t="s">
        <v>2089</v>
      </c>
      <c r="B1841" s="185" t="s">
        <v>2111</v>
      </c>
      <c r="C1841" s="167" t="s">
        <v>2115</v>
      </c>
      <c r="D1841" s="186">
        <v>0</v>
      </c>
      <c r="E1841" s="186">
        <v>0.55</v>
      </c>
      <c r="F1841" s="186" t="s">
        <v>160</v>
      </c>
      <c r="G1841" s="186" t="s">
        <v>160</v>
      </c>
      <c r="H1841" s="186" t="s">
        <v>160</v>
      </c>
      <c r="I1841" s="196" t="s">
        <v>160</v>
      </c>
      <c r="J1841" s="186" t="s">
        <v>160</v>
      </c>
      <c r="K1841" s="196" t="s">
        <v>160</v>
      </c>
      <c r="L1841" s="171">
        <v>0.2978</v>
      </c>
      <c r="M1841" s="172">
        <v>2310</v>
      </c>
      <c r="N1841" s="173">
        <v>100.82</v>
      </c>
      <c r="O1841" s="173">
        <v>38.43</v>
      </c>
      <c r="Q1841" s="175">
        <v>38.63</v>
      </c>
      <c r="S1841" s="174">
        <f t="shared" si="56"/>
        <v>1.334416</v>
      </c>
      <c r="T1841" s="177">
        <f t="shared" si="57"/>
        <v>-1</v>
      </c>
      <c r="U1841" s="203">
        <v>3.11</v>
      </c>
      <c r="V1841" s="203">
        <v>4.01</v>
      </c>
      <c r="W1841" s="203">
        <v>4.89</v>
      </c>
      <c r="X1841" s="203">
        <v>5.73</v>
      </c>
      <c r="Y1841" s="203">
        <v>5.82</v>
      </c>
      <c r="Z1841" s="203">
        <v>5.69</v>
      </c>
      <c r="AA1841" s="203">
        <v>5.62</v>
      </c>
      <c r="AB1841" s="203">
        <v>5.22</v>
      </c>
      <c r="AC1841" s="203">
        <v>4.64</v>
      </c>
      <c r="AD1841" s="203">
        <v>4.04</v>
      </c>
      <c r="AE1841" s="203">
        <v>3.31</v>
      </c>
      <c r="AF1841" s="203">
        <v>2.74</v>
      </c>
      <c r="AG1841" s="179">
        <v>3.70710165345739</v>
      </c>
      <c r="AH1841" s="179">
        <v>4.77989634416854</v>
      </c>
      <c r="AI1841" s="179">
        <v>5.82885115286387</v>
      </c>
      <c r="AJ1841" s="179">
        <v>6.83012619752761</v>
      </c>
      <c r="AK1841" s="179">
        <v>6.93740566659872</v>
      </c>
      <c r="AL1841" s="179">
        <v>6.782446433496</v>
      </c>
      <c r="AM1841" s="179">
        <v>6.69900684644069</v>
      </c>
      <c r="AN1841" s="179">
        <v>6.22220920612463</v>
      </c>
      <c r="AO1841" s="179">
        <v>5.53085262766633</v>
      </c>
      <c r="AP1841" s="179">
        <v>4.81565616719224</v>
      </c>
      <c r="AQ1841" s="179">
        <v>3.94550047361542</v>
      </c>
      <c r="AR1841" s="179">
        <v>3.26606383616503</v>
      </c>
      <c r="AS1841" s="177">
        <v>0.8</v>
      </c>
      <c r="AT1841" s="180">
        <v>1.05490372293508</v>
      </c>
      <c r="AU1841" s="181">
        <v>1834</v>
      </c>
    </row>
    <row r="1842" customHeight="1" spans="1:47">
      <c r="A1842" s="184" t="s">
        <v>2089</v>
      </c>
      <c r="B1842" s="185" t="s">
        <v>2111</v>
      </c>
      <c r="C1842" s="167" t="s">
        <v>2116</v>
      </c>
      <c r="D1842" s="186">
        <v>0</v>
      </c>
      <c r="E1842" s="186">
        <v>0.55</v>
      </c>
      <c r="F1842" s="186" t="s">
        <v>160</v>
      </c>
      <c r="G1842" s="186" t="s">
        <v>160</v>
      </c>
      <c r="H1842" s="186" t="s">
        <v>160</v>
      </c>
      <c r="I1842" s="196" t="s">
        <v>160</v>
      </c>
      <c r="J1842" s="186" t="s">
        <v>160</v>
      </c>
      <c r="K1842" s="196" t="s">
        <v>160</v>
      </c>
      <c r="L1842" s="171">
        <v>0.2978</v>
      </c>
      <c r="M1842" s="172">
        <v>1455</v>
      </c>
      <c r="N1842" s="173">
        <v>100.17</v>
      </c>
      <c r="O1842" s="173">
        <v>39.13</v>
      </c>
      <c r="Q1842" s="175">
        <v>37.53</v>
      </c>
      <c r="S1842" s="174">
        <f t="shared" si="56"/>
        <v>1.380048</v>
      </c>
      <c r="T1842" s="177">
        <f t="shared" si="57"/>
        <v>-1</v>
      </c>
      <c r="U1842" s="203">
        <v>2.89</v>
      </c>
      <c r="V1842" s="203">
        <v>3.91</v>
      </c>
      <c r="W1842" s="203">
        <v>4.97</v>
      </c>
      <c r="X1842" s="203">
        <v>6.02</v>
      </c>
      <c r="Y1842" s="203">
        <v>6.46</v>
      </c>
      <c r="Z1842" s="203">
        <v>6.35</v>
      </c>
      <c r="AA1842" s="203">
        <v>6.1</v>
      </c>
      <c r="AB1842" s="203">
        <v>5.51</v>
      </c>
      <c r="AC1842" s="203">
        <v>4.79</v>
      </c>
      <c r="AD1842" s="203">
        <v>4.06</v>
      </c>
      <c r="AE1842" s="203">
        <v>3.13</v>
      </c>
      <c r="AF1842" s="203">
        <v>2.49</v>
      </c>
      <c r="AG1842" s="179">
        <v>3.40954529117828</v>
      </c>
      <c r="AH1842" s="179">
        <v>4.61291421747649</v>
      </c>
      <c r="AI1842" s="179">
        <v>5.86347408206091</v>
      </c>
      <c r="AJ1842" s="179">
        <v>7.10223621207378</v>
      </c>
      <c r="AK1842" s="179">
        <v>7.62133653322203</v>
      </c>
      <c r="AL1842" s="179">
        <v>7.49156145293497</v>
      </c>
      <c r="AM1842" s="179">
        <v>7.19661808864619</v>
      </c>
      <c r="AN1842" s="179">
        <v>6.50055174892467</v>
      </c>
      <c r="AO1842" s="179">
        <v>5.65111485977299</v>
      </c>
      <c r="AP1842" s="179">
        <v>4.78988023604976</v>
      </c>
      <c r="AQ1842" s="179">
        <v>3.6926909208955</v>
      </c>
      <c r="AR1842" s="179">
        <v>2.93763590831623</v>
      </c>
      <c r="AS1842" s="177">
        <v>0.8</v>
      </c>
      <c r="AT1842" s="180">
        <v>1.05478722519014</v>
      </c>
      <c r="AU1842" s="181">
        <v>1835</v>
      </c>
    </row>
    <row r="1843" customHeight="1" spans="1:47">
      <c r="A1843" s="184" t="s">
        <v>2089</v>
      </c>
      <c r="B1843" s="185" t="s">
        <v>2111</v>
      </c>
      <c r="C1843" s="167" t="s">
        <v>2117</v>
      </c>
      <c r="D1843" s="186">
        <v>0</v>
      </c>
      <c r="E1843" s="186">
        <v>0.55</v>
      </c>
      <c r="F1843" s="186" t="s">
        <v>160</v>
      </c>
      <c r="G1843" s="186" t="s">
        <v>160</v>
      </c>
      <c r="H1843" s="186" t="s">
        <v>160</v>
      </c>
      <c r="I1843" s="196" t="s">
        <v>160</v>
      </c>
      <c r="J1843" s="186" t="s">
        <v>160</v>
      </c>
      <c r="K1843" s="196" t="s">
        <v>160</v>
      </c>
      <c r="L1843" s="171">
        <v>0.2978</v>
      </c>
      <c r="M1843" s="172">
        <v>1350</v>
      </c>
      <c r="N1843" s="173">
        <v>99.82</v>
      </c>
      <c r="O1843" s="173">
        <v>39.38</v>
      </c>
      <c r="Q1843" s="175">
        <v>37.88</v>
      </c>
      <c r="S1843" s="174">
        <f t="shared" si="56"/>
        <v>1.350768</v>
      </c>
      <c r="T1843" s="177">
        <f t="shared" si="57"/>
        <v>-1</v>
      </c>
      <c r="U1843" s="203">
        <v>2.87</v>
      </c>
      <c r="V1843" s="203">
        <v>3.85</v>
      </c>
      <c r="W1843" s="203">
        <v>4.88</v>
      </c>
      <c r="X1843" s="203">
        <v>5.9</v>
      </c>
      <c r="Y1843" s="203">
        <v>6.31</v>
      </c>
      <c r="Z1843" s="203">
        <v>6.19</v>
      </c>
      <c r="AA1843" s="203">
        <v>5.84</v>
      </c>
      <c r="AB1843" s="203">
        <v>5.37</v>
      </c>
      <c r="AC1843" s="203">
        <v>4.73</v>
      </c>
      <c r="AD1843" s="203">
        <v>4.03</v>
      </c>
      <c r="AE1843" s="203">
        <v>3.05</v>
      </c>
      <c r="AF1843" s="203">
        <v>2.46</v>
      </c>
      <c r="AG1843" s="179">
        <v>3.39720182888549</v>
      </c>
      <c r="AH1843" s="179">
        <v>4.5572219655781</v>
      </c>
      <c r="AI1843" s="179">
        <v>5.77642680312237</v>
      </c>
      <c r="AJ1843" s="179">
        <v>6.98379470049631</v>
      </c>
      <c r="AK1843" s="179">
        <v>7.46910924747995</v>
      </c>
      <c r="AL1843" s="179">
        <v>7.32706596543596</v>
      </c>
      <c r="AM1843" s="179">
        <v>6.91277305947431</v>
      </c>
      <c r="AN1843" s="179">
        <v>6.35643687146867</v>
      </c>
      <c r="AO1843" s="179">
        <v>5.59887270056738</v>
      </c>
      <c r="AP1843" s="179">
        <v>4.77028688864409</v>
      </c>
      <c r="AQ1843" s="179">
        <v>3.61026675195148</v>
      </c>
      <c r="AR1843" s="179">
        <v>2.91188728190185</v>
      </c>
      <c r="AS1843" s="177">
        <v>0.8</v>
      </c>
      <c r="AT1843" s="180">
        <v>1.05490372293508</v>
      </c>
      <c r="AU1843" s="181">
        <v>1836</v>
      </c>
    </row>
    <row r="1844" customHeight="1" spans="1:47">
      <c r="A1844" s="184" t="s">
        <v>2089</v>
      </c>
      <c r="B1844" s="185" t="s">
        <v>2111</v>
      </c>
      <c r="C1844" s="167" t="s">
        <v>2118</v>
      </c>
      <c r="D1844" s="186">
        <v>0</v>
      </c>
      <c r="E1844" s="186">
        <v>0.55</v>
      </c>
      <c r="F1844" s="186" t="s">
        <v>160</v>
      </c>
      <c r="G1844" s="186" t="s">
        <v>160</v>
      </c>
      <c r="H1844" s="186" t="s">
        <v>160</v>
      </c>
      <c r="I1844" s="196" t="s">
        <v>160</v>
      </c>
      <c r="J1844" s="186" t="s">
        <v>160</v>
      </c>
      <c r="K1844" s="196" t="s">
        <v>160</v>
      </c>
      <c r="L1844" s="171">
        <v>0.2978</v>
      </c>
      <c r="M1844" s="172">
        <v>1765</v>
      </c>
      <c r="N1844" s="173">
        <v>101.08</v>
      </c>
      <c r="O1844" s="173">
        <v>38.78</v>
      </c>
      <c r="Q1844" s="175">
        <v>38.58</v>
      </c>
      <c r="S1844" s="174">
        <f t="shared" si="56"/>
        <v>1.339784</v>
      </c>
      <c r="T1844" s="177">
        <f t="shared" si="57"/>
        <v>-1</v>
      </c>
      <c r="U1844" s="203">
        <v>3.04</v>
      </c>
      <c r="V1844" s="203">
        <v>3.98</v>
      </c>
      <c r="W1844" s="203">
        <v>4.94</v>
      </c>
      <c r="X1844" s="203">
        <v>5.86</v>
      </c>
      <c r="Y1844" s="203">
        <v>5.96</v>
      </c>
      <c r="Z1844" s="203">
        <v>5.85</v>
      </c>
      <c r="AA1844" s="203">
        <v>5.69</v>
      </c>
      <c r="AB1844" s="203">
        <v>5.24</v>
      </c>
      <c r="AC1844" s="203">
        <v>4.61</v>
      </c>
      <c r="AD1844" s="203">
        <v>3.97</v>
      </c>
      <c r="AE1844" s="203">
        <v>3.25</v>
      </c>
      <c r="AF1844" s="203">
        <v>2.65</v>
      </c>
      <c r="AG1844" s="179">
        <v>3.62036149110603</v>
      </c>
      <c r="AH1844" s="179">
        <v>4.73981537322434</v>
      </c>
      <c r="AI1844" s="179">
        <v>5.8830874230473</v>
      </c>
      <c r="AJ1844" s="179">
        <v>6.97872313746096</v>
      </c>
      <c r="AK1844" s="179">
        <v>7.09781397598419</v>
      </c>
      <c r="AL1844" s="179">
        <v>6.96681405360864</v>
      </c>
      <c r="AM1844" s="179">
        <v>6.77626871197148</v>
      </c>
      <c r="AN1844" s="179">
        <v>6.24035993861697</v>
      </c>
      <c r="AO1844" s="179">
        <v>5.49008765592066</v>
      </c>
      <c r="AP1844" s="179">
        <v>4.72790628937202</v>
      </c>
      <c r="AQ1844" s="179">
        <v>3.8704522520048</v>
      </c>
      <c r="AR1844" s="179">
        <v>3.15590722086545</v>
      </c>
      <c r="AS1844" s="177">
        <v>0.8</v>
      </c>
      <c r="AT1844" s="180">
        <v>1.05490372293508</v>
      </c>
      <c r="AU1844" s="181">
        <v>1837</v>
      </c>
    </row>
    <row r="1845" customHeight="1" spans="1:47">
      <c r="A1845" s="184" t="s">
        <v>2089</v>
      </c>
      <c r="B1845" s="185" t="s">
        <v>2119</v>
      </c>
      <c r="C1845" s="167" t="s">
        <v>2120</v>
      </c>
      <c r="D1845" s="186">
        <v>0</v>
      </c>
      <c r="E1845" s="186">
        <v>0.65</v>
      </c>
      <c r="F1845" s="186" t="s">
        <v>160</v>
      </c>
      <c r="G1845" s="186" t="s">
        <v>160</v>
      </c>
      <c r="H1845" s="186" t="s">
        <v>160</v>
      </c>
      <c r="I1845" s="196" t="s">
        <v>160</v>
      </c>
      <c r="J1845" s="186" t="s">
        <v>160</v>
      </c>
      <c r="K1845" s="196" t="s">
        <v>160</v>
      </c>
      <c r="L1845" s="171">
        <v>0.2978</v>
      </c>
      <c r="M1845" s="172">
        <v>1169</v>
      </c>
      <c r="N1845" s="173">
        <v>105.72</v>
      </c>
      <c r="O1845" s="173">
        <v>34.58</v>
      </c>
      <c r="Q1845" s="175">
        <v>31.68</v>
      </c>
      <c r="S1845" s="174">
        <f t="shared" si="56"/>
        <v>1.177936</v>
      </c>
      <c r="T1845" s="177">
        <f t="shared" si="57"/>
        <v>-1</v>
      </c>
      <c r="U1845" s="203">
        <v>2.98</v>
      </c>
      <c r="V1845" s="203">
        <v>3.5</v>
      </c>
      <c r="W1845" s="203">
        <v>4.07</v>
      </c>
      <c r="X1845" s="203">
        <v>4.93</v>
      </c>
      <c r="Y1845" s="203">
        <v>5.31</v>
      </c>
      <c r="Z1845" s="203">
        <v>5.24</v>
      </c>
      <c r="AA1845" s="203">
        <v>5.15</v>
      </c>
      <c r="AB1845" s="203">
        <v>4.64</v>
      </c>
      <c r="AC1845" s="203">
        <v>3.73</v>
      </c>
      <c r="AD1845" s="203">
        <v>3.08</v>
      </c>
      <c r="AE1845" s="203">
        <v>2.96</v>
      </c>
      <c r="AF1845" s="203">
        <v>2.79</v>
      </c>
      <c r="AG1845" s="179">
        <v>3.30811127259885</v>
      </c>
      <c r="AH1845" s="179">
        <v>3.88536558862281</v>
      </c>
      <c r="AI1845" s="179">
        <v>4.51812512734138</v>
      </c>
      <c r="AJ1845" s="179">
        <v>5.4728149576887</v>
      </c>
      <c r="AK1845" s="179">
        <v>5.89465465016775</v>
      </c>
      <c r="AL1845" s="179">
        <v>5.81694733839529</v>
      </c>
      <c r="AM1845" s="179">
        <v>5.71703793754499</v>
      </c>
      <c r="AN1845" s="179">
        <v>5.15088466605996</v>
      </c>
      <c r="AO1845" s="179">
        <v>4.14068961301802</v>
      </c>
      <c r="AP1845" s="179">
        <v>3.41912171798807</v>
      </c>
      <c r="AQ1845" s="179">
        <v>3.28590918352101</v>
      </c>
      <c r="AR1845" s="179">
        <v>3.09719142635933</v>
      </c>
      <c r="AS1845" s="177">
        <v>0.8</v>
      </c>
      <c r="AT1845" s="180">
        <v>1.04367974267998</v>
      </c>
      <c r="AU1845" s="181">
        <v>1838</v>
      </c>
    </row>
    <row r="1846" customHeight="1" spans="1:47">
      <c r="A1846" s="184" t="s">
        <v>2089</v>
      </c>
      <c r="B1846" s="185" t="s">
        <v>2119</v>
      </c>
      <c r="C1846" s="167" t="s">
        <v>2121</v>
      </c>
      <c r="D1846" s="186">
        <v>0</v>
      </c>
      <c r="E1846" s="186">
        <v>0.65</v>
      </c>
      <c r="F1846" s="186" t="s">
        <v>160</v>
      </c>
      <c r="G1846" s="186" t="s">
        <v>160</v>
      </c>
      <c r="H1846" s="186" t="s">
        <v>160</v>
      </c>
      <c r="I1846" s="196" t="s">
        <v>160</v>
      </c>
      <c r="J1846" s="186" t="s">
        <v>160</v>
      </c>
      <c r="K1846" s="196" t="s">
        <v>160</v>
      </c>
      <c r="L1846" s="171">
        <v>0.2978</v>
      </c>
      <c r="M1846" s="172">
        <v>1169</v>
      </c>
      <c r="N1846" s="173">
        <v>105.72</v>
      </c>
      <c r="O1846" s="173">
        <v>34.58</v>
      </c>
      <c r="Q1846" s="175">
        <v>31.68</v>
      </c>
      <c r="S1846" s="174">
        <f t="shared" si="56"/>
        <v>1.177936</v>
      </c>
      <c r="T1846" s="177">
        <f t="shared" si="57"/>
        <v>-1</v>
      </c>
      <c r="U1846" s="203">
        <v>2.98</v>
      </c>
      <c r="V1846" s="203">
        <v>3.5</v>
      </c>
      <c r="W1846" s="203">
        <v>4.07</v>
      </c>
      <c r="X1846" s="203">
        <v>4.93</v>
      </c>
      <c r="Y1846" s="203">
        <v>5.31</v>
      </c>
      <c r="Z1846" s="203">
        <v>5.24</v>
      </c>
      <c r="AA1846" s="203">
        <v>5.15</v>
      </c>
      <c r="AB1846" s="203">
        <v>4.64</v>
      </c>
      <c r="AC1846" s="203">
        <v>3.73</v>
      </c>
      <c r="AD1846" s="203">
        <v>3.08</v>
      </c>
      <c r="AE1846" s="203">
        <v>2.96</v>
      </c>
      <c r="AF1846" s="203">
        <v>2.79</v>
      </c>
      <c r="AG1846" s="179">
        <v>3.30811127259885</v>
      </c>
      <c r="AH1846" s="179">
        <v>3.88536558862281</v>
      </c>
      <c r="AI1846" s="179">
        <v>4.51812512734138</v>
      </c>
      <c r="AJ1846" s="179">
        <v>5.4728149576887</v>
      </c>
      <c r="AK1846" s="179">
        <v>5.89465465016775</v>
      </c>
      <c r="AL1846" s="179">
        <v>5.81694733839529</v>
      </c>
      <c r="AM1846" s="179">
        <v>5.71703793754499</v>
      </c>
      <c r="AN1846" s="179">
        <v>5.15088466605996</v>
      </c>
      <c r="AO1846" s="179">
        <v>4.14068961301802</v>
      </c>
      <c r="AP1846" s="179">
        <v>3.41912171798807</v>
      </c>
      <c r="AQ1846" s="179">
        <v>3.28590918352101</v>
      </c>
      <c r="AR1846" s="179">
        <v>3.09719142635933</v>
      </c>
      <c r="AS1846" s="177">
        <v>0.8</v>
      </c>
      <c r="AT1846" s="180">
        <v>1.05543628405479</v>
      </c>
      <c r="AU1846" s="181">
        <v>1839</v>
      </c>
    </row>
    <row r="1847" customHeight="1" spans="1:47">
      <c r="A1847" s="184" t="s">
        <v>2089</v>
      </c>
      <c r="B1847" s="185" t="s">
        <v>2119</v>
      </c>
      <c r="C1847" s="167" t="s">
        <v>2122</v>
      </c>
      <c r="D1847" s="186">
        <v>0</v>
      </c>
      <c r="E1847" s="186">
        <v>0.65</v>
      </c>
      <c r="F1847" s="186" t="s">
        <v>160</v>
      </c>
      <c r="G1847" s="186" t="s">
        <v>160</v>
      </c>
      <c r="H1847" s="186" t="s">
        <v>160</v>
      </c>
      <c r="I1847" s="196" t="s">
        <v>160</v>
      </c>
      <c r="J1847" s="186" t="s">
        <v>160</v>
      </c>
      <c r="K1847" s="196" t="s">
        <v>160</v>
      </c>
      <c r="L1847" s="171">
        <v>0.2978</v>
      </c>
      <c r="M1847" s="172">
        <v>1169</v>
      </c>
      <c r="N1847" s="173">
        <v>105.72</v>
      </c>
      <c r="O1847" s="173">
        <v>34.58</v>
      </c>
      <c r="Q1847" s="175">
        <v>31.68</v>
      </c>
      <c r="S1847" s="174">
        <f t="shared" si="56"/>
        <v>1.177936</v>
      </c>
      <c r="T1847" s="177">
        <f t="shared" si="57"/>
        <v>-1</v>
      </c>
      <c r="U1847" s="203">
        <v>2.98</v>
      </c>
      <c r="V1847" s="203">
        <v>3.5</v>
      </c>
      <c r="W1847" s="203">
        <v>4.07</v>
      </c>
      <c r="X1847" s="203">
        <v>4.93</v>
      </c>
      <c r="Y1847" s="203">
        <v>5.31</v>
      </c>
      <c r="Z1847" s="203">
        <v>5.24</v>
      </c>
      <c r="AA1847" s="203">
        <v>5.15</v>
      </c>
      <c r="AB1847" s="203">
        <v>4.64</v>
      </c>
      <c r="AC1847" s="203">
        <v>3.73</v>
      </c>
      <c r="AD1847" s="203">
        <v>3.08</v>
      </c>
      <c r="AE1847" s="203">
        <v>2.96</v>
      </c>
      <c r="AF1847" s="203">
        <v>2.79</v>
      </c>
      <c r="AG1847" s="179">
        <v>3.30811127259885</v>
      </c>
      <c r="AH1847" s="179">
        <v>3.88536558862281</v>
      </c>
      <c r="AI1847" s="179">
        <v>4.51812512734138</v>
      </c>
      <c r="AJ1847" s="179">
        <v>5.4728149576887</v>
      </c>
      <c r="AK1847" s="179">
        <v>5.89465465016775</v>
      </c>
      <c r="AL1847" s="179">
        <v>5.81694733839529</v>
      </c>
      <c r="AM1847" s="179">
        <v>5.71703793754499</v>
      </c>
      <c r="AN1847" s="179">
        <v>5.15088466605996</v>
      </c>
      <c r="AO1847" s="179">
        <v>4.14068961301802</v>
      </c>
      <c r="AP1847" s="179">
        <v>3.41912171798807</v>
      </c>
      <c r="AQ1847" s="179">
        <v>3.28590918352101</v>
      </c>
      <c r="AR1847" s="179">
        <v>3.09719142635933</v>
      </c>
      <c r="AS1847" s="177">
        <v>0.8</v>
      </c>
      <c r="AT1847" s="180">
        <v>1.05367217534575</v>
      </c>
      <c r="AU1847" s="181">
        <v>1840</v>
      </c>
    </row>
    <row r="1848" customHeight="1" spans="1:47">
      <c r="A1848" s="184" t="s">
        <v>2089</v>
      </c>
      <c r="B1848" s="185" t="s">
        <v>2119</v>
      </c>
      <c r="C1848" s="167" t="s">
        <v>2123</v>
      </c>
      <c r="D1848" s="186">
        <v>0</v>
      </c>
      <c r="E1848" s="186">
        <v>0.65</v>
      </c>
      <c r="F1848" s="186" t="s">
        <v>160</v>
      </c>
      <c r="G1848" s="186" t="s">
        <v>160</v>
      </c>
      <c r="H1848" s="186" t="s">
        <v>160</v>
      </c>
      <c r="I1848" s="196" t="s">
        <v>160</v>
      </c>
      <c r="J1848" s="186" t="s">
        <v>160</v>
      </c>
      <c r="K1848" s="196" t="s">
        <v>160</v>
      </c>
      <c r="L1848" s="171">
        <v>0.2978</v>
      </c>
      <c r="M1848" s="172">
        <v>1376</v>
      </c>
      <c r="N1848" s="173">
        <v>106.13</v>
      </c>
      <c r="O1848" s="173">
        <v>34.75</v>
      </c>
      <c r="Q1848" s="175">
        <v>30.85</v>
      </c>
      <c r="S1848" s="174">
        <f t="shared" si="56"/>
        <v>1.141336</v>
      </c>
      <c r="T1848" s="177">
        <f t="shared" si="57"/>
        <v>-1</v>
      </c>
      <c r="U1848" s="203">
        <v>2.85</v>
      </c>
      <c r="V1848" s="203">
        <v>3.33</v>
      </c>
      <c r="W1848" s="203">
        <v>3.95</v>
      </c>
      <c r="X1848" s="203">
        <v>4.71</v>
      </c>
      <c r="Y1848" s="203">
        <v>5.23</v>
      </c>
      <c r="Z1848" s="203">
        <v>5.24</v>
      </c>
      <c r="AA1848" s="203">
        <v>5.06</v>
      </c>
      <c r="AB1848" s="203">
        <v>4.49</v>
      </c>
      <c r="AC1848" s="203">
        <v>3.56</v>
      </c>
      <c r="AD1848" s="203">
        <v>3.03</v>
      </c>
      <c r="AE1848" s="203">
        <v>2.8</v>
      </c>
      <c r="AF1848" s="203">
        <v>2.62</v>
      </c>
      <c r="AG1848" s="179">
        <v>3.14309651145675</v>
      </c>
      <c r="AH1848" s="179">
        <v>3.67246013443894</v>
      </c>
      <c r="AI1848" s="179">
        <v>4.35622148079093</v>
      </c>
      <c r="AJ1848" s="179">
        <v>5.19438055051273</v>
      </c>
      <c r="AK1848" s="179">
        <v>5.76785780874344</v>
      </c>
      <c r="AL1848" s="179">
        <v>5.77888621755557</v>
      </c>
      <c r="AM1848" s="179">
        <v>5.58037485893725</v>
      </c>
      <c r="AN1848" s="179">
        <v>4.9517555566459</v>
      </c>
      <c r="AO1848" s="179">
        <v>3.9261135371179</v>
      </c>
      <c r="AP1848" s="179">
        <v>3.34160787007507</v>
      </c>
      <c r="AQ1848" s="179">
        <v>3.0879544673961</v>
      </c>
      <c r="AR1848" s="179">
        <v>2.88944310877778</v>
      </c>
      <c r="AS1848" s="177">
        <v>0.8</v>
      </c>
      <c r="AT1848" s="180">
        <v>1.04356368339026</v>
      </c>
      <c r="AU1848" s="181">
        <v>1841</v>
      </c>
    </row>
    <row r="1849" customHeight="1" spans="1:47">
      <c r="A1849" s="184" t="s">
        <v>2089</v>
      </c>
      <c r="B1849" s="185" t="s">
        <v>2119</v>
      </c>
      <c r="C1849" s="167" t="s">
        <v>2124</v>
      </c>
      <c r="D1849" s="186">
        <v>0</v>
      </c>
      <c r="E1849" s="186">
        <v>0.65</v>
      </c>
      <c r="F1849" s="186" t="s">
        <v>160</v>
      </c>
      <c r="G1849" s="186" t="s">
        <v>160</v>
      </c>
      <c r="H1849" s="186" t="s">
        <v>160</v>
      </c>
      <c r="I1849" s="196" t="s">
        <v>160</v>
      </c>
      <c r="J1849" s="186" t="s">
        <v>160</v>
      </c>
      <c r="K1849" s="196" t="s">
        <v>160</v>
      </c>
      <c r="L1849" s="171">
        <v>0.2978</v>
      </c>
      <c r="M1849" s="172">
        <v>1286</v>
      </c>
      <c r="N1849" s="173">
        <v>105.67</v>
      </c>
      <c r="O1849" s="173">
        <v>34.87</v>
      </c>
      <c r="Q1849" s="175">
        <v>32.07</v>
      </c>
      <c r="S1849" s="174">
        <f t="shared" si="56"/>
        <v>1.177936</v>
      </c>
      <c r="T1849" s="177">
        <f t="shared" si="57"/>
        <v>-1</v>
      </c>
      <c r="U1849" s="203">
        <v>2.98</v>
      </c>
      <c r="V1849" s="203">
        <v>3.5</v>
      </c>
      <c r="W1849" s="203">
        <v>4.07</v>
      </c>
      <c r="X1849" s="203">
        <v>4.93</v>
      </c>
      <c r="Y1849" s="203">
        <v>5.31</v>
      </c>
      <c r="Z1849" s="203">
        <v>5.24</v>
      </c>
      <c r="AA1849" s="203">
        <v>5.15</v>
      </c>
      <c r="AB1849" s="203">
        <v>4.64</v>
      </c>
      <c r="AC1849" s="203">
        <v>3.73</v>
      </c>
      <c r="AD1849" s="203">
        <v>3.08</v>
      </c>
      <c r="AE1849" s="203">
        <v>2.96</v>
      </c>
      <c r="AF1849" s="203">
        <v>2.79</v>
      </c>
      <c r="AG1849" s="179">
        <v>3.31934380136102</v>
      </c>
      <c r="AH1849" s="179">
        <v>3.89855815596093</v>
      </c>
      <c r="AI1849" s="179">
        <v>4.53346619850314</v>
      </c>
      <c r="AJ1849" s="179">
        <v>5.49139763111069</v>
      </c>
      <c r="AK1849" s="179">
        <v>5.91466965947216</v>
      </c>
      <c r="AL1849" s="179">
        <v>5.83669849635294</v>
      </c>
      <c r="AM1849" s="179">
        <v>5.7364498580568</v>
      </c>
      <c r="AN1849" s="179">
        <v>5.16837424104535</v>
      </c>
      <c r="AO1849" s="179">
        <v>4.15474912049551</v>
      </c>
      <c r="AP1849" s="179">
        <v>3.43073117724562</v>
      </c>
      <c r="AQ1849" s="179">
        <v>3.2970663261841</v>
      </c>
      <c r="AR1849" s="179">
        <v>3.10770778718029</v>
      </c>
      <c r="AS1849" s="177">
        <v>0.8</v>
      </c>
      <c r="AT1849" s="180">
        <v>1.04269323871738</v>
      </c>
      <c r="AU1849" s="181">
        <v>1842</v>
      </c>
    </row>
    <row r="1850" customHeight="1" spans="1:47">
      <c r="A1850" s="184" t="s">
        <v>2089</v>
      </c>
      <c r="B1850" s="185" t="s">
        <v>2119</v>
      </c>
      <c r="C1850" s="167" t="s">
        <v>2125</v>
      </c>
      <c r="D1850" s="186">
        <v>0</v>
      </c>
      <c r="E1850" s="186">
        <v>0.65</v>
      </c>
      <c r="F1850" s="186" t="s">
        <v>160</v>
      </c>
      <c r="G1850" s="186" t="s">
        <v>160</v>
      </c>
      <c r="H1850" s="186" t="s">
        <v>160</v>
      </c>
      <c r="I1850" s="196" t="s">
        <v>160</v>
      </c>
      <c r="J1850" s="186" t="s">
        <v>160</v>
      </c>
      <c r="K1850" s="196" t="s">
        <v>160</v>
      </c>
      <c r="L1850" s="171">
        <v>0.2978</v>
      </c>
      <c r="M1850" s="172">
        <v>1300</v>
      </c>
      <c r="N1850" s="173">
        <v>105.33</v>
      </c>
      <c r="O1850" s="173">
        <v>34.73</v>
      </c>
      <c r="Q1850" s="175">
        <v>31.83</v>
      </c>
      <c r="S1850" s="174">
        <f t="shared" si="56"/>
        <v>1.177936</v>
      </c>
      <c r="T1850" s="177">
        <f t="shared" si="57"/>
        <v>-1</v>
      </c>
      <c r="U1850" s="203">
        <v>2.98</v>
      </c>
      <c r="V1850" s="203">
        <v>3.5</v>
      </c>
      <c r="W1850" s="203">
        <v>4.07</v>
      </c>
      <c r="X1850" s="203">
        <v>4.93</v>
      </c>
      <c r="Y1850" s="203">
        <v>5.31</v>
      </c>
      <c r="Z1850" s="203">
        <v>5.24</v>
      </c>
      <c r="AA1850" s="203">
        <v>5.15</v>
      </c>
      <c r="AB1850" s="203">
        <v>4.64</v>
      </c>
      <c r="AC1850" s="203">
        <v>3.73</v>
      </c>
      <c r="AD1850" s="203">
        <v>3.08</v>
      </c>
      <c r="AE1850" s="203">
        <v>2.96</v>
      </c>
      <c r="AF1850" s="203">
        <v>2.79</v>
      </c>
      <c r="AG1850" s="179">
        <v>3.31434482009209</v>
      </c>
      <c r="AH1850" s="179">
        <v>3.89268686923568</v>
      </c>
      <c r="AI1850" s="179">
        <v>4.52663873079692</v>
      </c>
      <c r="AJ1850" s="179">
        <v>5.48312750438054</v>
      </c>
      <c r="AK1850" s="179">
        <v>5.9057620787547</v>
      </c>
      <c r="AL1850" s="179">
        <v>5.82790834136999</v>
      </c>
      <c r="AM1850" s="179">
        <v>5.72781067901821</v>
      </c>
      <c r="AN1850" s="179">
        <v>5.16059059235816</v>
      </c>
      <c r="AO1850" s="179">
        <v>4.14849200635688</v>
      </c>
      <c r="AP1850" s="179">
        <v>3.4255644449274</v>
      </c>
      <c r="AQ1850" s="179">
        <v>3.29210089512503</v>
      </c>
      <c r="AR1850" s="179">
        <v>3.10302753290501</v>
      </c>
      <c r="AS1850" s="177">
        <v>0.8</v>
      </c>
      <c r="AT1850" s="180">
        <v>1.05410488125551</v>
      </c>
      <c r="AU1850" s="181">
        <v>1843</v>
      </c>
    </row>
    <row r="1851" customHeight="1" spans="1:47">
      <c r="A1851" s="184" t="s">
        <v>2089</v>
      </c>
      <c r="B1851" s="185" t="s">
        <v>2119</v>
      </c>
      <c r="C1851" s="167" t="s">
        <v>2126</v>
      </c>
      <c r="D1851" s="186">
        <v>0</v>
      </c>
      <c r="E1851" s="186">
        <v>0.65</v>
      </c>
      <c r="F1851" s="186" t="s">
        <v>160</v>
      </c>
      <c r="G1851" s="186" t="s">
        <v>160</v>
      </c>
      <c r="H1851" s="186" t="s">
        <v>160</v>
      </c>
      <c r="I1851" s="196" t="s">
        <v>160</v>
      </c>
      <c r="J1851" s="186" t="s">
        <v>160</v>
      </c>
      <c r="K1851" s="196" t="s">
        <v>160</v>
      </c>
      <c r="L1851" s="171">
        <v>0.2978</v>
      </c>
      <c r="M1851" s="172">
        <v>1490</v>
      </c>
      <c r="N1851" s="173">
        <v>104.88</v>
      </c>
      <c r="O1851" s="173">
        <v>34.72</v>
      </c>
      <c r="Q1851" s="175">
        <v>33.72</v>
      </c>
      <c r="S1851" s="174">
        <f t="shared" si="56"/>
        <v>1.251576</v>
      </c>
      <c r="T1851" s="177">
        <f t="shared" si="57"/>
        <v>-1</v>
      </c>
      <c r="U1851" s="203">
        <v>3.23</v>
      </c>
      <c r="V1851" s="203">
        <v>3.82</v>
      </c>
      <c r="W1851" s="203">
        <v>4.35</v>
      </c>
      <c r="X1851" s="203">
        <v>5.12</v>
      </c>
      <c r="Y1851" s="203">
        <v>5.34</v>
      </c>
      <c r="Z1851" s="203">
        <v>5.3</v>
      </c>
      <c r="AA1851" s="203">
        <v>5.36</v>
      </c>
      <c r="AB1851" s="203">
        <v>5.03</v>
      </c>
      <c r="AC1851" s="203">
        <v>4.05</v>
      </c>
      <c r="AD1851" s="203">
        <v>3.45</v>
      </c>
      <c r="AE1851" s="203">
        <v>3.31</v>
      </c>
      <c r="AF1851" s="203">
        <v>3.05</v>
      </c>
      <c r="AG1851" s="179">
        <v>3.65398563091654</v>
      </c>
      <c r="AH1851" s="179">
        <v>4.32143192263195</v>
      </c>
      <c r="AI1851" s="179">
        <v>4.9210023202746</v>
      </c>
      <c r="AJ1851" s="179">
        <v>5.79207629420826</v>
      </c>
      <c r="AK1851" s="179">
        <v>6.04095457247502</v>
      </c>
      <c r="AL1851" s="179">
        <v>5.99570397642652</v>
      </c>
      <c r="AM1851" s="179">
        <v>6.06357987049928</v>
      </c>
      <c r="AN1851" s="179">
        <v>5.69026245309913</v>
      </c>
      <c r="AO1851" s="179">
        <v>4.58162284991083</v>
      </c>
      <c r="AP1851" s="179">
        <v>3.9028639091833</v>
      </c>
      <c r="AQ1851" s="179">
        <v>3.74448682301354</v>
      </c>
      <c r="AR1851" s="179">
        <v>3.45035794869828</v>
      </c>
      <c r="AS1851" s="177">
        <v>0.8</v>
      </c>
      <c r="AT1851" s="180">
        <v>1.05164178607685</v>
      </c>
      <c r="AU1851" s="181">
        <v>1844</v>
      </c>
    </row>
    <row r="1852" customHeight="1" spans="1:47">
      <c r="A1852" s="184" t="s">
        <v>2089</v>
      </c>
      <c r="B1852" s="185" t="s">
        <v>2119</v>
      </c>
      <c r="C1852" s="167" t="s">
        <v>2127</v>
      </c>
      <c r="D1852" s="186">
        <v>0</v>
      </c>
      <c r="E1852" s="186">
        <v>0.65</v>
      </c>
      <c r="F1852" s="186" t="s">
        <v>160</v>
      </c>
      <c r="G1852" s="186" t="s">
        <v>160</v>
      </c>
      <c r="H1852" s="186" t="s">
        <v>160</v>
      </c>
      <c r="I1852" s="196" t="s">
        <v>160</v>
      </c>
      <c r="J1852" s="186" t="s">
        <v>160</v>
      </c>
      <c r="K1852" s="196" t="s">
        <v>160</v>
      </c>
      <c r="L1852" s="171">
        <v>0.2978</v>
      </c>
      <c r="M1852" s="172">
        <v>1666</v>
      </c>
      <c r="N1852" s="173">
        <v>106.22</v>
      </c>
      <c r="O1852" s="173">
        <v>35</v>
      </c>
      <c r="Q1852" s="175">
        <v>32.3</v>
      </c>
      <c r="S1852" s="174">
        <f t="shared" si="56"/>
        <v>1.221744</v>
      </c>
      <c r="T1852" s="177">
        <f t="shared" si="57"/>
        <v>-1</v>
      </c>
      <c r="U1852" s="203">
        <v>3.03</v>
      </c>
      <c r="V1852" s="203">
        <v>3.62</v>
      </c>
      <c r="W1852" s="203">
        <v>4.34</v>
      </c>
      <c r="X1852" s="203">
        <v>5.1</v>
      </c>
      <c r="Y1852" s="203">
        <v>5.57</v>
      </c>
      <c r="Z1852" s="203">
        <v>5.57</v>
      </c>
      <c r="AA1852" s="203">
        <v>5.34</v>
      </c>
      <c r="AB1852" s="203">
        <v>4.67</v>
      </c>
      <c r="AC1852" s="203">
        <v>3.81</v>
      </c>
      <c r="AD1852" s="203">
        <v>3.33</v>
      </c>
      <c r="AE1852" s="203">
        <v>3.06</v>
      </c>
      <c r="AF1852" s="203">
        <v>2.74</v>
      </c>
      <c r="AG1852" s="179">
        <v>3.38538286253094</v>
      </c>
      <c r="AH1852" s="179">
        <v>4.04458282586205</v>
      </c>
      <c r="AI1852" s="179">
        <v>4.84903023874068</v>
      </c>
      <c r="AJ1852" s="179">
        <v>5.69816917455703</v>
      </c>
      <c r="AK1852" s="179">
        <v>6.22329456907503</v>
      </c>
      <c r="AL1852" s="179">
        <v>6.22329456907503</v>
      </c>
      <c r="AM1852" s="179">
        <v>5.96631831218324</v>
      </c>
      <c r="AN1852" s="179">
        <v>5.21773530297673</v>
      </c>
      <c r="AO1852" s="179">
        <v>4.25686755981613</v>
      </c>
      <c r="AP1852" s="179">
        <v>3.72056928456371</v>
      </c>
      <c r="AQ1852" s="179">
        <v>3.41890150473422</v>
      </c>
      <c r="AR1852" s="179">
        <v>3.0613693212326</v>
      </c>
      <c r="AS1852" s="177">
        <v>0.8</v>
      </c>
      <c r="AT1852" s="180">
        <v>1.05164178607685</v>
      </c>
      <c r="AU1852" s="181">
        <v>1845</v>
      </c>
    </row>
    <row r="1853" customHeight="1" spans="1:47">
      <c r="A1853" s="184" t="s">
        <v>2089</v>
      </c>
      <c r="B1853" s="185" t="s">
        <v>2128</v>
      </c>
      <c r="C1853" s="167" t="s">
        <v>2129</v>
      </c>
      <c r="D1853" s="186">
        <v>0</v>
      </c>
      <c r="E1853" s="186">
        <v>0.65</v>
      </c>
      <c r="F1853" s="186" t="s">
        <v>160</v>
      </c>
      <c r="G1853" s="186" t="s">
        <v>160</v>
      </c>
      <c r="H1853" s="186" t="s">
        <v>160</v>
      </c>
      <c r="I1853" s="196" t="s">
        <v>160</v>
      </c>
      <c r="J1853" s="186" t="s">
        <v>160</v>
      </c>
      <c r="K1853" s="196" t="s">
        <v>160</v>
      </c>
      <c r="L1853" s="171">
        <v>0.2978</v>
      </c>
      <c r="M1853" s="172">
        <v>1723</v>
      </c>
      <c r="N1853" s="173">
        <v>104.18</v>
      </c>
      <c r="O1853" s="173">
        <v>36.55</v>
      </c>
      <c r="Q1853" s="175">
        <v>36.05</v>
      </c>
      <c r="S1853" s="174">
        <f t="shared" si="56"/>
        <v>1.317456</v>
      </c>
      <c r="T1853" s="177">
        <f t="shared" si="57"/>
        <v>-1</v>
      </c>
      <c r="U1853" s="203">
        <v>3.24</v>
      </c>
      <c r="V1853" s="203">
        <v>4.05</v>
      </c>
      <c r="W1853" s="203">
        <v>4.75</v>
      </c>
      <c r="X1853" s="203">
        <v>5.65</v>
      </c>
      <c r="Y1853" s="203">
        <v>5.85</v>
      </c>
      <c r="Z1853" s="203">
        <v>5.74</v>
      </c>
      <c r="AA1853" s="203">
        <v>5.55</v>
      </c>
      <c r="AB1853" s="203">
        <v>5.06</v>
      </c>
      <c r="AC1853" s="203">
        <v>4.32</v>
      </c>
      <c r="AD1853" s="203">
        <v>3.64</v>
      </c>
      <c r="AE1853" s="203">
        <v>3.35</v>
      </c>
      <c r="AF1853" s="203">
        <v>2.93</v>
      </c>
      <c r="AG1853" s="179">
        <v>3.75593835391846</v>
      </c>
      <c r="AH1853" s="179">
        <v>4.69492294239808</v>
      </c>
      <c r="AI1853" s="179">
        <v>5.50639110528169</v>
      </c>
      <c r="AJ1853" s="179">
        <v>6.54970731470349</v>
      </c>
      <c r="AK1853" s="179">
        <v>6.78155536124167</v>
      </c>
      <c r="AL1853" s="179">
        <v>6.65403893564567</v>
      </c>
      <c r="AM1853" s="179">
        <v>6.4337832914344</v>
      </c>
      <c r="AN1853" s="179">
        <v>5.86575557741587</v>
      </c>
      <c r="AO1853" s="179">
        <v>5.00791780522461</v>
      </c>
      <c r="AP1853" s="179">
        <v>4.21963444699481</v>
      </c>
      <c r="AQ1853" s="179">
        <v>3.88345477951446</v>
      </c>
      <c r="AR1853" s="179">
        <v>3.39657388178429</v>
      </c>
      <c r="AS1853" s="177">
        <v>0.8</v>
      </c>
      <c r="AT1853" s="180">
        <v>1.0423660591943</v>
      </c>
      <c r="AU1853" s="181">
        <v>1846</v>
      </c>
    </row>
    <row r="1854" customHeight="1" spans="1:47">
      <c r="A1854" s="184" t="s">
        <v>2089</v>
      </c>
      <c r="B1854" s="185" t="s">
        <v>2128</v>
      </c>
      <c r="C1854" s="167" t="s">
        <v>2130</v>
      </c>
      <c r="D1854" s="186">
        <v>0</v>
      </c>
      <c r="E1854" s="186">
        <v>0.65</v>
      </c>
      <c r="F1854" s="186" t="s">
        <v>160</v>
      </c>
      <c r="G1854" s="186" t="s">
        <v>160</v>
      </c>
      <c r="H1854" s="186" t="s">
        <v>160</v>
      </c>
      <c r="I1854" s="196" t="s">
        <v>160</v>
      </c>
      <c r="J1854" s="186" t="s">
        <v>160</v>
      </c>
      <c r="K1854" s="196" t="s">
        <v>160</v>
      </c>
      <c r="L1854" s="171">
        <v>0.2978</v>
      </c>
      <c r="M1854" s="172">
        <v>1702</v>
      </c>
      <c r="N1854" s="173">
        <v>104.18</v>
      </c>
      <c r="O1854" s="173">
        <v>36.55</v>
      </c>
      <c r="Q1854" s="175">
        <v>36.05</v>
      </c>
      <c r="S1854" s="174">
        <f t="shared" si="56"/>
        <v>1.317456</v>
      </c>
      <c r="T1854" s="177">
        <f t="shared" si="57"/>
        <v>-1</v>
      </c>
      <c r="U1854" s="203">
        <v>3.24</v>
      </c>
      <c r="V1854" s="203">
        <v>4.05</v>
      </c>
      <c r="W1854" s="203">
        <v>4.75</v>
      </c>
      <c r="X1854" s="203">
        <v>5.65</v>
      </c>
      <c r="Y1854" s="203">
        <v>5.85</v>
      </c>
      <c r="Z1854" s="203">
        <v>5.74</v>
      </c>
      <c r="AA1854" s="203">
        <v>5.55</v>
      </c>
      <c r="AB1854" s="203">
        <v>5.06</v>
      </c>
      <c r="AC1854" s="203">
        <v>4.32</v>
      </c>
      <c r="AD1854" s="203">
        <v>3.64</v>
      </c>
      <c r="AE1854" s="203">
        <v>3.35</v>
      </c>
      <c r="AF1854" s="203">
        <v>2.93</v>
      </c>
      <c r="AG1854" s="179">
        <v>3.75593835391846</v>
      </c>
      <c r="AH1854" s="179">
        <v>4.69492294239808</v>
      </c>
      <c r="AI1854" s="179">
        <v>5.50639110528169</v>
      </c>
      <c r="AJ1854" s="179">
        <v>6.54970731470349</v>
      </c>
      <c r="AK1854" s="179">
        <v>6.78155536124167</v>
      </c>
      <c r="AL1854" s="179">
        <v>6.65403893564567</v>
      </c>
      <c r="AM1854" s="179">
        <v>6.4337832914344</v>
      </c>
      <c r="AN1854" s="179">
        <v>5.86575557741587</v>
      </c>
      <c r="AO1854" s="179">
        <v>5.00791780522461</v>
      </c>
      <c r="AP1854" s="179">
        <v>4.21963444699481</v>
      </c>
      <c r="AQ1854" s="179">
        <v>3.88345477951446</v>
      </c>
      <c r="AR1854" s="179">
        <v>3.39657388178429</v>
      </c>
      <c r="AS1854" s="177">
        <v>0.8</v>
      </c>
      <c r="AT1854" s="180">
        <v>1.04227185530282</v>
      </c>
      <c r="AU1854" s="181">
        <v>1847</v>
      </c>
    </row>
    <row r="1855" customHeight="1" spans="1:47">
      <c r="A1855" s="184" t="s">
        <v>2089</v>
      </c>
      <c r="B1855" s="185" t="s">
        <v>2128</v>
      </c>
      <c r="C1855" s="167" t="s">
        <v>2131</v>
      </c>
      <c r="D1855" s="186">
        <v>0</v>
      </c>
      <c r="E1855" s="186">
        <v>0.65</v>
      </c>
      <c r="F1855" s="186" t="s">
        <v>160</v>
      </c>
      <c r="G1855" s="186" t="s">
        <v>160</v>
      </c>
      <c r="H1855" s="186" t="s">
        <v>160</v>
      </c>
      <c r="I1855" s="196" t="s">
        <v>160</v>
      </c>
      <c r="J1855" s="186" t="s">
        <v>160</v>
      </c>
      <c r="K1855" s="196" t="s">
        <v>160</v>
      </c>
      <c r="L1855" s="171">
        <v>0.2978</v>
      </c>
      <c r="M1855" s="172">
        <v>1549</v>
      </c>
      <c r="N1855" s="173">
        <v>104.83</v>
      </c>
      <c r="O1855" s="173">
        <v>36.73</v>
      </c>
      <c r="Q1855" s="175">
        <v>36.33</v>
      </c>
      <c r="S1855" s="174">
        <f t="shared" si="56"/>
        <v>1.317456</v>
      </c>
      <c r="T1855" s="177">
        <f t="shared" si="57"/>
        <v>-1</v>
      </c>
      <c r="U1855" s="203">
        <v>3.24</v>
      </c>
      <c r="V1855" s="203">
        <v>4.05</v>
      </c>
      <c r="W1855" s="203">
        <v>4.75</v>
      </c>
      <c r="X1855" s="203">
        <v>5.65</v>
      </c>
      <c r="Y1855" s="203">
        <v>5.85</v>
      </c>
      <c r="Z1855" s="203">
        <v>5.74</v>
      </c>
      <c r="AA1855" s="203">
        <v>5.55</v>
      </c>
      <c r="AB1855" s="203">
        <v>5.06</v>
      </c>
      <c r="AC1855" s="203">
        <v>4.32</v>
      </c>
      <c r="AD1855" s="203">
        <v>3.64</v>
      </c>
      <c r="AE1855" s="203">
        <v>3.35</v>
      </c>
      <c r="AF1855" s="203">
        <v>2.93</v>
      </c>
      <c r="AG1855" s="179">
        <v>3.76691660290742</v>
      </c>
      <c r="AH1855" s="179">
        <v>4.70864575363428</v>
      </c>
      <c r="AI1855" s="179">
        <v>5.52248576043526</v>
      </c>
      <c r="AJ1855" s="179">
        <v>6.5688514834651</v>
      </c>
      <c r="AK1855" s="179">
        <v>6.80137719969396</v>
      </c>
      <c r="AL1855" s="179">
        <v>6.67348805576809</v>
      </c>
      <c r="AM1855" s="179">
        <v>6.45258862535068</v>
      </c>
      <c r="AN1855" s="179">
        <v>5.88290062058999</v>
      </c>
      <c r="AO1855" s="179">
        <v>5.02255547054323</v>
      </c>
      <c r="AP1855" s="179">
        <v>4.23196803536513</v>
      </c>
      <c r="AQ1855" s="179">
        <v>3.89480574683329</v>
      </c>
      <c r="AR1855" s="179">
        <v>3.4065017427527</v>
      </c>
      <c r="AS1855" s="177">
        <v>0.8</v>
      </c>
      <c r="AT1855" s="180">
        <v>1.04227185530282</v>
      </c>
      <c r="AU1855" s="181">
        <v>1848</v>
      </c>
    </row>
    <row r="1856" customHeight="1" spans="1:47">
      <c r="A1856" s="184" t="s">
        <v>2089</v>
      </c>
      <c r="B1856" s="185" t="s">
        <v>2128</v>
      </c>
      <c r="C1856" s="167" t="s">
        <v>2132</v>
      </c>
      <c r="D1856" s="186">
        <v>0</v>
      </c>
      <c r="E1856" s="186">
        <v>0.65</v>
      </c>
      <c r="F1856" s="186" t="s">
        <v>160</v>
      </c>
      <c r="G1856" s="186" t="s">
        <v>160</v>
      </c>
      <c r="H1856" s="186" t="s">
        <v>160</v>
      </c>
      <c r="I1856" s="196" t="s">
        <v>160</v>
      </c>
      <c r="J1856" s="186" t="s">
        <v>160</v>
      </c>
      <c r="K1856" s="196" t="s">
        <v>160</v>
      </c>
      <c r="L1856" s="171">
        <v>0.2978</v>
      </c>
      <c r="M1856" s="172">
        <v>1395</v>
      </c>
      <c r="N1856" s="173">
        <v>104.68</v>
      </c>
      <c r="O1856" s="173">
        <v>36.57</v>
      </c>
      <c r="Q1856" s="175">
        <v>36.07</v>
      </c>
      <c r="S1856" s="174">
        <f t="shared" si="56"/>
        <v>1.317456</v>
      </c>
      <c r="T1856" s="177">
        <f t="shared" si="57"/>
        <v>-1</v>
      </c>
      <c r="U1856" s="203">
        <v>3.24</v>
      </c>
      <c r="V1856" s="203">
        <v>4.05</v>
      </c>
      <c r="W1856" s="203">
        <v>4.75</v>
      </c>
      <c r="X1856" s="203">
        <v>5.65</v>
      </c>
      <c r="Y1856" s="203">
        <v>5.85</v>
      </c>
      <c r="Z1856" s="203">
        <v>5.74</v>
      </c>
      <c r="AA1856" s="203">
        <v>5.55</v>
      </c>
      <c r="AB1856" s="203">
        <v>5.06</v>
      </c>
      <c r="AC1856" s="203">
        <v>4.32</v>
      </c>
      <c r="AD1856" s="203">
        <v>3.64</v>
      </c>
      <c r="AE1856" s="203">
        <v>3.35</v>
      </c>
      <c r="AF1856" s="203">
        <v>2.93</v>
      </c>
      <c r="AG1856" s="179">
        <v>3.75704011367363</v>
      </c>
      <c r="AH1856" s="179">
        <v>4.69630014209203</v>
      </c>
      <c r="AI1856" s="179">
        <v>5.50800633949065</v>
      </c>
      <c r="AJ1856" s="179">
        <v>6.55162859328888</v>
      </c>
      <c r="AK1856" s="179">
        <v>6.78354464968849</v>
      </c>
      <c r="AL1856" s="179">
        <v>6.65599081866871</v>
      </c>
      <c r="AM1856" s="179">
        <v>6.43567056508908</v>
      </c>
      <c r="AN1856" s="179">
        <v>5.86747622691004</v>
      </c>
      <c r="AO1856" s="179">
        <v>5.0093868182315</v>
      </c>
      <c r="AP1856" s="179">
        <v>4.22087222647284</v>
      </c>
      <c r="AQ1856" s="179">
        <v>3.88459394469341</v>
      </c>
      <c r="AR1856" s="179">
        <v>3.39757022625424</v>
      </c>
      <c r="AS1856" s="177">
        <v>0.8</v>
      </c>
      <c r="AT1856" s="180">
        <v>1.0423660591943</v>
      </c>
      <c r="AU1856" s="181">
        <v>1849</v>
      </c>
    </row>
    <row r="1857" customHeight="1" spans="1:47">
      <c r="A1857" s="184" t="s">
        <v>2089</v>
      </c>
      <c r="B1857" s="185" t="s">
        <v>2128</v>
      </c>
      <c r="C1857" s="167" t="s">
        <v>2133</v>
      </c>
      <c r="D1857" s="186">
        <v>0</v>
      </c>
      <c r="E1857" s="186">
        <v>0.65</v>
      </c>
      <c r="F1857" s="186" t="s">
        <v>160</v>
      </c>
      <c r="G1857" s="186" t="s">
        <v>160</v>
      </c>
      <c r="H1857" s="186" t="s">
        <v>160</v>
      </c>
      <c r="I1857" s="196" t="s">
        <v>160</v>
      </c>
      <c r="J1857" s="186" t="s">
        <v>160</v>
      </c>
      <c r="K1857" s="196" t="s">
        <v>160</v>
      </c>
      <c r="L1857" s="171">
        <v>0.2978</v>
      </c>
      <c r="M1857" s="172">
        <v>1731</v>
      </c>
      <c r="N1857" s="173">
        <v>105.05</v>
      </c>
      <c r="O1857" s="173">
        <v>35.7</v>
      </c>
      <c r="Q1857" s="175">
        <v>33.6</v>
      </c>
      <c r="S1857" s="174">
        <f t="shared" si="56"/>
        <v>1.250368</v>
      </c>
      <c r="T1857" s="177">
        <f t="shared" si="57"/>
        <v>-1</v>
      </c>
      <c r="U1857" s="203">
        <v>3.04</v>
      </c>
      <c r="V1857" s="203">
        <v>3.71</v>
      </c>
      <c r="W1857" s="203">
        <v>4.43</v>
      </c>
      <c r="X1857" s="203">
        <v>5.29</v>
      </c>
      <c r="Y1857" s="203">
        <v>5.65</v>
      </c>
      <c r="Z1857" s="203">
        <v>5.64</v>
      </c>
      <c r="AA1857" s="203">
        <v>5.44</v>
      </c>
      <c r="AB1857" s="203">
        <v>4.87</v>
      </c>
      <c r="AC1857" s="203">
        <v>4.01</v>
      </c>
      <c r="AD1857" s="203">
        <v>3.34</v>
      </c>
      <c r="AE1857" s="203">
        <v>3.13</v>
      </c>
      <c r="AF1857" s="203">
        <v>2.81</v>
      </c>
      <c r="AG1857" s="179">
        <v>3.43583252290526</v>
      </c>
      <c r="AH1857" s="179">
        <v>4.19307192762451</v>
      </c>
      <c r="AI1857" s="179">
        <v>5.00682173568102</v>
      </c>
      <c r="AJ1857" s="179">
        <v>5.97880067308185</v>
      </c>
      <c r="AK1857" s="179">
        <v>6.3856755771101</v>
      </c>
      <c r="AL1857" s="179">
        <v>6.37437349644265</v>
      </c>
      <c r="AM1857" s="179">
        <v>6.14833188309362</v>
      </c>
      <c r="AN1857" s="179">
        <v>5.50411328504888</v>
      </c>
      <c r="AO1857" s="179">
        <v>4.53213434764805</v>
      </c>
      <c r="AP1857" s="179">
        <v>3.7748949429288</v>
      </c>
      <c r="AQ1857" s="179">
        <v>3.53755124891232</v>
      </c>
      <c r="AR1857" s="179">
        <v>3.17588466755387</v>
      </c>
      <c r="AS1857" s="177">
        <v>0.8</v>
      </c>
      <c r="AT1857" s="180">
        <v>1.0423660591943</v>
      </c>
      <c r="AU1857" s="181">
        <v>1850</v>
      </c>
    </row>
    <row r="1858" customHeight="1" spans="1:47">
      <c r="A1858" s="184" t="s">
        <v>2089</v>
      </c>
      <c r="B1858" s="185" t="s">
        <v>2128</v>
      </c>
      <c r="C1858" s="167" t="s">
        <v>2134</v>
      </c>
      <c r="D1858" s="186">
        <v>0</v>
      </c>
      <c r="E1858" s="186">
        <v>0.65</v>
      </c>
      <c r="F1858" s="186" t="s">
        <v>160</v>
      </c>
      <c r="G1858" s="186" t="s">
        <v>160</v>
      </c>
      <c r="H1858" s="186" t="s">
        <v>160</v>
      </c>
      <c r="I1858" s="196" t="s">
        <v>160</v>
      </c>
      <c r="J1858" s="186" t="s">
        <v>160</v>
      </c>
      <c r="K1858" s="196" t="s">
        <v>160</v>
      </c>
      <c r="L1858" s="171">
        <v>0.2978</v>
      </c>
      <c r="M1858" s="172">
        <v>1627</v>
      </c>
      <c r="N1858" s="173">
        <v>104.07</v>
      </c>
      <c r="O1858" s="173">
        <v>37.15</v>
      </c>
      <c r="Q1858" s="175">
        <v>35.85</v>
      </c>
      <c r="S1858" s="174">
        <f t="shared" si="56"/>
        <v>1.367816</v>
      </c>
      <c r="T1858" s="177">
        <f t="shared" si="57"/>
        <v>-1</v>
      </c>
      <c r="U1858" s="203">
        <v>3.17</v>
      </c>
      <c r="V1858" s="203">
        <v>4.06</v>
      </c>
      <c r="W1858" s="203">
        <v>4.89</v>
      </c>
      <c r="X1858" s="203">
        <v>5.93</v>
      </c>
      <c r="Y1858" s="203">
        <v>6.28</v>
      </c>
      <c r="Z1858" s="203">
        <v>6.22</v>
      </c>
      <c r="AA1858" s="203">
        <v>5.94</v>
      </c>
      <c r="AB1858" s="203">
        <v>5.36</v>
      </c>
      <c r="AC1858" s="203">
        <v>4.52</v>
      </c>
      <c r="AD1858" s="203">
        <v>3.74</v>
      </c>
      <c r="AE1858" s="203">
        <v>3.27</v>
      </c>
      <c r="AF1858" s="203">
        <v>2.81</v>
      </c>
      <c r="AG1858" s="179">
        <v>3.67263310269802</v>
      </c>
      <c r="AH1858" s="179">
        <v>4.70375091386561</v>
      </c>
      <c r="AI1858" s="179">
        <v>5.66535516472976</v>
      </c>
      <c r="AJ1858" s="179">
        <v>6.87025687665593</v>
      </c>
      <c r="AK1858" s="179">
        <v>7.27575264509262</v>
      </c>
      <c r="AL1858" s="179">
        <v>7.20623908478918</v>
      </c>
      <c r="AM1858" s="179">
        <v>6.88184247003983</v>
      </c>
      <c r="AN1858" s="179">
        <v>6.20987805377332</v>
      </c>
      <c r="AO1858" s="179">
        <v>5.23668820952526</v>
      </c>
      <c r="AP1858" s="179">
        <v>4.33301192558063</v>
      </c>
      <c r="AQ1858" s="179">
        <v>3.78848903653708</v>
      </c>
      <c r="AR1858" s="179">
        <v>3.25555174087743</v>
      </c>
      <c r="AS1858" s="177">
        <v>0.8</v>
      </c>
      <c r="AT1858" s="180">
        <v>1.04273431077007</v>
      </c>
      <c r="AU1858" s="181">
        <v>1851</v>
      </c>
    </row>
    <row r="1859" customHeight="1" spans="1:47">
      <c r="A1859" s="184" t="s">
        <v>2089</v>
      </c>
      <c r="B1859" s="185" t="s">
        <v>2135</v>
      </c>
      <c r="C1859" s="167" t="s">
        <v>2136</v>
      </c>
      <c r="D1859" s="186">
        <v>0</v>
      </c>
      <c r="E1859" s="186">
        <v>0.65</v>
      </c>
      <c r="F1859" s="186" t="s">
        <v>160</v>
      </c>
      <c r="G1859" s="186" t="s">
        <v>160</v>
      </c>
      <c r="H1859" s="186" t="s">
        <v>160</v>
      </c>
      <c r="I1859" s="196" t="s">
        <v>160</v>
      </c>
      <c r="J1859" s="186" t="s">
        <v>160</v>
      </c>
      <c r="K1859" s="196" t="s">
        <v>160</v>
      </c>
      <c r="L1859" s="171">
        <v>0.2978</v>
      </c>
      <c r="M1859" s="172">
        <v>1903</v>
      </c>
      <c r="N1859" s="173">
        <v>104.62</v>
      </c>
      <c r="O1859" s="173">
        <v>35.58</v>
      </c>
      <c r="Q1859" s="175">
        <v>34.48</v>
      </c>
      <c r="S1859" s="174">
        <f t="shared" si="56"/>
        <v>1.295184</v>
      </c>
      <c r="T1859" s="177">
        <f t="shared" si="57"/>
        <v>-1</v>
      </c>
      <c r="U1859" s="203">
        <v>3.19</v>
      </c>
      <c r="V1859" s="203">
        <v>3.95</v>
      </c>
      <c r="W1859" s="203">
        <v>4.59</v>
      </c>
      <c r="X1859" s="203">
        <v>5.44</v>
      </c>
      <c r="Y1859" s="203">
        <v>5.65</v>
      </c>
      <c r="Z1859" s="203">
        <v>5.67</v>
      </c>
      <c r="AA1859" s="203">
        <v>5.55</v>
      </c>
      <c r="AB1859" s="203">
        <v>5.06</v>
      </c>
      <c r="AC1859" s="203">
        <v>4.24</v>
      </c>
      <c r="AD1859" s="203">
        <v>3.57</v>
      </c>
      <c r="AE1859" s="203">
        <v>3.33</v>
      </c>
      <c r="AF1859" s="203">
        <v>2.97</v>
      </c>
      <c r="AG1859" s="179">
        <v>3.64076301127871</v>
      </c>
      <c r="AH1859" s="179">
        <v>4.50815482587802</v>
      </c>
      <c r="AI1859" s="179">
        <v>5.23859003817218</v>
      </c>
      <c r="AJ1859" s="179">
        <v>6.20869930450037</v>
      </c>
      <c r="AK1859" s="179">
        <v>6.44837335853439</v>
      </c>
      <c r="AL1859" s="179">
        <v>6.47119945891858</v>
      </c>
      <c r="AM1859" s="179">
        <v>6.33424285661342</v>
      </c>
      <c r="AN1859" s="179">
        <v>5.77500339720071</v>
      </c>
      <c r="AO1859" s="179">
        <v>4.83913328144881</v>
      </c>
      <c r="AP1859" s="179">
        <v>4.07445891857836</v>
      </c>
      <c r="AQ1859" s="179">
        <v>3.80054571396805</v>
      </c>
      <c r="AR1859" s="179">
        <v>3.38967590705259</v>
      </c>
      <c r="AS1859" s="177">
        <v>0.8</v>
      </c>
      <c r="AT1859" s="180">
        <v>1.04077315702932</v>
      </c>
      <c r="AU1859" s="181">
        <v>1852</v>
      </c>
    </row>
    <row r="1860" customHeight="1" spans="1:47">
      <c r="A1860" s="184" t="s">
        <v>2089</v>
      </c>
      <c r="B1860" s="185" t="s">
        <v>2135</v>
      </c>
      <c r="C1860" s="167" t="s">
        <v>2137</v>
      </c>
      <c r="D1860" s="186">
        <v>0</v>
      </c>
      <c r="E1860" s="186">
        <v>0.65</v>
      </c>
      <c r="F1860" s="186" t="s">
        <v>160</v>
      </c>
      <c r="G1860" s="186" t="s">
        <v>160</v>
      </c>
      <c r="H1860" s="186" t="s">
        <v>160</v>
      </c>
      <c r="I1860" s="196" t="s">
        <v>160</v>
      </c>
      <c r="J1860" s="186" t="s">
        <v>160</v>
      </c>
      <c r="K1860" s="196" t="s">
        <v>160</v>
      </c>
      <c r="L1860" s="171">
        <v>0.2978</v>
      </c>
      <c r="M1860" s="172">
        <v>1900</v>
      </c>
      <c r="N1860" s="173">
        <v>104.62</v>
      </c>
      <c r="O1860" s="173">
        <v>35.58</v>
      </c>
      <c r="Q1860" s="175">
        <v>34.48</v>
      </c>
      <c r="S1860" s="174">
        <f t="shared" si="56"/>
        <v>1.295184</v>
      </c>
      <c r="T1860" s="177">
        <f t="shared" si="57"/>
        <v>-1</v>
      </c>
      <c r="U1860" s="203">
        <v>3.19</v>
      </c>
      <c r="V1860" s="203">
        <v>3.95</v>
      </c>
      <c r="W1860" s="203">
        <v>4.59</v>
      </c>
      <c r="X1860" s="203">
        <v>5.44</v>
      </c>
      <c r="Y1860" s="203">
        <v>5.65</v>
      </c>
      <c r="Z1860" s="203">
        <v>5.67</v>
      </c>
      <c r="AA1860" s="203">
        <v>5.55</v>
      </c>
      <c r="AB1860" s="203">
        <v>5.06</v>
      </c>
      <c r="AC1860" s="203">
        <v>4.24</v>
      </c>
      <c r="AD1860" s="203">
        <v>3.57</v>
      </c>
      <c r="AE1860" s="203">
        <v>3.33</v>
      </c>
      <c r="AF1860" s="203">
        <v>2.97</v>
      </c>
      <c r="AG1860" s="179">
        <v>3.64076301127871</v>
      </c>
      <c r="AH1860" s="179">
        <v>4.50815482587802</v>
      </c>
      <c r="AI1860" s="179">
        <v>5.23859003817218</v>
      </c>
      <c r="AJ1860" s="179">
        <v>6.20869930450037</v>
      </c>
      <c r="AK1860" s="179">
        <v>6.44837335853439</v>
      </c>
      <c r="AL1860" s="179">
        <v>6.47119945891858</v>
      </c>
      <c r="AM1860" s="179">
        <v>6.33424285661342</v>
      </c>
      <c r="AN1860" s="179">
        <v>5.77500339720071</v>
      </c>
      <c r="AO1860" s="179">
        <v>4.83913328144881</v>
      </c>
      <c r="AP1860" s="179">
        <v>4.07445891857836</v>
      </c>
      <c r="AQ1860" s="179">
        <v>3.80054571396805</v>
      </c>
      <c r="AR1860" s="179">
        <v>3.38967590705259</v>
      </c>
      <c r="AS1860" s="177">
        <v>0.8</v>
      </c>
      <c r="AT1860" s="180">
        <v>1.04173232392436</v>
      </c>
      <c r="AU1860" s="181">
        <v>1853</v>
      </c>
    </row>
    <row r="1861" customHeight="1" spans="1:47">
      <c r="A1861" s="184" t="s">
        <v>2089</v>
      </c>
      <c r="B1861" s="185" t="s">
        <v>2135</v>
      </c>
      <c r="C1861" s="167" t="s">
        <v>2138</v>
      </c>
      <c r="D1861" s="186">
        <v>0</v>
      </c>
      <c r="E1861" s="186">
        <v>0.65</v>
      </c>
      <c r="F1861" s="186" t="s">
        <v>160</v>
      </c>
      <c r="G1861" s="186" t="s">
        <v>160</v>
      </c>
      <c r="H1861" s="186" t="s">
        <v>160</v>
      </c>
      <c r="I1861" s="196" t="s">
        <v>160</v>
      </c>
      <c r="J1861" s="186" t="s">
        <v>160</v>
      </c>
      <c r="K1861" s="196" t="s">
        <v>160</v>
      </c>
      <c r="L1861" s="171">
        <v>0.2978</v>
      </c>
      <c r="M1861" s="172">
        <v>1771</v>
      </c>
      <c r="N1861" s="173">
        <v>105.25</v>
      </c>
      <c r="O1861" s="173">
        <v>35.2</v>
      </c>
      <c r="Q1861" s="175">
        <v>32.7</v>
      </c>
      <c r="S1861" s="174">
        <f t="shared" si="56"/>
        <v>1.250368</v>
      </c>
      <c r="T1861" s="177">
        <f t="shared" si="57"/>
        <v>-1</v>
      </c>
      <c r="U1861" s="203">
        <v>3.04</v>
      </c>
      <c r="V1861" s="203">
        <v>3.71</v>
      </c>
      <c r="W1861" s="203">
        <v>4.43</v>
      </c>
      <c r="X1861" s="203">
        <v>5.29</v>
      </c>
      <c r="Y1861" s="203">
        <v>5.65</v>
      </c>
      <c r="Z1861" s="203">
        <v>5.64</v>
      </c>
      <c r="AA1861" s="203">
        <v>5.44</v>
      </c>
      <c r="AB1861" s="203">
        <v>4.87</v>
      </c>
      <c r="AC1861" s="203">
        <v>4.01</v>
      </c>
      <c r="AD1861" s="203">
        <v>3.34</v>
      </c>
      <c r="AE1861" s="203">
        <v>3.13</v>
      </c>
      <c r="AF1861" s="203">
        <v>2.81</v>
      </c>
      <c r="AG1861" s="179">
        <v>3.41155858115371</v>
      </c>
      <c r="AH1861" s="179">
        <v>4.16344813686851</v>
      </c>
      <c r="AI1861" s="179">
        <v>4.97144885345754</v>
      </c>
      <c r="AJ1861" s="179">
        <v>5.93656082049445</v>
      </c>
      <c r="AK1861" s="179">
        <v>6.34056117878897</v>
      </c>
      <c r="AL1861" s="179">
        <v>6.32933894661412</v>
      </c>
      <c r="AM1861" s="179">
        <v>6.10489430311716</v>
      </c>
      <c r="AN1861" s="179">
        <v>5.46522706915084</v>
      </c>
      <c r="AO1861" s="179">
        <v>4.50011510211394</v>
      </c>
      <c r="AP1861" s="179">
        <v>3.74822554639914</v>
      </c>
      <c r="AQ1861" s="179">
        <v>3.51255867072734</v>
      </c>
      <c r="AR1861" s="179">
        <v>3.15344724113221</v>
      </c>
      <c r="AS1861" s="177">
        <v>0.8</v>
      </c>
      <c r="AT1861" s="180">
        <v>1.05538124834361</v>
      </c>
      <c r="AU1861" s="181">
        <v>1854</v>
      </c>
    </row>
    <row r="1862" customHeight="1" spans="1:47">
      <c r="A1862" s="184" t="s">
        <v>2089</v>
      </c>
      <c r="B1862" s="185" t="s">
        <v>2135</v>
      </c>
      <c r="C1862" s="167" t="s">
        <v>2139</v>
      </c>
      <c r="D1862" s="186">
        <v>0</v>
      </c>
      <c r="E1862" s="186">
        <v>0.65</v>
      </c>
      <c r="F1862" s="186" t="s">
        <v>160</v>
      </c>
      <c r="G1862" s="186" t="s">
        <v>160</v>
      </c>
      <c r="H1862" s="186" t="s">
        <v>160</v>
      </c>
      <c r="I1862" s="196" t="s">
        <v>160</v>
      </c>
      <c r="J1862" s="186" t="s">
        <v>160</v>
      </c>
      <c r="K1862" s="196" t="s">
        <v>160</v>
      </c>
      <c r="L1862" s="171">
        <v>0.2978</v>
      </c>
      <c r="M1862" s="172">
        <v>1743</v>
      </c>
      <c r="N1862" s="173">
        <v>104.63</v>
      </c>
      <c r="O1862" s="173">
        <v>35</v>
      </c>
      <c r="Q1862" s="175">
        <v>33.6</v>
      </c>
      <c r="S1862" s="174">
        <f t="shared" si="56"/>
        <v>1.295184</v>
      </c>
      <c r="T1862" s="177">
        <f t="shared" si="57"/>
        <v>-1</v>
      </c>
      <c r="U1862" s="203">
        <v>3.19</v>
      </c>
      <c r="V1862" s="203">
        <v>3.95</v>
      </c>
      <c r="W1862" s="203">
        <v>4.59</v>
      </c>
      <c r="X1862" s="203">
        <v>5.44</v>
      </c>
      <c r="Y1862" s="203">
        <v>5.65</v>
      </c>
      <c r="Z1862" s="203">
        <v>5.67</v>
      </c>
      <c r="AA1862" s="203">
        <v>5.55</v>
      </c>
      <c r="AB1862" s="203">
        <v>5.06</v>
      </c>
      <c r="AC1862" s="203">
        <v>4.24</v>
      </c>
      <c r="AD1862" s="203">
        <v>3.57</v>
      </c>
      <c r="AE1862" s="203">
        <v>3.33</v>
      </c>
      <c r="AF1862" s="203">
        <v>2.97</v>
      </c>
      <c r="AG1862" s="179">
        <v>3.61089210490556</v>
      </c>
      <c r="AH1862" s="179">
        <v>4.47116733993008</v>
      </c>
      <c r="AI1862" s="179">
        <v>5.19560964310862</v>
      </c>
      <c r="AJ1862" s="179">
        <v>6.15775957701763</v>
      </c>
      <c r="AK1862" s="179">
        <v>6.39546720774809</v>
      </c>
      <c r="AL1862" s="179">
        <v>6.41810602972242</v>
      </c>
      <c r="AM1862" s="179">
        <v>6.28227309787644</v>
      </c>
      <c r="AN1862" s="179">
        <v>5.72762195950537</v>
      </c>
      <c r="AO1862" s="179">
        <v>4.79943025855786</v>
      </c>
      <c r="AP1862" s="179">
        <v>4.04102972241782</v>
      </c>
      <c r="AQ1862" s="179">
        <v>3.76936385872586</v>
      </c>
      <c r="AR1862" s="179">
        <v>3.36186506318793</v>
      </c>
      <c r="AS1862" s="177">
        <v>0.8</v>
      </c>
      <c r="AT1862" s="180">
        <v>1.05467956552425</v>
      </c>
      <c r="AU1862" s="181">
        <v>1855</v>
      </c>
    </row>
    <row r="1863" customHeight="1" spans="1:47">
      <c r="A1863" s="184" t="s">
        <v>2089</v>
      </c>
      <c r="B1863" s="185" t="s">
        <v>2135</v>
      </c>
      <c r="C1863" s="167" t="s">
        <v>2140</v>
      </c>
      <c r="D1863" s="186">
        <v>0</v>
      </c>
      <c r="E1863" s="186">
        <v>0.65</v>
      </c>
      <c r="F1863" s="186" t="s">
        <v>160</v>
      </c>
      <c r="G1863" s="186" t="s">
        <v>160</v>
      </c>
      <c r="H1863" s="186" t="s">
        <v>160</v>
      </c>
      <c r="I1863" s="196" t="s">
        <v>160</v>
      </c>
      <c r="J1863" s="186" t="s">
        <v>160</v>
      </c>
      <c r="K1863" s="196" t="s">
        <v>160</v>
      </c>
      <c r="L1863" s="171">
        <v>0.2978</v>
      </c>
      <c r="M1863" s="172">
        <v>2089</v>
      </c>
      <c r="N1863" s="173">
        <v>104.22</v>
      </c>
      <c r="O1863" s="173">
        <v>35.13</v>
      </c>
      <c r="Q1863" s="175">
        <v>33.83</v>
      </c>
      <c r="S1863" s="174">
        <f t="shared" si="56"/>
        <v>1.295184</v>
      </c>
      <c r="T1863" s="177">
        <f t="shared" si="57"/>
        <v>-1</v>
      </c>
      <c r="U1863" s="203">
        <v>3.19</v>
      </c>
      <c r="V1863" s="203">
        <v>3.95</v>
      </c>
      <c r="W1863" s="203">
        <v>4.59</v>
      </c>
      <c r="X1863" s="203">
        <v>5.44</v>
      </c>
      <c r="Y1863" s="203">
        <v>5.65</v>
      </c>
      <c r="Z1863" s="203">
        <v>5.67</v>
      </c>
      <c r="AA1863" s="203">
        <v>5.55</v>
      </c>
      <c r="AB1863" s="203">
        <v>5.06</v>
      </c>
      <c r="AC1863" s="203">
        <v>4.24</v>
      </c>
      <c r="AD1863" s="203">
        <v>3.57</v>
      </c>
      <c r="AE1863" s="203">
        <v>3.33</v>
      </c>
      <c r="AF1863" s="203">
        <v>2.97</v>
      </c>
      <c r="AG1863" s="179">
        <v>3.6177293110477</v>
      </c>
      <c r="AH1863" s="179">
        <v>4.4796334729274</v>
      </c>
      <c r="AI1863" s="179">
        <v>5.20544750398399</v>
      </c>
      <c r="AJ1863" s="179">
        <v>6.16941926398103</v>
      </c>
      <c r="AK1863" s="179">
        <v>6.40757699292147</v>
      </c>
      <c r="AL1863" s="179">
        <v>6.43025868139199</v>
      </c>
      <c r="AM1863" s="179">
        <v>6.29416855056888</v>
      </c>
      <c r="AN1863" s="179">
        <v>5.73846718304117</v>
      </c>
      <c r="AO1863" s="179">
        <v>4.80851795574992</v>
      </c>
      <c r="AP1863" s="179">
        <v>4.04868139198755</v>
      </c>
      <c r="AQ1863" s="179">
        <v>3.77650113034133</v>
      </c>
      <c r="AR1863" s="179">
        <v>3.36823073787199</v>
      </c>
      <c r="AS1863" s="177">
        <v>0.8</v>
      </c>
      <c r="AT1863" s="180">
        <v>1.05371559396141</v>
      </c>
      <c r="AU1863" s="181">
        <v>1856</v>
      </c>
    </row>
    <row r="1864" customHeight="1" spans="1:47">
      <c r="A1864" s="184" t="s">
        <v>2089</v>
      </c>
      <c r="B1864" s="185" t="s">
        <v>2135</v>
      </c>
      <c r="C1864" s="167" t="s">
        <v>2141</v>
      </c>
      <c r="D1864" s="186">
        <v>0</v>
      </c>
      <c r="E1864" s="186">
        <v>0.65</v>
      </c>
      <c r="F1864" s="186" t="s">
        <v>160</v>
      </c>
      <c r="G1864" s="186" t="s">
        <v>160</v>
      </c>
      <c r="H1864" s="186" t="s">
        <v>160</v>
      </c>
      <c r="I1864" s="196" t="s">
        <v>160</v>
      </c>
      <c r="J1864" s="186" t="s">
        <v>160</v>
      </c>
      <c r="K1864" s="196" t="s">
        <v>160</v>
      </c>
      <c r="L1864" s="171">
        <v>0.2978</v>
      </c>
      <c r="M1864" s="172">
        <v>1883</v>
      </c>
      <c r="N1864" s="173">
        <v>103.87</v>
      </c>
      <c r="O1864" s="173">
        <v>35.38</v>
      </c>
      <c r="Q1864" s="175">
        <v>34.98</v>
      </c>
      <c r="S1864" s="174">
        <f t="shared" si="56"/>
        <v>1.300776</v>
      </c>
      <c r="T1864" s="177">
        <f t="shared" si="57"/>
        <v>-1</v>
      </c>
      <c r="U1864" s="203">
        <v>3.3</v>
      </c>
      <c r="V1864" s="203">
        <v>4.01</v>
      </c>
      <c r="W1864" s="203">
        <v>4.59</v>
      </c>
      <c r="X1864" s="203">
        <v>5.45</v>
      </c>
      <c r="Y1864" s="203">
        <v>5.55</v>
      </c>
      <c r="Z1864" s="203">
        <v>5.54</v>
      </c>
      <c r="AA1864" s="203">
        <v>5.51</v>
      </c>
      <c r="AB1864" s="203">
        <v>5.12</v>
      </c>
      <c r="AC1864" s="203">
        <v>4.21</v>
      </c>
      <c r="AD1864" s="203">
        <v>3.69</v>
      </c>
      <c r="AE1864" s="203">
        <v>3.44</v>
      </c>
      <c r="AF1864" s="203">
        <v>3.03</v>
      </c>
      <c r="AG1864" s="179">
        <v>3.78173582538423</v>
      </c>
      <c r="AH1864" s="179">
        <v>4.59538201811841</v>
      </c>
      <c r="AI1864" s="179">
        <v>5.26005073894352</v>
      </c>
      <c r="AJ1864" s="179">
        <v>6.24559401464972</v>
      </c>
      <c r="AK1864" s="179">
        <v>6.36019206996439</v>
      </c>
      <c r="AL1864" s="179">
        <v>6.34873226443292</v>
      </c>
      <c r="AM1864" s="179">
        <v>6.31435284783852</v>
      </c>
      <c r="AN1864" s="179">
        <v>5.86742043211129</v>
      </c>
      <c r="AO1864" s="179">
        <v>4.82457812874776</v>
      </c>
      <c r="AP1864" s="179">
        <v>4.22866824111146</v>
      </c>
      <c r="AQ1864" s="179">
        <v>3.94217310282477</v>
      </c>
      <c r="AR1864" s="179">
        <v>3.47232107603461</v>
      </c>
      <c r="AS1864" s="177">
        <v>0.8</v>
      </c>
      <c r="AT1864" s="180">
        <v>1.05322500129103</v>
      </c>
      <c r="AU1864" s="181">
        <v>1857</v>
      </c>
    </row>
    <row r="1865" customHeight="1" spans="1:47">
      <c r="A1865" s="184" t="s">
        <v>2089</v>
      </c>
      <c r="B1865" s="185" t="s">
        <v>2135</v>
      </c>
      <c r="C1865" s="167" t="s">
        <v>2142</v>
      </c>
      <c r="D1865" s="186">
        <v>0</v>
      </c>
      <c r="E1865" s="186">
        <v>0.65</v>
      </c>
      <c r="F1865" s="186" t="s">
        <v>160</v>
      </c>
      <c r="G1865" s="186" t="s">
        <v>160</v>
      </c>
      <c r="H1865" s="186" t="s">
        <v>160</v>
      </c>
      <c r="I1865" s="196" t="s">
        <v>160</v>
      </c>
      <c r="J1865" s="186" t="s">
        <v>160</v>
      </c>
      <c r="K1865" s="196" t="s">
        <v>160</v>
      </c>
      <c r="L1865" s="171">
        <v>0.2978</v>
      </c>
      <c r="M1865" s="172">
        <v>1875</v>
      </c>
      <c r="N1865" s="173">
        <v>104.47</v>
      </c>
      <c r="O1865" s="173">
        <v>34.85</v>
      </c>
      <c r="Q1865" s="175">
        <v>33.95</v>
      </c>
      <c r="S1865" s="174">
        <f t="shared" si="56"/>
        <v>1.251576</v>
      </c>
      <c r="T1865" s="177">
        <f t="shared" si="57"/>
        <v>-1</v>
      </c>
      <c r="U1865" s="203">
        <v>3.23</v>
      </c>
      <c r="V1865" s="203">
        <v>3.82</v>
      </c>
      <c r="W1865" s="203">
        <v>4.35</v>
      </c>
      <c r="X1865" s="203">
        <v>5.12</v>
      </c>
      <c r="Y1865" s="203">
        <v>5.34</v>
      </c>
      <c r="Z1865" s="203">
        <v>5.3</v>
      </c>
      <c r="AA1865" s="203">
        <v>5.36</v>
      </c>
      <c r="AB1865" s="203">
        <v>5.03</v>
      </c>
      <c r="AC1865" s="203">
        <v>4.05</v>
      </c>
      <c r="AD1865" s="203">
        <v>3.45</v>
      </c>
      <c r="AE1865" s="203">
        <v>3.31</v>
      </c>
      <c r="AF1865" s="203">
        <v>3.05</v>
      </c>
      <c r="AG1865" s="179">
        <v>3.66150076383695</v>
      </c>
      <c r="AH1865" s="179">
        <v>4.33031978881027</v>
      </c>
      <c r="AI1865" s="179">
        <v>4.9311233197185</v>
      </c>
      <c r="AJ1865" s="179">
        <v>5.80398882688706</v>
      </c>
      <c r="AK1865" s="179">
        <v>6.05337897179237</v>
      </c>
      <c r="AL1865" s="179">
        <v>6.00803530908231</v>
      </c>
      <c r="AM1865" s="179">
        <v>6.07605080314739</v>
      </c>
      <c r="AN1865" s="179">
        <v>5.70196558578944</v>
      </c>
      <c r="AO1865" s="179">
        <v>4.59104584939309</v>
      </c>
      <c r="AP1865" s="179">
        <v>3.91089090874226</v>
      </c>
      <c r="AQ1865" s="179">
        <v>3.75218808925707</v>
      </c>
      <c r="AR1865" s="179">
        <v>3.45745428164171</v>
      </c>
      <c r="AS1865" s="177">
        <v>0.8</v>
      </c>
      <c r="AT1865" s="180">
        <v>1.05581567486616</v>
      </c>
      <c r="AU1865" s="181">
        <v>1858</v>
      </c>
    </row>
    <row r="1866" customHeight="1" spans="1:47">
      <c r="A1866" s="184" t="s">
        <v>2089</v>
      </c>
      <c r="B1866" s="185" t="s">
        <v>2135</v>
      </c>
      <c r="C1866" s="167" t="s">
        <v>2143</v>
      </c>
      <c r="D1866" s="186">
        <v>0</v>
      </c>
      <c r="E1866" s="186">
        <v>0.65</v>
      </c>
      <c r="F1866" s="186" t="s">
        <v>160</v>
      </c>
      <c r="G1866" s="186" t="s">
        <v>160</v>
      </c>
      <c r="H1866" s="186" t="s">
        <v>160</v>
      </c>
      <c r="I1866" s="196" t="s">
        <v>160</v>
      </c>
      <c r="J1866" s="186" t="s">
        <v>160</v>
      </c>
      <c r="K1866" s="196" t="s">
        <v>160</v>
      </c>
      <c r="L1866" s="171">
        <v>0.2978</v>
      </c>
      <c r="M1866" s="172">
        <v>2317</v>
      </c>
      <c r="N1866" s="173">
        <v>104.03</v>
      </c>
      <c r="O1866" s="173">
        <v>34.43</v>
      </c>
      <c r="Q1866" s="175">
        <v>33.23</v>
      </c>
      <c r="S1866" s="174">
        <f t="shared" si="56"/>
        <v>1.251576</v>
      </c>
      <c r="T1866" s="177">
        <f t="shared" si="57"/>
        <v>-1</v>
      </c>
      <c r="U1866" s="203">
        <v>3.23</v>
      </c>
      <c r="V1866" s="203">
        <v>3.82</v>
      </c>
      <c r="W1866" s="203">
        <v>4.35</v>
      </c>
      <c r="X1866" s="203">
        <v>5.12</v>
      </c>
      <c r="Y1866" s="203">
        <v>5.34</v>
      </c>
      <c r="Z1866" s="203">
        <v>5.3</v>
      </c>
      <c r="AA1866" s="203">
        <v>5.36</v>
      </c>
      <c r="AB1866" s="203">
        <v>5.03</v>
      </c>
      <c r="AC1866" s="203">
        <v>4.05</v>
      </c>
      <c r="AD1866" s="203">
        <v>3.45</v>
      </c>
      <c r="AE1866" s="203">
        <v>3.31</v>
      </c>
      <c r="AF1866" s="203">
        <v>3.05</v>
      </c>
      <c r="AG1866" s="179">
        <v>3.64013218534072</v>
      </c>
      <c r="AH1866" s="179">
        <v>4.30504797151751</v>
      </c>
      <c r="AI1866" s="179">
        <v>4.90234520316785</v>
      </c>
      <c r="AJ1866" s="179">
        <v>5.77011665292399</v>
      </c>
      <c r="AK1866" s="179">
        <v>6.01805135285432</v>
      </c>
      <c r="AL1866" s="179">
        <v>5.97297231650335</v>
      </c>
      <c r="AM1866" s="179">
        <v>6.04059087102981</v>
      </c>
      <c r="AN1866" s="179">
        <v>5.66868882113431</v>
      </c>
      <c r="AO1866" s="179">
        <v>4.56425243053558</v>
      </c>
      <c r="AP1866" s="179">
        <v>3.88806688527105</v>
      </c>
      <c r="AQ1866" s="179">
        <v>3.73029025804266</v>
      </c>
      <c r="AR1866" s="179">
        <v>3.43727652176136</v>
      </c>
      <c r="AS1866" s="177">
        <v>0.8</v>
      </c>
      <c r="AT1866" s="180">
        <v>1.03966443272019</v>
      </c>
      <c r="AU1866" s="181">
        <v>1859</v>
      </c>
    </row>
    <row r="1867" customHeight="1" spans="1:47">
      <c r="A1867" s="184" t="s">
        <v>2089</v>
      </c>
      <c r="B1867" s="185" t="s">
        <v>2144</v>
      </c>
      <c r="C1867" s="167" t="s">
        <v>2145</v>
      </c>
      <c r="D1867" s="186">
        <v>0</v>
      </c>
      <c r="E1867" s="186">
        <v>0.65</v>
      </c>
      <c r="F1867" s="186" t="s">
        <v>160</v>
      </c>
      <c r="G1867" s="186" t="s">
        <v>160</v>
      </c>
      <c r="H1867" s="186" t="s">
        <v>160</v>
      </c>
      <c r="I1867" s="196" t="s">
        <v>160</v>
      </c>
      <c r="J1867" s="186" t="s">
        <v>160</v>
      </c>
      <c r="K1867" s="196" t="s">
        <v>160</v>
      </c>
      <c r="L1867" s="171">
        <v>0.2978</v>
      </c>
      <c r="M1867" s="172">
        <v>2884</v>
      </c>
      <c r="N1867" s="173">
        <v>102.92</v>
      </c>
      <c r="O1867" s="173">
        <v>34.98</v>
      </c>
      <c r="Q1867" s="175">
        <v>35.58</v>
      </c>
      <c r="S1867" s="174">
        <f t="shared" ref="S1867:S1930" si="58">(U1867*31+V1867*28+W1867*31+X1867*30+Y1867*31+Z1867*30+AA1867*31+AB1867*31+AC1867*30+AD1867*31+AE1867*30+AF1867*31)*AS1867/1000</f>
        <v>1.34664</v>
      </c>
      <c r="T1867" s="177">
        <f t="shared" ref="T1867:T1930" si="59">P1867/S1867-1</f>
        <v>-1</v>
      </c>
      <c r="U1867" s="203">
        <v>3.46</v>
      </c>
      <c r="V1867" s="203">
        <v>4.14</v>
      </c>
      <c r="W1867" s="203">
        <v>4.68</v>
      </c>
      <c r="X1867" s="203">
        <v>5.57</v>
      </c>
      <c r="Y1867" s="203">
        <v>5.56</v>
      </c>
      <c r="Z1867" s="203">
        <v>5.52</v>
      </c>
      <c r="AA1867" s="203">
        <v>5.63</v>
      </c>
      <c r="AB1867" s="203">
        <v>5.38</v>
      </c>
      <c r="AC1867" s="203">
        <v>4.41</v>
      </c>
      <c r="AD1867" s="203">
        <v>3.99</v>
      </c>
      <c r="AE1867" s="203">
        <v>3.7</v>
      </c>
      <c r="AF1867" s="203">
        <v>3.28</v>
      </c>
      <c r="AG1867" s="179">
        <v>3.99471419236024</v>
      </c>
      <c r="AH1867" s="179">
        <v>4.77980253074318</v>
      </c>
      <c r="AI1867" s="179">
        <v>5.40325503475316</v>
      </c>
      <c r="AJ1867" s="179">
        <v>6.43079712469554</v>
      </c>
      <c r="AK1867" s="179">
        <v>6.41925170795461</v>
      </c>
      <c r="AL1867" s="179">
        <v>6.37307004099091</v>
      </c>
      <c r="AM1867" s="179">
        <v>6.50006962514109</v>
      </c>
      <c r="AN1867" s="179">
        <v>6.21143420661795</v>
      </c>
      <c r="AO1867" s="179">
        <v>5.09152878274817</v>
      </c>
      <c r="AP1867" s="179">
        <v>4.6066212796293</v>
      </c>
      <c r="AQ1867" s="179">
        <v>4.27180419414246</v>
      </c>
      <c r="AR1867" s="179">
        <v>3.78689669102358</v>
      </c>
      <c r="AS1867" s="177">
        <v>0.8</v>
      </c>
      <c r="AT1867" s="180">
        <v>1.03966443272019</v>
      </c>
      <c r="AU1867" s="181">
        <v>1860</v>
      </c>
    </row>
    <row r="1868" customHeight="1" spans="1:47">
      <c r="A1868" s="184" t="s">
        <v>2089</v>
      </c>
      <c r="B1868" s="185" t="s">
        <v>2144</v>
      </c>
      <c r="C1868" s="167" t="s">
        <v>2146</v>
      </c>
      <c r="D1868" s="186">
        <v>0</v>
      </c>
      <c r="E1868" s="186">
        <v>0.65</v>
      </c>
      <c r="F1868" s="186" t="s">
        <v>160</v>
      </c>
      <c r="G1868" s="186" t="s">
        <v>160</v>
      </c>
      <c r="H1868" s="186" t="s">
        <v>160</v>
      </c>
      <c r="I1868" s="196" t="s">
        <v>160</v>
      </c>
      <c r="J1868" s="186" t="s">
        <v>160</v>
      </c>
      <c r="K1868" s="196" t="s">
        <v>160</v>
      </c>
      <c r="L1868" s="171">
        <v>0.2978</v>
      </c>
      <c r="M1868" s="172">
        <v>2770</v>
      </c>
      <c r="N1868" s="173">
        <v>103.35</v>
      </c>
      <c r="O1868" s="173">
        <v>34.7</v>
      </c>
      <c r="Q1868" s="175">
        <v>35.1</v>
      </c>
      <c r="S1868" s="174">
        <f t="shared" si="58"/>
        <v>1.284448</v>
      </c>
      <c r="T1868" s="177">
        <f t="shared" si="59"/>
        <v>-1</v>
      </c>
      <c r="U1868" s="203">
        <v>3.39</v>
      </c>
      <c r="V1868" s="203">
        <v>4.03</v>
      </c>
      <c r="W1868" s="203">
        <v>4.51</v>
      </c>
      <c r="X1868" s="203">
        <v>5.27</v>
      </c>
      <c r="Y1868" s="203">
        <v>5.29</v>
      </c>
      <c r="Z1868" s="203">
        <v>5.23</v>
      </c>
      <c r="AA1868" s="203">
        <v>5.31</v>
      </c>
      <c r="AB1868" s="203">
        <v>5.09</v>
      </c>
      <c r="AC1868" s="203">
        <v>4.15</v>
      </c>
      <c r="AD1868" s="203">
        <v>3.72</v>
      </c>
      <c r="AE1868" s="203">
        <v>3.57</v>
      </c>
      <c r="AF1868" s="203">
        <v>3.21</v>
      </c>
      <c r="AG1868" s="179">
        <v>3.88816674555918</v>
      </c>
      <c r="AH1868" s="179">
        <v>4.6222159246618</v>
      </c>
      <c r="AI1868" s="179">
        <v>5.17275280898876</v>
      </c>
      <c r="AJ1868" s="179">
        <v>6.04443620917312</v>
      </c>
      <c r="AK1868" s="179">
        <v>6.06737524602008</v>
      </c>
      <c r="AL1868" s="179">
        <v>5.99855813547921</v>
      </c>
      <c r="AM1868" s="179">
        <v>6.09031428286704</v>
      </c>
      <c r="AN1868" s="179">
        <v>5.83798487755051</v>
      </c>
      <c r="AO1868" s="179">
        <v>4.75985014574354</v>
      </c>
      <c r="AP1868" s="179">
        <v>4.26666085353397</v>
      </c>
      <c r="AQ1868" s="179">
        <v>4.09461807718179</v>
      </c>
      <c r="AR1868" s="179">
        <v>3.68171541393657</v>
      </c>
      <c r="AS1868" s="177">
        <v>0.8</v>
      </c>
      <c r="AT1868" s="180">
        <v>1.04026648921844</v>
      </c>
      <c r="AU1868" s="181">
        <v>1861</v>
      </c>
    </row>
    <row r="1869" customHeight="1" spans="1:47">
      <c r="A1869" s="184" t="s">
        <v>2089</v>
      </c>
      <c r="B1869" s="185" t="s">
        <v>2144</v>
      </c>
      <c r="C1869" s="167" t="s">
        <v>2147</v>
      </c>
      <c r="D1869" s="186">
        <v>0</v>
      </c>
      <c r="E1869" s="186">
        <v>0.65</v>
      </c>
      <c r="F1869" s="186" t="s">
        <v>160</v>
      </c>
      <c r="G1869" s="186" t="s">
        <v>160</v>
      </c>
      <c r="H1869" s="186" t="s">
        <v>160</v>
      </c>
      <c r="I1869" s="196" t="s">
        <v>160</v>
      </c>
      <c r="J1869" s="186" t="s">
        <v>160</v>
      </c>
      <c r="K1869" s="196" t="s">
        <v>160</v>
      </c>
      <c r="L1869" s="171">
        <v>0.2978</v>
      </c>
      <c r="M1869" s="172">
        <v>2541</v>
      </c>
      <c r="N1869" s="173">
        <v>103.5</v>
      </c>
      <c r="O1869" s="173">
        <v>34.58</v>
      </c>
      <c r="Q1869" s="175">
        <v>34.88</v>
      </c>
      <c r="S1869" s="174">
        <f t="shared" si="58"/>
        <v>1.284448</v>
      </c>
      <c r="T1869" s="177">
        <f t="shared" si="59"/>
        <v>-1</v>
      </c>
      <c r="U1869" s="203">
        <v>3.39</v>
      </c>
      <c r="V1869" s="203">
        <v>4.03</v>
      </c>
      <c r="W1869" s="203">
        <v>4.51</v>
      </c>
      <c r="X1869" s="203">
        <v>5.27</v>
      </c>
      <c r="Y1869" s="203">
        <v>5.29</v>
      </c>
      <c r="Z1869" s="203">
        <v>5.23</v>
      </c>
      <c r="AA1869" s="203">
        <v>5.31</v>
      </c>
      <c r="AB1869" s="203">
        <v>5.09</v>
      </c>
      <c r="AC1869" s="203">
        <v>4.15</v>
      </c>
      <c r="AD1869" s="203">
        <v>3.72</v>
      </c>
      <c r="AE1869" s="203">
        <v>3.57</v>
      </c>
      <c r="AF1869" s="203">
        <v>3.21</v>
      </c>
      <c r="AG1869" s="179">
        <v>3.88073457236105</v>
      </c>
      <c r="AH1869" s="179">
        <v>4.61338062732006</v>
      </c>
      <c r="AI1869" s="179">
        <v>5.16286516853933</v>
      </c>
      <c r="AJ1869" s="179">
        <v>6.03288235880316</v>
      </c>
      <c r="AK1869" s="179">
        <v>6.05577754802063</v>
      </c>
      <c r="AL1869" s="179">
        <v>5.98709198036822</v>
      </c>
      <c r="AM1869" s="179">
        <v>6.0786727372381</v>
      </c>
      <c r="AN1869" s="179">
        <v>5.82682565584594</v>
      </c>
      <c r="AO1869" s="179">
        <v>4.75075176262488</v>
      </c>
      <c r="AP1869" s="179">
        <v>4.25850519444929</v>
      </c>
      <c r="AQ1869" s="179">
        <v>4.08679127531827</v>
      </c>
      <c r="AR1869" s="179">
        <v>3.67467786940382</v>
      </c>
      <c r="AS1869" s="177">
        <v>0.8</v>
      </c>
      <c r="AT1869" s="180">
        <v>1.04008428790975</v>
      </c>
      <c r="AU1869" s="181">
        <v>1862</v>
      </c>
    </row>
    <row r="1870" customHeight="1" spans="1:47">
      <c r="A1870" s="184" t="s">
        <v>2089</v>
      </c>
      <c r="B1870" s="185" t="s">
        <v>2144</v>
      </c>
      <c r="C1870" s="167" t="s">
        <v>2148</v>
      </c>
      <c r="D1870" s="186">
        <v>0</v>
      </c>
      <c r="E1870" s="186">
        <v>0.65</v>
      </c>
      <c r="F1870" s="186" t="s">
        <v>160</v>
      </c>
      <c r="G1870" s="186" t="s">
        <v>160</v>
      </c>
      <c r="H1870" s="186" t="s">
        <v>160</v>
      </c>
      <c r="I1870" s="196" t="s">
        <v>160</v>
      </c>
      <c r="J1870" s="186" t="s">
        <v>160</v>
      </c>
      <c r="K1870" s="196" t="s">
        <v>160</v>
      </c>
      <c r="L1870" s="171">
        <v>0.2978</v>
      </c>
      <c r="M1870" s="172">
        <v>1359</v>
      </c>
      <c r="N1870" s="173">
        <v>104.37</v>
      </c>
      <c r="O1870" s="173">
        <v>33.78</v>
      </c>
      <c r="Q1870" s="175">
        <v>33.08</v>
      </c>
      <c r="S1870" s="174">
        <f t="shared" si="58"/>
        <v>1.196976</v>
      </c>
      <c r="T1870" s="177">
        <f t="shared" si="59"/>
        <v>-1</v>
      </c>
      <c r="U1870" s="203">
        <v>3.28</v>
      </c>
      <c r="V1870" s="203">
        <v>3.73</v>
      </c>
      <c r="W1870" s="203">
        <v>4.16</v>
      </c>
      <c r="X1870" s="203">
        <v>4.86</v>
      </c>
      <c r="Y1870" s="203">
        <v>5.02</v>
      </c>
      <c r="Z1870" s="203">
        <v>4.89</v>
      </c>
      <c r="AA1870" s="203">
        <v>5.04</v>
      </c>
      <c r="AB1870" s="203">
        <v>4.73</v>
      </c>
      <c r="AC1870" s="203">
        <v>3.82</v>
      </c>
      <c r="AD1870" s="203">
        <v>3.23</v>
      </c>
      <c r="AE1870" s="203">
        <v>3.29</v>
      </c>
      <c r="AF1870" s="203">
        <v>3.12</v>
      </c>
      <c r="AG1870" s="179">
        <v>3.6834289075136</v>
      </c>
      <c r="AH1870" s="179">
        <v>4.18877738567858</v>
      </c>
      <c r="AI1870" s="179">
        <v>4.67166593148066</v>
      </c>
      <c r="AJ1870" s="179">
        <v>5.45776356418174</v>
      </c>
      <c r="AK1870" s="179">
        <v>5.63744302308484</v>
      </c>
      <c r="AL1870" s="179">
        <v>5.49145346272607</v>
      </c>
      <c r="AM1870" s="179">
        <v>5.65990295544773</v>
      </c>
      <c r="AN1870" s="179">
        <v>5.31177400382297</v>
      </c>
      <c r="AO1870" s="179">
        <v>4.28984708131157</v>
      </c>
      <c r="AP1870" s="179">
        <v>3.62727907660638</v>
      </c>
      <c r="AQ1870" s="179">
        <v>3.69465887369504</v>
      </c>
      <c r="AR1870" s="179">
        <v>3.5037494486105</v>
      </c>
      <c r="AS1870" s="177">
        <v>0.8</v>
      </c>
      <c r="AT1870" s="180">
        <v>1.03820682225074</v>
      </c>
      <c r="AU1870" s="181">
        <v>1863</v>
      </c>
    </row>
    <row r="1871" customHeight="1" spans="1:47">
      <c r="A1871" s="184" t="s">
        <v>2089</v>
      </c>
      <c r="B1871" s="185" t="s">
        <v>2144</v>
      </c>
      <c r="C1871" s="167" t="s">
        <v>2149</v>
      </c>
      <c r="D1871" s="186">
        <v>0</v>
      </c>
      <c r="E1871" s="186">
        <v>0.65</v>
      </c>
      <c r="F1871" s="186" t="s">
        <v>160</v>
      </c>
      <c r="G1871" s="186" t="s">
        <v>160</v>
      </c>
      <c r="H1871" s="186" t="s">
        <v>160</v>
      </c>
      <c r="I1871" s="196" t="s">
        <v>160</v>
      </c>
      <c r="J1871" s="186" t="s">
        <v>160</v>
      </c>
      <c r="K1871" s="196" t="s">
        <v>160</v>
      </c>
      <c r="L1871" s="171">
        <v>0.2978</v>
      </c>
      <c r="M1871" s="172">
        <v>2381</v>
      </c>
      <c r="N1871" s="173">
        <v>103.22</v>
      </c>
      <c r="O1871" s="173">
        <v>34.05</v>
      </c>
      <c r="Q1871" s="175">
        <v>34.15</v>
      </c>
      <c r="S1871" s="174">
        <f t="shared" si="58"/>
        <v>1.284448</v>
      </c>
      <c r="T1871" s="177">
        <f t="shared" si="59"/>
        <v>-1</v>
      </c>
      <c r="U1871" s="203">
        <v>3.39</v>
      </c>
      <c r="V1871" s="203">
        <v>4.03</v>
      </c>
      <c r="W1871" s="203">
        <v>4.51</v>
      </c>
      <c r="X1871" s="203">
        <v>5.27</v>
      </c>
      <c r="Y1871" s="203">
        <v>5.29</v>
      </c>
      <c r="Z1871" s="203">
        <v>5.23</v>
      </c>
      <c r="AA1871" s="203">
        <v>5.31</v>
      </c>
      <c r="AB1871" s="203">
        <v>5.09</v>
      </c>
      <c r="AC1871" s="203">
        <v>4.15</v>
      </c>
      <c r="AD1871" s="203">
        <v>3.72</v>
      </c>
      <c r="AE1871" s="203">
        <v>3.57</v>
      </c>
      <c r="AF1871" s="203">
        <v>3.21</v>
      </c>
      <c r="AG1871" s="179">
        <v>3.85176598819104</v>
      </c>
      <c r="AH1871" s="179">
        <v>4.57894304790852</v>
      </c>
      <c r="AI1871" s="179">
        <v>5.12432584269663</v>
      </c>
      <c r="AJ1871" s="179">
        <v>5.98784860111114</v>
      </c>
      <c r="AK1871" s="179">
        <v>6.01057288422731</v>
      </c>
      <c r="AL1871" s="179">
        <v>5.9424000348788</v>
      </c>
      <c r="AM1871" s="179">
        <v>6.03329716734348</v>
      </c>
      <c r="AN1871" s="179">
        <v>5.7833300530656</v>
      </c>
      <c r="AO1871" s="179">
        <v>4.71528874660555</v>
      </c>
      <c r="AP1871" s="179">
        <v>4.22671665960786</v>
      </c>
      <c r="AQ1871" s="179">
        <v>4.05628453623658</v>
      </c>
      <c r="AR1871" s="179">
        <v>3.64724744014549</v>
      </c>
      <c r="AS1871" s="177">
        <v>0.8</v>
      </c>
      <c r="AT1871" s="180">
        <v>1.03829222554192</v>
      </c>
      <c r="AU1871" s="181">
        <v>1864</v>
      </c>
    </row>
    <row r="1872" customHeight="1" spans="1:47">
      <c r="A1872" s="184" t="s">
        <v>2089</v>
      </c>
      <c r="B1872" s="185" t="s">
        <v>2144</v>
      </c>
      <c r="C1872" s="167" t="s">
        <v>2150</v>
      </c>
      <c r="D1872" s="186">
        <v>0</v>
      </c>
      <c r="E1872" s="186">
        <v>0.65</v>
      </c>
      <c r="F1872" s="186" t="s">
        <v>160</v>
      </c>
      <c r="G1872" s="186" t="s">
        <v>160</v>
      </c>
      <c r="H1872" s="186" t="s">
        <v>160</v>
      </c>
      <c r="I1872" s="196" t="s">
        <v>160</v>
      </c>
      <c r="J1872" s="186" t="s">
        <v>160</v>
      </c>
      <c r="K1872" s="196" t="s">
        <v>160</v>
      </c>
      <c r="L1872" s="171">
        <v>0.2978</v>
      </c>
      <c r="M1872" s="172">
        <v>3479</v>
      </c>
      <c r="N1872" s="173">
        <v>102.07</v>
      </c>
      <c r="O1872" s="173">
        <v>34</v>
      </c>
      <c r="Q1872" s="175">
        <v>34.1</v>
      </c>
      <c r="S1872" s="174">
        <f t="shared" si="58"/>
        <v>1.34664</v>
      </c>
      <c r="T1872" s="177">
        <f t="shared" si="59"/>
        <v>-1</v>
      </c>
      <c r="U1872" s="203">
        <v>3.46</v>
      </c>
      <c r="V1872" s="203">
        <v>4.14</v>
      </c>
      <c r="W1872" s="203">
        <v>4.68</v>
      </c>
      <c r="X1872" s="203">
        <v>5.57</v>
      </c>
      <c r="Y1872" s="203">
        <v>5.56</v>
      </c>
      <c r="Z1872" s="203">
        <v>5.52</v>
      </c>
      <c r="AA1872" s="203">
        <v>5.63</v>
      </c>
      <c r="AB1872" s="203">
        <v>5.38</v>
      </c>
      <c r="AC1872" s="203">
        <v>4.41</v>
      </c>
      <c r="AD1872" s="203">
        <v>3.99</v>
      </c>
      <c r="AE1872" s="203">
        <v>3.7</v>
      </c>
      <c r="AF1872" s="203">
        <v>3.28</v>
      </c>
      <c r="AG1872" s="179">
        <v>3.93767444899899</v>
      </c>
      <c r="AH1872" s="179">
        <v>4.7115526644092</v>
      </c>
      <c r="AI1872" s="179">
        <v>5.32610301194083</v>
      </c>
      <c r="AJ1872" s="179">
        <v>6.3389730291689</v>
      </c>
      <c r="AK1872" s="179">
        <v>6.32759246717757</v>
      </c>
      <c r="AL1872" s="179">
        <v>6.28207021921226</v>
      </c>
      <c r="AM1872" s="179">
        <v>6.40725640111685</v>
      </c>
      <c r="AN1872" s="179">
        <v>6.12274235133369</v>
      </c>
      <c r="AO1872" s="179">
        <v>5.01882783817501</v>
      </c>
      <c r="AP1872" s="179">
        <v>4.5408442345393</v>
      </c>
      <c r="AQ1872" s="179">
        <v>4.21080793679083</v>
      </c>
      <c r="AR1872" s="179">
        <v>3.73282433315511</v>
      </c>
      <c r="AS1872" s="177">
        <v>0.8</v>
      </c>
      <c r="AT1872" s="180">
        <v>1.040424612213</v>
      </c>
      <c r="AU1872" s="181">
        <v>1865</v>
      </c>
    </row>
    <row r="1873" customHeight="1" spans="1:47">
      <c r="A1873" s="184" t="s">
        <v>2089</v>
      </c>
      <c r="B1873" s="185" t="s">
        <v>2144</v>
      </c>
      <c r="C1873" s="167" t="s">
        <v>2151</v>
      </c>
      <c r="D1873" s="186">
        <v>0</v>
      </c>
      <c r="E1873" s="186">
        <v>0.65</v>
      </c>
      <c r="F1873" s="186" t="s">
        <v>160</v>
      </c>
      <c r="G1873" s="186" t="s">
        <v>160</v>
      </c>
      <c r="H1873" s="186" t="s">
        <v>160</v>
      </c>
      <c r="I1873" s="196" t="s">
        <v>160</v>
      </c>
      <c r="J1873" s="186" t="s">
        <v>160</v>
      </c>
      <c r="K1873" s="196" t="s">
        <v>160</v>
      </c>
      <c r="L1873" s="171">
        <v>0.2978</v>
      </c>
      <c r="M1873" s="172">
        <v>3114</v>
      </c>
      <c r="N1873" s="173">
        <v>102.48</v>
      </c>
      <c r="O1873" s="173">
        <v>34.58</v>
      </c>
      <c r="Q1873" s="175">
        <v>34.98</v>
      </c>
      <c r="S1873" s="174">
        <f t="shared" si="58"/>
        <v>1.34664</v>
      </c>
      <c r="T1873" s="177">
        <f t="shared" si="59"/>
        <v>-1</v>
      </c>
      <c r="U1873" s="203">
        <v>3.46</v>
      </c>
      <c r="V1873" s="203">
        <v>4.14</v>
      </c>
      <c r="W1873" s="203">
        <v>4.68</v>
      </c>
      <c r="X1873" s="203">
        <v>5.57</v>
      </c>
      <c r="Y1873" s="203">
        <v>5.56</v>
      </c>
      <c r="Z1873" s="203">
        <v>5.52</v>
      </c>
      <c r="AA1873" s="203">
        <v>5.63</v>
      </c>
      <c r="AB1873" s="203">
        <v>5.38</v>
      </c>
      <c r="AC1873" s="203">
        <v>4.41</v>
      </c>
      <c r="AD1873" s="203">
        <v>3.99</v>
      </c>
      <c r="AE1873" s="203">
        <v>3.7</v>
      </c>
      <c r="AF1873" s="203">
        <v>3.28</v>
      </c>
      <c r="AG1873" s="179">
        <v>3.97021279629299</v>
      </c>
      <c r="AH1873" s="179">
        <v>4.7504858314026</v>
      </c>
      <c r="AI1873" s="179">
        <v>5.37011441810729</v>
      </c>
      <c r="AJ1873" s="179">
        <v>6.39135412582427</v>
      </c>
      <c r="AK1873" s="179">
        <v>6.37987952236678</v>
      </c>
      <c r="AL1873" s="179">
        <v>6.3339811085368</v>
      </c>
      <c r="AM1873" s="179">
        <v>6.46020174656924</v>
      </c>
      <c r="AN1873" s="179">
        <v>6.17333666013188</v>
      </c>
      <c r="AO1873" s="179">
        <v>5.06030012475494</v>
      </c>
      <c r="AP1873" s="179">
        <v>4.57836677954019</v>
      </c>
      <c r="AQ1873" s="179">
        <v>4.24560327927286</v>
      </c>
      <c r="AR1873" s="179">
        <v>3.7636699340581</v>
      </c>
      <c r="AS1873" s="177">
        <v>0.8</v>
      </c>
      <c r="AT1873" s="180">
        <v>1.05438723712835</v>
      </c>
      <c r="AU1873" s="181">
        <v>1866</v>
      </c>
    </row>
    <row r="1874" customHeight="1" spans="1:47">
      <c r="A1874" s="184" t="s">
        <v>2089</v>
      </c>
      <c r="B1874" s="185" t="s">
        <v>2144</v>
      </c>
      <c r="C1874" s="167" t="s">
        <v>2152</v>
      </c>
      <c r="D1874" s="186">
        <v>0</v>
      </c>
      <c r="E1874" s="186">
        <v>0.65</v>
      </c>
      <c r="F1874" s="186" t="s">
        <v>160</v>
      </c>
      <c r="G1874" s="186" t="s">
        <v>160</v>
      </c>
      <c r="H1874" s="186" t="s">
        <v>160</v>
      </c>
      <c r="I1874" s="196" t="s">
        <v>160</v>
      </c>
      <c r="J1874" s="186" t="s">
        <v>160</v>
      </c>
      <c r="K1874" s="196" t="s">
        <v>160</v>
      </c>
      <c r="L1874" s="171">
        <v>0.2978</v>
      </c>
      <c r="M1874" s="172">
        <v>2932</v>
      </c>
      <c r="N1874" s="173">
        <v>102.52</v>
      </c>
      <c r="O1874" s="173">
        <v>35.2</v>
      </c>
      <c r="Q1874" s="175">
        <v>35.5</v>
      </c>
      <c r="S1874" s="174">
        <f t="shared" si="58"/>
        <v>1.332856</v>
      </c>
      <c r="T1874" s="177">
        <f t="shared" si="59"/>
        <v>-1</v>
      </c>
      <c r="U1874" s="203">
        <v>3.41</v>
      </c>
      <c r="V1874" s="203">
        <v>4.15</v>
      </c>
      <c r="W1874" s="203">
        <v>4.8</v>
      </c>
      <c r="X1874" s="203">
        <v>5.63</v>
      </c>
      <c r="Y1874" s="203">
        <v>5.51</v>
      </c>
      <c r="Z1874" s="203">
        <v>5.51</v>
      </c>
      <c r="AA1874" s="203">
        <v>5.55</v>
      </c>
      <c r="AB1874" s="203">
        <v>5.26</v>
      </c>
      <c r="AC1874" s="203">
        <v>4.31</v>
      </c>
      <c r="AD1874" s="203">
        <v>3.9</v>
      </c>
      <c r="AE1874" s="203">
        <v>3.59</v>
      </c>
      <c r="AF1874" s="203">
        <v>3.14</v>
      </c>
      <c r="AG1874" s="179">
        <v>3.93244899674083</v>
      </c>
      <c r="AH1874" s="179">
        <v>4.78582502535908</v>
      </c>
      <c r="AI1874" s="179">
        <v>5.53541207752375</v>
      </c>
      <c r="AJ1874" s="179">
        <v>6.49257708259557</v>
      </c>
      <c r="AK1874" s="179">
        <v>6.35419178065748</v>
      </c>
      <c r="AL1874" s="179">
        <v>6.35419178065748</v>
      </c>
      <c r="AM1874" s="179">
        <v>6.40032021463684</v>
      </c>
      <c r="AN1874" s="179">
        <v>6.06588906828645</v>
      </c>
      <c r="AO1874" s="179">
        <v>4.97033876127654</v>
      </c>
      <c r="AP1874" s="179">
        <v>4.49752231298805</v>
      </c>
      <c r="AQ1874" s="179">
        <v>4.14002694964797</v>
      </c>
      <c r="AR1874" s="179">
        <v>3.62108206738012</v>
      </c>
      <c r="AS1874" s="177">
        <v>0.8</v>
      </c>
      <c r="AT1874" s="180">
        <v>1.05484351956718</v>
      </c>
      <c r="AU1874" s="181">
        <v>1867</v>
      </c>
    </row>
    <row r="1875" customHeight="1" spans="1:47">
      <c r="A1875" s="184" t="s">
        <v>2089</v>
      </c>
      <c r="B1875" s="185" t="s">
        <v>2153</v>
      </c>
      <c r="C1875" s="167" t="s">
        <v>2154</v>
      </c>
      <c r="D1875" s="186">
        <v>0</v>
      </c>
      <c r="E1875" s="186">
        <v>0.55</v>
      </c>
      <c r="F1875" s="186" t="s">
        <v>160</v>
      </c>
      <c r="G1875" s="186" t="s">
        <v>160</v>
      </c>
      <c r="H1875" s="186" t="s">
        <v>160</v>
      </c>
      <c r="I1875" s="196" t="s">
        <v>160</v>
      </c>
      <c r="J1875" s="186" t="s">
        <v>160</v>
      </c>
      <c r="K1875" s="196" t="s">
        <v>160</v>
      </c>
      <c r="L1875" s="171">
        <v>0.2978</v>
      </c>
      <c r="M1875" s="172">
        <v>1526</v>
      </c>
      <c r="N1875" s="173">
        <v>102.18</v>
      </c>
      <c r="O1875" s="173">
        <v>38.5</v>
      </c>
      <c r="Q1875" s="175">
        <v>37.7</v>
      </c>
      <c r="S1875" s="174">
        <f t="shared" si="58"/>
        <v>1.364192</v>
      </c>
      <c r="T1875" s="177">
        <f t="shared" si="59"/>
        <v>-1</v>
      </c>
      <c r="U1875" s="203">
        <v>3.05</v>
      </c>
      <c r="V1875" s="203">
        <v>4.04</v>
      </c>
      <c r="W1875" s="203">
        <v>4.97</v>
      </c>
      <c r="X1875" s="203">
        <v>5.99</v>
      </c>
      <c r="Y1875" s="203">
        <v>6.21</v>
      </c>
      <c r="Z1875" s="203">
        <v>6.1</v>
      </c>
      <c r="AA1875" s="203">
        <v>5.95</v>
      </c>
      <c r="AB1875" s="203">
        <v>5.31</v>
      </c>
      <c r="AC1875" s="203">
        <v>4.56</v>
      </c>
      <c r="AD1875" s="203">
        <v>3.94</v>
      </c>
      <c r="AE1875" s="203">
        <v>3.23</v>
      </c>
      <c r="AF1875" s="203">
        <v>2.69</v>
      </c>
      <c r="AG1875" s="179">
        <v>3.60376985057822</v>
      </c>
      <c r="AH1875" s="179">
        <v>4.77351809715934</v>
      </c>
      <c r="AI1875" s="179">
        <v>5.87237251061434</v>
      </c>
      <c r="AJ1875" s="179">
        <v>7.07756767375853</v>
      </c>
      <c r="AK1875" s="179">
        <v>7.33751172855434</v>
      </c>
      <c r="AL1875" s="179">
        <v>7.20753970115643</v>
      </c>
      <c r="AM1875" s="179">
        <v>7.03030511834111</v>
      </c>
      <c r="AN1875" s="179">
        <v>6.2741042316624</v>
      </c>
      <c r="AO1875" s="179">
        <v>5.38793131758579</v>
      </c>
      <c r="AP1875" s="179">
        <v>4.6553617086158</v>
      </c>
      <c r="AQ1875" s="179">
        <v>3.8164513499566</v>
      </c>
      <c r="AR1875" s="179">
        <v>3.17840685182144</v>
      </c>
      <c r="AS1875" s="177">
        <v>0.8</v>
      </c>
      <c r="AT1875" s="180">
        <v>1.04031401999461</v>
      </c>
      <c r="AU1875" s="181">
        <v>1868</v>
      </c>
    </row>
    <row r="1876" customHeight="1" spans="1:47">
      <c r="A1876" s="184" t="s">
        <v>2089</v>
      </c>
      <c r="B1876" s="185" t="s">
        <v>2153</v>
      </c>
      <c r="C1876" s="167" t="s">
        <v>2155</v>
      </c>
      <c r="D1876" s="186">
        <v>0</v>
      </c>
      <c r="E1876" s="186">
        <v>0.55</v>
      </c>
      <c r="F1876" s="186" t="s">
        <v>160</v>
      </c>
      <c r="G1876" s="186" t="s">
        <v>160</v>
      </c>
      <c r="H1876" s="186" t="s">
        <v>160</v>
      </c>
      <c r="I1876" s="196" t="s">
        <v>160</v>
      </c>
      <c r="J1876" s="186" t="s">
        <v>160</v>
      </c>
      <c r="K1876" s="196" t="s">
        <v>160</v>
      </c>
      <c r="L1876" s="171">
        <v>0.2978</v>
      </c>
      <c r="M1876" s="172">
        <v>1526</v>
      </c>
      <c r="N1876" s="173">
        <v>102.18</v>
      </c>
      <c r="O1876" s="173">
        <v>38.5</v>
      </c>
      <c r="Q1876" s="175">
        <v>37.7</v>
      </c>
      <c r="S1876" s="174">
        <f t="shared" si="58"/>
        <v>1.364192</v>
      </c>
      <c r="T1876" s="177">
        <f t="shared" si="59"/>
        <v>-1</v>
      </c>
      <c r="U1876" s="203">
        <v>3.05</v>
      </c>
      <c r="V1876" s="203">
        <v>4.04</v>
      </c>
      <c r="W1876" s="203">
        <v>4.97</v>
      </c>
      <c r="X1876" s="203">
        <v>5.99</v>
      </c>
      <c r="Y1876" s="203">
        <v>6.21</v>
      </c>
      <c r="Z1876" s="203">
        <v>6.1</v>
      </c>
      <c r="AA1876" s="203">
        <v>5.95</v>
      </c>
      <c r="AB1876" s="203">
        <v>5.31</v>
      </c>
      <c r="AC1876" s="203">
        <v>4.56</v>
      </c>
      <c r="AD1876" s="203">
        <v>3.94</v>
      </c>
      <c r="AE1876" s="203">
        <v>3.23</v>
      </c>
      <c r="AF1876" s="203">
        <v>2.69</v>
      </c>
      <c r="AG1876" s="179">
        <v>3.60376985057822</v>
      </c>
      <c r="AH1876" s="179">
        <v>4.77351809715934</v>
      </c>
      <c r="AI1876" s="179">
        <v>5.87237251061434</v>
      </c>
      <c r="AJ1876" s="179">
        <v>7.07756767375853</v>
      </c>
      <c r="AK1876" s="179">
        <v>7.33751172855434</v>
      </c>
      <c r="AL1876" s="179">
        <v>7.20753970115643</v>
      </c>
      <c r="AM1876" s="179">
        <v>7.03030511834111</v>
      </c>
      <c r="AN1876" s="179">
        <v>6.2741042316624</v>
      </c>
      <c r="AO1876" s="179">
        <v>5.38793131758579</v>
      </c>
      <c r="AP1876" s="179">
        <v>4.6553617086158</v>
      </c>
      <c r="AQ1876" s="179">
        <v>3.8164513499566</v>
      </c>
      <c r="AR1876" s="179">
        <v>3.17840685182144</v>
      </c>
      <c r="AS1876" s="177">
        <v>0.8</v>
      </c>
      <c r="AT1876" s="180">
        <v>1.03409368807185</v>
      </c>
      <c r="AU1876" s="181">
        <v>1869</v>
      </c>
    </row>
    <row r="1877" customHeight="1" spans="1:47">
      <c r="A1877" s="184" t="s">
        <v>2089</v>
      </c>
      <c r="B1877" s="185" t="s">
        <v>2153</v>
      </c>
      <c r="C1877" s="167" t="s">
        <v>2156</v>
      </c>
      <c r="D1877" s="186">
        <v>0</v>
      </c>
      <c r="E1877" s="186">
        <v>0.55</v>
      </c>
      <c r="F1877" s="186" t="s">
        <v>160</v>
      </c>
      <c r="G1877" s="186" t="s">
        <v>160</v>
      </c>
      <c r="H1877" s="186" t="s">
        <v>160</v>
      </c>
      <c r="I1877" s="196" t="s">
        <v>160</v>
      </c>
      <c r="J1877" s="186" t="s">
        <v>160</v>
      </c>
      <c r="K1877" s="196" t="s">
        <v>160</v>
      </c>
      <c r="L1877" s="171">
        <v>0.2978</v>
      </c>
      <c r="M1877" s="172">
        <v>1955</v>
      </c>
      <c r="N1877" s="173">
        <v>101.97</v>
      </c>
      <c r="O1877" s="173">
        <v>38.25</v>
      </c>
      <c r="Q1877" s="175">
        <v>37.65</v>
      </c>
      <c r="S1877" s="174">
        <f t="shared" si="58"/>
        <v>1.339784</v>
      </c>
      <c r="T1877" s="177">
        <f t="shared" si="59"/>
        <v>-1</v>
      </c>
      <c r="U1877" s="203">
        <v>3.04</v>
      </c>
      <c r="V1877" s="203">
        <v>3.98</v>
      </c>
      <c r="W1877" s="203">
        <v>4.94</v>
      </c>
      <c r="X1877" s="203">
        <v>5.86</v>
      </c>
      <c r="Y1877" s="203">
        <v>5.96</v>
      </c>
      <c r="Z1877" s="203">
        <v>5.85</v>
      </c>
      <c r="AA1877" s="203">
        <v>5.69</v>
      </c>
      <c r="AB1877" s="203">
        <v>5.24</v>
      </c>
      <c r="AC1877" s="203">
        <v>4.61</v>
      </c>
      <c r="AD1877" s="203">
        <v>3.97</v>
      </c>
      <c r="AE1877" s="203">
        <v>3.25</v>
      </c>
      <c r="AF1877" s="203">
        <v>2.65</v>
      </c>
      <c r="AG1877" s="179">
        <v>3.58654398022368</v>
      </c>
      <c r="AH1877" s="179">
        <v>4.69554113200337</v>
      </c>
      <c r="AI1877" s="179">
        <v>5.82813396786348</v>
      </c>
      <c r="AJ1877" s="179">
        <v>6.91353543556275</v>
      </c>
      <c r="AK1877" s="179">
        <v>7.03151385596484</v>
      </c>
      <c r="AL1877" s="179">
        <v>6.90173759352254</v>
      </c>
      <c r="AM1877" s="179">
        <v>6.71297212087919</v>
      </c>
      <c r="AN1877" s="179">
        <v>6.18206922906976</v>
      </c>
      <c r="AO1877" s="179">
        <v>5.43880518053656</v>
      </c>
      <c r="AP1877" s="179">
        <v>4.68374328996316</v>
      </c>
      <c r="AQ1877" s="179">
        <v>3.83429866306808</v>
      </c>
      <c r="AR1877" s="179">
        <v>3.12642814065551</v>
      </c>
      <c r="AS1877" s="177">
        <v>0.8</v>
      </c>
      <c r="AT1877" s="180">
        <v>1.03388286882827</v>
      </c>
      <c r="AU1877" s="181">
        <v>1870</v>
      </c>
    </row>
    <row r="1878" customHeight="1" spans="1:47">
      <c r="A1878" s="184" t="s">
        <v>2089</v>
      </c>
      <c r="B1878" s="185" t="s">
        <v>2157</v>
      </c>
      <c r="C1878" s="167" t="s">
        <v>2158</v>
      </c>
      <c r="D1878" s="186">
        <v>0</v>
      </c>
      <c r="E1878" s="186">
        <v>0.65</v>
      </c>
      <c r="F1878" s="186" t="s">
        <v>160</v>
      </c>
      <c r="G1878" s="186" t="s">
        <v>160</v>
      </c>
      <c r="H1878" s="186" t="s">
        <v>160</v>
      </c>
      <c r="I1878" s="196" t="s">
        <v>160</v>
      </c>
      <c r="J1878" s="186" t="s">
        <v>160</v>
      </c>
      <c r="K1878" s="196" t="s">
        <v>160</v>
      </c>
      <c r="L1878" s="171">
        <v>0.2978</v>
      </c>
      <c r="M1878" s="172">
        <v>1853</v>
      </c>
      <c r="N1878" s="173">
        <v>103.22</v>
      </c>
      <c r="O1878" s="173">
        <v>35.6</v>
      </c>
      <c r="Q1878" s="175">
        <v>35.3</v>
      </c>
      <c r="S1878" s="174">
        <f t="shared" si="58"/>
        <v>1.300776</v>
      </c>
      <c r="T1878" s="177">
        <f t="shared" si="59"/>
        <v>-1</v>
      </c>
      <c r="U1878" s="203">
        <v>3.3</v>
      </c>
      <c r="V1878" s="203">
        <v>4.01</v>
      </c>
      <c r="W1878" s="203">
        <v>4.59</v>
      </c>
      <c r="X1878" s="203">
        <v>5.45</v>
      </c>
      <c r="Y1878" s="203">
        <v>5.55</v>
      </c>
      <c r="Z1878" s="203">
        <v>5.54</v>
      </c>
      <c r="AA1878" s="203">
        <v>5.51</v>
      </c>
      <c r="AB1878" s="203">
        <v>5.12</v>
      </c>
      <c r="AC1878" s="203">
        <v>4.21</v>
      </c>
      <c r="AD1878" s="203">
        <v>3.69</v>
      </c>
      <c r="AE1878" s="203">
        <v>3.44</v>
      </c>
      <c r="AF1878" s="203">
        <v>3.03</v>
      </c>
      <c r="AG1878" s="179">
        <v>3.79375080721046</v>
      </c>
      <c r="AH1878" s="179">
        <v>4.60998204148908</v>
      </c>
      <c r="AI1878" s="179">
        <v>5.27676248639274</v>
      </c>
      <c r="AJ1878" s="179">
        <v>6.26543693918092</v>
      </c>
      <c r="AK1878" s="179">
        <v>6.38039908485396</v>
      </c>
      <c r="AL1878" s="179">
        <v>6.36890287028666</v>
      </c>
      <c r="AM1878" s="179">
        <v>6.33441422658475</v>
      </c>
      <c r="AN1878" s="179">
        <v>5.88606185845987</v>
      </c>
      <c r="AO1878" s="179">
        <v>4.83990633283517</v>
      </c>
      <c r="AP1878" s="179">
        <v>4.24210317533534</v>
      </c>
      <c r="AQ1878" s="179">
        <v>3.95469781115273</v>
      </c>
      <c r="AR1878" s="179">
        <v>3.48335301389324</v>
      </c>
      <c r="AS1878" s="177">
        <v>0.8</v>
      </c>
      <c r="AT1878" s="180">
        <v>1.03384070497955</v>
      </c>
      <c r="AU1878" s="181">
        <v>1871</v>
      </c>
    </row>
    <row r="1879" customHeight="1" spans="1:47">
      <c r="A1879" s="184" t="s">
        <v>2089</v>
      </c>
      <c r="B1879" s="185" t="s">
        <v>2157</v>
      </c>
      <c r="C1879" s="167" t="s">
        <v>2159</v>
      </c>
      <c r="D1879" s="186">
        <v>0</v>
      </c>
      <c r="E1879" s="186">
        <v>0.65</v>
      </c>
      <c r="F1879" s="186" t="s">
        <v>160</v>
      </c>
      <c r="G1879" s="186" t="s">
        <v>160</v>
      </c>
      <c r="H1879" s="186" t="s">
        <v>160</v>
      </c>
      <c r="I1879" s="196" t="s">
        <v>160</v>
      </c>
      <c r="J1879" s="186" t="s">
        <v>160</v>
      </c>
      <c r="K1879" s="196" t="s">
        <v>160</v>
      </c>
      <c r="L1879" s="171">
        <v>0.2978</v>
      </c>
      <c r="M1879" s="172">
        <v>2150</v>
      </c>
      <c r="N1879" s="173">
        <v>103</v>
      </c>
      <c r="O1879" s="173">
        <v>35.5</v>
      </c>
      <c r="Q1879" s="175">
        <v>35.1</v>
      </c>
      <c r="S1879" s="174">
        <f t="shared" si="58"/>
        <v>1.300776</v>
      </c>
      <c r="T1879" s="177">
        <f t="shared" si="59"/>
        <v>-1</v>
      </c>
      <c r="U1879" s="203">
        <v>3.3</v>
      </c>
      <c r="V1879" s="203">
        <v>4.01</v>
      </c>
      <c r="W1879" s="203">
        <v>4.59</v>
      </c>
      <c r="X1879" s="203">
        <v>5.45</v>
      </c>
      <c r="Y1879" s="203">
        <v>5.55</v>
      </c>
      <c r="Z1879" s="203">
        <v>5.54</v>
      </c>
      <c r="AA1879" s="203">
        <v>5.51</v>
      </c>
      <c r="AB1879" s="203">
        <v>5.12</v>
      </c>
      <c r="AC1879" s="203">
        <v>4.21</v>
      </c>
      <c r="AD1879" s="203">
        <v>3.69</v>
      </c>
      <c r="AE1879" s="203">
        <v>3.44</v>
      </c>
      <c r="AF1879" s="203">
        <v>3.03</v>
      </c>
      <c r="AG1879" s="179">
        <v>3.78839277477444</v>
      </c>
      <c r="AH1879" s="179">
        <v>4.60347122025622</v>
      </c>
      <c r="AI1879" s="179">
        <v>5.26930995036809</v>
      </c>
      <c r="AJ1879" s="179">
        <v>6.25658806743052</v>
      </c>
      <c r="AK1879" s="179">
        <v>6.37138784848429</v>
      </c>
      <c r="AL1879" s="179">
        <v>6.35990787037891</v>
      </c>
      <c r="AM1879" s="179">
        <v>6.32546793606278</v>
      </c>
      <c r="AN1879" s="179">
        <v>5.87774878995307</v>
      </c>
      <c r="AO1879" s="179">
        <v>4.83307078236376</v>
      </c>
      <c r="AP1879" s="179">
        <v>4.23611192088415</v>
      </c>
      <c r="AQ1879" s="179">
        <v>3.94911246824972</v>
      </c>
      <c r="AR1879" s="179">
        <v>3.47843336592926</v>
      </c>
      <c r="AS1879" s="177">
        <v>0.8</v>
      </c>
      <c r="AT1879" s="180">
        <v>1.03757707710889</v>
      </c>
      <c r="AU1879" s="181">
        <v>1872</v>
      </c>
    </row>
    <row r="1880" customHeight="1" spans="1:47">
      <c r="A1880" s="184" t="s">
        <v>2089</v>
      </c>
      <c r="B1880" s="185" t="s">
        <v>2157</v>
      </c>
      <c r="C1880" s="167" t="s">
        <v>2160</v>
      </c>
      <c r="D1880" s="186">
        <v>0</v>
      </c>
      <c r="E1880" s="186">
        <v>0.65</v>
      </c>
      <c r="F1880" s="186" t="s">
        <v>160</v>
      </c>
      <c r="G1880" s="186" t="s">
        <v>160</v>
      </c>
      <c r="H1880" s="186" t="s">
        <v>160</v>
      </c>
      <c r="I1880" s="196" t="s">
        <v>160</v>
      </c>
      <c r="J1880" s="186" t="s">
        <v>160</v>
      </c>
      <c r="K1880" s="196" t="s">
        <v>160</v>
      </c>
      <c r="L1880" s="171">
        <v>0.2978</v>
      </c>
      <c r="M1880" s="172">
        <v>2001</v>
      </c>
      <c r="N1880" s="173">
        <v>103.72</v>
      </c>
      <c r="O1880" s="173">
        <v>35.37</v>
      </c>
      <c r="Q1880" s="175">
        <v>34.97</v>
      </c>
      <c r="S1880" s="174">
        <f t="shared" si="58"/>
        <v>1.300776</v>
      </c>
      <c r="T1880" s="177">
        <f t="shared" si="59"/>
        <v>-1</v>
      </c>
      <c r="U1880" s="203">
        <v>3.3</v>
      </c>
      <c r="V1880" s="203">
        <v>4.01</v>
      </c>
      <c r="W1880" s="203">
        <v>4.59</v>
      </c>
      <c r="X1880" s="203">
        <v>5.45</v>
      </c>
      <c r="Y1880" s="203">
        <v>5.55</v>
      </c>
      <c r="Z1880" s="203">
        <v>5.54</v>
      </c>
      <c r="AA1880" s="203">
        <v>5.51</v>
      </c>
      <c r="AB1880" s="203">
        <v>5.12</v>
      </c>
      <c r="AC1880" s="203">
        <v>4.21</v>
      </c>
      <c r="AD1880" s="203">
        <v>3.69</v>
      </c>
      <c r="AE1880" s="203">
        <v>3.44</v>
      </c>
      <c r="AF1880" s="203">
        <v>3.03</v>
      </c>
      <c r="AG1880" s="179">
        <v>3.78070075093636</v>
      </c>
      <c r="AH1880" s="179">
        <v>4.59412424583479</v>
      </c>
      <c r="AI1880" s="179">
        <v>5.25861104448421</v>
      </c>
      <c r="AJ1880" s="179">
        <v>6.24388457351612</v>
      </c>
      <c r="AK1880" s="179">
        <v>6.35845126293843</v>
      </c>
      <c r="AL1880" s="179">
        <v>6.3469945939962</v>
      </c>
      <c r="AM1880" s="179">
        <v>6.3126245871695</v>
      </c>
      <c r="AN1880" s="179">
        <v>5.86581449842248</v>
      </c>
      <c r="AO1880" s="179">
        <v>4.82325762467942</v>
      </c>
      <c r="AP1880" s="179">
        <v>4.22751083968339</v>
      </c>
      <c r="AQ1880" s="179">
        <v>3.9410941161276</v>
      </c>
      <c r="AR1880" s="179">
        <v>3.47137068949612</v>
      </c>
      <c r="AS1880" s="177">
        <v>0.8</v>
      </c>
      <c r="AT1880" s="180">
        <v>1.05361807393568</v>
      </c>
      <c r="AU1880" s="181">
        <v>1873</v>
      </c>
    </row>
    <row r="1881" customHeight="1" spans="1:47">
      <c r="A1881" s="184" t="s">
        <v>2089</v>
      </c>
      <c r="B1881" s="185" t="s">
        <v>2157</v>
      </c>
      <c r="C1881" s="167" t="s">
        <v>2161</v>
      </c>
      <c r="D1881" s="186">
        <v>0</v>
      </c>
      <c r="E1881" s="186">
        <v>0.65</v>
      </c>
      <c r="F1881" s="186" t="s">
        <v>160</v>
      </c>
      <c r="G1881" s="186" t="s">
        <v>160</v>
      </c>
      <c r="H1881" s="186" t="s">
        <v>160</v>
      </c>
      <c r="I1881" s="196" t="s">
        <v>160</v>
      </c>
      <c r="J1881" s="186" t="s">
        <v>160</v>
      </c>
      <c r="K1881" s="196" t="s">
        <v>160</v>
      </c>
      <c r="L1881" s="171">
        <v>0.2978</v>
      </c>
      <c r="M1881" s="172">
        <v>1633</v>
      </c>
      <c r="N1881" s="173">
        <v>103.32</v>
      </c>
      <c r="O1881" s="173">
        <v>35.93</v>
      </c>
      <c r="Q1881" s="175">
        <v>35.83</v>
      </c>
      <c r="S1881" s="174">
        <f t="shared" si="58"/>
        <v>1.300776</v>
      </c>
      <c r="T1881" s="177">
        <f t="shared" si="59"/>
        <v>-1</v>
      </c>
      <c r="U1881" s="203">
        <v>3.3</v>
      </c>
      <c r="V1881" s="203">
        <v>4.01</v>
      </c>
      <c r="W1881" s="203">
        <v>4.59</v>
      </c>
      <c r="X1881" s="203">
        <v>5.45</v>
      </c>
      <c r="Y1881" s="203">
        <v>5.55</v>
      </c>
      <c r="Z1881" s="203">
        <v>5.54</v>
      </c>
      <c r="AA1881" s="203">
        <v>5.51</v>
      </c>
      <c r="AB1881" s="203">
        <v>5.12</v>
      </c>
      <c r="AC1881" s="203">
        <v>4.21</v>
      </c>
      <c r="AD1881" s="203">
        <v>3.69</v>
      </c>
      <c r="AE1881" s="203">
        <v>3.44</v>
      </c>
      <c r="AF1881" s="203">
        <v>3.03</v>
      </c>
      <c r="AG1881" s="179">
        <v>3.81303160574918</v>
      </c>
      <c r="AH1881" s="179">
        <v>4.63341113304674</v>
      </c>
      <c r="AI1881" s="179">
        <v>5.30358032436023</v>
      </c>
      <c r="AJ1881" s="179">
        <v>6.29727947010092</v>
      </c>
      <c r="AK1881" s="179">
        <v>6.41282588239635</v>
      </c>
      <c r="AL1881" s="179">
        <v>6.40127124116681</v>
      </c>
      <c r="AM1881" s="179">
        <v>6.36660731747818</v>
      </c>
      <c r="AN1881" s="179">
        <v>5.91597630952601</v>
      </c>
      <c r="AO1881" s="179">
        <v>4.8645039576376</v>
      </c>
      <c r="AP1881" s="179">
        <v>4.26366261370136</v>
      </c>
      <c r="AQ1881" s="179">
        <v>3.97479658296279</v>
      </c>
      <c r="AR1881" s="179">
        <v>3.50105629255152</v>
      </c>
      <c r="AS1881" s="177">
        <v>0.8</v>
      </c>
      <c r="AT1881" s="180">
        <v>1.03760172028503</v>
      </c>
      <c r="AU1881" s="181">
        <v>1874</v>
      </c>
    </row>
    <row r="1882" customHeight="1" spans="1:47">
      <c r="A1882" s="184" t="s">
        <v>2089</v>
      </c>
      <c r="B1882" s="185" t="s">
        <v>2157</v>
      </c>
      <c r="C1882" s="167" t="s">
        <v>2162</v>
      </c>
      <c r="D1882" s="186">
        <v>0</v>
      </c>
      <c r="E1882" s="186">
        <v>0.65</v>
      </c>
      <c r="F1882" s="186" t="s">
        <v>160</v>
      </c>
      <c r="G1882" s="186" t="s">
        <v>160</v>
      </c>
      <c r="H1882" s="186" t="s">
        <v>160</v>
      </c>
      <c r="I1882" s="196" t="s">
        <v>160</v>
      </c>
      <c r="J1882" s="186" t="s">
        <v>160</v>
      </c>
      <c r="K1882" s="196" t="s">
        <v>160</v>
      </c>
      <c r="L1882" s="171">
        <v>0.2978</v>
      </c>
      <c r="M1882" s="172">
        <v>1940</v>
      </c>
      <c r="N1882" s="173">
        <v>103.58</v>
      </c>
      <c r="O1882" s="173">
        <v>35.48</v>
      </c>
      <c r="Q1882" s="175">
        <v>35.08</v>
      </c>
      <c r="S1882" s="174">
        <f t="shared" si="58"/>
        <v>1.300776</v>
      </c>
      <c r="T1882" s="177">
        <f t="shared" si="59"/>
        <v>-1</v>
      </c>
      <c r="U1882" s="203">
        <v>3.3</v>
      </c>
      <c r="V1882" s="203">
        <v>4.01</v>
      </c>
      <c r="W1882" s="203">
        <v>4.59</v>
      </c>
      <c r="X1882" s="203">
        <v>5.45</v>
      </c>
      <c r="Y1882" s="203">
        <v>5.55</v>
      </c>
      <c r="Z1882" s="203">
        <v>5.54</v>
      </c>
      <c r="AA1882" s="203">
        <v>5.51</v>
      </c>
      <c r="AB1882" s="203">
        <v>5.12</v>
      </c>
      <c r="AC1882" s="203">
        <v>4.21</v>
      </c>
      <c r="AD1882" s="203">
        <v>3.69</v>
      </c>
      <c r="AE1882" s="203">
        <v>3.44</v>
      </c>
      <c r="AF1882" s="203">
        <v>3.03</v>
      </c>
      <c r="AG1882" s="179">
        <v>3.78687060646875</v>
      </c>
      <c r="AH1882" s="179">
        <v>4.60162155513324</v>
      </c>
      <c r="AI1882" s="179">
        <v>5.26719275263381</v>
      </c>
      <c r="AJ1882" s="179">
        <v>6.25407418341052</v>
      </c>
      <c r="AK1882" s="179">
        <v>6.36882783815199</v>
      </c>
      <c r="AL1882" s="179">
        <v>6.35735247267785</v>
      </c>
      <c r="AM1882" s="179">
        <v>6.3229263762554</v>
      </c>
      <c r="AN1882" s="179">
        <v>5.87538712276364</v>
      </c>
      <c r="AO1882" s="179">
        <v>4.8311288646162</v>
      </c>
      <c r="AP1882" s="179">
        <v>4.23440985996052</v>
      </c>
      <c r="AQ1882" s="179">
        <v>3.94752572310682</v>
      </c>
      <c r="AR1882" s="179">
        <v>3.47703573866676</v>
      </c>
      <c r="AS1882" s="177">
        <v>0.8</v>
      </c>
      <c r="AT1882" s="180">
        <v>1.03636210313277</v>
      </c>
      <c r="AU1882" s="181">
        <v>1875</v>
      </c>
    </row>
    <row r="1883" customHeight="1" spans="1:47">
      <c r="A1883" s="184" t="s">
        <v>2089</v>
      </c>
      <c r="B1883" s="185" t="s">
        <v>2157</v>
      </c>
      <c r="C1883" s="167" t="s">
        <v>2163</v>
      </c>
      <c r="D1883" s="186">
        <v>0</v>
      </c>
      <c r="E1883" s="186">
        <v>0.65</v>
      </c>
      <c r="F1883" s="186" t="s">
        <v>160</v>
      </c>
      <c r="G1883" s="186" t="s">
        <v>160</v>
      </c>
      <c r="H1883" s="186" t="s">
        <v>160</v>
      </c>
      <c r="I1883" s="196" t="s">
        <v>160</v>
      </c>
      <c r="J1883" s="186" t="s">
        <v>160</v>
      </c>
      <c r="K1883" s="196" t="s">
        <v>160</v>
      </c>
      <c r="L1883" s="171">
        <v>0.2978</v>
      </c>
      <c r="M1883" s="172">
        <v>2143</v>
      </c>
      <c r="N1883" s="173">
        <v>103.35</v>
      </c>
      <c r="O1883" s="173">
        <v>35.43</v>
      </c>
      <c r="Q1883" s="175">
        <v>35.03</v>
      </c>
      <c r="S1883" s="174">
        <f t="shared" si="58"/>
        <v>1.300776</v>
      </c>
      <c r="T1883" s="177">
        <f t="shared" si="59"/>
        <v>-1</v>
      </c>
      <c r="U1883" s="203">
        <v>3.3</v>
      </c>
      <c r="V1883" s="203">
        <v>4.01</v>
      </c>
      <c r="W1883" s="203">
        <v>4.59</v>
      </c>
      <c r="X1883" s="203">
        <v>5.45</v>
      </c>
      <c r="Y1883" s="203">
        <v>5.55</v>
      </c>
      <c r="Z1883" s="203">
        <v>5.54</v>
      </c>
      <c r="AA1883" s="203">
        <v>5.51</v>
      </c>
      <c r="AB1883" s="203">
        <v>5.12</v>
      </c>
      <c r="AC1883" s="203">
        <v>4.21</v>
      </c>
      <c r="AD1883" s="203">
        <v>3.69</v>
      </c>
      <c r="AE1883" s="203">
        <v>3.44</v>
      </c>
      <c r="AF1883" s="203">
        <v>3.03</v>
      </c>
      <c r="AG1883" s="179">
        <v>3.78429306813779</v>
      </c>
      <c r="AH1883" s="179">
        <v>4.59848945552501</v>
      </c>
      <c r="AI1883" s="179">
        <v>5.26360763113711</v>
      </c>
      <c r="AJ1883" s="179">
        <v>6.24981733980332</v>
      </c>
      <c r="AK1883" s="179">
        <v>6.36449288732264</v>
      </c>
      <c r="AL1883" s="179">
        <v>6.35302533257071</v>
      </c>
      <c r="AM1883" s="179">
        <v>6.31862266831491</v>
      </c>
      <c r="AN1883" s="179">
        <v>5.87138803298954</v>
      </c>
      <c r="AO1883" s="179">
        <v>4.82784055056366</v>
      </c>
      <c r="AP1883" s="179">
        <v>4.23152770346316</v>
      </c>
      <c r="AQ1883" s="179">
        <v>3.94483883466485</v>
      </c>
      <c r="AR1883" s="179">
        <v>3.4746690898356</v>
      </c>
      <c r="AS1883" s="177">
        <v>0.8</v>
      </c>
      <c r="AT1883" s="180">
        <v>1.05361807393568</v>
      </c>
      <c r="AU1883" s="181">
        <v>1876</v>
      </c>
    </row>
    <row r="1884" customHeight="1" spans="1:47">
      <c r="A1884" s="184" t="s">
        <v>2089</v>
      </c>
      <c r="B1884" s="185" t="s">
        <v>2157</v>
      </c>
      <c r="C1884" s="167" t="s">
        <v>2164</v>
      </c>
      <c r="D1884" s="186">
        <v>0</v>
      </c>
      <c r="E1884" s="186">
        <v>0.65</v>
      </c>
      <c r="F1884" s="186" t="s">
        <v>160</v>
      </c>
      <c r="G1884" s="186" t="s">
        <v>160</v>
      </c>
      <c r="H1884" s="186" t="s">
        <v>160</v>
      </c>
      <c r="I1884" s="196" t="s">
        <v>160</v>
      </c>
      <c r="J1884" s="186" t="s">
        <v>160</v>
      </c>
      <c r="K1884" s="196" t="s">
        <v>160</v>
      </c>
      <c r="L1884" s="171">
        <v>0.2978</v>
      </c>
      <c r="M1884" s="172">
        <v>2366</v>
      </c>
      <c r="N1884" s="173">
        <v>103.4</v>
      </c>
      <c r="O1884" s="173">
        <v>35.67</v>
      </c>
      <c r="Q1884" s="175">
        <v>35.37</v>
      </c>
      <c r="S1884" s="174">
        <f t="shared" si="58"/>
        <v>1.300776</v>
      </c>
      <c r="T1884" s="177">
        <f t="shared" si="59"/>
        <v>-1</v>
      </c>
      <c r="U1884" s="203">
        <v>3.3</v>
      </c>
      <c r="V1884" s="203">
        <v>4.01</v>
      </c>
      <c r="W1884" s="203">
        <v>4.59</v>
      </c>
      <c r="X1884" s="203">
        <v>5.45</v>
      </c>
      <c r="Y1884" s="203">
        <v>5.55</v>
      </c>
      <c r="Z1884" s="203">
        <v>5.54</v>
      </c>
      <c r="AA1884" s="203">
        <v>5.51</v>
      </c>
      <c r="AB1884" s="203">
        <v>5.12</v>
      </c>
      <c r="AC1884" s="203">
        <v>4.21</v>
      </c>
      <c r="AD1884" s="203">
        <v>3.69</v>
      </c>
      <c r="AE1884" s="203">
        <v>3.44</v>
      </c>
      <c r="AF1884" s="203">
        <v>3.03</v>
      </c>
      <c r="AG1884" s="179">
        <v>3.79831731212753</v>
      </c>
      <c r="AH1884" s="179">
        <v>4.615531036858</v>
      </c>
      <c r="AI1884" s="179">
        <v>5.28311407959556</v>
      </c>
      <c r="AJ1884" s="179">
        <v>6.27297859124092</v>
      </c>
      <c r="AK1884" s="179">
        <v>6.38807911585085</v>
      </c>
      <c r="AL1884" s="179">
        <v>6.37656906338985</v>
      </c>
      <c r="AM1884" s="179">
        <v>6.34203890600688</v>
      </c>
      <c r="AN1884" s="179">
        <v>5.89314686002817</v>
      </c>
      <c r="AO1884" s="179">
        <v>4.84573208607785</v>
      </c>
      <c r="AP1884" s="179">
        <v>4.24720935810624</v>
      </c>
      <c r="AQ1884" s="179">
        <v>3.95945804658142</v>
      </c>
      <c r="AR1884" s="179">
        <v>3.48754589568073</v>
      </c>
      <c r="AS1884" s="177">
        <v>0.8</v>
      </c>
      <c r="AT1884" s="180">
        <v>1.03709575410043</v>
      </c>
      <c r="AU1884" s="181">
        <v>1877</v>
      </c>
    </row>
    <row r="1885" customHeight="1" spans="1:47">
      <c r="A1885" s="184" t="s">
        <v>2089</v>
      </c>
      <c r="B1885" s="185" t="s">
        <v>2157</v>
      </c>
      <c r="C1885" s="167" t="s">
        <v>2165</v>
      </c>
      <c r="D1885" s="186">
        <v>0</v>
      </c>
      <c r="E1885" s="186">
        <v>0.65</v>
      </c>
      <c r="F1885" s="186" t="s">
        <v>160</v>
      </c>
      <c r="G1885" s="186" t="s">
        <v>160</v>
      </c>
      <c r="H1885" s="186" t="s">
        <v>160</v>
      </c>
      <c r="I1885" s="196" t="s">
        <v>160</v>
      </c>
      <c r="J1885" s="186" t="s">
        <v>160</v>
      </c>
      <c r="K1885" s="196" t="s">
        <v>160</v>
      </c>
      <c r="L1885" s="171">
        <v>0.2978</v>
      </c>
      <c r="M1885" s="172">
        <v>1853</v>
      </c>
      <c r="N1885" s="173">
        <v>103.22</v>
      </c>
      <c r="O1885" s="173">
        <v>35.6</v>
      </c>
      <c r="Q1885" s="175">
        <v>35.3</v>
      </c>
      <c r="S1885" s="174">
        <f t="shared" si="58"/>
        <v>1.300776</v>
      </c>
      <c r="T1885" s="177">
        <f t="shared" si="59"/>
        <v>-1</v>
      </c>
      <c r="U1885" s="203">
        <v>3.3</v>
      </c>
      <c r="V1885" s="203">
        <v>4.01</v>
      </c>
      <c r="W1885" s="203">
        <v>4.59</v>
      </c>
      <c r="X1885" s="203">
        <v>5.45</v>
      </c>
      <c r="Y1885" s="203">
        <v>5.55</v>
      </c>
      <c r="Z1885" s="203">
        <v>5.54</v>
      </c>
      <c r="AA1885" s="203">
        <v>5.51</v>
      </c>
      <c r="AB1885" s="203">
        <v>5.12</v>
      </c>
      <c r="AC1885" s="203">
        <v>4.21</v>
      </c>
      <c r="AD1885" s="203">
        <v>3.69</v>
      </c>
      <c r="AE1885" s="203">
        <v>3.44</v>
      </c>
      <c r="AF1885" s="203">
        <v>3.03</v>
      </c>
      <c r="AG1885" s="179">
        <v>3.79375080721046</v>
      </c>
      <c r="AH1885" s="179">
        <v>4.60998204148908</v>
      </c>
      <c r="AI1885" s="179">
        <v>5.27676248639274</v>
      </c>
      <c r="AJ1885" s="179">
        <v>6.26543693918092</v>
      </c>
      <c r="AK1885" s="179">
        <v>6.38039908485396</v>
      </c>
      <c r="AL1885" s="179">
        <v>6.36890287028666</v>
      </c>
      <c r="AM1885" s="179">
        <v>6.33441422658475</v>
      </c>
      <c r="AN1885" s="179">
        <v>5.88606185845987</v>
      </c>
      <c r="AO1885" s="179">
        <v>4.83990633283517</v>
      </c>
      <c r="AP1885" s="179">
        <v>4.24210317533534</v>
      </c>
      <c r="AQ1885" s="179">
        <v>3.95469781115273</v>
      </c>
      <c r="AR1885" s="179">
        <v>3.48335301389324</v>
      </c>
      <c r="AS1885" s="177">
        <v>0.8</v>
      </c>
      <c r="AT1885" s="180">
        <v>1.03755955643631</v>
      </c>
      <c r="AU1885" s="181">
        <v>1878</v>
      </c>
    </row>
    <row r="1886" customHeight="1" spans="1:47">
      <c r="A1886" s="184" t="s">
        <v>2089</v>
      </c>
      <c r="B1886" s="185" t="s">
        <v>2166</v>
      </c>
      <c r="C1886" s="167" t="s">
        <v>2167</v>
      </c>
      <c r="D1886" s="186">
        <v>0</v>
      </c>
      <c r="E1886" s="186">
        <v>0.65</v>
      </c>
      <c r="F1886" s="186" t="s">
        <v>160</v>
      </c>
      <c r="G1886" s="186" t="s">
        <v>160</v>
      </c>
      <c r="H1886" s="186" t="s">
        <v>160</v>
      </c>
      <c r="I1886" s="196" t="s">
        <v>160</v>
      </c>
      <c r="J1886" s="186" t="s">
        <v>160</v>
      </c>
      <c r="K1886" s="196" t="s">
        <v>160</v>
      </c>
      <c r="L1886" s="171">
        <v>0.2978</v>
      </c>
      <c r="M1886" s="172">
        <v>1023</v>
      </c>
      <c r="N1886" s="173">
        <v>104.92</v>
      </c>
      <c r="O1886" s="173">
        <v>33.4</v>
      </c>
      <c r="Q1886" s="175">
        <v>32.5</v>
      </c>
      <c r="S1886" s="174">
        <f t="shared" si="58"/>
        <v>1.196976</v>
      </c>
      <c r="T1886" s="177">
        <f t="shared" si="59"/>
        <v>-1</v>
      </c>
      <c r="U1886" s="203">
        <v>3.28</v>
      </c>
      <c r="V1886" s="203">
        <v>3.73</v>
      </c>
      <c r="W1886" s="203">
        <v>4.16</v>
      </c>
      <c r="X1886" s="203">
        <v>4.86</v>
      </c>
      <c r="Y1886" s="203">
        <v>5.02</v>
      </c>
      <c r="Z1886" s="203">
        <v>4.89</v>
      </c>
      <c r="AA1886" s="203">
        <v>5.04</v>
      </c>
      <c r="AB1886" s="203">
        <v>4.73</v>
      </c>
      <c r="AC1886" s="203">
        <v>3.82</v>
      </c>
      <c r="AD1886" s="203">
        <v>3.23</v>
      </c>
      <c r="AE1886" s="203">
        <v>3.29</v>
      </c>
      <c r="AF1886" s="203">
        <v>3.12</v>
      </c>
      <c r="AG1886" s="179">
        <v>3.66602291106923</v>
      </c>
      <c r="AH1886" s="179">
        <v>4.16898337142933</v>
      </c>
      <c r="AI1886" s="179">
        <v>4.64959003355122</v>
      </c>
      <c r="AJ1886" s="179">
        <v>5.43197297188916</v>
      </c>
      <c r="AK1886" s="179">
        <v>5.61080335779497</v>
      </c>
      <c r="AL1886" s="179">
        <v>5.4655036692465</v>
      </c>
      <c r="AM1886" s="179">
        <v>5.6331571560332</v>
      </c>
      <c r="AN1886" s="179">
        <v>5.28667328334068</v>
      </c>
      <c r="AO1886" s="179">
        <v>4.26957546350136</v>
      </c>
      <c r="AP1886" s="179">
        <v>3.61013841547366</v>
      </c>
      <c r="AQ1886" s="179">
        <v>3.67719981018834</v>
      </c>
      <c r="AR1886" s="179">
        <v>3.48719252516341</v>
      </c>
      <c r="AS1886" s="177">
        <v>0.8</v>
      </c>
      <c r="AT1886" s="180">
        <v>1.04403375274439</v>
      </c>
      <c r="AU1886" s="181">
        <v>1879</v>
      </c>
    </row>
    <row r="1887" customHeight="1" spans="1:47">
      <c r="A1887" s="184" t="s">
        <v>2089</v>
      </c>
      <c r="B1887" s="185" t="s">
        <v>2166</v>
      </c>
      <c r="C1887" s="167" t="s">
        <v>2168</v>
      </c>
      <c r="D1887" s="186">
        <v>0</v>
      </c>
      <c r="E1887" s="186">
        <v>0.65</v>
      </c>
      <c r="F1887" s="186" t="s">
        <v>160</v>
      </c>
      <c r="G1887" s="186" t="s">
        <v>160</v>
      </c>
      <c r="H1887" s="186" t="s">
        <v>160</v>
      </c>
      <c r="I1887" s="196" t="s">
        <v>160</v>
      </c>
      <c r="J1887" s="186" t="s">
        <v>160</v>
      </c>
      <c r="K1887" s="196" t="s">
        <v>160</v>
      </c>
      <c r="L1887" s="171">
        <v>0.2978</v>
      </c>
      <c r="M1887" s="172">
        <v>1002</v>
      </c>
      <c r="N1887" s="173">
        <v>104.92</v>
      </c>
      <c r="O1887" s="173">
        <v>33.4</v>
      </c>
      <c r="Q1887" s="175">
        <v>32.5</v>
      </c>
      <c r="S1887" s="174">
        <f t="shared" si="58"/>
        <v>1.196976</v>
      </c>
      <c r="T1887" s="177">
        <f t="shared" si="59"/>
        <v>-1</v>
      </c>
      <c r="U1887" s="203">
        <v>3.28</v>
      </c>
      <c r="V1887" s="203">
        <v>3.73</v>
      </c>
      <c r="W1887" s="203">
        <v>4.16</v>
      </c>
      <c r="X1887" s="203">
        <v>4.86</v>
      </c>
      <c r="Y1887" s="203">
        <v>5.02</v>
      </c>
      <c r="Z1887" s="203">
        <v>4.89</v>
      </c>
      <c r="AA1887" s="203">
        <v>5.04</v>
      </c>
      <c r="AB1887" s="203">
        <v>4.73</v>
      </c>
      <c r="AC1887" s="203">
        <v>3.82</v>
      </c>
      <c r="AD1887" s="203">
        <v>3.23</v>
      </c>
      <c r="AE1887" s="203">
        <v>3.29</v>
      </c>
      <c r="AF1887" s="203">
        <v>3.12</v>
      </c>
      <c r="AG1887" s="179">
        <v>3.66602291106923</v>
      </c>
      <c r="AH1887" s="179">
        <v>4.16898337142933</v>
      </c>
      <c r="AI1887" s="179">
        <v>4.64959003355122</v>
      </c>
      <c r="AJ1887" s="179">
        <v>5.43197297188916</v>
      </c>
      <c r="AK1887" s="179">
        <v>5.61080335779497</v>
      </c>
      <c r="AL1887" s="179">
        <v>5.4655036692465</v>
      </c>
      <c r="AM1887" s="179">
        <v>5.6331571560332</v>
      </c>
      <c r="AN1887" s="179">
        <v>5.28667328334068</v>
      </c>
      <c r="AO1887" s="179">
        <v>4.26957546350136</v>
      </c>
      <c r="AP1887" s="179">
        <v>3.61013841547366</v>
      </c>
      <c r="AQ1887" s="179">
        <v>3.67719981018834</v>
      </c>
      <c r="AR1887" s="179">
        <v>3.48719252516341</v>
      </c>
      <c r="AS1887" s="177">
        <v>0.8</v>
      </c>
      <c r="AT1887" s="180">
        <v>1.04403375274439</v>
      </c>
      <c r="AU1887" s="181">
        <v>1880</v>
      </c>
    </row>
    <row r="1888" customHeight="1" spans="1:47">
      <c r="A1888" s="184" t="s">
        <v>2089</v>
      </c>
      <c r="B1888" s="185" t="s">
        <v>2166</v>
      </c>
      <c r="C1888" s="167" t="s">
        <v>2169</v>
      </c>
      <c r="D1888" s="186">
        <v>0</v>
      </c>
      <c r="E1888" s="186">
        <v>0.65</v>
      </c>
      <c r="F1888" s="186" t="s">
        <v>160</v>
      </c>
      <c r="G1888" s="186" t="s">
        <v>160</v>
      </c>
      <c r="H1888" s="186" t="s">
        <v>160</v>
      </c>
      <c r="I1888" s="196" t="s">
        <v>160</v>
      </c>
      <c r="J1888" s="186" t="s">
        <v>160</v>
      </c>
      <c r="K1888" s="196" t="s">
        <v>160</v>
      </c>
      <c r="L1888" s="171">
        <v>0.2978</v>
      </c>
      <c r="M1888" s="172">
        <v>966</v>
      </c>
      <c r="N1888" s="173">
        <v>105.72</v>
      </c>
      <c r="O1888" s="173">
        <v>33.73</v>
      </c>
      <c r="Q1888" s="175">
        <v>30.03</v>
      </c>
      <c r="S1888" s="174">
        <f t="shared" si="58"/>
        <v>1.093616</v>
      </c>
      <c r="T1888" s="177">
        <f t="shared" si="59"/>
        <v>-1</v>
      </c>
      <c r="U1888" s="203">
        <v>2.89</v>
      </c>
      <c r="V1888" s="203">
        <v>3.23</v>
      </c>
      <c r="W1888" s="203">
        <v>3.72</v>
      </c>
      <c r="X1888" s="203">
        <v>4.55</v>
      </c>
      <c r="Y1888" s="203">
        <v>4.96</v>
      </c>
      <c r="Z1888" s="203">
        <v>4.78</v>
      </c>
      <c r="AA1888" s="203">
        <v>4.74</v>
      </c>
      <c r="AB1888" s="203">
        <v>4.36</v>
      </c>
      <c r="AC1888" s="203">
        <v>3.39</v>
      </c>
      <c r="AD1888" s="203">
        <v>2.81</v>
      </c>
      <c r="AE1888" s="203">
        <v>2.78</v>
      </c>
      <c r="AF1888" s="203">
        <v>2.7</v>
      </c>
      <c r="AG1888" s="179">
        <v>3.16149112668432</v>
      </c>
      <c r="AH1888" s="179">
        <v>3.53343125923542</v>
      </c>
      <c r="AI1888" s="179">
        <v>4.06946262673553</v>
      </c>
      <c r="AJ1888" s="179">
        <v>4.97743412678673</v>
      </c>
      <c r="AK1888" s="179">
        <v>5.4259501689807</v>
      </c>
      <c r="AL1888" s="179">
        <v>5.22904068704189</v>
      </c>
      <c r="AM1888" s="179">
        <v>5.18528302438882</v>
      </c>
      <c r="AN1888" s="179">
        <v>4.76958522918465</v>
      </c>
      <c r="AO1888" s="179">
        <v>3.7084619098477</v>
      </c>
      <c r="AP1888" s="179">
        <v>3.07397580137818</v>
      </c>
      <c r="AQ1888" s="179">
        <v>3.04115755438838</v>
      </c>
      <c r="AR1888" s="179">
        <v>2.95364222908224</v>
      </c>
      <c r="AS1888" s="177">
        <v>0.8</v>
      </c>
      <c r="AT1888" s="180">
        <v>1.04551506441061</v>
      </c>
      <c r="AU1888" s="181">
        <v>1881</v>
      </c>
    </row>
    <row r="1889" customHeight="1" spans="1:47">
      <c r="A1889" s="184" t="s">
        <v>2089</v>
      </c>
      <c r="B1889" s="185" t="s">
        <v>2166</v>
      </c>
      <c r="C1889" s="167" t="s">
        <v>2170</v>
      </c>
      <c r="D1889" s="186">
        <v>0</v>
      </c>
      <c r="E1889" s="186">
        <v>0.65</v>
      </c>
      <c r="F1889" s="186" t="s">
        <v>160</v>
      </c>
      <c r="G1889" s="186" t="s">
        <v>160</v>
      </c>
      <c r="H1889" s="186" t="s">
        <v>160</v>
      </c>
      <c r="I1889" s="196" t="s">
        <v>160</v>
      </c>
      <c r="J1889" s="186" t="s">
        <v>160</v>
      </c>
      <c r="K1889" s="196" t="s">
        <v>160</v>
      </c>
      <c r="L1889" s="171">
        <v>0.2978</v>
      </c>
      <c r="M1889" s="172">
        <v>933</v>
      </c>
      <c r="N1889" s="173">
        <v>104.68</v>
      </c>
      <c r="O1889" s="173">
        <v>32.95</v>
      </c>
      <c r="Q1889" s="175">
        <v>29.75</v>
      </c>
      <c r="S1889" s="174">
        <f t="shared" si="58"/>
        <v>1.038368</v>
      </c>
      <c r="T1889" s="177">
        <f t="shared" si="59"/>
        <v>-1</v>
      </c>
      <c r="U1889" s="203">
        <v>2.93</v>
      </c>
      <c r="V1889" s="203">
        <v>3.09</v>
      </c>
      <c r="W1889" s="203">
        <v>3.53</v>
      </c>
      <c r="X1889" s="203">
        <v>4.19</v>
      </c>
      <c r="Y1889" s="203">
        <v>4.48</v>
      </c>
      <c r="Z1889" s="203">
        <v>4.34</v>
      </c>
      <c r="AA1889" s="203">
        <v>4.4</v>
      </c>
      <c r="AB1889" s="203">
        <v>4.05</v>
      </c>
      <c r="AC1889" s="203">
        <v>3.26</v>
      </c>
      <c r="AD1889" s="203">
        <v>2.84</v>
      </c>
      <c r="AE1889" s="203">
        <v>2.82</v>
      </c>
      <c r="AF1889" s="203">
        <v>2.71</v>
      </c>
      <c r="AG1889" s="179">
        <v>3.19361783105797</v>
      </c>
      <c r="AH1889" s="179">
        <v>3.36801334401677</v>
      </c>
      <c r="AI1889" s="179">
        <v>3.84760100465346</v>
      </c>
      <c r="AJ1889" s="179">
        <v>4.5669824956085</v>
      </c>
      <c r="AK1889" s="179">
        <v>4.88307436284631</v>
      </c>
      <c r="AL1889" s="179">
        <v>4.73047828900737</v>
      </c>
      <c r="AM1889" s="179">
        <v>4.79587660636692</v>
      </c>
      <c r="AN1889" s="179">
        <v>4.41438642176955</v>
      </c>
      <c r="AO1889" s="179">
        <v>3.55330857653549</v>
      </c>
      <c r="AP1889" s="179">
        <v>3.09552035501865</v>
      </c>
      <c r="AQ1889" s="179">
        <v>3.0737209158988</v>
      </c>
      <c r="AR1889" s="179">
        <v>2.95382400073962</v>
      </c>
      <c r="AS1889" s="177">
        <v>0.8</v>
      </c>
      <c r="AT1889" s="180">
        <v>1.03623561158663</v>
      </c>
      <c r="AU1889" s="181">
        <v>1882</v>
      </c>
    </row>
    <row r="1890" customHeight="1" spans="1:47">
      <c r="A1890" s="184" t="s">
        <v>2089</v>
      </c>
      <c r="B1890" s="185" t="s">
        <v>2166</v>
      </c>
      <c r="C1890" s="167" t="s">
        <v>2171</v>
      </c>
      <c r="D1890" s="186">
        <v>0</v>
      </c>
      <c r="E1890" s="186">
        <v>0.65</v>
      </c>
      <c r="F1890" s="186" t="s">
        <v>160</v>
      </c>
      <c r="G1890" s="186" t="s">
        <v>160</v>
      </c>
      <c r="H1890" s="186" t="s">
        <v>160</v>
      </c>
      <c r="I1890" s="196" t="s">
        <v>160</v>
      </c>
      <c r="J1890" s="186" t="s">
        <v>160</v>
      </c>
      <c r="K1890" s="196" t="s">
        <v>160</v>
      </c>
      <c r="L1890" s="171">
        <v>0.2978</v>
      </c>
      <c r="M1890" s="172">
        <v>1783</v>
      </c>
      <c r="N1890" s="173">
        <v>104.38</v>
      </c>
      <c r="O1890" s="173">
        <v>34.05</v>
      </c>
      <c r="Q1890" s="175">
        <v>32.65</v>
      </c>
      <c r="S1890" s="174">
        <f t="shared" si="58"/>
        <v>1.251576</v>
      </c>
      <c r="T1890" s="177">
        <f t="shared" si="59"/>
        <v>-1</v>
      </c>
      <c r="U1890" s="203">
        <v>3.23</v>
      </c>
      <c r="V1890" s="203">
        <v>3.82</v>
      </c>
      <c r="W1890" s="203">
        <v>4.35</v>
      </c>
      <c r="X1890" s="203">
        <v>5.12</v>
      </c>
      <c r="Y1890" s="203">
        <v>5.34</v>
      </c>
      <c r="Z1890" s="203">
        <v>5.3</v>
      </c>
      <c r="AA1890" s="203">
        <v>5.36</v>
      </c>
      <c r="AB1890" s="203">
        <v>5.03</v>
      </c>
      <c r="AC1890" s="203">
        <v>4.05</v>
      </c>
      <c r="AD1890" s="203">
        <v>3.45</v>
      </c>
      <c r="AE1890" s="203">
        <v>3.31</v>
      </c>
      <c r="AF1890" s="203">
        <v>3.05</v>
      </c>
      <c r="AG1890" s="179">
        <v>3.62227342166996</v>
      </c>
      <c r="AH1890" s="179">
        <v>4.28392708073661</v>
      </c>
      <c r="AI1890" s="179">
        <v>4.87829392701682</v>
      </c>
      <c r="AJ1890" s="179">
        <v>5.74180802444278</v>
      </c>
      <c r="AK1890" s="179">
        <v>5.98852633799306</v>
      </c>
      <c r="AL1890" s="179">
        <v>5.9436684628021</v>
      </c>
      <c r="AM1890" s="179">
        <v>6.01095527558854</v>
      </c>
      <c r="AN1890" s="179">
        <v>5.64087780526313</v>
      </c>
      <c r="AO1890" s="179">
        <v>4.54185986308462</v>
      </c>
      <c r="AP1890" s="179">
        <v>3.86899173522023</v>
      </c>
      <c r="AQ1890" s="179">
        <v>3.71198917205188</v>
      </c>
      <c r="AR1890" s="179">
        <v>3.42041298331064</v>
      </c>
      <c r="AS1890" s="177">
        <v>0.8</v>
      </c>
      <c r="AT1890" s="180">
        <v>1.04575313235696</v>
      </c>
      <c r="AU1890" s="181">
        <v>1883</v>
      </c>
    </row>
    <row r="1891" customHeight="1" spans="1:47">
      <c r="A1891" s="184" t="s">
        <v>2089</v>
      </c>
      <c r="B1891" s="185" t="s">
        <v>2166</v>
      </c>
      <c r="C1891" s="167" t="s">
        <v>2172</v>
      </c>
      <c r="D1891" s="186">
        <v>0</v>
      </c>
      <c r="E1891" s="186">
        <v>0.65</v>
      </c>
      <c r="F1891" s="186" t="s">
        <v>160</v>
      </c>
      <c r="G1891" s="186" t="s">
        <v>160</v>
      </c>
      <c r="H1891" s="186" t="s">
        <v>160</v>
      </c>
      <c r="I1891" s="196" t="s">
        <v>160</v>
      </c>
      <c r="J1891" s="186" t="s">
        <v>160</v>
      </c>
      <c r="K1891" s="196" t="s">
        <v>160</v>
      </c>
      <c r="L1891" s="171">
        <v>0.2978</v>
      </c>
      <c r="M1891" s="172">
        <v>1246</v>
      </c>
      <c r="N1891" s="173">
        <v>105.6</v>
      </c>
      <c r="O1891" s="173">
        <v>33.33</v>
      </c>
      <c r="Q1891" s="175">
        <v>29.43</v>
      </c>
      <c r="S1891" s="174">
        <f t="shared" si="58"/>
        <v>1.093616</v>
      </c>
      <c r="T1891" s="177">
        <f t="shared" si="59"/>
        <v>-1</v>
      </c>
      <c r="U1891" s="203">
        <v>2.89</v>
      </c>
      <c r="V1891" s="203">
        <v>3.23</v>
      </c>
      <c r="W1891" s="203">
        <v>3.72</v>
      </c>
      <c r="X1891" s="203">
        <v>4.55</v>
      </c>
      <c r="Y1891" s="203">
        <v>4.96</v>
      </c>
      <c r="Z1891" s="203">
        <v>4.78</v>
      </c>
      <c r="AA1891" s="203">
        <v>4.74</v>
      </c>
      <c r="AB1891" s="203">
        <v>4.36</v>
      </c>
      <c r="AC1891" s="203">
        <v>3.39</v>
      </c>
      <c r="AD1891" s="203">
        <v>2.81</v>
      </c>
      <c r="AE1891" s="203">
        <v>2.78</v>
      </c>
      <c r="AF1891" s="203">
        <v>2.7</v>
      </c>
      <c r="AG1891" s="179">
        <v>3.1484683472078</v>
      </c>
      <c r="AH1891" s="179">
        <v>3.51887638805577</v>
      </c>
      <c r="AI1891" s="179">
        <v>4.05269974104256</v>
      </c>
      <c r="AJ1891" s="179">
        <v>4.95693113487732</v>
      </c>
      <c r="AK1891" s="179">
        <v>5.40359965472341</v>
      </c>
      <c r="AL1891" s="179">
        <v>5.20750128015684</v>
      </c>
      <c r="AM1891" s="179">
        <v>5.16392386358649</v>
      </c>
      <c r="AN1891" s="179">
        <v>4.74993840616816</v>
      </c>
      <c r="AO1891" s="179">
        <v>3.69318605433717</v>
      </c>
      <c r="AP1891" s="179">
        <v>3.06131351406709</v>
      </c>
      <c r="AQ1891" s="179">
        <v>3.02863045163933</v>
      </c>
      <c r="AR1891" s="179">
        <v>2.94147561849863</v>
      </c>
      <c r="AS1891" s="177">
        <v>0.8</v>
      </c>
      <c r="AT1891" s="180">
        <v>1.03990922542353</v>
      </c>
      <c r="AU1891" s="181">
        <v>1884</v>
      </c>
    </row>
    <row r="1892" customHeight="1" spans="1:47">
      <c r="A1892" s="184" t="s">
        <v>2089</v>
      </c>
      <c r="B1892" s="185" t="s">
        <v>2166</v>
      </c>
      <c r="C1892" s="167" t="s">
        <v>2173</v>
      </c>
      <c r="D1892" s="186">
        <v>0</v>
      </c>
      <c r="E1892" s="186">
        <v>0.65</v>
      </c>
      <c r="F1892" s="186" t="s">
        <v>160</v>
      </c>
      <c r="G1892" s="186" t="s">
        <v>160</v>
      </c>
      <c r="H1892" s="186" t="s">
        <v>160</v>
      </c>
      <c r="I1892" s="196" t="s">
        <v>160</v>
      </c>
      <c r="J1892" s="186" t="s">
        <v>160</v>
      </c>
      <c r="K1892" s="196" t="s">
        <v>160</v>
      </c>
      <c r="L1892" s="171">
        <v>0.2978</v>
      </c>
      <c r="M1892" s="172">
        <v>1595</v>
      </c>
      <c r="N1892" s="173">
        <v>105.3</v>
      </c>
      <c r="O1892" s="173">
        <v>34.02</v>
      </c>
      <c r="Q1892" s="175">
        <v>30.72</v>
      </c>
      <c r="S1892" s="174">
        <f t="shared" si="58"/>
        <v>1.177936</v>
      </c>
      <c r="T1892" s="177">
        <f t="shared" si="59"/>
        <v>-1</v>
      </c>
      <c r="U1892" s="203">
        <v>2.98</v>
      </c>
      <c r="V1892" s="203">
        <v>3.5</v>
      </c>
      <c r="W1892" s="203">
        <v>4.07</v>
      </c>
      <c r="X1892" s="203">
        <v>4.93</v>
      </c>
      <c r="Y1892" s="203">
        <v>5.31</v>
      </c>
      <c r="Z1892" s="203">
        <v>5.24</v>
      </c>
      <c r="AA1892" s="203">
        <v>5.15</v>
      </c>
      <c r="AB1892" s="203">
        <v>4.64</v>
      </c>
      <c r="AC1892" s="203">
        <v>3.73</v>
      </c>
      <c r="AD1892" s="203">
        <v>3.08</v>
      </c>
      <c r="AE1892" s="203">
        <v>2.96</v>
      </c>
      <c r="AF1892" s="203">
        <v>2.79</v>
      </c>
      <c r="AG1892" s="179">
        <v>3.28566645386506</v>
      </c>
      <c r="AH1892" s="179">
        <v>3.85900422433816</v>
      </c>
      <c r="AI1892" s="179">
        <v>4.48747062658752</v>
      </c>
      <c r="AJ1892" s="179">
        <v>5.43568309313919</v>
      </c>
      <c r="AK1892" s="179">
        <v>5.85466069463876</v>
      </c>
      <c r="AL1892" s="179">
        <v>5.77748061015199</v>
      </c>
      <c r="AM1892" s="179">
        <v>5.67824907295473</v>
      </c>
      <c r="AN1892" s="179">
        <v>5.11593702883688</v>
      </c>
      <c r="AO1892" s="179">
        <v>4.11259593050896</v>
      </c>
      <c r="AP1892" s="179">
        <v>3.39592371741758</v>
      </c>
      <c r="AQ1892" s="179">
        <v>3.26361500115456</v>
      </c>
      <c r="AR1892" s="179">
        <v>3.07617765311528</v>
      </c>
      <c r="AS1892" s="177">
        <v>0.8</v>
      </c>
      <c r="AT1892" s="180">
        <v>1.03990922542353</v>
      </c>
      <c r="AU1892" s="181">
        <v>1885</v>
      </c>
    </row>
    <row r="1893" customHeight="1" spans="1:47">
      <c r="A1893" s="184" t="s">
        <v>2089</v>
      </c>
      <c r="B1893" s="185" t="s">
        <v>2166</v>
      </c>
      <c r="C1893" s="167" t="s">
        <v>2174</v>
      </c>
      <c r="D1893" s="186">
        <v>0</v>
      </c>
      <c r="E1893" s="186">
        <v>0.65</v>
      </c>
      <c r="F1893" s="186" t="s">
        <v>160</v>
      </c>
      <c r="G1893" s="186" t="s">
        <v>160</v>
      </c>
      <c r="H1893" s="186" t="s">
        <v>160</v>
      </c>
      <c r="I1893" s="196" t="s">
        <v>160</v>
      </c>
      <c r="J1893" s="186" t="s">
        <v>160</v>
      </c>
      <c r="K1893" s="196" t="s">
        <v>160</v>
      </c>
      <c r="L1893" s="171">
        <v>0.2978</v>
      </c>
      <c r="M1893" s="172">
        <v>1413</v>
      </c>
      <c r="N1893" s="173">
        <v>105.17</v>
      </c>
      <c r="O1893" s="173">
        <v>34.18</v>
      </c>
      <c r="Q1893" s="175">
        <v>30.98</v>
      </c>
      <c r="S1893" s="174">
        <f t="shared" si="58"/>
        <v>1.177936</v>
      </c>
      <c r="T1893" s="177">
        <f t="shared" si="59"/>
        <v>-1</v>
      </c>
      <c r="U1893" s="203">
        <v>2.98</v>
      </c>
      <c r="V1893" s="203">
        <v>3.5</v>
      </c>
      <c r="W1893" s="203">
        <v>4.07</v>
      </c>
      <c r="X1893" s="203">
        <v>4.93</v>
      </c>
      <c r="Y1893" s="203">
        <v>5.31</v>
      </c>
      <c r="Z1893" s="203">
        <v>5.24</v>
      </c>
      <c r="AA1893" s="203">
        <v>5.15</v>
      </c>
      <c r="AB1893" s="203">
        <v>4.64</v>
      </c>
      <c r="AC1893" s="203">
        <v>3.73</v>
      </c>
      <c r="AD1893" s="203">
        <v>3.08</v>
      </c>
      <c r="AE1893" s="203">
        <v>2.96</v>
      </c>
      <c r="AF1893" s="203">
        <v>2.79</v>
      </c>
      <c r="AG1893" s="179">
        <v>3.29216310563562</v>
      </c>
      <c r="AH1893" s="179">
        <v>3.86663452004184</v>
      </c>
      <c r="AI1893" s="179">
        <v>4.49634357044865</v>
      </c>
      <c r="AJ1893" s="179">
        <v>5.44643090965893</v>
      </c>
      <c r="AK1893" s="179">
        <v>5.86623694326347</v>
      </c>
      <c r="AL1893" s="179">
        <v>5.78890425286263</v>
      </c>
      <c r="AM1893" s="179">
        <v>5.68947650806156</v>
      </c>
      <c r="AN1893" s="179">
        <v>5.12605262085546</v>
      </c>
      <c r="AO1893" s="179">
        <v>4.12072764564459</v>
      </c>
      <c r="AP1893" s="179">
        <v>3.40263837763682</v>
      </c>
      <c r="AQ1893" s="179">
        <v>3.27006805123538</v>
      </c>
      <c r="AR1893" s="179">
        <v>3.08226008883335</v>
      </c>
      <c r="AS1893" s="177">
        <v>0.8</v>
      </c>
      <c r="AT1893" s="180">
        <v>1.03990922542353</v>
      </c>
      <c r="AU1893" s="181">
        <v>1886</v>
      </c>
    </row>
    <row r="1894" customHeight="1" spans="1:47">
      <c r="A1894" s="184" t="s">
        <v>2089</v>
      </c>
      <c r="B1894" s="185" t="s">
        <v>2166</v>
      </c>
      <c r="C1894" s="167" t="s">
        <v>2175</v>
      </c>
      <c r="D1894" s="186">
        <v>0</v>
      </c>
      <c r="E1894" s="186">
        <v>0.65</v>
      </c>
      <c r="F1894" s="186" t="s">
        <v>160</v>
      </c>
      <c r="G1894" s="186" t="s">
        <v>160</v>
      </c>
      <c r="H1894" s="186" t="s">
        <v>160</v>
      </c>
      <c r="I1894" s="196" t="s">
        <v>160</v>
      </c>
      <c r="J1894" s="186" t="s">
        <v>160</v>
      </c>
      <c r="K1894" s="196" t="s">
        <v>160</v>
      </c>
      <c r="L1894" s="171">
        <v>0.2978</v>
      </c>
      <c r="M1894" s="172">
        <v>928</v>
      </c>
      <c r="N1894" s="173">
        <v>106.08</v>
      </c>
      <c r="O1894" s="173">
        <v>33.77</v>
      </c>
      <c r="Q1894" s="175">
        <v>28.37</v>
      </c>
      <c r="S1894" s="174">
        <f t="shared" si="58"/>
        <v>1.066288</v>
      </c>
      <c r="T1894" s="177">
        <f t="shared" si="59"/>
        <v>-1</v>
      </c>
      <c r="U1894" s="203">
        <v>2.71</v>
      </c>
      <c r="V1894" s="203">
        <v>3.08</v>
      </c>
      <c r="W1894" s="203">
        <v>3.56</v>
      </c>
      <c r="X1894" s="203">
        <v>4.31</v>
      </c>
      <c r="Y1894" s="203">
        <v>4.95</v>
      </c>
      <c r="Z1894" s="203">
        <v>4.9</v>
      </c>
      <c r="AA1894" s="203">
        <v>4.79</v>
      </c>
      <c r="AB1894" s="203">
        <v>4.37</v>
      </c>
      <c r="AC1894" s="203">
        <v>3.32</v>
      </c>
      <c r="AD1894" s="203">
        <v>2.75</v>
      </c>
      <c r="AE1894" s="203">
        <v>2.55</v>
      </c>
      <c r="AF1894" s="203">
        <v>2.49</v>
      </c>
      <c r="AG1894" s="179">
        <v>2.93038091022313</v>
      </c>
      <c r="AH1894" s="179">
        <v>3.33046981678496</v>
      </c>
      <c r="AI1894" s="179">
        <v>3.84950407394625</v>
      </c>
      <c r="AJ1894" s="179">
        <v>4.66049510076077</v>
      </c>
      <c r="AK1894" s="179">
        <v>5.35254077697583</v>
      </c>
      <c r="AL1894" s="179">
        <v>5.29847470852153</v>
      </c>
      <c r="AM1894" s="179">
        <v>5.17952935792206</v>
      </c>
      <c r="AN1894" s="179">
        <v>4.72537438290593</v>
      </c>
      <c r="AO1894" s="179">
        <v>3.5899869453656</v>
      </c>
      <c r="AP1894" s="179">
        <v>2.97363376498657</v>
      </c>
      <c r="AQ1894" s="179">
        <v>2.75736949116936</v>
      </c>
      <c r="AR1894" s="179">
        <v>2.6924902090242</v>
      </c>
      <c r="AS1894" s="177">
        <v>0.8</v>
      </c>
      <c r="AT1894" s="180">
        <v>1.03740226304749</v>
      </c>
      <c r="AU1894" s="181">
        <v>1887</v>
      </c>
    </row>
    <row r="1895" customHeight="1" spans="1:47">
      <c r="A1895" s="184" t="s">
        <v>2089</v>
      </c>
      <c r="B1895" s="185" t="s">
        <v>2166</v>
      </c>
      <c r="C1895" s="167" t="s">
        <v>2176</v>
      </c>
      <c r="D1895" s="186">
        <v>0</v>
      </c>
      <c r="E1895" s="186">
        <v>0.65</v>
      </c>
      <c r="F1895" s="186" t="s">
        <v>160</v>
      </c>
      <c r="G1895" s="186" t="s">
        <v>160</v>
      </c>
      <c r="H1895" s="186" t="s">
        <v>160</v>
      </c>
      <c r="I1895" s="196" t="s">
        <v>160</v>
      </c>
      <c r="J1895" s="186" t="s">
        <v>160</v>
      </c>
      <c r="K1895" s="196" t="s">
        <v>160</v>
      </c>
      <c r="L1895" s="171">
        <v>0.2978</v>
      </c>
      <c r="M1895" s="172">
        <v>961</v>
      </c>
      <c r="N1895" s="173">
        <v>106.3</v>
      </c>
      <c r="O1895" s="173">
        <v>33.92</v>
      </c>
      <c r="Q1895" s="175">
        <v>28.52</v>
      </c>
      <c r="S1895" s="174">
        <f t="shared" si="58"/>
        <v>1.066288</v>
      </c>
      <c r="T1895" s="177">
        <f t="shared" si="59"/>
        <v>-1</v>
      </c>
      <c r="U1895" s="203">
        <v>2.71</v>
      </c>
      <c r="V1895" s="203">
        <v>3.08</v>
      </c>
      <c r="W1895" s="203">
        <v>3.56</v>
      </c>
      <c r="X1895" s="203">
        <v>4.31</v>
      </c>
      <c r="Y1895" s="203">
        <v>4.95</v>
      </c>
      <c r="Z1895" s="203">
        <v>4.9</v>
      </c>
      <c r="AA1895" s="203">
        <v>4.79</v>
      </c>
      <c r="AB1895" s="203">
        <v>4.37</v>
      </c>
      <c r="AC1895" s="203">
        <v>3.32</v>
      </c>
      <c r="AD1895" s="203">
        <v>2.75</v>
      </c>
      <c r="AE1895" s="203">
        <v>2.55</v>
      </c>
      <c r="AF1895" s="203">
        <v>2.49</v>
      </c>
      <c r="AG1895" s="179">
        <v>2.9342846960671</v>
      </c>
      <c r="AH1895" s="179">
        <v>3.3349065918401</v>
      </c>
      <c r="AI1895" s="179">
        <v>3.85463229446453</v>
      </c>
      <c r="AJ1895" s="179">
        <v>4.66670370481521</v>
      </c>
      <c r="AK1895" s="179">
        <v>5.35967130831445</v>
      </c>
      <c r="AL1895" s="179">
        <v>5.30553321429107</v>
      </c>
      <c r="AM1895" s="179">
        <v>5.18642940743964</v>
      </c>
      <c r="AN1895" s="179">
        <v>4.73166941764326</v>
      </c>
      <c r="AO1895" s="179">
        <v>3.59476944315232</v>
      </c>
      <c r="AP1895" s="179">
        <v>2.97759517128581</v>
      </c>
      <c r="AQ1895" s="179">
        <v>2.76104279519229</v>
      </c>
      <c r="AR1895" s="179">
        <v>2.69607708236424</v>
      </c>
      <c r="AS1895" s="177">
        <v>0.8</v>
      </c>
      <c r="AT1895" s="180">
        <v>1.03931071173253</v>
      </c>
      <c r="AU1895" s="181">
        <v>1888</v>
      </c>
    </row>
    <row r="1896" customHeight="1" spans="1:47">
      <c r="A1896" s="184" t="s">
        <v>2089</v>
      </c>
      <c r="B1896" s="185" t="s">
        <v>2177</v>
      </c>
      <c r="C1896" s="185" t="s">
        <v>2178</v>
      </c>
      <c r="D1896" s="186">
        <v>0</v>
      </c>
      <c r="E1896" s="186">
        <v>0.65</v>
      </c>
      <c r="F1896" s="186" t="s">
        <v>160</v>
      </c>
      <c r="G1896" s="186" t="s">
        <v>160</v>
      </c>
      <c r="H1896" s="186" t="s">
        <v>160</v>
      </c>
      <c r="I1896" s="196" t="s">
        <v>160</v>
      </c>
      <c r="J1896" s="186" t="s">
        <v>160</v>
      </c>
      <c r="K1896" s="196" t="s">
        <v>160</v>
      </c>
      <c r="L1896" s="171">
        <v>0.2978</v>
      </c>
      <c r="M1896" s="172">
        <v>1397</v>
      </c>
      <c r="N1896" s="173">
        <v>106.67</v>
      </c>
      <c r="O1896" s="173">
        <v>35.55</v>
      </c>
      <c r="Q1896" s="175">
        <v>33.15</v>
      </c>
      <c r="S1896" s="174">
        <f t="shared" si="58"/>
        <v>1.221744</v>
      </c>
      <c r="T1896" s="177">
        <f t="shared" si="59"/>
        <v>-1</v>
      </c>
      <c r="U1896" s="203">
        <v>3.03</v>
      </c>
      <c r="V1896" s="203">
        <v>3.62</v>
      </c>
      <c r="W1896" s="203">
        <v>4.34</v>
      </c>
      <c r="X1896" s="203">
        <v>5.1</v>
      </c>
      <c r="Y1896" s="203">
        <v>5.57</v>
      </c>
      <c r="Z1896" s="203">
        <v>5.57</v>
      </c>
      <c r="AA1896" s="203">
        <v>5.34</v>
      </c>
      <c r="AB1896" s="203">
        <v>4.67</v>
      </c>
      <c r="AC1896" s="203">
        <v>3.81</v>
      </c>
      <c r="AD1896" s="203">
        <v>3.33</v>
      </c>
      <c r="AE1896" s="203">
        <v>3.06</v>
      </c>
      <c r="AF1896" s="203">
        <v>2.74</v>
      </c>
      <c r="AG1896" s="179">
        <v>3.40996523003182</v>
      </c>
      <c r="AH1896" s="179">
        <v>4.07395185898191</v>
      </c>
      <c r="AI1896" s="179">
        <v>4.88424062651423</v>
      </c>
      <c r="AJ1896" s="179">
        <v>5.73954543668723</v>
      </c>
      <c r="AK1896" s="179">
        <v>6.26848393771527</v>
      </c>
      <c r="AL1896" s="179">
        <v>6.26848393771527</v>
      </c>
      <c r="AM1896" s="179">
        <v>6.00964169253133</v>
      </c>
      <c r="AN1896" s="179">
        <v>5.25562297829987</v>
      </c>
      <c r="AO1896" s="179">
        <v>4.28777806152516</v>
      </c>
      <c r="AP1896" s="179">
        <v>3.74758554983695</v>
      </c>
      <c r="AQ1896" s="179">
        <v>3.44372726201234</v>
      </c>
      <c r="AR1896" s="179">
        <v>3.08359892088686</v>
      </c>
      <c r="AS1896" s="177">
        <v>0.8</v>
      </c>
      <c r="AT1896" s="180">
        <v>1.05005449167056</v>
      </c>
      <c r="AU1896" s="181">
        <v>1889</v>
      </c>
    </row>
    <row r="1897" customHeight="1" spans="1:47">
      <c r="A1897" s="184" t="s">
        <v>2089</v>
      </c>
      <c r="B1897" s="185" t="s">
        <v>2177</v>
      </c>
      <c r="C1897" s="167" t="s">
        <v>2179</v>
      </c>
      <c r="D1897" s="186">
        <v>0</v>
      </c>
      <c r="E1897" s="186">
        <v>0.65</v>
      </c>
      <c r="F1897" s="186" t="s">
        <v>160</v>
      </c>
      <c r="G1897" s="186" t="s">
        <v>160</v>
      </c>
      <c r="H1897" s="186" t="s">
        <v>160</v>
      </c>
      <c r="I1897" s="196" t="s">
        <v>160</v>
      </c>
      <c r="J1897" s="186" t="s">
        <v>160</v>
      </c>
      <c r="K1897" s="196" t="s">
        <v>160</v>
      </c>
      <c r="L1897" s="171">
        <v>0.2978</v>
      </c>
      <c r="M1897" s="172">
        <v>1366</v>
      </c>
      <c r="N1897" s="173">
        <v>106.67</v>
      </c>
      <c r="O1897" s="173">
        <v>35.55</v>
      </c>
      <c r="Q1897" s="175">
        <v>33.15</v>
      </c>
      <c r="S1897" s="174">
        <f t="shared" si="58"/>
        <v>1.221744</v>
      </c>
      <c r="T1897" s="177">
        <f t="shared" si="59"/>
        <v>-1</v>
      </c>
      <c r="U1897" s="203">
        <v>3.03</v>
      </c>
      <c r="V1897" s="203">
        <v>3.62</v>
      </c>
      <c r="W1897" s="203">
        <v>4.34</v>
      </c>
      <c r="X1897" s="203">
        <v>5.1</v>
      </c>
      <c r="Y1897" s="203">
        <v>5.57</v>
      </c>
      <c r="Z1897" s="203">
        <v>5.57</v>
      </c>
      <c r="AA1897" s="203">
        <v>5.34</v>
      </c>
      <c r="AB1897" s="203">
        <v>4.67</v>
      </c>
      <c r="AC1897" s="203">
        <v>3.81</v>
      </c>
      <c r="AD1897" s="203">
        <v>3.33</v>
      </c>
      <c r="AE1897" s="203">
        <v>3.06</v>
      </c>
      <c r="AF1897" s="203">
        <v>2.74</v>
      </c>
      <c r="AG1897" s="179">
        <v>3.40996523003182</v>
      </c>
      <c r="AH1897" s="179">
        <v>4.07395185898191</v>
      </c>
      <c r="AI1897" s="179">
        <v>4.88424062651423</v>
      </c>
      <c r="AJ1897" s="179">
        <v>5.73954543668723</v>
      </c>
      <c r="AK1897" s="179">
        <v>6.26848393771527</v>
      </c>
      <c r="AL1897" s="179">
        <v>6.26848393771527</v>
      </c>
      <c r="AM1897" s="179">
        <v>6.00964169253133</v>
      </c>
      <c r="AN1897" s="179">
        <v>5.25562297829987</v>
      </c>
      <c r="AO1897" s="179">
        <v>4.28777806152516</v>
      </c>
      <c r="AP1897" s="179">
        <v>3.74758554983695</v>
      </c>
      <c r="AQ1897" s="179">
        <v>3.44372726201234</v>
      </c>
      <c r="AR1897" s="179">
        <v>3.08359892088686</v>
      </c>
      <c r="AS1897" s="177">
        <v>0.8</v>
      </c>
      <c r="AT1897" s="180">
        <v>1.04133069543966</v>
      </c>
      <c r="AU1897" s="181">
        <v>1890</v>
      </c>
    </row>
    <row r="1898" customHeight="1" spans="1:47">
      <c r="A1898" s="184" t="s">
        <v>2089</v>
      </c>
      <c r="B1898" s="185" t="s">
        <v>2177</v>
      </c>
      <c r="C1898" s="167" t="s">
        <v>2180</v>
      </c>
      <c r="D1898" s="186">
        <v>0</v>
      </c>
      <c r="E1898" s="186">
        <v>0.65</v>
      </c>
      <c r="F1898" s="186" t="s">
        <v>160</v>
      </c>
      <c r="G1898" s="186" t="s">
        <v>160</v>
      </c>
      <c r="H1898" s="186" t="s">
        <v>160</v>
      </c>
      <c r="I1898" s="196" t="s">
        <v>160</v>
      </c>
      <c r="J1898" s="186" t="s">
        <v>160</v>
      </c>
      <c r="K1898" s="196" t="s">
        <v>160</v>
      </c>
      <c r="L1898" s="171">
        <v>0.2978</v>
      </c>
      <c r="M1898" s="172">
        <v>1055</v>
      </c>
      <c r="N1898" s="173">
        <v>107.37</v>
      </c>
      <c r="O1898" s="173">
        <v>35.33</v>
      </c>
      <c r="Q1898" s="175">
        <v>32.33</v>
      </c>
      <c r="S1898" s="174">
        <f t="shared" si="58"/>
        <v>1.207448</v>
      </c>
      <c r="T1898" s="177">
        <f t="shared" si="59"/>
        <v>-1</v>
      </c>
      <c r="U1898" s="203">
        <v>2.99</v>
      </c>
      <c r="V1898" s="203">
        <v>3.54</v>
      </c>
      <c r="W1898" s="203">
        <v>4.21</v>
      </c>
      <c r="X1898" s="203">
        <v>5.07</v>
      </c>
      <c r="Y1898" s="203">
        <v>5.57</v>
      </c>
      <c r="Z1898" s="203">
        <v>5.58</v>
      </c>
      <c r="AA1898" s="203">
        <v>5.34</v>
      </c>
      <c r="AB1898" s="203">
        <v>4.63</v>
      </c>
      <c r="AC1898" s="203">
        <v>3.75</v>
      </c>
      <c r="AD1898" s="203">
        <v>3.26</v>
      </c>
      <c r="AE1898" s="203">
        <v>2.96</v>
      </c>
      <c r="AF1898" s="203">
        <v>2.69</v>
      </c>
      <c r="AG1898" s="179">
        <v>3.34000973954986</v>
      </c>
      <c r="AH1898" s="179">
        <v>3.95439280200887</v>
      </c>
      <c r="AI1898" s="179">
        <v>4.70282307809529</v>
      </c>
      <c r="AJ1898" s="179">
        <v>5.66349477575846</v>
      </c>
      <c r="AK1898" s="179">
        <v>6.22202483253937</v>
      </c>
      <c r="AL1898" s="179">
        <v>6.23319543367499</v>
      </c>
      <c r="AM1898" s="179">
        <v>5.96510100642015</v>
      </c>
      <c r="AN1898" s="179">
        <v>5.17198832579126</v>
      </c>
      <c r="AO1898" s="179">
        <v>4.18897542585685</v>
      </c>
      <c r="AP1898" s="179">
        <v>3.64161597021155</v>
      </c>
      <c r="AQ1898" s="179">
        <v>3.30649793614301</v>
      </c>
      <c r="AR1898" s="179">
        <v>3.00489170548131</v>
      </c>
      <c r="AS1898" s="177">
        <v>0.8</v>
      </c>
      <c r="AT1898" s="180">
        <v>1.04024111955375</v>
      </c>
      <c r="AU1898" s="181">
        <v>1891</v>
      </c>
    </row>
    <row r="1899" customHeight="1" spans="1:47">
      <c r="A1899" s="184" t="s">
        <v>2089</v>
      </c>
      <c r="B1899" s="185" t="s">
        <v>2177</v>
      </c>
      <c r="C1899" s="167" t="s">
        <v>2181</v>
      </c>
      <c r="D1899" s="186">
        <v>0</v>
      </c>
      <c r="E1899" s="186">
        <v>0.65</v>
      </c>
      <c r="F1899" s="186" t="s">
        <v>160</v>
      </c>
      <c r="G1899" s="186" t="s">
        <v>160</v>
      </c>
      <c r="H1899" s="186" t="s">
        <v>160</v>
      </c>
      <c r="I1899" s="196" t="s">
        <v>160</v>
      </c>
      <c r="J1899" s="186" t="s">
        <v>160</v>
      </c>
      <c r="K1899" s="196" t="s">
        <v>160</v>
      </c>
      <c r="L1899" s="171">
        <v>0.2978</v>
      </c>
      <c r="M1899" s="172">
        <v>959</v>
      </c>
      <c r="N1899" s="173">
        <v>107.62</v>
      </c>
      <c r="O1899" s="173">
        <v>35.07</v>
      </c>
      <c r="Q1899" s="175">
        <v>31.87</v>
      </c>
      <c r="S1899" s="174">
        <f t="shared" si="58"/>
        <v>1.207448</v>
      </c>
      <c r="T1899" s="177">
        <f t="shared" si="59"/>
        <v>-1</v>
      </c>
      <c r="U1899" s="203">
        <v>2.99</v>
      </c>
      <c r="V1899" s="203">
        <v>3.54</v>
      </c>
      <c r="W1899" s="203">
        <v>4.21</v>
      </c>
      <c r="X1899" s="203">
        <v>5.07</v>
      </c>
      <c r="Y1899" s="203">
        <v>5.57</v>
      </c>
      <c r="Z1899" s="203">
        <v>5.58</v>
      </c>
      <c r="AA1899" s="203">
        <v>5.34</v>
      </c>
      <c r="AB1899" s="203">
        <v>4.63</v>
      </c>
      <c r="AC1899" s="203">
        <v>3.75</v>
      </c>
      <c r="AD1899" s="203">
        <v>3.26</v>
      </c>
      <c r="AE1899" s="203">
        <v>2.96</v>
      </c>
      <c r="AF1899" s="203">
        <v>2.69</v>
      </c>
      <c r="AG1899" s="179">
        <v>3.32810370301661</v>
      </c>
      <c r="AH1899" s="179">
        <v>3.94029669186582</v>
      </c>
      <c r="AI1899" s="179">
        <v>4.68605906010031</v>
      </c>
      <c r="AJ1899" s="179">
        <v>5.64330627902817</v>
      </c>
      <c r="AK1899" s="179">
        <v>6.19984535980017</v>
      </c>
      <c r="AL1899" s="179">
        <v>6.21097614141561</v>
      </c>
      <c r="AM1899" s="179">
        <v>5.94383738264505</v>
      </c>
      <c r="AN1899" s="179">
        <v>5.1535518879488</v>
      </c>
      <c r="AO1899" s="179">
        <v>4.17404310579006</v>
      </c>
      <c r="AP1899" s="179">
        <v>3.62863480663349</v>
      </c>
      <c r="AQ1899" s="179">
        <v>3.29471135817029</v>
      </c>
      <c r="AR1899" s="179">
        <v>2.9941802545534</v>
      </c>
      <c r="AS1899" s="177">
        <v>0.8</v>
      </c>
      <c r="AT1899" s="180">
        <v>1.04033926862583</v>
      </c>
      <c r="AU1899" s="181">
        <v>1892</v>
      </c>
    </row>
    <row r="1900" customHeight="1" spans="1:47">
      <c r="A1900" s="184" t="s">
        <v>2089</v>
      </c>
      <c r="B1900" s="185" t="s">
        <v>2177</v>
      </c>
      <c r="C1900" s="167" t="s">
        <v>2182</v>
      </c>
      <c r="D1900" s="186">
        <v>0</v>
      </c>
      <c r="E1900" s="186">
        <v>0.65</v>
      </c>
      <c r="F1900" s="186" t="s">
        <v>160</v>
      </c>
      <c r="G1900" s="186" t="s">
        <v>160</v>
      </c>
      <c r="H1900" s="186" t="s">
        <v>160</v>
      </c>
      <c r="I1900" s="196" t="s">
        <v>160</v>
      </c>
      <c r="J1900" s="186" t="s">
        <v>160</v>
      </c>
      <c r="K1900" s="196" t="s">
        <v>160</v>
      </c>
      <c r="L1900" s="171">
        <v>0.2978</v>
      </c>
      <c r="M1900" s="172">
        <v>1220</v>
      </c>
      <c r="N1900" s="173">
        <v>107.03</v>
      </c>
      <c r="O1900" s="173">
        <v>35.3</v>
      </c>
      <c r="Q1900" s="175">
        <v>32.3</v>
      </c>
      <c r="S1900" s="174">
        <f t="shared" si="58"/>
        <v>1.207448</v>
      </c>
      <c r="T1900" s="177">
        <f t="shared" si="59"/>
        <v>-1</v>
      </c>
      <c r="U1900" s="203">
        <v>2.99</v>
      </c>
      <c r="V1900" s="203">
        <v>3.54</v>
      </c>
      <c r="W1900" s="203">
        <v>4.21</v>
      </c>
      <c r="X1900" s="203">
        <v>5.07</v>
      </c>
      <c r="Y1900" s="203">
        <v>5.57</v>
      </c>
      <c r="Z1900" s="203">
        <v>5.58</v>
      </c>
      <c r="AA1900" s="203">
        <v>5.34</v>
      </c>
      <c r="AB1900" s="203">
        <v>4.63</v>
      </c>
      <c r="AC1900" s="203">
        <v>3.75</v>
      </c>
      <c r="AD1900" s="203">
        <v>3.26</v>
      </c>
      <c r="AE1900" s="203">
        <v>2.96</v>
      </c>
      <c r="AF1900" s="203">
        <v>2.69</v>
      </c>
      <c r="AG1900" s="179">
        <v>3.33876168580345</v>
      </c>
      <c r="AH1900" s="179">
        <v>3.9529151731586</v>
      </c>
      <c r="AI1900" s="179">
        <v>4.7010657850276</v>
      </c>
      <c r="AJ1900" s="179">
        <v>5.66137851071019</v>
      </c>
      <c r="AK1900" s="179">
        <v>6.21969986285124</v>
      </c>
      <c r="AL1900" s="179">
        <v>6.23086628989406</v>
      </c>
      <c r="AM1900" s="179">
        <v>5.96287204086636</v>
      </c>
      <c r="AN1900" s="179">
        <v>5.17005572082607</v>
      </c>
      <c r="AO1900" s="179">
        <v>4.18741014105783</v>
      </c>
      <c r="AP1900" s="179">
        <v>3.64025521595961</v>
      </c>
      <c r="AQ1900" s="179">
        <v>3.30526240467498</v>
      </c>
      <c r="AR1900" s="179">
        <v>3.00376887451882</v>
      </c>
      <c r="AS1900" s="177">
        <v>0.8</v>
      </c>
      <c r="AT1900" s="180">
        <v>1.04033926862583</v>
      </c>
      <c r="AU1900" s="181">
        <v>1893</v>
      </c>
    </row>
    <row r="1901" customHeight="1" spans="1:47">
      <c r="A1901" s="184" t="s">
        <v>2089</v>
      </c>
      <c r="B1901" s="185" t="s">
        <v>2177</v>
      </c>
      <c r="C1901" s="167" t="s">
        <v>2183</v>
      </c>
      <c r="D1901" s="186">
        <v>0</v>
      </c>
      <c r="E1901" s="186">
        <v>0.65</v>
      </c>
      <c r="F1901" s="186" t="s">
        <v>160</v>
      </c>
      <c r="G1901" s="186" t="s">
        <v>160</v>
      </c>
      <c r="H1901" s="186" t="s">
        <v>160</v>
      </c>
      <c r="I1901" s="196" t="s">
        <v>160</v>
      </c>
      <c r="J1901" s="186" t="s">
        <v>160</v>
      </c>
      <c r="K1901" s="196" t="s">
        <v>160</v>
      </c>
      <c r="L1901" s="171">
        <v>0.2978</v>
      </c>
      <c r="M1901" s="172">
        <v>1437</v>
      </c>
      <c r="N1901" s="173">
        <v>106.65</v>
      </c>
      <c r="O1901" s="173">
        <v>35.22</v>
      </c>
      <c r="Q1901" s="175">
        <v>32.62</v>
      </c>
      <c r="S1901" s="174">
        <f t="shared" si="58"/>
        <v>1.221744</v>
      </c>
      <c r="T1901" s="177">
        <f t="shared" si="59"/>
        <v>-1</v>
      </c>
      <c r="U1901" s="203">
        <v>3.03</v>
      </c>
      <c r="V1901" s="203">
        <v>3.62</v>
      </c>
      <c r="W1901" s="203">
        <v>4.34</v>
      </c>
      <c r="X1901" s="203">
        <v>5.1</v>
      </c>
      <c r="Y1901" s="203">
        <v>5.57</v>
      </c>
      <c r="Z1901" s="203">
        <v>5.57</v>
      </c>
      <c r="AA1901" s="203">
        <v>5.34</v>
      </c>
      <c r="AB1901" s="203">
        <v>4.67</v>
      </c>
      <c r="AC1901" s="203">
        <v>3.81</v>
      </c>
      <c r="AD1901" s="203">
        <v>3.33</v>
      </c>
      <c r="AE1901" s="203">
        <v>3.06</v>
      </c>
      <c r="AF1901" s="203">
        <v>2.74</v>
      </c>
      <c r="AG1901" s="179">
        <v>3.39462853101795</v>
      </c>
      <c r="AH1901" s="179">
        <v>4.05562880603465</v>
      </c>
      <c r="AI1901" s="179">
        <v>4.86227320944486</v>
      </c>
      <c r="AJ1901" s="179">
        <v>5.7137311908223</v>
      </c>
      <c r="AK1901" s="179">
        <v>6.2402907319373</v>
      </c>
      <c r="AL1901" s="179">
        <v>6.2402907319373</v>
      </c>
      <c r="AM1901" s="179">
        <v>5.9826126586257</v>
      </c>
      <c r="AN1901" s="179">
        <v>5.23198522767454</v>
      </c>
      <c r="AO1901" s="179">
        <v>4.26849330137901</v>
      </c>
      <c r="AP1901" s="179">
        <v>3.73073036577221</v>
      </c>
      <c r="AQ1901" s="179">
        <v>3.42823871449338</v>
      </c>
      <c r="AR1901" s="179">
        <v>3.06973009075551</v>
      </c>
      <c r="AS1901" s="177">
        <v>0.8</v>
      </c>
      <c r="AT1901" s="180">
        <v>1.05476014014284</v>
      </c>
      <c r="AU1901" s="181">
        <v>1894</v>
      </c>
    </row>
    <row r="1902" customHeight="1" spans="1:47">
      <c r="A1902" s="184" t="s">
        <v>2089</v>
      </c>
      <c r="B1902" s="185" t="s">
        <v>2177</v>
      </c>
      <c r="C1902" s="167" t="s">
        <v>2184</v>
      </c>
      <c r="D1902" s="186">
        <v>0</v>
      </c>
      <c r="E1902" s="186">
        <v>0.65</v>
      </c>
      <c r="F1902" s="186" t="s">
        <v>160</v>
      </c>
      <c r="G1902" s="186" t="s">
        <v>160</v>
      </c>
      <c r="H1902" s="186" t="s">
        <v>160</v>
      </c>
      <c r="I1902" s="196" t="s">
        <v>160</v>
      </c>
      <c r="J1902" s="186" t="s">
        <v>160</v>
      </c>
      <c r="K1902" s="196" t="s">
        <v>160</v>
      </c>
      <c r="L1902" s="171">
        <v>0.2978</v>
      </c>
      <c r="M1902" s="172">
        <v>1605</v>
      </c>
      <c r="N1902" s="173">
        <v>106.05</v>
      </c>
      <c r="O1902" s="173">
        <v>35.2</v>
      </c>
      <c r="Q1902" s="175">
        <v>32.6</v>
      </c>
      <c r="S1902" s="174">
        <f t="shared" si="58"/>
        <v>1.221744</v>
      </c>
      <c r="T1902" s="177">
        <f t="shared" si="59"/>
        <v>-1</v>
      </c>
      <c r="U1902" s="203">
        <v>3.03</v>
      </c>
      <c r="V1902" s="203">
        <v>3.62</v>
      </c>
      <c r="W1902" s="203">
        <v>4.34</v>
      </c>
      <c r="X1902" s="203">
        <v>5.1</v>
      </c>
      <c r="Y1902" s="203">
        <v>5.57</v>
      </c>
      <c r="Z1902" s="203">
        <v>5.57</v>
      </c>
      <c r="AA1902" s="203">
        <v>5.34</v>
      </c>
      <c r="AB1902" s="203">
        <v>4.67</v>
      </c>
      <c r="AC1902" s="203">
        <v>3.81</v>
      </c>
      <c r="AD1902" s="203">
        <v>3.33</v>
      </c>
      <c r="AE1902" s="203">
        <v>3.06</v>
      </c>
      <c r="AF1902" s="203">
        <v>2.74</v>
      </c>
      <c r="AG1902" s="179">
        <v>3.39401347581817</v>
      </c>
      <c r="AH1902" s="179">
        <v>4.05489398761115</v>
      </c>
      <c r="AI1902" s="179">
        <v>4.86139223929072</v>
      </c>
      <c r="AJ1902" s="179">
        <v>5.71269594939693</v>
      </c>
      <c r="AK1902" s="179">
        <v>6.23916008590998</v>
      </c>
      <c r="AL1902" s="179">
        <v>6.23916008590998</v>
      </c>
      <c r="AM1902" s="179">
        <v>5.98152869995678</v>
      </c>
      <c r="AN1902" s="179">
        <v>5.23103727131052</v>
      </c>
      <c r="AO1902" s="179">
        <v>4.2677199151377</v>
      </c>
      <c r="AP1902" s="179">
        <v>3.73005441401799</v>
      </c>
      <c r="AQ1902" s="179">
        <v>3.42761756963816</v>
      </c>
      <c r="AR1902" s="179">
        <v>3.06917390222502</v>
      </c>
      <c r="AS1902" s="177">
        <v>0.8</v>
      </c>
      <c r="AT1902" s="180">
        <v>1.05254514216413</v>
      </c>
      <c r="AU1902" s="181">
        <v>1895</v>
      </c>
    </row>
    <row r="1903" customHeight="1" spans="1:47">
      <c r="A1903" s="184" t="s">
        <v>2089</v>
      </c>
      <c r="B1903" s="185" t="s">
        <v>2177</v>
      </c>
      <c r="C1903" s="167" t="s">
        <v>2185</v>
      </c>
      <c r="D1903" s="186">
        <v>0</v>
      </c>
      <c r="E1903" s="186">
        <v>0.65</v>
      </c>
      <c r="F1903" s="186" t="s">
        <v>160</v>
      </c>
      <c r="G1903" s="186" t="s">
        <v>160</v>
      </c>
      <c r="H1903" s="186" t="s">
        <v>160</v>
      </c>
      <c r="I1903" s="196" t="s">
        <v>160</v>
      </c>
      <c r="J1903" s="186" t="s">
        <v>160</v>
      </c>
      <c r="K1903" s="196" t="s">
        <v>160</v>
      </c>
      <c r="L1903" s="171">
        <v>0.2978</v>
      </c>
      <c r="M1903" s="172">
        <v>1668</v>
      </c>
      <c r="N1903" s="173">
        <v>105.72</v>
      </c>
      <c r="O1903" s="173">
        <v>35.52</v>
      </c>
      <c r="Q1903" s="175">
        <v>33.22</v>
      </c>
      <c r="S1903" s="174">
        <f t="shared" si="58"/>
        <v>1.250368</v>
      </c>
      <c r="T1903" s="177">
        <f t="shared" si="59"/>
        <v>-1</v>
      </c>
      <c r="U1903" s="203">
        <v>3.04</v>
      </c>
      <c r="V1903" s="203">
        <v>3.71</v>
      </c>
      <c r="W1903" s="203">
        <v>4.43</v>
      </c>
      <c r="X1903" s="203">
        <v>5.29</v>
      </c>
      <c r="Y1903" s="203">
        <v>5.65</v>
      </c>
      <c r="Z1903" s="203">
        <v>5.64</v>
      </c>
      <c r="AA1903" s="203">
        <v>5.44</v>
      </c>
      <c r="AB1903" s="203">
        <v>4.87</v>
      </c>
      <c r="AC1903" s="203">
        <v>4.01</v>
      </c>
      <c r="AD1903" s="203">
        <v>3.34</v>
      </c>
      <c r="AE1903" s="203">
        <v>3.13</v>
      </c>
      <c r="AF1903" s="203">
        <v>2.81</v>
      </c>
      <c r="AG1903" s="179">
        <v>3.4269631980345</v>
      </c>
      <c r="AH1903" s="179">
        <v>4.18224785023289</v>
      </c>
      <c r="AI1903" s="179">
        <v>4.99389702871475</v>
      </c>
      <c r="AJ1903" s="179">
        <v>5.9633668807903</v>
      </c>
      <c r="AK1903" s="179">
        <v>6.36919147003122</v>
      </c>
      <c r="AL1903" s="179">
        <v>6.35791856477453</v>
      </c>
      <c r="AM1903" s="179">
        <v>6.13246045964068</v>
      </c>
      <c r="AN1903" s="179">
        <v>5.48990486000921</v>
      </c>
      <c r="AO1903" s="179">
        <v>4.52043500793366</v>
      </c>
      <c r="AP1903" s="179">
        <v>3.76515035573527</v>
      </c>
      <c r="AQ1903" s="179">
        <v>3.52841934534473</v>
      </c>
      <c r="AR1903" s="179">
        <v>3.16768637713057</v>
      </c>
      <c r="AS1903" s="177">
        <v>0.8</v>
      </c>
      <c r="AT1903" s="180">
        <v>1.04958731608652</v>
      </c>
      <c r="AU1903" s="181">
        <v>1896</v>
      </c>
    </row>
    <row r="1904" customHeight="1" spans="1:47">
      <c r="A1904" s="184" t="s">
        <v>2089</v>
      </c>
      <c r="B1904" s="185" t="s">
        <v>2186</v>
      </c>
      <c r="C1904" s="167" t="s">
        <v>2187</v>
      </c>
      <c r="D1904" s="186">
        <v>0</v>
      </c>
      <c r="E1904" s="186">
        <v>0.65</v>
      </c>
      <c r="F1904" s="186" t="s">
        <v>160</v>
      </c>
      <c r="G1904" s="186" t="s">
        <v>160</v>
      </c>
      <c r="H1904" s="186" t="s">
        <v>160</v>
      </c>
      <c r="I1904" s="196" t="s">
        <v>160</v>
      </c>
      <c r="J1904" s="186" t="s">
        <v>160</v>
      </c>
      <c r="K1904" s="196" t="s">
        <v>160</v>
      </c>
      <c r="L1904" s="171">
        <v>0.2978</v>
      </c>
      <c r="M1904" s="172">
        <v>1409</v>
      </c>
      <c r="N1904" s="173">
        <v>107.63</v>
      </c>
      <c r="O1904" s="173">
        <v>35.73</v>
      </c>
      <c r="Q1904" s="175">
        <v>32.93</v>
      </c>
      <c r="S1904" s="174">
        <f t="shared" si="58"/>
        <v>1.207448</v>
      </c>
      <c r="T1904" s="177">
        <f t="shared" si="59"/>
        <v>-1</v>
      </c>
      <c r="U1904" s="203">
        <v>2.99</v>
      </c>
      <c r="V1904" s="203">
        <v>3.54</v>
      </c>
      <c r="W1904" s="203">
        <v>4.21</v>
      </c>
      <c r="X1904" s="203">
        <v>5.07</v>
      </c>
      <c r="Y1904" s="203">
        <v>5.57</v>
      </c>
      <c r="Z1904" s="203">
        <v>5.58</v>
      </c>
      <c r="AA1904" s="203">
        <v>5.34</v>
      </c>
      <c r="AB1904" s="203">
        <v>4.63</v>
      </c>
      <c r="AC1904" s="203">
        <v>3.75</v>
      </c>
      <c r="AD1904" s="203">
        <v>3.26</v>
      </c>
      <c r="AE1904" s="203">
        <v>2.96</v>
      </c>
      <c r="AF1904" s="203">
        <v>2.69</v>
      </c>
      <c r="AG1904" s="179">
        <v>3.35738344011502</v>
      </c>
      <c r="AH1904" s="179">
        <v>3.97496233378166</v>
      </c>
      <c r="AI1904" s="179">
        <v>4.72728571333921</v>
      </c>
      <c r="AJ1904" s="179">
        <v>5.69295452889069</v>
      </c>
      <c r="AK1904" s="179">
        <v>6.25438988676945</v>
      </c>
      <c r="AL1904" s="179">
        <v>6.26561859392703</v>
      </c>
      <c r="AM1904" s="179">
        <v>5.99612962214522</v>
      </c>
      <c r="AN1904" s="179">
        <v>5.19889141395737</v>
      </c>
      <c r="AO1904" s="179">
        <v>4.21076518409074</v>
      </c>
      <c r="AP1904" s="179">
        <v>3.66055853336955</v>
      </c>
      <c r="AQ1904" s="179">
        <v>3.32369731864229</v>
      </c>
      <c r="AR1904" s="179">
        <v>3.02052222538776</v>
      </c>
      <c r="AS1904" s="177">
        <v>0.8</v>
      </c>
      <c r="AT1904" s="180">
        <v>1.05374949467727</v>
      </c>
      <c r="AU1904" s="181">
        <v>1897</v>
      </c>
    </row>
    <row r="1905" customHeight="1" spans="1:47">
      <c r="A1905" s="184" t="s">
        <v>2089</v>
      </c>
      <c r="B1905" s="185" t="s">
        <v>2186</v>
      </c>
      <c r="C1905" s="167" t="s">
        <v>2188</v>
      </c>
      <c r="D1905" s="186">
        <v>0</v>
      </c>
      <c r="E1905" s="186">
        <v>0.65</v>
      </c>
      <c r="F1905" s="186" t="s">
        <v>160</v>
      </c>
      <c r="G1905" s="186" t="s">
        <v>160</v>
      </c>
      <c r="H1905" s="186" t="s">
        <v>160</v>
      </c>
      <c r="I1905" s="196" t="s">
        <v>160</v>
      </c>
      <c r="J1905" s="186" t="s">
        <v>160</v>
      </c>
      <c r="K1905" s="196" t="s">
        <v>160</v>
      </c>
      <c r="L1905" s="171">
        <v>0.2978</v>
      </c>
      <c r="M1905" s="172">
        <v>1398</v>
      </c>
      <c r="N1905" s="173">
        <v>107.63</v>
      </c>
      <c r="O1905" s="173">
        <v>35.73</v>
      </c>
      <c r="Q1905" s="175">
        <v>32.93</v>
      </c>
      <c r="S1905" s="174">
        <f t="shared" si="58"/>
        <v>1.207448</v>
      </c>
      <c r="T1905" s="177">
        <f t="shared" si="59"/>
        <v>-1</v>
      </c>
      <c r="U1905" s="203">
        <v>2.99</v>
      </c>
      <c r="V1905" s="203">
        <v>3.54</v>
      </c>
      <c r="W1905" s="203">
        <v>4.21</v>
      </c>
      <c r="X1905" s="203">
        <v>5.07</v>
      </c>
      <c r="Y1905" s="203">
        <v>5.57</v>
      </c>
      <c r="Z1905" s="203">
        <v>5.58</v>
      </c>
      <c r="AA1905" s="203">
        <v>5.34</v>
      </c>
      <c r="AB1905" s="203">
        <v>4.63</v>
      </c>
      <c r="AC1905" s="203">
        <v>3.75</v>
      </c>
      <c r="AD1905" s="203">
        <v>3.26</v>
      </c>
      <c r="AE1905" s="203">
        <v>2.96</v>
      </c>
      <c r="AF1905" s="203">
        <v>2.69</v>
      </c>
      <c r="AG1905" s="179">
        <v>3.35738344011502</v>
      </c>
      <c r="AH1905" s="179">
        <v>3.97496233378166</v>
      </c>
      <c r="AI1905" s="179">
        <v>4.72728571333921</v>
      </c>
      <c r="AJ1905" s="179">
        <v>5.69295452889069</v>
      </c>
      <c r="AK1905" s="179">
        <v>6.25438988676945</v>
      </c>
      <c r="AL1905" s="179">
        <v>6.26561859392703</v>
      </c>
      <c r="AM1905" s="179">
        <v>5.99612962214522</v>
      </c>
      <c r="AN1905" s="179">
        <v>5.19889141395737</v>
      </c>
      <c r="AO1905" s="179">
        <v>4.21076518409074</v>
      </c>
      <c r="AP1905" s="179">
        <v>3.66055853336955</v>
      </c>
      <c r="AQ1905" s="179">
        <v>3.32369731864229</v>
      </c>
      <c r="AR1905" s="179">
        <v>3.02052222538776</v>
      </c>
      <c r="AS1905" s="177">
        <v>0.8</v>
      </c>
      <c r="AT1905" s="180">
        <v>1.05184611238378</v>
      </c>
      <c r="AU1905" s="181">
        <v>1898</v>
      </c>
    </row>
    <row r="1906" customHeight="1" spans="1:47">
      <c r="A1906" s="184" t="s">
        <v>2089</v>
      </c>
      <c r="B1906" s="185" t="s">
        <v>2186</v>
      </c>
      <c r="C1906" s="167" t="s">
        <v>2189</v>
      </c>
      <c r="D1906" s="186">
        <v>0</v>
      </c>
      <c r="E1906" s="186">
        <v>0.65</v>
      </c>
      <c r="F1906" s="186" t="s">
        <v>160</v>
      </c>
      <c r="G1906" s="186" t="s">
        <v>160</v>
      </c>
      <c r="H1906" s="186" t="s">
        <v>160</v>
      </c>
      <c r="I1906" s="196" t="s">
        <v>160</v>
      </c>
      <c r="J1906" s="186" t="s">
        <v>160</v>
      </c>
      <c r="K1906" s="196" t="s">
        <v>160</v>
      </c>
      <c r="L1906" s="171">
        <v>0.2978</v>
      </c>
      <c r="M1906" s="172">
        <v>1102</v>
      </c>
      <c r="N1906" s="173">
        <v>107.88</v>
      </c>
      <c r="O1906" s="173">
        <v>36</v>
      </c>
      <c r="Q1906" s="175">
        <v>33.6</v>
      </c>
      <c r="S1906" s="174">
        <f t="shared" si="58"/>
        <v>1.273592</v>
      </c>
      <c r="T1906" s="177">
        <f t="shared" si="59"/>
        <v>-1</v>
      </c>
      <c r="U1906" s="203">
        <v>3.1</v>
      </c>
      <c r="V1906" s="203">
        <v>3.73</v>
      </c>
      <c r="W1906" s="203">
        <v>4.49</v>
      </c>
      <c r="X1906" s="203">
        <v>5.48</v>
      </c>
      <c r="Y1906" s="203">
        <v>5.85</v>
      </c>
      <c r="Z1906" s="203">
        <v>5.87</v>
      </c>
      <c r="AA1906" s="203">
        <v>5.6</v>
      </c>
      <c r="AB1906" s="203">
        <v>4.87</v>
      </c>
      <c r="AC1906" s="203">
        <v>4.05</v>
      </c>
      <c r="AD1906" s="203">
        <v>3.51</v>
      </c>
      <c r="AE1906" s="203">
        <v>3.03</v>
      </c>
      <c r="AF1906" s="203">
        <v>2.73</v>
      </c>
      <c r="AG1906" s="179">
        <v>3.50713069805715</v>
      </c>
      <c r="AH1906" s="179">
        <v>4.21987016250102</v>
      </c>
      <c r="AI1906" s="179">
        <v>5.07968284976664</v>
      </c>
      <c r="AJ1906" s="179">
        <v>6.19970200817844</v>
      </c>
      <c r="AK1906" s="179">
        <v>6.61829502697881</v>
      </c>
      <c r="AL1906" s="179">
        <v>6.6409216766437</v>
      </c>
      <c r="AM1906" s="179">
        <v>6.33546190616775</v>
      </c>
      <c r="AN1906" s="179">
        <v>5.50958919339946</v>
      </c>
      <c r="AO1906" s="179">
        <v>4.58189655713918</v>
      </c>
      <c r="AP1906" s="179">
        <v>3.97097701618729</v>
      </c>
      <c r="AQ1906" s="179">
        <v>3.42793742423005</v>
      </c>
      <c r="AR1906" s="179">
        <v>3.08853767925678</v>
      </c>
      <c r="AS1906" s="177">
        <v>0.8</v>
      </c>
      <c r="AT1906" s="180">
        <v>1.03881795800856</v>
      </c>
      <c r="AU1906" s="181">
        <v>1899</v>
      </c>
    </row>
    <row r="1907" customHeight="1" spans="1:47">
      <c r="A1907" s="184" t="s">
        <v>2089</v>
      </c>
      <c r="B1907" s="185" t="s">
        <v>2186</v>
      </c>
      <c r="C1907" s="167" t="s">
        <v>2190</v>
      </c>
      <c r="D1907" s="186">
        <v>0</v>
      </c>
      <c r="E1907" s="186">
        <v>0.65</v>
      </c>
      <c r="F1907" s="186" t="s">
        <v>160</v>
      </c>
      <c r="G1907" s="186" t="s">
        <v>160</v>
      </c>
      <c r="H1907" s="186" t="s">
        <v>160</v>
      </c>
      <c r="I1907" s="196" t="s">
        <v>160</v>
      </c>
      <c r="J1907" s="186" t="s">
        <v>160</v>
      </c>
      <c r="K1907" s="196" t="s">
        <v>160</v>
      </c>
      <c r="L1907" s="171">
        <v>0.2978</v>
      </c>
      <c r="M1907" s="172">
        <v>1242</v>
      </c>
      <c r="N1907" s="173">
        <v>107.3</v>
      </c>
      <c r="O1907" s="173">
        <v>36.58</v>
      </c>
      <c r="Q1907" s="175">
        <v>34.48</v>
      </c>
      <c r="S1907" s="174">
        <f t="shared" si="58"/>
        <v>1.273592</v>
      </c>
      <c r="T1907" s="177">
        <f t="shared" si="59"/>
        <v>-1</v>
      </c>
      <c r="U1907" s="203">
        <v>3.1</v>
      </c>
      <c r="V1907" s="203">
        <v>3.73</v>
      </c>
      <c r="W1907" s="203">
        <v>4.49</v>
      </c>
      <c r="X1907" s="203">
        <v>5.48</v>
      </c>
      <c r="Y1907" s="203">
        <v>5.85</v>
      </c>
      <c r="Z1907" s="203">
        <v>5.87</v>
      </c>
      <c r="AA1907" s="203">
        <v>5.6</v>
      </c>
      <c r="AB1907" s="203">
        <v>4.87</v>
      </c>
      <c r="AC1907" s="203">
        <v>4.05</v>
      </c>
      <c r="AD1907" s="203">
        <v>3.51</v>
      </c>
      <c r="AE1907" s="203">
        <v>3.03</v>
      </c>
      <c r="AF1907" s="203">
        <v>2.73</v>
      </c>
      <c r="AG1907" s="179">
        <v>3.53612522691725</v>
      </c>
      <c r="AH1907" s="179">
        <v>4.25475712787141</v>
      </c>
      <c r="AI1907" s="179">
        <v>5.12167815124467</v>
      </c>
      <c r="AJ1907" s="179">
        <v>6.25095685274405</v>
      </c>
      <c r="AK1907" s="179">
        <v>6.67301050885998</v>
      </c>
      <c r="AL1907" s="179">
        <v>6.69582422000138</v>
      </c>
      <c r="AM1907" s="179">
        <v>6.38783911959246</v>
      </c>
      <c r="AN1907" s="179">
        <v>5.5551386629313</v>
      </c>
      <c r="AO1907" s="179">
        <v>4.61977650613383</v>
      </c>
      <c r="AP1907" s="179">
        <v>4.00380630531599</v>
      </c>
      <c r="AQ1907" s="179">
        <v>3.45627723792235</v>
      </c>
      <c r="AR1907" s="179">
        <v>3.11407157080132</v>
      </c>
      <c r="AS1907" s="177">
        <v>0.8</v>
      </c>
      <c r="AT1907" s="180">
        <v>1.04931817440381</v>
      </c>
      <c r="AU1907" s="181">
        <v>1900</v>
      </c>
    </row>
    <row r="1908" customHeight="1" spans="1:47">
      <c r="A1908" s="184" t="s">
        <v>2089</v>
      </c>
      <c r="B1908" s="185" t="s">
        <v>2186</v>
      </c>
      <c r="C1908" s="167" t="s">
        <v>2191</v>
      </c>
      <c r="D1908" s="186">
        <v>0</v>
      </c>
      <c r="E1908" s="186">
        <v>0.65</v>
      </c>
      <c r="F1908" s="186" t="s">
        <v>160</v>
      </c>
      <c r="G1908" s="186" t="s">
        <v>160</v>
      </c>
      <c r="H1908" s="186" t="s">
        <v>160</v>
      </c>
      <c r="I1908" s="196" t="s">
        <v>160</v>
      </c>
      <c r="J1908" s="186" t="s">
        <v>160</v>
      </c>
      <c r="K1908" s="196" t="s">
        <v>160</v>
      </c>
      <c r="L1908" s="171">
        <v>0.2978</v>
      </c>
      <c r="M1908" s="172">
        <v>1291</v>
      </c>
      <c r="N1908" s="173">
        <v>107.98</v>
      </c>
      <c r="O1908" s="173">
        <v>36.47</v>
      </c>
      <c r="Q1908" s="175">
        <v>34.27</v>
      </c>
      <c r="S1908" s="174">
        <f t="shared" si="58"/>
        <v>1.273592</v>
      </c>
      <c r="T1908" s="177">
        <f t="shared" si="59"/>
        <v>-1</v>
      </c>
      <c r="U1908" s="203">
        <v>3.1</v>
      </c>
      <c r="V1908" s="203">
        <v>3.73</v>
      </c>
      <c r="W1908" s="203">
        <v>4.49</v>
      </c>
      <c r="X1908" s="203">
        <v>5.48</v>
      </c>
      <c r="Y1908" s="203">
        <v>5.85</v>
      </c>
      <c r="Z1908" s="203">
        <v>5.87</v>
      </c>
      <c r="AA1908" s="203">
        <v>5.6</v>
      </c>
      <c r="AB1908" s="203">
        <v>4.87</v>
      </c>
      <c r="AC1908" s="203">
        <v>4.05</v>
      </c>
      <c r="AD1908" s="203">
        <v>3.51</v>
      </c>
      <c r="AE1908" s="203">
        <v>3.03</v>
      </c>
      <c r="AF1908" s="203">
        <v>2.73</v>
      </c>
      <c r="AG1908" s="179">
        <v>3.52977719709295</v>
      </c>
      <c r="AH1908" s="179">
        <v>4.24711901456667</v>
      </c>
      <c r="AI1908" s="179">
        <v>5.1124837467572</v>
      </c>
      <c r="AJ1908" s="179">
        <v>6.23973517421592</v>
      </c>
      <c r="AK1908" s="179">
        <v>6.66103116225604</v>
      </c>
      <c r="AL1908" s="179">
        <v>6.68380391836632</v>
      </c>
      <c r="AM1908" s="179">
        <v>6.37637171087758</v>
      </c>
      <c r="AN1908" s="179">
        <v>5.54516611285247</v>
      </c>
      <c r="AO1908" s="179">
        <v>4.61148311233111</v>
      </c>
      <c r="AP1908" s="179">
        <v>3.99661869735363</v>
      </c>
      <c r="AQ1908" s="179">
        <v>3.45007255070698</v>
      </c>
      <c r="AR1908" s="179">
        <v>3.10848120905282</v>
      </c>
      <c r="AS1908" s="177">
        <v>0.8</v>
      </c>
      <c r="AT1908" s="180">
        <v>1.05347763677291</v>
      </c>
      <c r="AU1908" s="181">
        <v>1901</v>
      </c>
    </row>
    <row r="1909" customHeight="1" spans="1:47">
      <c r="A1909" s="184" t="s">
        <v>2089</v>
      </c>
      <c r="B1909" s="185" t="s">
        <v>2186</v>
      </c>
      <c r="C1909" s="167" t="s">
        <v>2192</v>
      </c>
      <c r="D1909" s="186">
        <v>0</v>
      </c>
      <c r="E1909" s="186">
        <v>0.65</v>
      </c>
      <c r="F1909" s="186" t="s">
        <v>160</v>
      </c>
      <c r="G1909" s="186" t="s">
        <v>160</v>
      </c>
      <c r="H1909" s="186" t="s">
        <v>160</v>
      </c>
      <c r="I1909" s="196" t="s">
        <v>160</v>
      </c>
      <c r="J1909" s="186" t="s">
        <v>160</v>
      </c>
      <c r="K1909" s="196" t="s">
        <v>160</v>
      </c>
      <c r="L1909" s="171">
        <v>0.2978</v>
      </c>
      <c r="M1909" s="172">
        <v>1301</v>
      </c>
      <c r="N1909" s="173">
        <v>108.02</v>
      </c>
      <c r="O1909" s="173">
        <v>35.82</v>
      </c>
      <c r="Q1909" s="175">
        <v>32.52</v>
      </c>
      <c r="S1909" s="174">
        <f t="shared" si="58"/>
        <v>1.207936</v>
      </c>
      <c r="T1909" s="177">
        <f t="shared" si="59"/>
        <v>-1</v>
      </c>
      <c r="U1909" s="203">
        <v>2.93</v>
      </c>
      <c r="V1909" s="203">
        <v>3.53</v>
      </c>
      <c r="W1909" s="203">
        <v>4.18</v>
      </c>
      <c r="X1909" s="203">
        <v>5.15</v>
      </c>
      <c r="Y1909" s="203">
        <v>5.57</v>
      </c>
      <c r="Z1909" s="203">
        <v>5.59</v>
      </c>
      <c r="AA1909" s="203">
        <v>5.32</v>
      </c>
      <c r="AB1909" s="203">
        <v>4.76</v>
      </c>
      <c r="AC1909" s="203">
        <v>3.82</v>
      </c>
      <c r="AD1909" s="203">
        <v>3.28</v>
      </c>
      <c r="AE1909" s="203">
        <v>2.84</v>
      </c>
      <c r="AF1909" s="203">
        <v>2.64</v>
      </c>
      <c r="AG1909" s="179">
        <v>3.2798139636537</v>
      </c>
      <c r="AH1909" s="179">
        <v>3.95144822242238</v>
      </c>
      <c r="AI1909" s="179">
        <v>4.67905200275511</v>
      </c>
      <c r="AJ1909" s="179">
        <v>5.76486072109781</v>
      </c>
      <c r="AK1909" s="179">
        <v>6.23500470223588</v>
      </c>
      <c r="AL1909" s="179">
        <v>6.2573925108615</v>
      </c>
      <c r="AM1909" s="179">
        <v>5.9551570944156</v>
      </c>
      <c r="AN1909" s="179">
        <v>5.32829845289817</v>
      </c>
      <c r="AO1909" s="179">
        <v>4.27607144749391</v>
      </c>
      <c r="AP1909" s="179">
        <v>3.6716006146021</v>
      </c>
      <c r="AQ1909" s="179">
        <v>3.1790688248384</v>
      </c>
      <c r="AR1909" s="179">
        <v>2.95519073858218</v>
      </c>
      <c r="AS1909" s="177">
        <v>0.8</v>
      </c>
      <c r="AT1909" s="180">
        <v>1.04119807300655</v>
      </c>
      <c r="AU1909" s="181">
        <v>1902</v>
      </c>
    </row>
    <row r="1910" customHeight="1" spans="1:47">
      <c r="A1910" s="184" t="s">
        <v>2089</v>
      </c>
      <c r="B1910" s="185" t="s">
        <v>2186</v>
      </c>
      <c r="C1910" s="167" t="s">
        <v>2193</v>
      </c>
      <c r="D1910" s="186">
        <v>0</v>
      </c>
      <c r="E1910" s="186">
        <v>0.65</v>
      </c>
      <c r="F1910" s="186" t="s">
        <v>160</v>
      </c>
      <c r="G1910" s="186" t="s">
        <v>160</v>
      </c>
      <c r="H1910" s="186" t="s">
        <v>160</v>
      </c>
      <c r="I1910" s="196" t="s">
        <v>160</v>
      </c>
      <c r="J1910" s="186" t="s">
        <v>160</v>
      </c>
      <c r="K1910" s="196" t="s">
        <v>160</v>
      </c>
      <c r="L1910" s="171">
        <v>0.2978</v>
      </c>
      <c r="M1910" s="172">
        <v>1450</v>
      </c>
      <c r="N1910" s="173">
        <v>108.37</v>
      </c>
      <c r="O1910" s="173">
        <v>35.5</v>
      </c>
      <c r="Q1910" s="175">
        <v>32.1</v>
      </c>
      <c r="S1910" s="174">
        <f t="shared" si="58"/>
        <v>1.207936</v>
      </c>
      <c r="T1910" s="177">
        <f t="shared" si="59"/>
        <v>-1</v>
      </c>
      <c r="U1910" s="203">
        <v>2.93</v>
      </c>
      <c r="V1910" s="203">
        <v>3.53</v>
      </c>
      <c r="W1910" s="203">
        <v>4.18</v>
      </c>
      <c r="X1910" s="203">
        <v>5.15</v>
      </c>
      <c r="Y1910" s="203">
        <v>5.57</v>
      </c>
      <c r="Z1910" s="203">
        <v>5.59</v>
      </c>
      <c r="AA1910" s="203">
        <v>5.32</v>
      </c>
      <c r="AB1910" s="203">
        <v>4.76</v>
      </c>
      <c r="AC1910" s="203">
        <v>3.82</v>
      </c>
      <c r="AD1910" s="203">
        <v>3.28</v>
      </c>
      <c r="AE1910" s="203">
        <v>2.84</v>
      </c>
      <c r="AF1910" s="203">
        <v>2.64</v>
      </c>
      <c r="AG1910" s="179">
        <v>3.26692904259828</v>
      </c>
      <c r="AH1910" s="179">
        <v>3.93592475098018</v>
      </c>
      <c r="AI1910" s="179">
        <v>4.66067010172724</v>
      </c>
      <c r="AJ1910" s="179">
        <v>5.74221316361132</v>
      </c>
      <c r="AK1910" s="179">
        <v>6.21051015947865</v>
      </c>
      <c r="AL1910" s="179">
        <v>6.23281001642471</v>
      </c>
      <c r="AM1910" s="179">
        <v>5.93176194765286</v>
      </c>
      <c r="AN1910" s="179">
        <v>5.30736595316308</v>
      </c>
      <c r="AO1910" s="179">
        <v>4.2592726766981</v>
      </c>
      <c r="AP1910" s="179">
        <v>3.65717653915439</v>
      </c>
      <c r="AQ1910" s="179">
        <v>3.166579686341</v>
      </c>
      <c r="AR1910" s="179">
        <v>2.94358111688036</v>
      </c>
      <c r="AS1910" s="177">
        <v>0.8</v>
      </c>
      <c r="AT1910" s="180">
        <v>1.05360868458994</v>
      </c>
      <c r="AU1910" s="181">
        <v>1903</v>
      </c>
    </row>
    <row r="1911" customHeight="1" spans="1:47">
      <c r="A1911" s="184" t="s">
        <v>2089</v>
      </c>
      <c r="B1911" s="185" t="s">
        <v>2186</v>
      </c>
      <c r="C1911" s="167" t="s">
        <v>2194</v>
      </c>
      <c r="D1911" s="186">
        <v>0</v>
      </c>
      <c r="E1911" s="186">
        <v>0.65</v>
      </c>
      <c r="F1911" s="186" t="s">
        <v>160</v>
      </c>
      <c r="G1911" s="186" t="s">
        <v>160</v>
      </c>
      <c r="H1911" s="186" t="s">
        <v>160</v>
      </c>
      <c r="I1911" s="196" t="s">
        <v>160</v>
      </c>
      <c r="J1911" s="186" t="s">
        <v>160</v>
      </c>
      <c r="K1911" s="196" t="s">
        <v>160</v>
      </c>
      <c r="L1911" s="171">
        <v>0.2978</v>
      </c>
      <c r="M1911" s="172">
        <v>1037</v>
      </c>
      <c r="N1911" s="173">
        <v>107.92</v>
      </c>
      <c r="O1911" s="173">
        <v>35.5</v>
      </c>
      <c r="Q1911" s="175">
        <v>32.6</v>
      </c>
      <c r="S1911" s="174">
        <f t="shared" si="58"/>
        <v>1.207448</v>
      </c>
      <c r="T1911" s="177">
        <f t="shared" si="59"/>
        <v>-1</v>
      </c>
      <c r="U1911" s="203">
        <v>2.99</v>
      </c>
      <c r="V1911" s="203">
        <v>3.54</v>
      </c>
      <c r="W1911" s="203">
        <v>4.21</v>
      </c>
      <c r="X1911" s="203">
        <v>5.07</v>
      </c>
      <c r="Y1911" s="203">
        <v>5.57</v>
      </c>
      <c r="Z1911" s="203">
        <v>5.58</v>
      </c>
      <c r="AA1911" s="203">
        <v>5.34</v>
      </c>
      <c r="AB1911" s="203">
        <v>4.63</v>
      </c>
      <c r="AC1911" s="203">
        <v>3.75</v>
      </c>
      <c r="AD1911" s="203">
        <v>3.26</v>
      </c>
      <c r="AE1911" s="203">
        <v>2.96</v>
      </c>
      <c r="AF1911" s="203">
        <v>2.69</v>
      </c>
      <c r="AG1911" s="179">
        <v>3.34743863089756</v>
      </c>
      <c r="AH1911" s="179">
        <v>3.9631882118319</v>
      </c>
      <c r="AI1911" s="179">
        <v>4.71328315587918</v>
      </c>
      <c r="AJ1911" s="179">
        <v>5.67609159152195</v>
      </c>
      <c r="AK1911" s="179">
        <v>6.23586393782589</v>
      </c>
      <c r="AL1911" s="179">
        <v>6.24705938475197</v>
      </c>
      <c r="AM1911" s="179">
        <v>5.97836865852608</v>
      </c>
      <c r="AN1911" s="179">
        <v>5.18349192677449</v>
      </c>
      <c r="AO1911" s="179">
        <v>4.19829259727955</v>
      </c>
      <c r="AP1911" s="179">
        <v>3.64971569790169</v>
      </c>
      <c r="AQ1911" s="179">
        <v>3.31385229011933</v>
      </c>
      <c r="AR1911" s="179">
        <v>3.0115752231152</v>
      </c>
      <c r="AS1911" s="177">
        <v>0.8</v>
      </c>
      <c r="AT1911" s="180">
        <v>1.05360868458994</v>
      </c>
      <c r="AU1911" s="181">
        <v>1904</v>
      </c>
    </row>
    <row r="1912" customHeight="1" spans="1:47">
      <c r="A1912" s="184" t="s">
        <v>2089</v>
      </c>
      <c r="B1912" s="185" t="s">
        <v>2186</v>
      </c>
      <c r="C1912" s="167" t="s">
        <v>2195</v>
      </c>
      <c r="D1912" s="186">
        <v>0</v>
      </c>
      <c r="E1912" s="186">
        <v>0.65</v>
      </c>
      <c r="F1912" s="186" t="s">
        <v>160</v>
      </c>
      <c r="G1912" s="186" t="s">
        <v>160</v>
      </c>
      <c r="H1912" s="186" t="s">
        <v>160</v>
      </c>
      <c r="I1912" s="196" t="s">
        <v>160</v>
      </c>
      <c r="J1912" s="186" t="s">
        <v>160</v>
      </c>
      <c r="K1912" s="196" t="s">
        <v>160</v>
      </c>
      <c r="L1912" s="171">
        <v>0.2978</v>
      </c>
      <c r="M1912" s="172">
        <v>1173</v>
      </c>
      <c r="N1912" s="173">
        <v>107.2</v>
      </c>
      <c r="O1912" s="173">
        <v>35.68</v>
      </c>
      <c r="Q1912" s="175">
        <v>32.88</v>
      </c>
      <c r="S1912" s="174">
        <f t="shared" si="58"/>
        <v>1.207448</v>
      </c>
      <c r="T1912" s="177">
        <f t="shared" si="59"/>
        <v>-1</v>
      </c>
      <c r="U1912" s="203">
        <v>2.99</v>
      </c>
      <c r="V1912" s="203">
        <v>3.54</v>
      </c>
      <c r="W1912" s="203">
        <v>4.21</v>
      </c>
      <c r="X1912" s="203">
        <v>5.07</v>
      </c>
      <c r="Y1912" s="203">
        <v>5.57</v>
      </c>
      <c r="Z1912" s="203">
        <v>5.58</v>
      </c>
      <c r="AA1912" s="203">
        <v>5.34</v>
      </c>
      <c r="AB1912" s="203">
        <v>4.63</v>
      </c>
      <c r="AC1912" s="203">
        <v>3.75</v>
      </c>
      <c r="AD1912" s="203">
        <v>3.26</v>
      </c>
      <c r="AE1912" s="203">
        <v>2.96</v>
      </c>
      <c r="AF1912" s="203">
        <v>2.69</v>
      </c>
      <c r="AG1912" s="179">
        <v>3.35579860996084</v>
      </c>
      <c r="AH1912" s="179">
        <v>3.97308597968608</v>
      </c>
      <c r="AI1912" s="179">
        <v>4.72505423007865</v>
      </c>
      <c r="AJ1912" s="179">
        <v>5.69026720819447</v>
      </c>
      <c r="AK1912" s="179">
        <v>6.25143754430833</v>
      </c>
      <c r="AL1912" s="179">
        <v>6.2626609510306</v>
      </c>
      <c r="AM1912" s="179">
        <v>5.99329918969595</v>
      </c>
      <c r="AN1912" s="179">
        <v>5.19643731241428</v>
      </c>
      <c r="AO1912" s="179">
        <v>4.2087775208539</v>
      </c>
      <c r="AP1912" s="179">
        <v>3.65883059146232</v>
      </c>
      <c r="AQ1912" s="179">
        <v>3.32212838979401</v>
      </c>
      <c r="AR1912" s="179">
        <v>3.01909640829253</v>
      </c>
      <c r="AS1912" s="177">
        <v>0.8</v>
      </c>
      <c r="AT1912" s="180">
        <v>1.05360868458994</v>
      </c>
      <c r="AU1912" s="181">
        <v>1905</v>
      </c>
    </row>
    <row r="1913" customHeight="1" spans="1:47">
      <c r="A1913" s="184" t="s">
        <v>2089</v>
      </c>
      <c r="B1913" s="185" t="s">
        <v>2196</v>
      </c>
      <c r="C1913" s="167" t="s">
        <v>2197</v>
      </c>
      <c r="D1913" s="186">
        <v>0</v>
      </c>
      <c r="E1913" s="186">
        <v>0.55</v>
      </c>
      <c r="F1913" s="186" t="s">
        <v>160</v>
      </c>
      <c r="G1913" s="186" t="s">
        <v>160</v>
      </c>
      <c r="H1913" s="186" t="s">
        <v>160</v>
      </c>
      <c r="I1913" s="196" t="s">
        <v>160</v>
      </c>
      <c r="J1913" s="186" t="s">
        <v>160</v>
      </c>
      <c r="K1913" s="196" t="s">
        <v>160</v>
      </c>
      <c r="L1913" s="171">
        <v>0.2978</v>
      </c>
      <c r="M1913" s="172">
        <v>1534</v>
      </c>
      <c r="N1913" s="173">
        <v>102.63</v>
      </c>
      <c r="O1913" s="173">
        <v>37.93</v>
      </c>
      <c r="Q1913" s="175">
        <v>38.13</v>
      </c>
      <c r="S1913" s="174">
        <f t="shared" si="58"/>
        <v>1.264424</v>
      </c>
      <c r="T1913" s="177">
        <f t="shared" si="59"/>
        <v>-1</v>
      </c>
      <c r="U1913" s="203">
        <v>3.13</v>
      </c>
      <c r="V1913" s="203">
        <v>3.92</v>
      </c>
      <c r="W1913" s="203">
        <v>4.57</v>
      </c>
      <c r="X1913" s="203">
        <v>5.38</v>
      </c>
      <c r="Y1913" s="203">
        <v>5.46</v>
      </c>
      <c r="Z1913" s="203">
        <v>5.34</v>
      </c>
      <c r="AA1913" s="203">
        <v>5.35</v>
      </c>
      <c r="AB1913" s="203">
        <v>4.88</v>
      </c>
      <c r="AC1913" s="203">
        <v>4.24</v>
      </c>
      <c r="AD1913" s="203">
        <v>3.7</v>
      </c>
      <c r="AE1913" s="203">
        <v>3.2</v>
      </c>
      <c r="AF1913" s="203">
        <v>2.78</v>
      </c>
      <c r="AG1913" s="179">
        <v>3.69822135612737</v>
      </c>
      <c r="AH1913" s="179">
        <v>4.63163824792949</v>
      </c>
      <c r="AI1913" s="179">
        <v>5.39963948801984</v>
      </c>
      <c r="AJ1913" s="179">
        <v>6.35668718720935</v>
      </c>
      <c r="AK1913" s="179">
        <v>6.45121041675893</v>
      </c>
      <c r="AL1913" s="179">
        <v>6.30942557243456</v>
      </c>
      <c r="AM1913" s="179">
        <v>6.32124097612826</v>
      </c>
      <c r="AN1913" s="179">
        <v>5.76591700252447</v>
      </c>
      <c r="AO1913" s="179">
        <v>5.00973116612782</v>
      </c>
      <c r="AP1913" s="179">
        <v>4.37169936666814</v>
      </c>
      <c r="AQ1913" s="179">
        <v>3.78092918198326</v>
      </c>
      <c r="AR1913" s="179">
        <v>3.28468222684796</v>
      </c>
      <c r="AS1913" s="177">
        <v>0.8</v>
      </c>
      <c r="AT1913" s="180">
        <v>1.05469425833263</v>
      </c>
      <c r="AU1913" s="181">
        <v>1906</v>
      </c>
    </row>
    <row r="1914" customHeight="1" spans="1:47">
      <c r="A1914" s="184" t="s">
        <v>2089</v>
      </c>
      <c r="B1914" s="185" t="s">
        <v>2196</v>
      </c>
      <c r="C1914" s="167" t="s">
        <v>2198</v>
      </c>
      <c r="D1914" s="186">
        <v>0</v>
      </c>
      <c r="E1914" s="186">
        <v>0.55</v>
      </c>
      <c r="F1914" s="186" t="s">
        <v>160</v>
      </c>
      <c r="G1914" s="186" t="s">
        <v>160</v>
      </c>
      <c r="H1914" s="186" t="s">
        <v>160</v>
      </c>
      <c r="I1914" s="196" t="s">
        <v>160</v>
      </c>
      <c r="J1914" s="186" t="s">
        <v>160</v>
      </c>
      <c r="K1914" s="196" t="s">
        <v>160</v>
      </c>
      <c r="L1914" s="171">
        <v>0.2978</v>
      </c>
      <c r="M1914" s="172">
        <v>1371</v>
      </c>
      <c r="N1914" s="173">
        <v>103.08</v>
      </c>
      <c r="O1914" s="173">
        <v>38.62</v>
      </c>
      <c r="Q1914" s="175">
        <v>37.62</v>
      </c>
      <c r="S1914" s="174">
        <f t="shared" si="58"/>
        <v>1.354728</v>
      </c>
      <c r="T1914" s="177">
        <f t="shared" si="59"/>
        <v>-1</v>
      </c>
      <c r="U1914" s="203">
        <v>3.03</v>
      </c>
      <c r="V1914" s="203">
        <v>3.98</v>
      </c>
      <c r="W1914" s="203">
        <v>4.92</v>
      </c>
      <c r="X1914" s="203">
        <v>5.97</v>
      </c>
      <c r="Y1914" s="203">
        <v>6.3</v>
      </c>
      <c r="Z1914" s="203">
        <v>6.11</v>
      </c>
      <c r="AA1914" s="203">
        <v>5.84</v>
      </c>
      <c r="AB1914" s="203">
        <v>5.29</v>
      </c>
      <c r="AC1914" s="203">
        <v>4.57</v>
      </c>
      <c r="AD1914" s="203">
        <v>3.83</v>
      </c>
      <c r="AE1914" s="203">
        <v>3.15</v>
      </c>
      <c r="AF1914" s="203">
        <v>2.66</v>
      </c>
      <c r="AG1914" s="179">
        <v>3.57446277038638</v>
      </c>
      <c r="AH1914" s="179">
        <v>4.69516891951742</v>
      </c>
      <c r="AI1914" s="179">
        <v>5.80407816181551</v>
      </c>
      <c r="AJ1914" s="179">
        <v>7.04275337927614</v>
      </c>
      <c r="AK1914" s="179">
        <v>7.43205130476376</v>
      </c>
      <c r="AL1914" s="179">
        <v>7.20791007493755</v>
      </c>
      <c r="AM1914" s="179">
        <v>6.88939359044768</v>
      </c>
      <c r="AN1914" s="179">
        <v>6.24056371463497</v>
      </c>
      <c r="AO1914" s="179">
        <v>5.39118642266197</v>
      </c>
      <c r="AP1914" s="179">
        <v>4.51821531702305</v>
      </c>
      <c r="AQ1914" s="179">
        <v>3.71602565238188</v>
      </c>
      <c r="AR1914" s="179">
        <v>3.13797721756692</v>
      </c>
      <c r="AS1914" s="177">
        <v>0.8</v>
      </c>
      <c r="AT1914" s="180">
        <v>1.05343906369265</v>
      </c>
      <c r="AU1914" s="181">
        <v>1907</v>
      </c>
    </row>
    <row r="1915" customHeight="1" spans="1:47">
      <c r="A1915" s="184" t="s">
        <v>2089</v>
      </c>
      <c r="B1915" s="185" t="s">
        <v>2196</v>
      </c>
      <c r="C1915" s="167" t="s">
        <v>2199</v>
      </c>
      <c r="D1915" s="186">
        <v>0</v>
      </c>
      <c r="E1915" s="186">
        <v>0.55</v>
      </c>
      <c r="F1915" s="186" t="s">
        <v>160</v>
      </c>
      <c r="G1915" s="186" t="s">
        <v>160</v>
      </c>
      <c r="H1915" s="186" t="s">
        <v>160</v>
      </c>
      <c r="I1915" s="196" t="s">
        <v>160</v>
      </c>
      <c r="J1915" s="186" t="s">
        <v>160</v>
      </c>
      <c r="K1915" s="196" t="s">
        <v>160</v>
      </c>
      <c r="L1915" s="171">
        <v>0.2978</v>
      </c>
      <c r="M1915" s="172">
        <v>1535</v>
      </c>
      <c r="N1915" s="173">
        <v>102.63</v>
      </c>
      <c r="O1915" s="173">
        <v>37.93</v>
      </c>
      <c r="Q1915" s="175">
        <v>38.13</v>
      </c>
      <c r="S1915" s="174">
        <f t="shared" si="58"/>
        <v>1.264424</v>
      </c>
      <c r="T1915" s="177">
        <f t="shared" si="59"/>
        <v>-1</v>
      </c>
      <c r="U1915" s="203">
        <v>3.13</v>
      </c>
      <c r="V1915" s="203">
        <v>3.92</v>
      </c>
      <c r="W1915" s="203">
        <v>4.57</v>
      </c>
      <c r="X1915" s="203">
        <v>5.38</v>
      </c>
      <c r="Y1915" s="203">
        <v>5.46</v>
      </c>
      <c r="Z1915" s="203">
        <v>5.34</v>
      </c>
      <c r="AA1915" s="203">
        <v>5.35</v>
      </c>
      <c r="AB1915" s="203">
        <v>4.88</v>
      </c>
      <c r="AC1915" s="203">
        <v>4.24</v>
      </c>
      <c r="AD1915" s="203">
        <v>3.7</v>
      </c>
      <c r="AE1915" s="203">
        <v>3.2</v>
      </c>
      <c r="AF1915" s="203">
        <v>2.78</v>
      </c>
      <c r="AG1915" s="179">
        <v>3.69822135612737</v>
      </c>
      <c r="AH1915" s="179">
        <v>4.63163824792949</v>
      </c>
      <c r="AI1915" s="179">
        <v>5.39963948801984</v>
      </c>
      <c r="AJ1915" s="179">
        <v>6.35668718720935</v>
      </c>
      <c r="AK1915" s="179">
        <v>6.45121041675893</v>
      </c>
      <c r="AL1915" s="179">
        <v>6.30942557243456</v>
      </c>
      <c r="AM1915" s="179">
        <v>6.32124097612826</v>
      </c>
      <c r="AN1915" s="179">
        <v>5.76591700252447</v>
      </c>
      <c r="AO1915" s="179">
        <v>5.00973116612782</v>
      </c>
      <c r="AP1915" s="179">
        <v>4.37169936666814</v>
      </c>
      <c r="AQ1915" s="179">
        <v>3.78092918198326</v>
      </c>
      <c r="AR1915" s="179">
        <v>3.28468222684796</v>
      </c>
      <c r="AS1915" s="177">
        <v>0.8</v>
      </c>
      <c r="AT1915" s="180">
        <v>1.0577940227908</v>
      </c>
      <c r="AU1915" s="181">
        <v>1908</v>
      </c>
    </row>
    <row r="1916" customHeight="1" spans="1:47">
      <c r="A1916" s="184" t="s">
        <v>2089</v>
      </c>
      <c r="B1916" s="185" t="s">
        <v>2196</v>
      </c>
      <c r="C1916" s="167" t="s">
        <v>2200</v>
      </c>
      <c r="D1916" s="186">
        <v>0</v>
      </c>
      <c r="E1916" s="186">
        <v>0.55</v>
      </c>
      <c r="F1916" s="186" t="s">
        <v>160</v>
      </c>
      <c r="G1916" s="186" t="s">
        <v>160</v>
      </c>
      <c r="H1916" s="186" t="s">
        <v>160</v>
      </c>
      <c r="I1916" s="196" t="s">
        <v>160</v>
      </c>
      <c r="J1916" s="186" t="s">
        <v>160</v>
      </c>
      <c r="K1916" s="196" t="s">
        <v>160</v>
      </c>
      <c r="L1916" s="171">
        <v>0.2978</v>
      </c>
      <c r="M1916" s="172">
        <v>2073</v>
      </c>
      <c r="N1916" s="173">
        <v>102.88</v>
      </c>
      <c r="O1916" s="173">
        <v>37.47</v>
      </c>
      <c r="Q1916" s="175">
        <v>37.37</v>
      </c>
      <c r="S1916" s="174">
        <f t="shared" si="58"/>
        <v>1.264424</v>
      </c>
      <c r="T1916" s="177">
        <f t="shared" si="59"/>
        <v>-1</v>
      </c>
      <c r="U1916" s="203">
        <v>3.13</v>
      </c>
      <c r="V1916" s="203">
        <v>3.92</v>
      </c>
      <c r="W1916" s="203">
        <v>4.57</v>
      </c>
      <c r="X1916" s="203">
        <v>5.38</v>
      </c>
      <c r="Y1916" s="203">
        <v>5.46</v>
      </c>
      <c r="Z1916" s="203">
        <v>5.34</v>
      </c>
      <c r="AA1916" s="203">
        <v>5.35</v>
      </c>
      <c r="AB1916" s="203">
        <v>4.88</v>
      </c>
      <c r="AC1916" s="203">
        <v>4.24</v>
      </c>
      <c r="AD1916" s="203">
        <v>3.7</v>
      </c>
      <c r="AE1916" s="203">
        <v>3.2</v>
      </c>
      <c r="AF1916" s="203">
        <v>2.78</v>
      </c>
      <c r="AG1916" s="179">
        <v>3.66966473271624</v>
      </c>
      <c r="AH1916" s="179">
        <v>4.59587404225165</v>
      </c>
      <c r="AI1916" s="179">
        <v>5.35794499313521</v>
      </c>
      <c r="AJ1916" s="179">
        <v>6.30760263962089</v>
      </c>
      <c r="AK1916" s="179">
        <v>6.40139598742194</v>
      </c>
      <c r="AL1916" s="179">
        <v>6.26070596572036</v>
      </c>
      <c r="AM1916" s="179">
        <v>6.27243013419549</v>
      </c>
      <c r="AN1916" s="179">
        <v>5.7213942158643</v>
      </c>
      <c r="AO1916" s="179">
        <v>4.97104743345587</v>
      </c>
      <c r="AP1916" s="179">
        <v>4.33794233579875</v>
      </c>
      <c r="AQ1916" s="179">
        <v>3.75173391204216</v>
      </c>
      <c r="AR1916" s="179">
        <v>3.25931883608663</v>
      </c>
      <c r="AS1916" s="177">
        <v>0.8</v>
      </c>
      <c r="AT1916" s="180">
        <v>1.05451730810578</v>
      </c>
      <c r="AU1916" s="181">
        <v>1909</v>
      </c>
    </row>
    <row r="1917" customHeight="1" spans="1:47">
      <c r="A1917" s="184" t="s">
        <v>2089</v>
      </c>
      <c r="B1917" s="185" t="s">
        <v>2196</v>
      </c>
      <c r="C1917" s="167" t="s">
        <v>2201</v>
      </c>
      <c r="D1917" s="186">
        <v>0</v>
      </c>
      <c r="E1917" s="186">
        <v>0.55</v>
      </c>
      <c r="F1917" s="186" t="s">
        <v>160</v>
      </c>
      <c r="G1917" s="186" t="s">
        <v>160</v>
      </c>
      <c r="H1917" s="186" t="s">
        <v>160</v>
      </c>
      <c r="I1917" s="196" t="s">
        <v>160</v>
      </c>
      <c r="J1917" s="186" t="s">
        <v>160</v>
      </c>
      <c r="K1917" s="196" t="s">
        <v>160</v>
      </c>
      <c r="L1917" s="171">
        <v>0.2978</v>
      </c>
      <c r="M1917" s="172">
        <v>2398</v>
      </c>
      <c r="N1917" s="173">
        <v>103.13</v>
      </c>
      <c r="O1917" s="173">
        <v>36.98</v>
      </c>
      <c r="Q1917" s="175">
        <v>37.08</v>
      </c>
      <c r="S1917" s="174">
        <f t="shared" si="58"/>
        <v>1.293872</v>
      </c>
      <c r="T1917" s="177">
        <f t="shared" si="59"/>
        <v>-1</v>
      </c>
      <c r="U1917" s="203">
        <v>3.23</v>
      </c>
      <c r="V1917" s="203">
        <v>4.01</v>
      </c>
      <c r="W1917" s="203">
        <v>4.65</v>
      </c>
      <c r="X1917" s="203">
        <v>5.48</v>
      </c>
      <c r="Y1917" s="203">
        <v>5.55</v>
      </c>
      <c r="Z1917" s="203">
        <v>5.52</v>
      </c>
      <c r="AA1917" s="203">
        <v>5.47</v>
      </c>
      <c r="AB1917" s="203">
        <v>5.04</v>
      </c>
      <c r="AC1917" s="203">
        <v>4.24</v>
      </c>
      <c r="AD1917" s="203">
        <v>3.69</v>
      </c>
      <c r="AE1917" s="203">
        <v>3.35</v>
      </c>
      <c r="AF1917" s="203">
        <v>2.93</v>
      </c>
      <c r="AG1917" s="179">
        <v>3.77980338085993</v>
      </c>
      <c r="AH1917" s="179">
        <v>4.69257323753818</v>
      </c>
      <c r="AI1917" s="179">
        <v>5.44151260712033</v>
      </c>
      <c r="AJ1917" s="179">
        <v>6.41279335204719</v>
      </c>
      <c r="AK1917" s="179">
        <v>6.49470859559524</v>
      </c>
      <c r="AL1917" s="179">
        <v>6.45960206264607</v>
      </c>
      <c r="AM1917" s="179">
        <v>6.40109117439747</v>
      </c>
      <c r="AN1917" s="179">
        <v>5.89789753545946</v>
      </c>
      <c r="AO1917" s="179">
        <v>4.96172332348177</v>
      </c>
      <c r="AP1917" s="179">
        <v>4.3181035527471</v>
      </c>
      <c r="AQ1917" s="179">
        <v>3.92022951265658</v>
      </c>
      <c r="AR1917" s="179">
        <v>3.4287380513683</v>
      </c>
      <c r="AS1917" s="177">
        <v>0.8</v>
      </c>
      <c r="AT1917" s="180">
        <v>1.05287465061277</v>
      </c>
      <c r="AU1917" s="181">
        <v>1910</v>
      </c>
    </row>
    <row r="1918" customHeight="1" spans="1:47">
      <c r="A1918" s="184" t="s">
        <v>2202</v>
      </c>
      <c r="B1918" s="185" t="s">
        <v>2203</v>
      </c>
      <c r="C1918" s="167" t="s">
        <v>2204</v>
      </c>
      <c r="D1918" s="186">
        <v>0</v>
      </c>
      <c r="E1918" s="186">
        <v>0.55</v>
      </c>
      <c r="F1918" s="186" t="s">
        <v>160</v>
      </c>
      <c r="G1918" s="186" t="s">
        <v>160</v>
      </c>
      <c r="H1918" s="186" t="s">
        <v>160</v>
      </c>
      <c r="I1918" s="196" t="s">
        <v>160</v>
      </c>
      <c r="J1918" s="186" t="s">
        <v>160</v>
      </c>
      <c r="K1918" s="196" t="s">
        <v>160</v>
      </c>
      <c r="L1918" s="171">
        <v>0.2772</v>
      </c>
      <c r="M1918" s="172">
        <v>1072</v>
      </c>
      <c r="N1918" s="173">
        <v>111.73</v>
      </c>
      <c r="O1918" s="173">
        <v>40.83</v>
      </c>
      <c r="Q1918" s="175">
        <v>38.43</v>
      </c>
      <c r="S1918" s="174">
        <f t="shared" si="58"/>
        <v>1.329096</v>
      </c>
      <c r="T1918" s="177">
        <f t="shared" si="59"/>
        <v>-1</v>
      </c>
      <c r="U1918" s="203">
        <v>2.65</v>
      </c>
      <c r="V1918" s="203">
        <v>3.57</v>
      </c>
      <c r="W1918" s="203">
        <v>4.74</v>
      </c>
      <c r="X1918" s="203">
        <v>5.99</v>
      </c>
      <c r="Y1918" s="203">
        <v>6.46</v>
      </c>
      <c r="Z1918" s="203">
        <v>6.46</v>
      </c>
      <c r="AA1918" s="203">
        <v>5.92</v>
      </c>
      <c r="AB1918" s="203">
        <v>5.24</v>
      </c>
      <c r="AC1918" s="203">
        <v>4.64</v>
      </c>
      <c r="AD1918" s="203">
        <v>3.79</v>
      </c>
      <c r="AE1918" s="203">
        <v>2.81</v>
      </c>
      <c r="AF1918" s="203">
        <v>2.31</v>
      </c>
      <c r="AG1918" s="179">
        <v>3.15499888646117</v>
      </c>
      <c r="AH1918" s="179">
        <v>4.25031925459109</v>
      </c>
      <c r="AI1918" s="179">
        <v>5.64328102710414</v>
      </c>
      <c r="AJ1918" s="179">
        <v>7.13148804901978</v>
      </c>
      <c r="AK1918" s="179">
        <v>7.69105388926007</v>
      </c>
      <c r="AL1918" s="179">
        <v>7.69105388926007</v>
      </c>
      <c r="AM1918" s="179">
        <v>7.04814845579251</v>
      </c>
      <c r="AN1918" s="179">
        <v>6.2385638358704</v>
      </c>
      <c r="AO1918" s="179">
        <v>5.52422446535088</v>
      </c>
      <c r="AP1918" s="179">
        <v>4.51224369044824</v>
      </c>
      <c r="AQ1918" s="179">
        <v>3.34548938526638</v>
      </c>
      <c r="AR1918" s="179">
        <v>2.75020657650012</v>
      </c>
      <c r="AS1918" s="177">
        <v>0.8</v>
      </c>
      <c r="AT1918" s="180">
        <v>1.05516233068157</v>
      </c>
      <c r="AU1918" s="181">
        <v>1911</v>
      </c>
    </row>
    <row r="1919" customHeight="1" spans="1:47">
      <c r="A1919" s="184" t="s">
        <v>2202</v>
      </c>
      <c r="B1919" s="185" t="s">
        <v>2203</v>
      </c>
      <c r="C1919" s="167" t="s">
        <v>2205</v>
      </c>
      <c r="D1919" s="186">
        <v>0</v>
      </c>
      <c r="E1919" s="186">
        <v>0.55</v>
      </c>
      <c r="F1919" s="186" t="s">
        <v>160</v>
      </c>
      <c r="G1919" s="186" t="s">
        <v>160</v>
      </c>
      <c r="H1919" s="186" t="s">
        <v>160</v>
      </c>
      <c r="I1919" s="196" t="s">
        <v>160</v>
      </c>
      <c r="J1919" s="186" t="s">
        <v>160</v>
      </c>
      <c r="K1919" s="196" t="s">
        <v>160</v>
      </c>
      <c r="L1919" s="171">
        <v>0.2772</v>
      </c>
      <c r="M1919" s="172">
        <v>1075</v>
      </c>
      <c r="N1919" s="173">
        <v>111.65</v>
      </c>
      <c r="O1919" s="173">
        <v>40.87</v>
      </c>
      <c r="Q1919" s="175">
        <v>38.57</v>
      </c>
      <c r="S1919" s="174">
        <f t="shared" si="58"/>
        <v>1.329096</v>
      </c>
      <c r="T1919" s="177">
        <f t="shared" si="59"/>
        <v>-1</v>
      </c>
      <c r="U1919" s="203">
        <v>2.65</v>
      </c>
      <c r="V1919" s="203">
        <v>3.57</v>
      </c>
      <c r="W1919" s="203">
        <v>4.74</v>
      </c>
      <c r="X1919" s="203">
        <v>5.99</v>
      </c>
      <c r="Y1919" s="203">
        <v>6.46</v>
      </c>
      <c r="Z1919" s="203">
        <v>6.46</v>
      </c>
      <c r="AA1919" s="203">
        <v>5.92</v>
      </c>
      <c r="AB1919" s="203">
        <v>5.24</v>
      </c>
      <c r="AC1919" s="203">
        <v>4.64</v>
      </c>
      <c r="AD1919" s="203">
        <v>3.79</v>
      </c>
      <c r="AE1919" s="203">
        <v>2.81</v>
      </c>
      <c r="AF1919" s="203">
        <v>2.31</v>
      </c>
      <c r="AG1919" s="179">
        <v>3.157997616425</v>
      </c>
      <c r="AH1919" s="179">
        <v>4.25435905307066</v>
      </c>
      <c r="AI1919" s="179">
        <v>5.64864479315264</v>
      </c>
      <c r="AJ1919" s="179">
        <v>7.13826631033424</v>
      </c>
      <c r="AK1919" s="179">
        <v>7.69836400079453</v>
      </c>
      <c r="AL1919" s="179">
        <v>7.69836400079453</v>
      </c>
      <c r="AM1919" s="179">
        <v>7.05484750537207</v>
      </c>
      <c r="AN1919" s="179">
        <v>6.24449340002528</v>
      </c>
      <c r="AO1919" s="179">
        <v>5.52947507177811</v>
      </c>
      <c r="AP1919" s="179">
        <v>4.51653244009462</v>
      </c>
      <c r="AQ1919" s="179">
        <v>3.34866917062424</v>
      </c>
      <c r="AR1919" s="179">
        <v>2.7528205637516</v>
      </c>
      <c r="AS1919" s="177">
        <v>0.8</v>
      </c>
      <c r="AT1919" s="180">
        <v>1.05236827920765</v>
      </c>
      <c r="AU1919" s="181">
        <v>1912</v>
      </c>
    </row>
    <row r="1920" customHeight="1" spans="1:47">
      <c r="A1920" s="184" t="s">
        <v>2202</v>
      </c>
      <c r="B1920" s="185" t="s">
        <v>2203</v>
      </c>
      <c r="C1920" s="167" t="s">
        <v>2206</v>
      </c>
      <c r="D1920" s="186">
        <v>0</v>
      </c>
      <c r="E1920" s="186">
        <v>0.55</v>
      </c>
      <c r="F1920" s="186" t="s">
        <v>160</v>
      </c>
      <c r="G1920" s="186" t="s">
        <v>160</v>
      </c>
      <c r="H1920" s="186" t="s">
        <v>160</v>
      </c>
      <c r="I1920" s="196" t="s">
        <v>160</v>
      </c>
      <c r="J1920" s="186" t="s">
        <v>160</v>
      </c>
      <c r="K1920" s="196" t="s">
        <v>160</v>
      </c>
      <c r="L1920" s="171">
        <v>0.2772</v>
      </c>
      <c r="M1920" s="172">
        <v>1048</v>
      </c>
      <c r="N1920" s="173">
        <v>111.6</v>
      </c>
      <c r="O1920" s="173">
        <v>40.8</v>
      </c>
      <c r="Q1920" s="175">
        <v>38.4</v>
      </c>
      <c r="S1920" s="174">
        <f t="shared" si="58"/>
        <v>1.329096</v>
      </c>
      <c r="T1920" s="177">
        <f t="shared" si="59"/>
        <v>-1</v>
      </c>
      <c r="U1920" s="203">
        <v>2.65</v>
      </c>
      <c r="V1920" s="203">
        <v>3.57</v>
      </c>
      <c r="W1920" s="203">
        <v>4.74</v>
      </c>
      <c r="X1920" s="203">
        <v>5.99</v>
      </c>
      <c r="Y1920" s="203">
        <v>6.46</v>
      </c>
      <c r="Z1920" s="203">
        <v>6.46</v>
      </c>
      <c r="AA1920" s="203">
        <v>5.92</v>
      </c>
      <c r="AB1920" s="203">
        <v>5.24</v>
      </c>
      <c r="AC1920" s="203">
        <v>4.64</v>
      </c>
      <c r="AD1920" s="203">
        <v>3.79</v>
      </c>
      <c r="AE1920" s="203">
        <v>2.81</v>
      </c>
      <c r="AF1920" s="203">
        <v>2.31</v>
      </c>
      <c r="AG1920" s="179">
        <v>3.15375473254001</v>
      </c>
      <c r="AH1920" s="179">
        <v>4.24864316798787</v>
      </c>
      <c r="AI1920" s="179">
        <v>5.64105563480742</v>
      </c>
      <c r="AJ1920" s="179">
        <v>7.12867579166592</v>
      </c>
      <c r="AK1920" s="179">
        <v>7.68802097064471</v>
      </c>
      <c r="AL1920" s="179">
        <v>7.68802097064471</v>
      </c>
      <c r="AM1920" s="179">
        <v>7.04536906288184</v>
      </c>
      <c r="AN1920" s="179">
        <v>6.23610369755082</v>
      </c>
      <c r="AO1920" s="179">
        <v>5.52204602225874</v>
      </c>
      <c r="AP1920" s="179">
        <v>4.51046431559496</v>
      </c>
      <c r="AQ1920" s="179">
        <v>3.3441701126179</v>
      </c>
      <c r="AR1920" s="179">
        <v>2.7491220498745</v>
      </c>
      <c r="AS1920" s="177">
        <v>0.8</v>
      </c>
      <c r="AT1920" s="180">
        <v>1.05625084220455</v>
      </c>
      <c r="AU1920" s="181">
        <v>1913</v>
      </c>
    </row>
    <row r="1921" customHeight="1" spans="1:47">
      <c r="A1921" s="184" t="s">
        <v>2202</v>
      </c>
      <c r="B1921" s="185" t="s">
        <v>2203</v>
      </c>
      <c r="C1921" s="167" t="s">
        <v>2207</v>
      </c>
      <c r="D1921" s="186">
        <v>0</v>
      </c>
      <c r="E1921" s="186">
        <v>0.55</v>
      </c>
      <c r="F1921" s="186" t="s">
        <v>160</v>
      </c>
      <c r="G1921" s="186" t="s">
        <v>160</v>
      </c>
      <c r="H1921" s="186" t="s">
        <v>160</v>
      </c>
      <c r="I1921" s="196" t="s">
        <v>160</v>
      </c>
      <c r="J1921" s="186" t="s">
        <v>160</v>
      </c>
      <c r="K1921" s="196" t="s">
        <v>160</v>
      </c>
      <c r="L1921" s="171">
        <v>0.2772</v>
      </c>
      <c r="M1921" s="172">
        <v>1037</v>
      </c>
      <c r="N1921" s="173">
        <v>111.67</v>
      </c>
      <c r="O1921" s="173">
        <v>40.75</v>
      </c>
      <c r="Q1921" s="175">
        <v>38.35</v>
      </c>
      <c r="S1921" s="174">
        <f t="shared" si="58"/>
        <v>1.329096</v>
      </c>
      <c r="T1921" s="177">
        <f t="shared" si="59"/>
        <v>-1</v>
      </c>
      <c r="U1921" s="203">
        <v>2.65</v>
      </c>
      <c r="V1921" s="203">
        <v>3.57</v>
      </c>
      <c r="W1921" s="203">
        <v>4.74</v>
      </c>
      <c r="X1921" s="203">
        <v>5.99</v>
      </c>
      <c r="Y1921" s="203">
        <v>6.46</v>
      </c>
      <c r="Z1921" s="203">
        <v>6.46</v>
      </c>
      <c r="AA1921" s="203">
        <v>5.92</v>
      </c>
      <c r="AB1921" s="203">
        <v>5.24</v>
      </c>
      <c r="AC1921" s="203">
        <v>4.64</v>
      </c>
      <c r="AD1921" s="203">
        <v>3.79</v>
      </c>
      <c r="AE1921" s="203">
        <v>2.81</v>
      </c>
      <c r="AF1921" s="203">
        <v>2.31</v>
      </c>
      <c r="AG1921" s="179">
        <v>3.14987871455486</v>
      </c>
      <c r="AH1921" s="179">
        <v>4.24342151357013</v>
      </c>
      <c r="AI1921" s="179">
        <v>5.63412268188303</v>
      </c>
      <c r="AJ1921" s="179">
        <v>7.11991452837117</v>
      </c>
      <c r="AK1921" s="179">
        <v>7.6785722626507</v>
      </c>
      <c r="AL1921" s="179">
        <v>7.6785722626507</v>
      </c>
      <c r="AM1921" s="179">
        <v>7.03671018496783</v>
      </c>
      <c r="AN1921" s="179">
        <v>6.22843942047828</v>
      </c>
      <c r="AO1921" s="179">
        <v>5.51525933416397</v>
      </c>
      <c r="AP1921" s="179">
        <v>4.50492087855204</v>
      </c>
      <c r="AQ1921" s="179">
        <v>3.34006007090534</v>
      </c>
      <c r="AR1921" s="179">
        <v>2.74574333231008</v>
      </c>
      <c r="AS1921" s="177">
        <v>0.8</v>
      </c>
      <c r="AT1921" s="180">
        <v>1.05215222532789</v>
      </c>
      <c r="AU1921" s="181">
        <v>1914</v>
      </c>
    </row>
    <row r="1922" customHeight="1" spans="1:47">
      <c r="A1922" s="184" t="s">
        <v>2202</v>
      </c>
      <c r="B1922" s="185" t="s">
        <v>2203</v>
      </c>
      <c r="C1922" s="167" t="s">
        <v>2208</v>
      </c>
      <c r="D1922" s="186">
        <v>0</v>
      </c>
      <c r="E1922" s="186">
        <v>0.55</v>
      </c>
      <c r="F1922" s="186" t="s">
        <v>160</v>
      </c>
      <c r="G1922" s="186" t="s">
        <v>160</v>
      </c>
      <c r="H1922" s="186" t="s">
        <v>160</v>
      </c>
      <c r="I1922" s="196" t="s">
        <v>160</v>
      </c>
      <c r="J1922" s="186" t="s">
        <v>160</v>
      </c>
      <c r="K1922" s="196" t="s">
        <v>160</v>
      </c>
      <c r="L1922" s="171">
        <v>0.2772</v>
      </c>
      <c r="M1922" s="172">
        <v>1051</v>
      </c>
      <c r="N1922" s="173">
        <v>111.68</v>
      </c>
      <c r="O1922" s="173">
        <v>40.8</v>
      </c>
      <c r="Q1922" s="175">
        <v>38.4</v>
      </c>
      <c r="S1922" s="174">
        <f t="shared" si="58"/>
        <v>1.329096</v>
      </c>
      <c r="T1922" s="177">
        <f t="shared" si="59"/>
        <v>-1</v>
      </c>
      <c r="U1922" s="203">
        <v>2.65</v>
      </c>
      <c r="V1922" s="203">
        <v>3.57</v>
      </c>
      <c r="W1922" s="203">
        <v>4.74</v>
      </c>
      <c r="X1922" s="203">
        <v>5.99</v>
      </c>
      <c r="Y1922" s="203">
        <v>6.46</v>
      </c>
      <c r="Z1922" s="203">
        <v>6.46</v>
      </c>
      <c r="AA1922" s="203">
        <v>5.92</v>
      </c>
      <c r="AB1922" s="203">
        <v>5.24</v>
      </c>
      <c r="AC1922" s="203">
        <v>4.64</v>
      </c>
      <c r="AD1922" s="203">
        <v>3.79</v>
      </c>
      <c r="AE1922" s="203">
        <v>2.81</v>
      </c>
      <c r="AF1922" s="203">
        <v>2.31</v>
      </c>
      <c r="AG1922" s="179">
        <v>3.15375473254001</v>
      </c>
      <c r="AH1922" s="179">
        <v>4.24864316798787</v>
      </c>
      <c r="AI1922" s="179">
        <v>5.64105563480742</v>
      </c>
      <c r="AJ1922" s="179">
        <v>7.12867579166592</v>
      </c>
      <c r="AK1922" s="179">
        <v>7.68802097064471</v>
      </c>
      <c r="AL1922" s="179">
        <v>7.68802097064471</v>
      </c>
      <c r="AM1922" s="179">
        <v>7.04536906288184</v>
      </c>
      <c r="AN1922" s="179">
        <v>6.23610369755082</v>
      </c>
      <c r="AO1922" s="179">
        <v>5.52204602225874</v>
      </c>
      <c r="AP1922" s="179">
        <v>4.51046431559496</v>
      </c>
      <c r="AQ1922" s="179">
        <v>3.3441701126179</v>
      </c>
      <c r="AR1922" s="179">
        <v>2.7491220498745</v>
      </c>
      <c r="AS1922" s="177">
        <v>0.8</v>
      </c>
      <c r="AT1922" s="180">
        <v>1.05902317668482</v>
      </c>
      <c r="AU1922" s="181">
        <v>1915</v>
      </c>
    </row>
    <row r="1923" customHeight="1" spans="1:47">
      <c r="A1923" s="184" t="s">
        <v>2202</v>
      </c>
      <c r="B1923" s="185" t="s">
        <v>2203</v>
      </c>
      <c r="C1923" s="167" t="s">
        <v>2209</v>
      </c>
      <c r="D1923" s="186">
        <v>0</v>
      </c>
      <c r="E1923" s="186">
        <v>0.55</v>
      </c>
      <c r="F1923" s="186" t="s">
        <v>160</v>
      </c>
      <c r="G1923" s="186" t="s">
        <v>160</v>
      </c>
      <c r="H1923" s="186" t="s">
        <v>160</v>
      </c>
      <c r="I1923" s="196" t="s">
        <v>160</v>
      </c>
      <c r="J1923" s="186" t="s">
        <v>160</v>
      </c>
      <c r="K1923" s="196" t="s">
        <v>160</v>
      </c>
      <c r="L1923" s="171">
        <v>0.2772</v>
      </c>
      <c r="M1923" s="172">
        <v>1051</v>
      </c>
      <c r="N1923" s="173">
        <v>111.13</v>
      </c>
      <c r="O1923" s="173">
        <v>40.72</v>
      </c>
      <c r="Q1923" s="175">
        <v>38.32</v>
      </c>
      <c r="S1923" s="174">
        <f t="shared" si="58"/>
        <v>1.329096</v>
      </c>
      <c r="T1923" s="177">
        <f t="shared" si="59"/>
        <v>-1</v>
      </c>
      <c r="U1923" s="203">
        <v>2.65</v>
      </c>
      <c r="V1923" s="203">
        <v>3.57</v>
      </c>
      <c r="W1923" s="203">
        <v>4.74</v>
      </c>
      <c r="X1923" s="203">
        <v>5.99</v>
      </c>
      <c r="Y1923" s="203">
        <v>6.46</v>
      </c>
      <c r="Z1923" s="203">
        <v>6.46</v>
      </c>
      <c r="AA1923" s="203">
        <v>5.92</v>
      </c>
      <c r="AB1923" s="203">
        <v>5.24</v>
      </c>
      <c r="AC1923" s="203">
        <v>4.64</v>
      </c>
      <c r="AD1923" s="203">
        <v>3.79</v>
      </c>
      <c r="AE1923" s="203">
        <v>2.81</v>
      </c>
      <c r="AF1923" s="203">
        <v>2.31</v>
      </c>
      <c r="AG1923" s="179">
        <v>3.14865051132499</v>
      </c>
      <c r="AH1923" s="179">
        <v>4.24176691525669</v>
      </c>
      <c r="AI1923" s="179">
        <v>5.63192582025678</v>
      </c>
      <c r="AJ1923" s="179">
        <v>7.11713832559875</v>
      </c>
      <c r="AK1923" s="179">
        <v>7.67557822760734</v>
      </c>
      <c r="AL1923" s="179">
        <v>7.67557822760734</v>
      </c>
      <c r="AM1923" s="179">
        <v>7.0339664252996</v>
      </c>
      <c r="AN1923" s="179">
        <v>6.22601082239357</v>
      </c>
      <c r="AO1923" s="179">
        <v>5.51310881982942</v>
      </c>
      <c r="AP1923" s="179">
        <v>4.50316431619687</v>
      </c>
      <c r="AQ1923" s="179">
        <v>3.33875771200876</v>
      </c>
      <c r="AR1923" s="179">
        <v>2.74467270987197</v>
      </c>
      <c r="AS1923" s="177">
        <v>0.8</v>
      </c>
      <c r="AT1923" s="180">
        <v>1.05611329093943</v>
      </c>
      <c r="AU1923" s="181">
        <v>1916</v>
      </c>
    </row>
    <row r="1924" customHeight="1" spans="1:47">
      <c r="A1924" s="184" t="s">
        <v>2202</v>
      </c>
      <c r="B1924" s="185" t="s">
        <v>2203</v>
      </c>
      <c r="C1924" s="167" t="s">
        <v>2210</v>
      </c>
      <c r="D1924" s="186">
        <v>0</v>
      </c>
      <c r="E1924" s="186">
        <v>0.55</v>
      </c>
      <c r="F1924" s="186" t="s">
        <v>160</v>
      </c>
      <c r="G1924" s="186" t="s">
        <v>160</v>
      </c>
      <c r="H1924" s="186" t="s">
        <v>160</v>
      </c>
      <c r="I1924" s="196" t="s">
        <v>160</v>
      </c>
      <c r="J1924" s="186" t="s">
        <v>160</v>
      </c>
      <c r="K1924" s="196" t="s">
        <v>160</v>
      </c>
      <c r="L1924" s="171">
        <v>0.2772</v>
      </c>
      <c r="M1924" s="172">
        <v>1019</v>
      </c>
      <c r="N1924" s="173">
        <v>111.18</v>
      </c>
      <c r="O1924" s="173">
        <v>40.27</v>
      </c>
      <c r="Q1924" s="175">
        <v>37.57</v>
      </c>
      <c r="S1924" s="174">
        <f t="shared" si="58"/>
        <v>1.329096</v>
      </c>
      <c r="T1924" s="177">
        <f t="shared" si="59"/>
        <v>-1</v>
      </c>
      <c r="U1924" s="203">
        <v>2.65</v>
      </c>
      <c r="V1924" s="203">
        <v>3.57</v>
      </c>
      <c r="W1924" s="203">
        <v>4.74</v>
      </c>
      <c r="X1924" s="203">
        <v>5.99</v>
      </c>
      <c r="Y1924" s="203">
        <v>6.46</v>
      </c>
      <c r="Z1924" s="203">
        <v>6.46</v>
      </c>
      <c r="AA1924" s="203">
        <v>5.92</v>
      </c>
      <c r="AB1924" s="203">
        <v>5.24</v>
      </c>
      <c r="AC1924" s="203">
        <v>4.64</v>
      </c>
      <c r="AD1924" s="203">
        <v>3.79</v>
      </c>
      <c r="AE1924" s="203">
        <v>2.81</v>
      </c>
      <c r="AF1924" s="203">
        <v>2.31</v>
      </c>
      <c r="AG1924" s="179">
        <v>3.12328891216285</v>
      </c>
      <c r="AH1924" s="179">
        <v>4.20760053449864</v>
      </c>
      <c r="AI1924" s="179">
        <v>5.58656205420827</v>
      </c>
      <c r="AJ1924" s="179">
        <v>7.05981154107754</v>
      </c>
      <c r="AK1924" s="179">
        <v>7.61375334814039</v>
      </c>
      <c r="AL1924" s="179">
        <v>7.61375334814039</v>
      </c>
      <c r="AM1924" s="179">
        <v>6.97730956981287</v>
      </c>
      <c r="AN1924" s="179">
        <v>6.17586184895598</v>
      </c>
      <c r="AO1924" s="179">
        <v>5.46870209525873</v>
      </c>
      <c r="AP1924" s="179">
        <v>4.46689244418763</v>
      </c>
      <c r="AQ1924" s="179">
        <v>3.31186484648212</v>
      </c>
      <c r="AR1924" s="179">
        <v>2.72256505173441</v>
      </c>
      <c r="AS1924" s="177">
        <v>0.8</v>
      </c>
      <c r="AT1924" s="180">
        <v>1.05503089342895</v>
      </c>
      <c r="AU1924" s="181">
        <v>1917</v>
      </c>
    </row>
    <row r="1925" customHeight="1" spans="1:47">
      <c r="A1925" s="184" t="s">
        <v>2202</v>
      </c>
      <c r="B1925" s="185" t="s">
        <v>2203</v>
      </c>
      <c r="C1925" s="167" t="s">
        <v>2211</v>
      </c>
      <c r="D1925" s="186">
        <v>0</v>
      </c>
      <c r="E1925" s="186">
        <v>0.55</v>
      </c>
      <c r="F1925" s="186" t="s">
        <v>160</v>
      </c>
      <c r="G1925" s="186" t="s">
        <v>160</v>
      </c>
      <c r="H1925" s="186" t="s">
        <v>160</v>
      </c>
      <c r="I1925" s="196" t="s">
        <v>160</v>
      </c>
      <c r="J1925" s="186" t="s">
        <v>160</v>
      </c>
      <c r="K1925" s="196" t="s">
        <v>160</v>
      </c>
      <c r="L1925" s="171">
        <v>0.2772</v>
      </c>
      <c r="M1925" s="172">
        <v>1160</v>
      </c>
      <c r="N1925" s="173">
        <v>111.82</v>
      </c>
      <c r="O1925" s="173">
        <v>40.38</v>
      </c>
      <c r="Q1925" s="175">
        <v>37.68</v>
      </c>
      <c r="S1925" s="174">
        <f t="shared" si="58"/>
        <v>1.329096</v>
      </c>
      <c r="T1925" s="177">
        <f t="shared" si="59"/>
        <v>-1</v>
      </c>
      <c r="U1925" s="203">
        <v>2.65</v>
      </c>
      <c r="V1925" s="203">
        <v>3.57</v>
      </c>
      <c r="W1925" s="203">
        <v>4.74</v>
      </c>
      <c r="X1925" s="203">
        <v>5.99</v>
      </c>
      <c r="Y1925" s="203">
        <v>6.46</v>
      </c>
      <c r="Z1925" s="203">
        <v>6.46</v>
      </c>
      <c r="AA1925" s="203">
        <v>5.92</v>
      </c>
      <c r="AB1925" s="203">
        <v>5.24</v>
      </c>
      <c r="AC1925" s="203">
        <v>4.64</v>
      </c>
      <c r="AD1925" s="203">
        <v>3.79</v>
      </c>
      <c r="AE1925" s="203">
        <v>2.81</v>
      </c>
      <c r="AF1925" s="203">
        <v>2.31</v>
      </c>
      <c r="AG1925" s="179">
        <v>3.12911091448624</v>
      </c>
      <c r="AH1925" s="179">
        <v>4.21544376027014</v>
      </c>
      <c r="AI1925" s="179">
        <v>5.5969757489301</v>
      </c>
      <c r="AJ1925" s="179">
        <v>7.0729714633104</v>
      </c>
      <c r="AK1925" s="179">
        <v>7.62794585191739</v>
      </c>
      <c r="AL1925" s="179">
        <v>7.62794585191739</v>
      </c>
      <c r="AM1925" s="179">
        <v>6.9903157033051</v>
      </c>
      <c r="AN1925" s="179">
        <v>6.18737403468222</v>
      </c>
      <c r="AO1925" s="179">
        <v>5.47889609177968</v>
      </c>
      <c r="AP1925" s="179">
        <v>4.47521900600107</v>
      </c>
      <c r="AQ1925" s="179">
        <v>3.31803836592692</v>
      </c>
      <c r="AR1925" s="179">
        <v>2.7276400801748</v>
      </c>
      <c r="AS1925" s="177">
        <v>0.8</v>
      </c>
      <c r="AT1925" s="180">
        <v>1.04700386768628</v>
      </c>
      <c r="AU1925" s="181">
        <v>1918</v>
      </c>
    </row>
    <row r="1926" customHeight="1" spans="1:47">
      <c r="A1926" s="184" t="s">
        <v>2202</v>
      </c>
      <c r="B1926" s="185" t="s">
        <v>2203</v>
      </c>
      <c r="C1926" s="167" t="s">
        <v>2212</v>
      </c>
      <c r="D1926" s="186">
        <v>0</v>
      </c>
      <c r="E1926" s="186">
        <v>0.55</v>
      </c>
      <c r="F1926" s="186" t="s">
        <v>160</v>
      </c>
      <c r="G1926" s="186" t="s">
        <v>160</v>
      </c>
      <c r="H1926" s="186" t="s">
        <v>160</v>
      </c>
      <c r="I1926" s="196" t="s">
        <v>160</v>
      </c>
      <c r="J1926" s="186" t="s">
        <v>160</v>
      </c>
      <c r="K1926" s="196" t="s">
        <v>160</v>
      </c>
      <c r="L1926" s="171">
        <v>0.2772</v>
      </c>
      <c r="M1926" s="172">
        <v>1146</v>
      </c>
      <c r="N1926" s="173">
        <v>111.68</v>
      </c>
      <c r="O1926" s="173">
        <v>39.92</v>
      </c>
      <c r="Q1926" s="175">
        <v>38.32</v>
      </c>
      <c r="S1926" s="174">
        <f t="shared" si="58"/>
        <v>1.33816</v>
      </c>
      <c r="T1926" s="177">
        <f t="shared" si="59"/>
        <v>-1</v>
      </c>
      <c r="U1926" s="203">
        <v>2.84</v>
      </c>
      <c r="V1926" s="203">
        <v>3.74</v>
      </c>
      <c r="W1926" s="203">
        <v>4.79</v>
      </c>
      <c r="X1926" s="203">
        <v>5.99</v>
      </c>
      <c r="Y1926" s="203">
        <v>6.38</v>
      </c>
      <c r="Z1926" s="203">
        <v>6.37</v>
      </c>
      <c r="AA1926" s="203">
        <v>5.81</v>
      </c>
      <c r="AB1926" s="203">
        <v>5.23</v>
      </c>
      <c r="AC1926" s="203">
        <v>4.52</v>
      </c>
      <c r="AD1926" s="203">
        <v>3.83</v>
      </c>
      <c r="AE1926" s="203">
        <v>2.96</v>
      </c>
      <c r="AF1926" s="203">
        <v>2.5</v>
      </c>
      <c r="AG1926" s="179">
        <v>3.37557099300532</v>
      </c>
      <c r="AH1926" s="179">
        <v>4.44529419501405</v>
      </c>
      <c r="AI1926" s="179">
        <v>5.69330459735757</v>
      </c>
      <c r="AJ1926" s="179">
        <v>7.11960220003587</v>
      </c>
      <c r="AK1926" s="179">
        <v>7.58314892090632</v>
      </c>
      <c r="AL1926" s="179">
        <v>7.57126310755067</v>
      </c>
      <c r="AM1926" s="179">
        <v>6.90565755963412</v>
      </c>
      <c r="AN1926" s="179">
        <v>6.21628038500628</v>
      </c>
      <c r="AO1926" s="179">
        <v>5.37238763675495</v>
      </c>
      <c r="AP1926" s="179">
        <v>4.55226651521492</v>
      </c>
      <c r="AQ1926" s="179">
        <v>3.51820075327315</v>
      </c>
      <c r="AR1926" s="179">
        <v>2.97145333891313</v>
      </c>
      <c r="AS1926" s="177">
        <v>0.8</v>
      </c>
      <c r="AT1926" s="180">
        <v>1.04413400914823</v>
      </c>
      <c r="AU1926" s="181">
        <v>1919</v>
      </c>
    </row>
    <row r="1927" customHeight="1" spans="1:47">
      <c r="A1927" s="184" t="s">
        <v>2202</v>
      </c>
      <c r="B1927" s="185" t="s">
        <v>2203</v>
      </c>
      <c r="C1927" s="167" t="s">
        <v>2213</v>
      </c>
      <c r="D1927" s="186">
        <v>0</v>
      </c>
      <c r="E1927" s="186">
        <v>0.55</v>
      </c>
      <c r="F1927" s="186" t="s">
        <v>160</v>
      </c>
      <c r="G1927" s="186" t="s">
        <v>160</v>
      </c>
      <c r="H1927" s="186" t="s">
        <v>160</v>
      </c>
      <c r="I1927" s="196" t="s">
        <v>160</v>
      </c>
      <c r="J1927" s="186" t="s">
        <v>160</v>
      </c>
      <c r="K1927" s="196" t="s">
        <v>160</v>
      </c>
      <c r="L1927" s="171">
        <v>0.2772</v>
      </c>
      <c r="M1927" s="172">
        <v>1588</v>
      </c>
      <c r="N1927" s="173">
        <v>111.45</v>
      </c>
      <c r="O1927" s="173">
        <v>41.08</v>
      </c>
      <c r="Q1927" s="175">
        <v>37.18</v>
      </c>
      <c r="S1927" s="174">
        <f t="shared" si="58"/>
        <v>1.314312</v>
      </c>
      <c r="T1927" s="177">
        <f t="shared" si="59"/>
        <v>-1</v>
      </c>
      <c r="U1927" s="203">
        <v>2.42</v>
      </c>
      <c r="V1927" s="203">
        <v>3.35</v>
      </c>
      <c r="W1927" s="203">
        <v>4.68</v>
      </c>
      <c r="X1927" s="203">
        <v>6</v>
      </c>
      <c r="Y1927" s="203">
        <v>6.57</v>
      </c>
      <c r="Z1927" s="203">
        <v>6.51</v>
      </c>
      <c r="AA1927" s="203">
        <v>6.05</v>
      </c>
      <c r="AB1927" s="203">
        <v>5.3</v>
      </c>
      <c r="AC1927" s="203">
        <v>4.7</v>
      </c>
      <c r="AD1927" s="203">
        <v>3.67</v>
      </c>
      <c r="AE1927" s="203">
        <v>2.61</v>
      </c>
      <c r="AF1927" s="203">
        <v>2.1</v>
      </c>
      <c r="AG1927" s="179">
        <v>2.84038347059146</v>
      </c>
      <c r="AH1927" s="179">
        <v>3.93193579606669</v>
      </c>
      <c r="AI1927" s="179">
        <v>5.49297299271406</v>
      </c>
      <c r="AJ1927" s="179">
        <v>7.04227306758213</v>
      </c>
      <c r="AK1927" s="179">
        <v>7.71128900900243</v>
      </c>
      <c r="AL1927" s="179">
        <v>7.64086627832661</v>
      </c>
      <c r="AM1927" s="179">
        <v>7.10095867647865</v>
      </c>
      <c r="AN1927" s="179">
        <v>6.22067454303088</v>
      </c>
      <c r="AO1927" s="179">
        <v>5.51644723627267</v>
      </c>
      <c r="AP1927" s="179">
        <v>4.3075236930044</v>
      </c>
      <c r="AQ1927" s="179">
        <v>3.06338878439823</v>
      </c>
      <c r="AR1927" s="179">
        <v>2.46479557365374</v>
      </c>
      <c r="AS1927" s="177">
        <v>0.8</v>
      </c>
      <c r="AT1927" s="180">
        <v>1.04403655606945</v>
      </c>
      <c r="AU1927" s="181">
        <v>1920</v>
      </c>
    </row>
    <row r="1928" customHeight="1" spans="1:47">
      <c r="A1928" s="184" t="s">
        <v>2202</v>
      </c>
      <c r="B1928" s="185" t="s">
        <v>2214</v>
      </c>
      <c r="C1928" s="167" t="s">
        <v>2215</v>
      </c>
      <c r="D1928" s="186">
        <v>0</v>
      </c>
      <c r="E1928" s="186">
        <v>0.55</v>
      </c>
      <c r="F1928" s="186" t="s">
        <v>160</v>
      </c>
      <c r="G1928" s="186" t="s">
        <v>160</v>
      </c>
      <c r="H1928" s="186" t="s">
        <v>160</v>
      </c>
      <c r="I1928" s="196" t="s">
        <v>160</v>
      </c>
      <c r="J1928" s="186" t="s">
        <v>160</v>
      </c>
      <c r="K1928" s="196" t="s">
        <v>160</v>
      </c>
      <c r="L1928" s="171">
        <v>0.2772</v>
      </c>
      <c r="M1928" s="172">
        <v>1065</v>
      </c>
      <c r="N1928" s="173">
        <v>109.83</v>
      </c>
      <c r="O1928" s="173">
        <v>40.65</v>
      </c>
      <c r="Q1928" s="175">
        <v>38.65</v>
      </c>
      <c r="S1928" s="174">
        <f t="shared" si="58"/>
        <v>1.323544</v>
      </c>
      <c r="T1928" s="177">
        <f t="shared" si="59"/>
        <v>-1</v>
      </c>
      <c r="U1928" s="203">
        <v>2.74</v>
      </c>
      <c r="V1928" s="203">
        <v>3.62</v>
      </c>
      <c r="W1928" s="203">
        <v>4.74</v>
      </c>
      <c r="X1928" s="203">
        <v>5.88</v>
      </c>
      <c r="Y1928" s="203">
        <v>6.43</v>
      </c>
      <c r="Z1928" s="203">
        <v>6.39</v>
      </c>
      <c r="AA1928" s="203">
        <v>5.95</v>
      </c>
      <c r="AB1928" s="203">
        <v>5.19</v>
      </c>
      <c r="AC1928" s="203">
        <v>4.44</v>
      </c>
      <c r="AD1928" s="203">
        <v>3.74</v>
      </c>
      <c r="AE1928" s="203">
        <v>2.85</v>
      </c>
      <c r="AF1928" s="203">
        <v>2.38</v>
      </c>
      <c r="AG1928" s="179">
        <v>3.26634405807438</v>
      </c>
      <c r="AH1928" s="179">
        <v>4.31538886504718</v>
      </c>
      <c r="AI1928" s="179">
        <v>5.65053680119437</v>
      </c>
      <c r="AJ1928" s="179">
        <v>7.00952666477276</v>
      </c>
      <c r="AK1928" s="179">
        <v>7.66517966913076</v>
      </c>
      <c r="AL1928" s="179">
        <v>7.61749581426836</v>
      </c>
      <c r="AM1928" s="179">
        <v>7.09297341078196</v>
      </c>
      <c r="AN1928" s="179">
        <v>6.18698016839637</v>
      </c>
      <c r="AO1928" s="179">
        <v>5.29290788972637</v>
      </c>
      <c r="AP1928" s="179">
        <v>4.45844042963437</v>
      </c>
      <c r="AQ1928" s="179">
        <v>3.39747465894598</v>
      </c>
      <c r="AR1928" s="179">
        <v>2.83718936431278</v>
      </c>
      <c r="AS1928" s="177">
        <v>0.8</v>
      </c>
      <c r="AT1928" s="180">
        <v>1.05529123097083</v>
      </c>
      <c r="AU1928" s="181">
        <v>1921</v>
      </c>
    </row>
    <row r="1929" customHeight="1" spans="1:47">
      <c r="A1929" s="184" t="s">
        <v>2202</v>
      </c>
      <c r="B1929" s="185" t="s">
        <v>2214</v>
      </c>
      <c r="C1929" s="167" t="s">
        <v>2216</v>
      </c>
      <c r="D1929" s="186">
        <v>0</v>
      </c>
      <c r="E1929" s="186">
        <v>0.55</v>
      </c>
      <c r="F1929" s="186" t="s">
        <v>160</v>
      </c>
      <c r="G1929" s="186" t="s">
        <v>160</v>
      </c>
      <c r="H1929" s="186" t="s">
        <v>160</v>
      </c>
      <c r="I1929" s="196" t="s">
        <v>160</v>
      </c>
      <c r="J1929" s="186" t="s">
        <v>160</v>
      </c>
      <c r="K1929" s="196" t="s">
        <v>160</v>
      </c>
      <c r="L1929" s="171">
        <v>0.2772</v>
      </c>
      <c r="M1929" s="172">
        <v>1030</v>
      </c>
      <c r="N1929" s="173">
        <v>110.02</v>
      </c>
      <c r="O1929" s="173">
        <v>40.58</v>
      </c>
      <c r="Q1929" s="175">
        <v>38.28</v>
      </c>
      <c r="S1929" s="174">
        <f t="shared" si="58"/>
        <v>1.33724</v>
      </c>
      <c r="T1929" s="177">
        <f t="shared" si="59"/>
        <v>-1</v>
      </c>
      <c r="U1929" s="203">
        <v>2.69</v>
      </c>
      <c r="V1929" s="203">
        <v>3.59</v>
      </c>
      <c r="W1929" s="203">
        <v>4.78</v>
      </c>
      <c r="X1929" s="203">
        <v>6</v>
      </c>
      <c r="Y1929" s="203">
        <v>6.53</v>
      </c>
      <c r="Z1929" s="203">
        <v>6.44</v>
      </c>
      <c r="AA1929" s="203">
        <v>6.03</v>
      </c>
      <c r="AB1929" s="203">
        <v>5.25</v>
      </c>
      <c r="AC1929" s="203">
        <v>4.57</v>
      </c>
      <c r="AD1929" s="203">
        <v>3.82</v>
      </c>
      <c r="AE1929" s="203">
        <v>2.88</v>
      </c>
      <c r="AF1929" s="203">
        <v>2.33</v>
      </c>
      <c r="AG1929" s="179">
        <v>3.19595913972062</v>
      </c>
      <c r="AH1929" s="179">
        <v>4.26523914929257</v>
      </c>
      <c r="AI1929" s="179">
        <v>5.6790649397266</v>
      </c>
      <c r="AJ1929" s="179">
        <v>7.12853339714636</v>
      </c>
      <c r="AK1929" s="179">
        <v>7.75822051389429</v>
      </c>
      <c r="AL1929" s="179">
        <v>7.65129251293709</v>
      </c>
      <c r="AM1929" s="179">
        <v>7.16417606413209</v>
      </c>
      <c r="AN1929" s="179">
        <v>6.23746672250307</v>
      </c>
      <c r="AO1929" s="179">
        <v>5.42956627082648</v>
      </c>
      <c r="AP1929" s="179">
        <v>4.53849959618318</v>
      </c>
      <c r="AQ1929" s="179">
        <v>3.42169603063025</v>
      </c>
      <c r="AR1929" s="179">
        <v>2.76824713589184</v>
      </c>
      <c r="AS1929" s="177">
        <v>0.8</v>
      </c>
      <c r="AT1929" s="180">
        <v>1.05826906598115</v>
      </c>
      <c r="AU1929" s="181">
        <v>1922</v>
      </c>
    </row>
    <row r="1930" customHeight="1" spans="1:47">
      <c r="A1930" s="184" t="s">
        <v>2202</v>
      </c>
      <c r="B1930" s="185" t="s">
        <v>2214</v>
      </c>
      <c r="C1930" s="167" t="s">
        <v>2217</v>
      </c>
      <c r="D1930" s="186">
        <v>0</v>
      </c>
      <c r="E1930" s="186">
        <v>0.55</v>
      </c>
      <c r="F1930" s="186" t="s">
        <v>160</v>
      </c>
      <c r="G1930" s="186" t="s">
        <v>160</v>
      </c>
      <c r="H1930" s="186" t="s">
        <v>160</v>
      </c>
      <c r="I1930" s="196" t="s">
        <v>160</v>
      </c>
      <c r="J1930" s="186" t="s">
        <v>160</v>
      </c>
      <c r="K1930" s="196" t="s">
        <v>160</v>
      </c>
      <c r="L1930" s="171">
        <v>0.2772</v>
      </c>
      <c r="M1930" s="172">
        <v>1057</v>
      </c>
      <c r="N1930" s="173">
        <v>109.83</v>
      </c>
      <c r="O1930" s="173">
        <v>40.63</v>
      </c>
      <c r="Q1930" s="175">
        <v>38.63</v>
      </c>
      <c r="S1930" s="174">
        <f t="shared" si="58"/>
        <v>1.323544</v>
      </c>
      <c r="T1930" s="177">
        <f t="shared" si="59"/>
        <v>-1</v>
      </c>
      <c r="U1930" s="203">
        <v>2.74</v>
      </c>
      <c r="V1930" s="203">
        <v>3.62</v>
      </c>
      <c r="W1930" s="203">
        <v>4.74</v>
      </c>
      <c r="X1930" s="203">
        <v>5.88</v>
      </c>
      <c r="Y1930" s="203">
        <v>6.43</v>
      </c>
      <c r="Z1930" s="203">
        <v>6.39</v>
      </c>
      <c r="AA1930" s="203">
        <v>5.95</v>
      </c>
      <c r="AB1930" s="203">
        <v>5.19</v>
      </c>
      <c r="AC1930" s="203">
        <v>4.44</v>
      </c>
      <c r="AD1930" s="203">
        <v>3.74</v>
      </c>
      <c r="AE1930" s="203">
        <v>2.85</v>
      </c>
      <c r="AF1930" s="203">
        <v>2.38</v>
      </c>
      <c r="AG1930" s="179">
        <v>3.26548285512231</v>
      </c>
      <c r="AH1930" s="179">
        <v>4.31425107136597</v>
      </c>
      <c r="AI1930" s="179">
        <v>5.64904698294881</v>
      </c>
      <c r="AJ1930" s="179">
        <v>7.00767853580991</v>
      </c>
      <c r="AK1930" s="179">
        <v>7.6631586709622</v>
      </c>
      <c r="AL1930" s="179">
        <v>7.61548738840567</v>
      </c>
      <c r="AM1930" s="179">
        <v>7.09110328028384</v>
      </c>
      <c r="AN1930" s="179">
        <v>6.18534891170977</v>
      </c>
      <c r="AO1930" s="179">
        <v>5.29151236377483</v>
      </c>
      <c r="AP1930" s="179">
        <v>4.45726491903556</v>
      </c>
      <c r="AQ1930" s="179">
        <v>3.39657888215276</v>
      </c>
      <c r="AR1930" s="179">
        <v>2.83644131211354</v>
      </c>
      <c r="AS1930" s="177">
        <v>0.8</v>
      </c>
      <c r="AT1930" s="180">
        <v>1.05486853380237</v>
      </c>
      <c r="AU1930" s="181">
        <v>1923</v>
      </c>
    </row>
    <row r="1931" customHeight="1" spans="1:47">
      <c r="A1931" s="184" t="s">
        <v>2202</v>
      </c>
      <c r="B1931" s="185" t="s">
        <v>2214</v>
      </c>
      <c r="C1931" s="167" t="s">
        <v>962</v>
      </c>
      <c r="D1931" s="186">
        <v>0</v>
      </c>
      <c r="E1931" s="186">
        <v>0.55</v>
      </c>
      <c r="F1931" s="186" t="s">
        <v>160</v>
      </c>
      <c r="G1931" s="186" t="s">
        <v>160</v>
      </c>
      <c r="H1931" s="186" t="s">
        <v>160</v>
      </c>
      <c r="I1931" s="196" t="s">
        <v>160</v>
      </c>
      <c r="J1931" s="186" t="s">
        <v>160</v>
      </c>
      <c r="K1931" s="196" t="s">
        <v>160</v>
      </c>
      <c r="L1931" s="171">
        <v>0.2772</v>
      </c>
      <c r="M1931" s="172">
        <v>1051</v>
      </c>
      <c r="N1931" s="173">
        <v>109.9</v>
      </c>
      <c r="O1931" s="173">
        <v>40.65</v>
      </c>
      <c r="Q1931" s="175">
        <v>38.65</v>
      </c>
      <c r="S1931" s="174">
        <f t="shared" ref="S1931:S1994" si="60">(U1931*31+V1931*28+W1931*31+X1931*30+Y1931*31+Z1931*30+AA1931*31+AB1931*31+AC1931*30+AD1931*31+AE1931*30+AF1931*31)*AS1931/1000</f>
        <v>1.323544</v>
      </c>
      <c r="T1931" s="177">
        <f t="shared" ref="T1931:T1994" si="61">P1931/S1931-1</f>
        <v>-1</v>
      </c>
      <c r="U1931" s="203">
        <v>2.74</v>
      </c>
      <c r="V1931" s="203">
        <v>3.62</v>
      </c>
      <c r="W1931" s="203">
        <v>4.74</v>
      </c>
      <c r="X1931" s="203">
        <v>5.88</v>
      </c>
      <c r="Y1931" s="203">
        <v>6.43</v>
      </c>
      <c r="Z1931" s="203">
        <v>6.39</v>
      </c>
      <c r="AA1931" s="203">
        <v>5.95</v>
      </c>
      <c r="AB1931" s="203">
        <v>5.19</v>
      </c>
      <c r="AC1931" s="203">
        <v>4.44</v>
      </c>
      <c r="AD1931" s="203">
        <v>3.74</v>
      </c>
      <c r="AE1931" s="203">
        <v>2.85</v>
      </c>
      <c r="AF1931" s="203">
        <v>2.38</v>
      </c>
      <c r="AG1931" s="179">
        <v>3.26634405807438</v>
      </c>
      <c r="AH1931" s="179">
        <v>4.31538886504718</v>
      </c>
      <c r="AI1931" s="179">
        <v>5.65053680119437</v>
      </c>
      <c r="AJ1931" s="179">
        <v>7.00952666477276</v>
      </c>
      <c r="AK1931" s="179">
        <v>7.66517966913076</v>
      </c>
      <c r="AL1931" s="179">
        <v>7.61749581426836</v>
      </c>
      <c r="AM1931" s="179">
        <v>7.09297341078196</v>
      </c>
      <c r="AN1931" s="179">
        <v>6.18698016839637</v>
      </c>
      <c r="AO1931" s="179">
        <v>5.29290788972637</v>
      </c>
      <c r="AP1931" s="179">
        <v>4.45844042963437</v>
      </c>
      <c r="AQ1931" s="179">
        <v>3.39747465894598</v>
      </c>
      <c r="AR1931" s="179">
        <v>2.83718936431278</v>
      </c>
      <c r="AS1931" s="177">
        <v>0.8</v>
      </c>
      <c r="AT1931" s="180">
        <v>1.05540973255762</v>
      </c>
      <c r="AU1931" s="181">
        <v>1924</v>
      </c>
    </row>
    <row r="1932" customHeight="1" spans="1:47">
      <c r="A1932" s="184" t="s">
        <v>2202</v>
      </c>
      <c r="B1932" s="185" t="s">
        <v>2214</v>
      </c>
      <c r="C1932" s="167" t="s">
        <v>2218</v>
      </c>
      <c r="D1932" s="186">
        <v>0</v>
      </c>
      <c r="E1932" s="186">
        <v>0.55</v>
      </c>
      <c r="F1932" s="186" t="s">
        <v>160</v>
      </c>
      <c r="G1932" s="186" t="s">
        <v>160</v>
      </c>
      <c r="H1932" s="186" t="s">
        <v>160</v>
      </c>
      <c r="I1932" s="196" t="s">
        <v>160</v>
      </c>
      <c r="J1932" s="186" t="s">
        <v>160</v>
      </c>
      <c r="K1932" s="196" t="s">
        <v>160</v>
      </c>
      <c r="L1932" s="171">
        <v>0.2772</v>
      </c>
      <c r="M1932" s="172">
        <v>1218</v>
      </c>
      <c r="N1932" s="173">
        <v>110.27</v>
      </c>
      <c r="O1932" s="173">
        <v>40.68</v>
      </c>
      <c r="Q1932" s="175">
        <v>38.38</v>
      </c>
      <c r="S1932" s="174">
        <f t="shared" si="60"/>
        <v>1.33724</v>
      </c>
      <c r="T1932" s="177">
        <f t="shared" si="61"/>
        <v>-1</v>
      </c>
      <c r="U1932" s="203">
        <v>2.69</v>
      </c>
      <c r="V1932" s="203">
        <v>3.59</v>
      </c>
      <c r="W1932" s="203">
        <v>4.78</v>
      </c>
      <c r="X1932" s="203">
        <v>6</v>
      </c>
      <c r="Y1932" s="203">
        <v>6.53</v>
      </c>
      <c r="Z1932" s="203">
        <v>6.44</v>
      </c>
      <c r="AA1932" s="203">
        <v>6.03</v>
      </c>
      <c r="AB1932" s="203">
        <v>5.25</v>
      </c>
      <c r="AC1932" s="203">
        <v>4.57</v>
      </c>
      <c r="AD1932" s="203">
        <v>3.82</v>
      </c>
      <c r="AE1932" s="203">
        <v>2.88</v>
      </c>
      <c r="AF1932" s="203">
        <v>2.33</v>
      </c>
      <c r="AG1932" s="179">
        <v>3.20160772935299</v>
      </c>
      <c r="AH1932" s="179">
        <v>4.27277760162723</v>
      </c>
      <c r="AI1932" s="179">
        <v>5.68910221052317</v>
      </c>
      <c r="AJ1932" s="179">
        <v>7.14113248182824</v>
      </c>
      <c r="AK1932" s="179">
        <v>7.77193251772307</v>
      </c>
      <c r="AL1932" s="179">
        <v>7.66481553049565</v>
      </c>
      <c r="AM1932" s="179">
        <v>7.17683814423738</v>
      </c>
      <c r="AN1932" s="179">
        <v>6.24849092159971</v>
      </c>
      <c r="AO1932" s="179">
        <v>5.43916257365918</v>
      </c>
      <c r="AP1932" s="179">
        <v>4.54652101343065</v>
      </c>
      <c r="AQ1932" s="179">
        <v>3.42774359127756</v>
      </c>
      <c r="AR1932" s="179">
        <v>2.7731397804433</v>
      </c>
      <c r="AS1932" s="177">
        <v>0.8</v>
      </c>
      <c r="AT1932" s="180">
        <v>1.05344437897403</v>
      </c>
      <c r="AU1932" s="181">
        <v>1925</v>
      </c>
    </row>
    <row r="1933" customHeight="1" spans="1:47">
      <c r="A1933" s="184" t="s">
        <v>2202</v>
      </c>
      <c r="B1933" s="185" t="s">
        <v>2214</v>
      </c>
      <c r="C1933" s="167" t="s">
        <v>2219</v>
      </c>
      <c r="D1933" s="186">
        <v>0</v>
      </c>
      <c r="E1933" s="186">
        <v>0.55</v>
      </c>
      <c r="F1933" s="186" t="s">
        <v>160</v>
      </c>
      <c r="G1933" s="186" t="s">
        <v>160</v>
      </c>
      <c r="H1933" s="186" t="s">
        <v>160</v>
      </c>
      <c r="I1933" s="196" t="s">
        <v>160</v>
      </c>
      <c r="J1933" s="186" t="s">
        <v>160</v>
      </c>
      <c r="K1933" s="196" t="s">
        <v>160</v>
      </c>
      <c r="L1933" s="171">
        <v>0.2772</v>
      </c>
      <c r="M1933" s="172">
        <v>1065</v>
      </c>
      <c r="N1933" s="173">
        <v>109.83</v>
      </c>
      <c r="O1933" s="173">
        <v>40.65</v>
      </c>
      <c r="Q1933" s="175">
        <v>38.65</v>
      </c>
      <c r="S1933" s="174">
        <f t="shared" si="60"/>
        <v>1.323544</v>
      </c>
      <c r="T1933" s="177">
        <f t="shared" si="61"/>
        <v>-1</v>
      </c>
      <c r="U1933" s="203">
        <v>2.74</v>
      </c>
      <c r="V1933" s="203">
        <v>3.62</v>
      </c>
      <c r="W1933" s="203">
        <v>4.74</v>
      </c>
      <c r="X1933" s="203">
        <v>5.88</v>
      </c>
      <c r="Y1933" s="203">
        <v>6.43</v>
      </c>
      <c r="Z1933" s="203">
        <v>6.39</v>
      </c>
      <c r="AA1933" s="203">
        <v>5.95</v>
      </c>
      <c r="AB1933" s="203">
        <v>5.19</v>
      </c>
      <c r="AC1933" s="203">
        <v>4.44</v>
      </c>
      <c r="AD1933" s="203">
        <v>3.74</v>
      </c>
      <c r="AE1933" s="203">
        <v>2.85</v>
      </c>
      <c r="AF1933" s="203">
        <v>2.38</v>
      </c>
      <c r="AG1933" s="179">
        <v>3.26634405807438</v>
      </c>
      <c r="AH1933" s="179">
        <v>4.31538886504718</v>
      </c>
      <c r="AI1933" s="179">
        <v>5.65053680119437</v>
      </c>
      <c r="AJ1933" s="179">
        <v>7.00952666477276</v>
      </c>
      <c r="AK1933" s="179">
        <v>7.66517966913076</v>
      </c>
      <c r="AL1933" s="179">
        <v>7.61749581426836</v>
      </c>
      <c r="AM1933" s="179">
        <v>7.09297341078196</v>
      </c>
      <c r="AN1933" s="179">
        <v>6.18698016839637</v>
      </c>
      <c r="AO1933" s="179">
        <v>5.29290788972637</v>
      </c>
      <c r="AP1933" s="179">
        <v>4.45844042963437</v>
      </c>
      <c r="AQ1933" s="179">
        <v>3.39747465894598</v>
      </c>
      <c r="AR1933" s="179">
        <v>2.83718936431278</v>
      </c>
      <c r="AS1933" s="177">
        <v>0.8</v>
      </c>
      <c r="AT1933" s="180">
        <v>1.0507092791121</v>
      </c>
      <c r="AU1933" s="181">
        <v>1926</v>
      </c>
    </row>
    <row r="1934" customHeight="1" spans="1:47">
      <c r="A1934" s="184" t="s">
        <v>2202</v>
      </c>
      <c r="B1934" s="185" t="s">
        <v>2214</v>
      </c>
      <c r="C1934" s="167" t="s">
        <v>2220</v>
      </c>
      <c r="D1934" s="186">
        <v>0</v>
      </c>
      <c r="E1934" s="186">
        <v>0.55</v>
      </c>
      <c r="F1934" s="186" t="s">
        <v>160</v>
      </c>
      <c r="G1934" s="186" t="s">
        <v>160</v>
      </c>
      <c r="H1934" s="186" t="s">
        <v>160</v>
      </c>
      <c r="I1934" s="196" t="s">
        <v>160</v>
      </c>
      <c r="J1934" s="186" t="s">
        <v>160</v>
      </c>
      <c r="K1934" s="196" t="s">
        <v>160</v>
      </c>
      <c r="L1934" s="171">
        <v>0.2772</v>
      </c>
      <c r="M1934" s="172">
        <v>1048</v>
      </c>
      <c r="N1934" s="173">
        <v>109.97</v>
      </c>
      <c r="O1934" s="173">
        <v>40.6</v>
      </c>
      <c r="Q1934" s="175">
        <v>38.5</v>
      </c>
      <c r="S1934" s="174">
        <f t="shared" si="60"/>
        <v>1.323544</v>
      </c>
      <c r="T1934" s="177">
        <f t="shared" si="61"/>
        <v>-1</v>
      </c>
      <c r="U1934" s="203">
        <v>2.74</v>
      </c>
      <c r="V1934" s="203">
        <v>3.62</v>
      </c>
      <c r="W1934" s="203">
        <v>4.74</v>
      </c>
      <c r="X1934" s="203">
        <v>5.88</v>
      </c>
      <c r="Y1934" s="203">
        <v>6.43</v>
      </c>
      <c r="Z1934" s="203">
        <v>6.39</v>
      </c>
      <c r="AA1934" s="203">
        <v>5.95</v>
      </c>
      <c r="AB1934" s="203">
        <v>5.19</v>
      </c>
      <c r="AC1934" s="203">
        <v>4.44</v>
      </c>
      <c r="AD1934" s="203">
        <v>3.74</v>
      </c>
      <c r="AE1934" s="203">
        <v>2.85</v>
      </c>
      <c r="AF1934" s="203">
        <v>2.38</v>
      </c>
      <c r="AG1934" s="179">
        <v>3.26342921731352</v>
      </c>
      <c r="AH1934" s="179">
        <v>4.31153787104924</v>
      </c>
      <c r="AI1934" s="179">
        <v>5.64549433944017</v>
      </c>
      <c r="AJ1934" s="179">
        <v>7.00327145905236</v>
      </c>
      <c r="AK1934" s="179">
        <v>7.65833936763719</v>
      </c>
      <c r="AL1934" s="179">
        <v>7.61069806519466</v>
      </c>
      <c r="AM1934" s="179">
        <v>7.08664373832679</v>
      </c>
      <c r="AN1934" s="179">
        <v>6.18145899191867</v>
      </c>
      <c r="AO1934" s="179">
        <v>5.28818457112117</v>
      </c>
      <c r="AP1934" s="179">
        <v>4.45446177837684</v>
      </c>
      <c r="AQ1934" s="179">
        <v>3.39444279903048</v>
      </c>
      <c r="AR1934" s="179">
        <v>2.83465749533072</v>
      </c>
      <c r="AS1934" s="177">
        <v>0.8</v>
      </c>
      <c r="AT1934" s="180">
        <v>1.05374103639562</v>
      </c>
      <c r="AU1934" s="181">
        <v>1927</v>
      </c>
    </row>
    <row r="1935" customHeight="1" spans="1:47">
      <c r="A1935" s="184" t="s">
        <v>2202</v>
      </c>
      <c r="B1935" s="185" t="s">
        <v>2214</v>
      </c>
      <c r="C1935" s="167" t="s">
        <v>2221</v>
      </c>
      <c r="D1935" s="186">
        <v>0</v>
      </c>
      <c r="E1935" s="186">
        <v>0.55</v>
      </c>
      <c r="F1935" s="186" t="s">
        <v>160</v>
      </c>
      <c r="G1935" s="186" t="s">
        <v>160</v>
      </c>
      <c r="H1935" s="186" t="s">
        <v>160</v>
      </c>
      <c r="I1935" s="196" t="s">
        <v>160</v>
      </c>
      <c r="J1935" s="186" t="s">
        <v>160</v>
      </c>
      <c r="K1935" s="196" t="s">
        <v>160</v>
      </c>
      <c r="L1935" s="171">
        <v>0.2772</v>
      </c>
      <c r="M1935" s="172">
        <v>1009</v>
      </c>
      <c r="N1935" s="173">
        <v>110.52</v>
      </c>
      <c r="O1935" s="173">
        <v>40.57</v>
      </c>
      <c r="Q1935" s="175">
        <v>38.27</v>
      </c>
      <c r="S1935" s="174">
        <f t="shared" si="60"/>
        <v>1.33724</v>
      </c>
      <c r="T1935" s="177">
        <f t="shared" si="61"/>
        <v>-1</v>
      </c>
      <c r="U1935" s="203">
        <v>2.69</v>
      </c>
      <c r="V1935" s="203">
        <v>3.59</v>
      </c>
      <c r="W1935" s="203">
        <v>4.78</v>
      </c>
      <c r="X1935" s="203">
        <v>6</v>
      </c>
      <c r="Y1935" s="203">
        <v>6.53</v>
      </c>
      <c r="Z1935" s="203">
        <v>6.44</v>
      </c>
      <c r="AA1935" s="203">
        <v>6.03</v>
      </c>
      <c r="AB1935" s="203">
        <v>5.25</v>
      </c>
      <c r="AC1935" s="203">
        <v>4.57</v>
      </c>
      <c r="AD1935" s="203">
        <v>3.82</v>
      </c>
      <c r="AE1935" s="203">
        <v>2.88</v>
      </c>
      <c r="AF1935" s="203">
        <v>2.33</v>
      </c>
      <c r="AG1935" s="179">
        <v>3.19554072567378</v>
      </c>
      <c r="AH1935" s="179">
        <v>4.26468074541593</v>
      </c>
      <c r="AI1935" s="179">
        <v>5.67832143818611</v>
      </c>
      <c r="AJ1935" s="179">
        <v>7.12760013161437</v>
      </c>
      <c r="AK1935" s="179">
        <v>7.75720480990697</v>
      </c>
      <c r="AL1935" s="179">
        <v>7.65029080793276</v>
      </c>
      <c r="AM1935" s="179">
        <v>7.16323813227244</v>
      </c>
      <c r="AN1935" s="179">
        <v>6.23665011516257</v>
      </c>
      <c r="AO1935" s="179">
        <v>5.42885543357961</v>
      </c>
      <c r="AP1935" s="179">
        <v>4.53790541712782</v>
      </c>
      <c r="AQ1935" s="179">
        <v>3.4212480631749</v>
      </c>
      <c r="AR1935" s="179">
        <v>2.76788471777691</v>
      </c>
      <c r="AS1935" s="177">
        <v>0.8</v>
      </c>
      <c r="AT1935" s="180">
        <v>1.04695427263985</v>
      </c>
      <c r="AU1935" s="181">
        <v>1928</v>
      </c>
    </row>
    <row r="1936" customHeight="1" spans="1:47">
      <c r="A1936" s="184" t="s">
        <v>2202</v>
      </c>
      <c r="B1936" s="185" t="s">
        <v>2214</v>
      </c>
      <c r="C1936" s="167" t="s">
        <v>2222</v>
      </c>
      <c r="D1936" s="186">
        <v>0</v>
      </c>
      <c r="E1936" s="186">
        <v>0.55</v>
      </c>
      <c r="F1936" s="186" t="s">
        <v>160</v>
      </c>
      <c r="G1936" s="186" t="s">
        <v>160</v>
      </c>
      <c r="H1936" s="186" t="s">
        <v>160</v>
      </c>
      <c r="I1936" s="196" t="s">
        <v>160</v>
      </c>
      <c r="J1936" s="186" t="s">
        <v>160</v>
      </c>
      <c r="K1936" s="196" t="s">
        <v>160</v>
      </c>
      <c r="L1936" s="171">
        <v>0.2772</v>
      </c>
      <c r="M1936" s="172">
        <v>1356</v>
      </c>
      <c r="N1936" s="173">
        <v>110.05</v>
      </c>
      <c r="O1936" s="173">
        <v>41.03</v>
      </c>
      <c r="Q1936" s="175">
        <v>37.73</v>
      </c>
      <c r="S1936" s="174">
        <f t="shared" si="60"/>
        <v>1.331256</v>
      </c>
      <c r="T1936" s="177">
        <f t="shared" si="61"/>
        <v>-1</v>
      </c>
      <c r="U1936" s="203">
        <v>2.54</v>
      </c>
      <c r="V1936" s="203">
        <v>3.47</v>
      </c>
      <c r="W1936" s="203">
        <v>4.74</v>
      </c>
      <c r="X1936" s="203">
        <v>6.05</v>
      </c>
      <c r="Y1936" s="203">
        <v>6.64</v>
      </c>
      <c r="Z1936" s="203">
        <v>6.55</v>
      </c>
      <c r="AA1936" s="203">
        <v>6.05</v>
      </c>
      <c r="AB1936" s="203">
        <v>5.32</v>
      </c>
      <c r="AC1936" s="203">
        <v>4.68</v>
      </c>
      <c r="AD1936" s="203">
        <v>3.73</v>
      </c>
      <c r="AE1936" s="203">
        <v>2.7</v>
      </c>
      <c r="AF1936" s="203">
        <v>2.19</v>
      </c>
      <c r="AG1936" s="179">
        <v>3.0017599019272</v>
      </c>
      <c r="AH1936" s="179">
        <v>4.10082947231787</v>
      </c>
      <c r="AI1936" s="179">
        <v>5.60170942328147</v>
      </c>
      <c r="AJ1936" s="179">
        <v>7.14986118372424</v>
      </c>
      <c r="AK1936" s="179">
        <v>7.84712037354198</v>
      </c>
      <c r="AL1936" s="179">
        <v>7.74075880221385</v>
      </c>
      <c r="AM1936" s="179">
        <v>7.14986118372424</v>
      </c>
      <c r="AN1936" s="179">
        <v>6.28715066072941</v>
      </c>
      <c r="AO1936" s="179">
        <v>5.53080170906272</v>
      </c>
      <c r="AP1936" s="179">
        <v>4.40809623393247</v>
      </c>
      <c r="AQ1936" s="179">
        <v>3.19084713984388</v>
      </c>
      <c r="AR1936" s="179">
        <v>2.58813156898448</v>
      </c>
      <c r="AS1936" s="177">
        <v>0.8</v>
      </c>
      <c r="AT1936" s="180">
        <v>1.04695427263985</v>
      </c>
      <c r="AU1936" s="181">
        <v>1929</v>
      </c>
    </row>
    <row r="1937" customHeight="1" spans="1:47">
      <c r="A1937" s="184" t="s">
        <v>2202</v>
      </c>
      <c r="B1937" s="185" t="s">
        <v>2214</v>
      </c>
      <c r="C1937" s="167" t="s">
        <v>2223</v>
      </c>
      <c r="D1937" s="186">
        <v>0</v>
      </c>
      <c r="E1937" s="186">
        <v>0.55</v>
      </c>
      <c r="F1937" s="186" t="s">
        <v>160</v>
      </c>
      <c r="G1937" s="186" t="s">
        <v>160</v>
      </c>
      <c r="H1937" s="186" t="s">
        <v>160</v>
      </c>
      <c r="I1937" s="196" t="s">
        <v>160</v>
      </c>
      <c r="J1937" s="186" t="s">
        <v>160</v>
      </c>
      <c r="K1937" s="196" t="s">
        <v>160</v>
      </c>
      <c r="L1937" s="171">
        <v>0.2772</v>
      </c>
      <c r="M1937" s="172">
        <v>1373</v>
      </c>
      <c r="N1937" s="173">
        <v>110.43</v>
      </c>
      <c r="O1937" s="173">
        <v>41.7</v>
      </c>
      <c r="Q1937" s="175">
        <v>39.1</v>
      </c>
      <c r="S1937" s="174">
        <f t="shared" si="60"/>
        <v>1.331256</v>
      </c>
      <c r="T1937" s="177">
        <f t="shared" si="61"/>
        <v>-1</v>
      </c>
      <c r="U1937" s="203">
        <v>2.54</v>
      </c>
      <c r="V1937" s="203">
        <v>3.47</v>
      </c>
      <c r="W1937" s="203">
        <v>4.74</v>
      </c>
      <c r="X1937" s="203">
        <v>6.05</v>
      </c>
      <c r="Y1937" s="203">
        <v>6.64</v>
      </c>
      <c r="Z1937" s="203">
        <v>6.55</v>
      </c>
      <c r="AA1937" s="203">
        <v>6.05</v>
      </c>
      <c r="AB1937" s="203">
        <v>5.32</v>
      </c>
      <c r="AC1937" s="203">
        <v>4.68</v>
      </c>
      <c r="AD1937" s="203">
        <v>3.73</v>
      </c>
      <c r="AE1937" s="203">
        <v>2.7</v>
      </c>
      <c r="AF1937" s="203">
        <v>2.19</v>
      </c>
      <c r="AG1937" s="179">
        <v>3.04556695331326</v>
      </c>
      <c r="AH1937" s="179">
        <v>4.16067611338465</v>
      </c>
      <c r="AI1937" s="179">
        <v>5.68345959004128</v>
      </c>
      <c r="AJ1937" s="179">
        <v>7.25420475100206</v>
      </c>
      <c r="AK1937" s="179">
        <v>7.96163959448821</v>
      </c>
      <c r="AL1937" s="179">
        <v>7.85372580480388</v>
      </c>
      <c r="AM1937" s="179">
        <v>7.25420475100206</v>
      </c>
      <c r="AN1937" s="179">
        <v>6.3789040124514</v>
      </c>
      <c r="AO1937" s="179">
        <v>5.61151706358506</v>
      </c>
      <c r="AP1937" s="179">
        <v>4.4724270613616</v>
      </c>
      <c r="AQ1937" s="179">
        <v>3.23741369052984</v>
      </c>
      <c r="AR1937" s="179">
        <v>2.62590221565198</v>
      </c>
      <c r="AS1937" s="177">
        <v>0.8</v>
      </c>
      <c r="AT1937" s="180">
        <v>1.04501442451172</v>
      </c>
      <c r="AU1937" s="181">
        <v>1930</v>
      </c>
    </row>
    <row r="1938" customHeight="1" spans="1:47">
      <c r="A1938" s="184" t="s">
        <v>2202</v>
      </c>
      <c r="B1938" s="185" t="s">
        <v>2224</v>
      </c>
      <c r="C1938" s="167" t="s">
        <v>2225</v>
      </c>
      <c r="D1938" s="186">
        <v>0</v>
      </c>
      <c r="E1938" s="186">
        <v>0.55</v>
      </c>
      <c r="F1938" s="186" t="s">
        <v>160</v>
      </c>
      <c r="G1938" s="186" t="s">
        <v>160</v>
      </c>
      <c r="H1938" s="186" t="s">
        <v>160</v>
      </c>
      <c r="I1938" s="196" t="s">
        <v>160</v>
      </c>
      <c r="J1938" s="186" t="s">
        <v>160</v>
      </c>
      <c r="K1938" s="196" t="s">
        <v>160</v>
      </c>
      <c r="L1938" s="171">
        <v>0.3035</v>
      </c>
      <c r="M1938" s="172">
        <v>1092</v>
      </c>
      <c r="N1938" s="173">
        <v>106.82</v>
      </c>
      <c r="O1938" s="173">
        <v>39.67</v>
      </c>
      <c r="Q1938" s="175">
        <v>37.37</v>
      </c>
      <c r="S1938" s="174">
        <f t="shared" si="60"/>
        <v>1.34556</v>
      </c>
      <c r="T1938" s="177">
        <f t="shared" si="61"/>
        <v>-1</v>
      </c>
      <c r="U1938" s="203">
        <v>2.84</v>
      </c>
      <c r="V1938" s="203">
        <v>3.75</v>
      </c>
      <c r="W1938" s="203">
        <v>4.8</v>
      </c>
      <c r="X1938" s="203">
        <v>5.95</v>
      </c>
      <c r="Y1938" s="203">
        <v>6.49</v>
      </c>
      <c r="Z1938" s="203">
        <v>6.47</v>
      </c>
      <c r="AA1938" s="203">
        <v>6.03</v>
      </c>
      <c r="AB1938" s="203">
        <v>5.32</v>
      </c>
      <c r="AC1938" s="203">
        <v>4.52</v>
      </c>
      <c r="AD1938" s="203">
        <v>3.73</v>
      </c>
      <c r="AE1938" s="203">
        <v>2.92</v>
      </c>
      <c r="AF1938" s="203">
        <v>2.44</v>
      </c>
      <c r="AG1938" s="179">
        <v>3.34373506941348</v>
      </c>
      <c r="AH1938" s="179">
        <v>4.41514313742977</v>
      </c>
      <c r="AI1938" s="179">
        <v>5.6513832159101</v>
      </c>
      <c r="AJ1938" s="179">
        <v>7.0053604447219</v>
      </c>
      <c r="AK1938" s="179">
        <v>7.64114105651179</v>
      </c>
      <c r="AL1938" s="179">
        <v>7.61759362644549</v>
      </c>
      <c r="AM1938" s="179">
        <v>7.09955016498707</v>
      </c>
      <c r="AN1938" s="179">
        <v>6.2636163976337</v>
      </c>
      <c r="AO1938" s="179">
        <v>5.32171919498201</v>
      </c>
      <c r="AP1938" s="179">
        <v>4.39159570736348</v>
      </c>
      <c r="AQ1938" s="179">
        <v>3.43792478967865</v>
      </c>
      <c r="AR1938" s="179">
        <v>2.87278646808764</v>
      </c>
      <c r="AS1938" s="177">
        <v>0.8</v>
      </c>
      <c r="AT1938" s="180">
        <v>1.04561181145519</v>
      </c>
      <c r="AU1938" s="181">
        <v>1931</v>
      </c>
    </row>
    <row r="1939" customHeight="1" spans="1:47">
      <c r="A1939" s="184" t="s">
        <v>2202</v>
      </c>
      <c r="B1939" s="185" t="s">
        <v>2224</v>
      </c>
      <c r="C1939" s="167" t="s">
        <v>2226</v>
      </c>
      <c r="D1939" s="186">
        <v>0</v>
      </c>
      <c r="E1939" s="186">
        <v>0.55</v>
      </c>
      <c r="F1939" s="186" t="s">
        <v>160</v>
      </c>
      <c r="G1939" s="186" t="s">
        <v>160</v>
      </c>
      <c r="H1939" s="186" t="s">
        <v>160</v>
      </c>
      <c r="I1939" s="196" t="s">
        <v>160</v>
      </c>
      <c r="J1939" s="186" t="s">
        <v>160</v>
      </c>
      <c r="K1939" s="196" t="s">
        <v>160</v>
      </c>
      <c r="L1939" s="171">
        <v>0.3035</v>
      </c>
      <c r="M1939" s="172">
        <v>1104</v>
      </c>
      <c r="N1939" s="173">
        <v>106.83</v>
      </c>
      <c r="O1939" s="173">
        <v>39.7</v>
      </c>
      <c r="Q1939" s="175">
        <v>37.5</v>
      </c>
      <c r="S1939" s="174">
        <f t="shared" si="60"/>
        <v>1.34556</v>
      </c>
      <c r="T1939" s="177">
        <f t="shared" si="61"/>
        <v>-1</v>
      </c>
      <c r="U1939" s="203">
        <v>2.84</v>
      </c>
      <c r="V1939" s="203">
        <v>3.75</v>
      </c>
      <c r="W1939" s="203">
        <v>4.8</v>
      </c>
      <c r="X1939" s="203">
        <v>5.95</v>
      </c>
      <c r="Y1939" s="203">
        <v>6.49</v>
      </c>
      <c r="Z1939" s="203">
        <v>6.47</v>
      </c>
      <c r="AA1939" s="203">
        <v>6.03</v>
      </c>
      <c r="AB1939" s="203">
        <v>5.32</v>
      </c>
      <c r="AC1939" s="203">
        <v>4.52</v>
      </c>
      <c r="AD1939" s="203">
        <v>3.73</v>
      </c>
      <c r="AE1939" s="203">
        <v>2.92</v>
      </c>
      <c r="AF1939" s="203">
        <v>2.44</v>
      </c>
      <c r="AG1939" s="179">
        <v>3.345744403817</v>
      </c>
      <c r="AH1939" s="179">
        <v>4.41779630785695</v>
      </c>
      <c r="AI1939" s="179">
        <v>5.6547792740569</v>
      </c>
      <c r="AJ1939" s="179">
        <v>7.0095701417997</v>
      </c>
      <c r="AK1939" s="179">
        <v>7.6457328101311</v>
      </c>
      <c r="AL1939" s="179">
        <v>7.62217122982253</v>
      </c>
      <c r="AM1939" s="179">
        <v>7.10381646303398</v>
      </c>
      <c r="AN1939" s="179">
        <v>6.26738036207973</v>
      </c>
      <c r="AO1939" s="179">
        <v>5.32491714973691</v>
      </c>
      <c r="AP1939" s="179">
        <v>4.39423472754838</v>
      </c>
      <c r="AQ1939" s="179">
        <v>3.43999072505128</v>
      </c>
      <c r="AR1939" s="179">
        <v>2.87451279764559</v>
      </c>
      <c r="AS1939" s="177">
        <v>0.8</v>
      </c>
      <c r="AT1939" s="180">
        <v>1.04526068785969</v>
      </c>
      <c r="AU1939" s="181">
        <v>1932</v>
      </c>
    </row>
    <row r="1940" customHeight="1" spans="1:47">
      <c r="A1940" s="184" t="s">
        <v>2202</v>
      </c>
      <c r="B1940" s="185" t="s">
        <v>2224</v>
      </c>
      <c r="C1940" s="167" t="s">
        <v>2227</v>
      </c>
      <c r="D1940" s="186">
        <v>0</v>
      </c>
      <c r="E1940" s="186">
        <v>0.55</v>
      </c>
      <c r="F1940" s="186" t="s">
        <v>160</v>
      </c>
      <c r="G1940" s="186" t="s">
        <v>160</v>
      </c>
      <c r="H1940" s="186" t="s">
        <v>160</v>
      </c>
      <c r="I1940" s="196" t="s">
        <v>160</v>
      </c>
      <c r="J1940" s="186" t="s">
        <v>160</v>
      </c>
      <c r="K1940" s="196" t="s">
        <v>160</v>
      </c>
      <c r="L1940" s="171">
        <v>0.3035</v>
      </c>
      <c r="M1940" s="172">
        <v>1219</v>
      </c>
      <c r="N1940" s="173">
        <v>106.88</v>
      </c>
      <c r="O1940" s="173">
        <v>39.43</v>
      </c>
      <c r="Q1940" s="175">
        <v>37.03</v>
      </c>
      <c r="S1940" s="174">
        <f t="shared" si="60"/>
        <v>1.34556</v>
      </c>
      <c r="T1940" s="177">
        <f t="shared" si="61"/>
        <v>-1</v>
      </c>
      <c r="U1940" s="203">
        <v>2.84</v>
      </c>
      <c r="V1940" s="203">
        <v>3.75</v>
      </c>
      <c r="W1940" s="203">
        <v>4.8</v>
      </c>
      <c r="X1940" s="203">
        <v>5.95</v>
      </c>
      <c r="Y1940" s="203">
        <v>6.49</v>
      </c>
      <c r="Z1940" s="203">
        <v>6.47</v>
      </c>
      <c r="AA1940" s="203">
        <v>6.03</v>
      </c>
      <c r="AB1940" s="203">
        <v>5.32</v>
      </c>
      <c r="AC1940" s="203">
        <v>4.52</v>
      </c>
      <c r="AD1940" s="203">
        <v>3.73</v>
      </c>
      <c r="AE1940" s="203">
        <v>2.92</v>
      </c>
      <c r="AF1940" s="203">
        <v>2.44</v>
      </c>
      <c r="AG1940" s="179">
        <v>3.33002431701299</v>
      </c>
      <c r="AH1940" s="179">
        <v>4.39703915098546</v>
      </c>
      <c r="AI1940" s="179">
        <v>5.62821011326139</v>
      </c>
      <c r="AJ1940" s="179">
        <v>6.97663545289693</v>
      </c>
      <c r="AK1940" s="179">
        <v>7.60980909063884</v>
      </c>
      <c r="AL1940" s="179">
        <v>7.58635821516692</v>
      </c>
      <c r="AM1940" s="179">
        <v>7.07043895478462</v>
      </c>
      <c r="AN1940" s="179">
        <v>6.23793287553138</v>
      </c>
      <c r="AO1940" s="179">
        <v>5.29989785665448</v>
      </c>
      <c r="AP1940" s="179">
        <v>4.37358827551354</v>
      </c>
      <c r="AQ1940" s="179">
        <v>3.42382781890068</v>
      </c>
      <c r="AR1940" s="179">
        <v>2.86100680757454</v>
      </c>
      <c r="AS1940" s="177">
        <v>0.8</v>
      </c>
      <c r="AT1940" s="180">
        <v>1.0453634557413</v>
      </c>
      <c r="AU1940" s="181">
        <v>1933</v>
      </c>
    </row>
    <row r="1941" customHeight="1" spans="1:47">
      <c r="A1941" s="184" t="s">
        <v>2202</v>
      </c>
      <c r="B1941" s="185" t="s">
        <v>2224</v>
      </c>
      <c r="C1941" s="167" t="s">
        <v>2228</v>
      </c>
      <c r="D1941" s="186">
        <v>0</v>
      </c>
      <c r="E1941" s="186">
        <v>0.55</v>
      </c>
      <c r="F1941" s="186" t="s">
        <v>160</v>
      </c>
      <c r="G1941" s="186" t="s">
        <v>160</v>
      </c>
      <c r="H1941" s="186" t="s">
        <v>160</v>
      </c>
      <c r="I1941" s="196" t="s">
        <v>160</v>
      </c>
      <c r="J1941" s="186" t="s">
        <v>160</v>
      </c>
      <c r="K1941" s="196" t="s">
        <v>160</v>
      </c>
      <c r="L1941" s="171">
        <v>0.3035</v>
      </c>
      <c r="M1941" s="172">
        <v>1105</v>
      </c>
      <c r="N1941" s="173">
        <v>106.7</v>
      </c>
      <c r="O1941" s="173">
        <v>39.5</v>
      </c>
      <c r="Q1941" s="175">
        <v>37.1</v>
      </c>
      <c r="S1941" s="174">
        <f t="shared" si="60"/>
        <v>1.34556</v>
      </c>
      <c r="T1941" s="177">
        <f t="shared" si="61"/>
        <v>-1</v>
      </c>
      <c r="U1941" s="203">
        <v>2.84</v>
      </c>
      <c r="V1941" s="203">
        <v>3.75</v>
      </c>
      <c r="W1941" s="203">
        <v>4.8</v>
      </c>
      <c r="X1941" s="203">
        <v>5.95</v>
      </c>
      <c r="Y1941" s="203">
        <v>6.49</v>
      </c>
      <c r="Z1941" s="203">
        <v>6.47</v>
      </c>
      <c r="AA1941" s="203">
        <v>6.03</v>
      </c>
      <c r="AB1941" s="203">
        <v>5.32</v>
      </c>
      <c r="AC1941" s="203">
        <v>4.52</v>
      </c>
      <c r="AD1941" s="203">
        <v>3.73</v>
      </c>
      <c r="AE1941" s="203">
        <v>2.92</v>
      </c>
      <c r="AF1941" s="203">
        <v>2.44</v>
      </c>
      <c r="AG1941" s="179">
        <v>3.33362085674366</v>
      </c>
      <c r="AH1941" s="179">
        <v>4.40178810309462</v>
      </c>
      <c r="AI1941" s="179">
        <v>5.63428877196112</v>
      </c>
      <c r="AJ1941" s="179">
        <v>6.98417045691013</v>
      </c>
      <c r="AK1941" s="179">
        <v>7.61802794375576</v>
      </c>
      <c r="AL1941" s="179">
        <v>7.59455174053925</v>
      </c>
      <c r="AM1941" s="179">
        <v>7.07807526977615</v>
      </c>
      <c r="AN1941" s="179">
        <v>6.24467005559024</v>
      </c>
      <c r="AO1941" s="179">
        <v>5.30562192693005</v>
      </c>
      <c r="AP1941" s="179">
        <v>4.37831189987812</v>
      </c>
      <c r="AQ1941" s="179">
        <v>3.42752566960968</v>
      </c>
      <c r="AR1941" s="179">
        <v>2.86409679241357</v>
      </c>
      <c r="AS1941" s="177">
        <v>0.8</v>
      </c>
      <c r="AT1941" s="180">
        <v>1.06094394796535</v>
      </c>
      <c r="AU1941" s="181">
        <v>1934</v>
      </c>
    </row>
    <row r="1942" customHeight="1" spans="1:47">
      <c r="A1942" s="184" t="s">
        <v>2202</v>
      </c>
      <c r="B1942" s="185" t="s">
        <v>2229</v>
      </c>
      <c r="C1942" s="167" t="s">
        <v>2230</v>
      </c>
      <c r="D1942" s="186">
        <v>0</v>
      </c>
      <c r="E1942" s="186">
        <v>0.65</v>
      </c>
      <c r="F1942" s="186" t="s">
        <v>160</v>
      </c>
      <c r="G1942" s="186" t="s">
        <v>160</v>
      </c>
      <c r="H1942" s="186" t="s">
        <v>160</v>
      </c>
      <c r="I1942" s="196" t="s">
        <v>160</v>
      </c>
      <c r="J1942" s="186" t="s">
        <v>160</v>
      </c>
      <c r="K1942" s="196" t="s">
        <v>160</v>
      </c>
      <c r="L1942" s="171">
        <v>0.3035</v>
      </c>
      <c r="M1942" s="172">
        <v>587</v>
      </c>
      <c r="N1942" s="173">
        <v>118.92</v>
      </c>
      <c r="O1942" s="173">
        <v>42.27</v>
      </c>
      <c r="Q1942" s="175">
        <v>40.07</v>
      </c>
      <c r="S1942" s="174">
        <f t="shared" si="60"/>
        <v>1.275152</v>
      </c>
      <c r="T1942" s="177">
        <f t="shared" si="61"/>
        <v>-1</v>
      </c>
      <c r="U1942" s="203">
        <v>2.45</v>
      </c>
      <c r="V1942" s="203">
        <v>3.41</v>
      </c>
      <c r="W1942" s="203">
        <v>4.68</v>
      </c>
      <c r="X1942" s="203">
        <v>5.78</v>
      </c>
      <c r="Y1942" s="203">
        <v>6.4</v>
      </c>
      <c r="Z1942" s="203">
        <v>5.93</v>
      </c>
      <c r="AA1942" s="203">
        <v>5.46</v>
      </c>
      <c r="AB1942" s="203">
        <v>5.25</v>
      </c>
      <c r="AC1942" s="203">
        <v>4.72</v>
      </c>
      <c r="AD1942" s="203">
        <v>3.59</v>
      </c>
      <c r="AE1942" s="203">
        <v>2.56</v>
      </c>
      <c r="AF1942" s="203">
        <v>2.13</v>
      </c>
      <c r="AG1942" s="179">
        <v>2.9653647565153</v>
      </c>
      <c r="AH1942" s="179">
        <v>4.12730359988456</v>
      </c>
      <c r="AI1942" s="179">
        <v>5.66445186142515</v>
      </c>
      <c r="AJ1942" s="179">
        <v>6.99584011945243</v>
      </c>
      <c r="AK1942" s="179">
        <v>7.74625895579508</v>
      </c>
      <c r="AL1942" s="179">
        <v>7.17739306372887</v>
      </c>
      <c r="AM1942" s="179">
        <v>6.60852717166267</v>
      </c>
      <c r="AN1942" s="179">
        <v>6.35435304967565</v>
      </c>
      <c r="AO1942" s="179">
        <v>5.71286597989887</v>
      </c>
      <c r="AP1942" s="179">
        <v>4.3451671330163</v>
      </c>
      <c r="AQ1942" s="179">
        <v>3.09850358231803</v>
      </c>
      <c r="AR1942" s="179">
        <v>2.57805180872555</v>
      </c>
      <c r="AS1942" s="177">
        <v>0.8</v>
      </c>
      <c r="AT1942" s="180">
        <v>1.06094394796535</v>
      </c>
      <c r="AU1942" s="181">
        <v>1935</v>
      </c>
    </row>
    <row r="1943" customHeight="1" spans="1:47">
      <c r="A1943" s="184" t="s">
        <v>2202</v>
      </c>
      <c r="B1943" s="185" t="s">
        <v>2229</v>
      </c>
      <c r="C1943" s="167" t="s">
        <v>2231</v>
      </c>
      <c r="D1943" s="186">
        <v>0</v>
      </c>
      <c r="E1943" s="186">
        <v>0.65</v>
      </c>
      <c r="F1943" s="186" t="s">
        <v>160</v>
      </c>
      <c r="G1943" s="186" t="s">
        <v>160</v>
      </c>
      <c r="H1943" s="186" t="s">
        <v>160</v>
      </c>
      <c r="I1943" s="196" t="s">
        <v>160</v>
      </c>
      <c r="J1943" s="186" t="s">
        <v>160</v>
      </c>
      <c r="K1943" s="196" t="s">
        <v>160</v>
      </c>
      <c r="L1943" s="171">
        <v>0.3035</v>
      </c>
      <c r="M1943" s="172">
        <v>570</v>
      </c>
      <c r="N1943" s="173">
        <v>118.97</v>
      </c>
      <c r="O1943" s="173">
        <v>42.28</v>
      </c>
      <c r="Q1943" s="175">
        <v>40.08</v>
      </c>
      <c r="S1943" s="174">
        <f t="shared" si="60"/>
        <v>1.275152</v>
      </c>
      <c r="T1943" s="177">
        <f t="shared" si="61"/>
        <v>-1</v>
      </c>
      <c r="U1943" s="203">
        <v>2.45</v>
      </c>
      <c r="V1943" s="203">
        <v>3.41</v>
      </c>
      <c r="W1943" s="203">
        <v>4.68</v>
      </c>
      <c r="X1943" s="203">
        <v>5.78</v>
      </c>
      <c r="Y1943" s="203">
        <v>6.4</v>
      </c>
      <c r="Z1943" s="203">
        <v>5.93</v>
      </c>
      <c r="AA1943" s="203">
        <v>5.46</v>
      </c>
      <c r="AB1943" s="203">
        <v>5.25</v>
      </c>
      <c r="AC1943" s="203">
        <v>4.72</v>
      </c>
      <c r="AD1943" s="203">
        <v>3.59</v>
      </c>
      <c r="AE1943" s="203">
        <v>2.56</v>
      </c>
      <c r="AF1943" s="203">
        <v>2.13</v>
      </c>
      <c r="AG1943" s="179">
        <v>2.96660978455902</v>
      </c>
      <c r="AH1943" s="179">
        <v>4.12903647565153</v>
      </c>
      <c r="AI1943" s="179">
        <v>5.666830119076</v>
      </c>
      <c r="AJ1943" s="179">
        <v>6.99877736928617</v>
      </c>
      <c r="AK1943" s="179">
        <v>7.74951127395009</v>
      </c>
      <c r="AL1943" s="179">
        <v>7.18040653976938</v>
      </c>
      <c r="AM1943" s="179">
        <v>6.61130180558867</v>
      </c>
      <c r="AN1943" s="179">
        <v>6.35702096691218</v>
      </c>
      <c r="AO1943" s="179">
        <v>5.71526456453819</v>
      </c>
      <c r="AP1943" s="179">
        <v>4.34699148023138</v>
      </c>
      <c r="AQ1943" s="179">
        <v>3.09980450958004</v>
      </c>
      <c r="AR1943" s="179">
        <v>2.57913422086151</v>
      </c>
      <c r="AS1943" s="177">
        <v>0.8</v>
      </c>
      <c r="AT1943" s="180">
        <v>1.04539674690497</v>
      </c>
      <c r="AU1943" s="181">
        <v>1936</v>
      </c>
    </row>
    <row r="1944" customHeight="1" spans="1:47">
      <c r="A1944" s="184" t="s">
        <v>2202</v>
      </c>
      <c r="B1944" s="185" t="s">
        <v>2229</v>
      </c>
      <c r="C1944" s="167" t="s">
        <v>2232</v>
      </c>
      <c r="D1944" s="186">
        <v>0</v>
      </c>
      <c r="E1944" s="186">
        <v>0.65</v>
      </c>
      <c r="F1944" s="186" t="s">
        <v>160</v>
      </c>
      <c r="G1944" s="186" t="s">
        <v>160</v>
      </c>
      <c r="H1944" s="186" t="s">
        <v>160</v>
      </c>
      <c r="I1944" s="196" t="s">
        <v>160</v>
      </c>
      <c r="J1944" s="186" t="s">
        <v>160</v>
      </c>
      <c r="K1944" s="196" t="s">
        <v>160</v>
      </c>
      <c r="L1944" s="171">
        <v>0.3035</v>
      </c>
      <c r="M1944" s="172">
        <v>513</v>
      </c>
      <c r="N1944" s="173">
        <v>119.28</v>
      </c>
      <c r="O1944" s="173">
        <v>42.03</v>
      </c>
      <c r="Q1944" s="175">
        <v>39.53</v>
      </c>
      <c r="S1944" s="174">
        <f t="shared" si="60"/>
        <v>1.243888</v>
      </c>
      <c r="T1944" s="177">
        <f t="shared" si="61"/>
        <v>-1</v>
      </c>
      <c r="U1944" s="203">
        <v>2.47</v>
      </c>
      <c r="V1944" s="203">
        <v>3.42</v>
      </c>
      <c r="W1944" s="203">
        <v>4.6</v>
      </c>
      <c r="X1944" s="203">
        <v>5.49</v>
      </c>
      <c r="Y1944" s="203">
        <v>6.12</v>
      </c>
      <c r="Z1944" s="203">
        <v>5.82</v>
      </c>
      <c r="AA1944" s="203">
        <v>5.44</v>
      </c>
      <c r="AB1944" s="203">
        <v>5.16</v>
      </c>
      <c r="AC1944" s="203">
        <v>4.59</v>
      </c>
      <c r="AD1944" s="203">
        <v>3.38</v>
      </c>
      <c r="AE1944" s="203">
        <v>2.46</v>
      </c>
      <c r="AF1944" s="203">
        <v>2.13</v>
      </c>
      <c r="AG1944" s="179">
        <v>2.96958858032234</v>
      </c>
      <c r="AH1944" s="179">
        <v>4.11173803429248</v>
      </c>
      <c r="AI1944" s="179">
        <v>5.53040788238169</v>
      </c>
      <c r="AJ1944" s="179">
        <v>6.60042158136424</v>
      </c>
      <c r="AK1944" s="179">
        <v>7.3578470087339</v>
      </c>
      <c r="AL1944" s="179">
        <v>6.99716823379597</v>
      </c>
      <c r="AM1944" s="179">
        <v>6.54030845220792</v>
      </c>
      <c r="AN1944" s="179">
        <v>6.20367492893251</v>
      </c>
      <c r="AO1944" s="179">
        <v>5.51838525655043</v>
      </c>
      <c r="AP1944" s="179">
        <v>4.06364753096742</v>
      </c>
      <c r="AQ1944" s="179">
        <v>2.95756595449108</v>
      </c>
      <c r="AR1944" s="179">
        <v>2.56081930205935</v>
      </c>
      <c r="AS1944" s="177">
        <v>0.8</v>
      </c>
      <c r="AT1944" s="180">
        <v>1.05877418481937</v>
      </c>
      <c r="AU1944" s="181">
        <v>1937</v>
      </c>
    </row>
    <row r="1945" customHeight="1" spans="1:47">
      <c r="A1945" s="184" t="s">
        <v>2202</v>
      </c>
      <c r="B1945" s="185" t="s">
        <v>2229</v>
      </c>
      <c r="C1945" s="167" t="s">
        <v>2233</v>
      </c>
      <c r="D1945" s="186">
        <v>0</v>
      </c>
      <c r="E1945" s="186">
        <v>0.65</v>
      </c>
      <c r="F1945" s="186" t="s">
        <v>160</v>
      </c>
      <c r="G1945" s="186" t="s">
        <v>160</v>
      </c>
      <c r="H1945" s="186" t="s">
        <v>160</v>
      </c>
      <c r="I1945" s="196" t="s">
        <v>160</v>
      </c>
      <c r="J1945" s="186" t="s">
        <v>160</v>
      </c>
      <c r="K1945" s="196" t="s">
        <v>160</v>
      </c>
      <c r="L1945" s="171">
        <v>0.3035</v>
      </c>
      <c r="M1945" s="172">
        <v>568</v>
      </c>
      <c r="N1945" s="173">
        <v>118.92</v>
      </c>
      <c r="O1945" s="173">
        <v>42.28</v>
      </c>
      <c r="Q1945" s="175">
        <v>40.08</v>
      </c>
      <c r="S1945" s="174">
        <f t="shared" si="60"/>
        <v>1.275152</v>
      </c>
      <c r="T1945" s="177">
        <f t="shared" si="61"/>
        <v>-1</v>
      </c>
      <c r="U1945" s="203">
        <v>2.45</v>
      </c>
      <c r="V1945" s="203">
        <v>3.41</v>
      </c>
      <c r="W1945" s="203">
        <v>4.68</v>
      </c>
      <c r="X1945" s="203">
        <v>5.78</v>
      </c>
      <c r="Y1945" s="203">
        <v>6.4</v>
      </c>
      <c r="Z1945" s="203">
        <v>5.93</v>
      </c>
      <c r="AA1945" s="203">
        <v>5.46</v>
      </c>
      <c r="AB1945" s="203">
        <v>5.25</v>
      </c>
      <c r="AC1945" s="203">
        <v>4.72</v>
      </c>
      <c r="AD1945" s="203">
        <v>3.59</v>
      </c>
      <c r="AE1945" s="203">
        <v>2.56</v>
      </c>
      <c r="AF1945" s="203">
        <v>2.13</v>
      </c>
      <c r="AG1945" s="179">
        <v>2.96660978455902</v>
      </c>
      <c r="AH1945" s="179">
        <v>4.12903647565153</v>
      </c>
      <c r="AI1945" s="179">
        <v>5.666830119076</v>
      </c>
      <c r="AJ1945" s="179">
        <v>6.99877736928617</v>
      </c>
      <c r="AK1945" s="179">
        <v>7.74951127395009</v>
      </c>
      <c r="AL1945" s="179">
        <v>7.18040653976938</v>
      </c>
      <c r="AM1945" s="179">
        <v>6.61130180558867</v>
      </c>
      <c r="AN1945" s="179">
        <v>6.35702096691218</v>
      </c>
      <c r="AO1945" s="179">
        <v>5.71526456453819</v>
      </c>
      <c r="AP1945" s="179">
        <v>4.34699148023138</v>
      </c>
      <c r="AQ1945" s="179">
        <v>3.09980450958004</v>
      </c>
      <c r="AR1945" s="179">
        <v>2.57913422086151</v>
      </c>
      <c r="AS1945" s="177">
        <v>0.8</v>
      </c>
      <c r="AT1945" s="180">
        <v>1.043599063522</v>
      </c>
      <c r="AU1945" s="181">
        <v>1938</v>
      </c>
    </row>
    <row r="1946" customHeight="1" spans="1:47">
      <c r="A1946" s="184" t="s">
        <v>2202</v>
      </c>
      <c r="B1946" s="185" t="s">
        <v>2229</v>
      </c>
      <c r="C1946" s="167" t="s">
        <v>2234</v>
      </c>
      <c r="D1946" s="186">
        <v>0</v>
      </c>
      <c r="E1946" s="186">
        <v>0.65</v>
      </c>
      <c r="F1946" s="186" t="s">
        <v>160</v>
      </c>
      <c r="G1946" s="186" t="s">
        <v>160</v>
      </c>
      <c r="H1946" s="186" t="s">
        <v>160</v>
      </c>
      <c r="I1946" s="196" t="s">
        <v>160</v>
      </c>
      <c r="J1946" s="186" t="s">
        <v>160</v>
      </c>
      <c r="K1946" s="196" t="s">
        <v>160</v>
      </c>
      <c r="L1946" s="171">
        <v>0.3035</v>
      </c>
      <c r="M1946" s="172">
        <v>379</v>
      </c>
      <c r="N1946" s="173">
        <v>120.08</v>
      </c>
      <c r="O1946" s="173">
        <v>43.88</v>
      </c>
      <c r="Q1946" s="175">
        <v>42.28</v>
      </c>
      <c r="S1946" s="174">
        <f t="shared" si="60"/>
        <v>1.24664</v>
      </c>
      <c r="T1946" s="177">
        <f t="shared" si="61"/>
        <v>-1</v>
      </c>
      <c r="U1946" s="203">
        <v>2.38</v>
      </c>
      <c r="V1946" s="203">
        <v>3.37</v>
      </c>
      <c r="W1946" s="203">
        <v>4.66</v>
      </c>
      <c r="X1946" s="203">
        <v>5.58</v>
      </c>
      <c r="Y1946" s="203">
        <v>6.22</v>
      </c>
      <c r="Z1946" s="203">
        <v>5.91</v>
      </c>
      <c r="AA1946" s="203">
        <v>5.41</v>
      </c>
      <c r="AB1946" s="203">
        <v>5.19</v>
      </c>
      <c r="AC1946" s="203">
        <v>4.55</v>
      </c>
      <c r="AD1946" s="203">
        <v>3.46</v>
      </c>
      <c r="AE1946" s="203">
        <v>2.44</v>
      </c>
      <c r="AF1946" s="203">
        <v>2.02</v>
      </c>
      <c r="AG1946" s="179">
        <v>2.95661887954823</v>
      </c>
      <c r="AH1946" s="179">
        <v>4.18647295129308</v>
      </c>
      <c r="AI1946" s="179">
        <v>5.78901007508182</v>
      </c>
      <c r="AJ1946" s="179">
        <v>6.93190476801643</v>
      </c>
      <c r="AK1946" s="179">
        <v>7.72696194571007</v>
      </c>
      <c r="AL1946" s="179">
        <v>7.34185612526471</v>
      </c>
      <c r="AM1946" s="179">
        <v>6.72071770519156</v>
      </c>
      <c r="AN1946" s="179">
        <v>6.44741680035937</v>
      </c>
      <c r="AO1946" s="179">
        <v>5.65235962266573</v>
      </c>
      <c r="AP1946" s="179">
        <v>4.29827786690624</v>
      </c>
      <c r="AQ1946" s="179">
        <v>3.031155489957</v>
      </c>
      <c r="AR1946" s="179">
        <v>2.50939921709555</v>
      </c>
      <c r="AS1946" s="177">
        <v>0.8</v>
      </c>
      <c r="AT1946" s="180">
        <v>1.04457380230111</v>
      </c>
      <c r="AU1946" s="181">
        <v>1939</v>
      </c>
    </row>
    <row r="1947" customHeight="1" spans="1:47">
      <c r="A1947" s="184" t="s">
        <v>2202</v>
      </c>
      <c r="B1947" s="185" t="s">
        <v>2229</v>
      </c>
      <c r="C1947" s="167" t="s">
        <v>2235</v>
      </c>
      <c r="D1947" s="186">
        <v>0</v>
      </c>
      <c r="E1947" s="186">
        <v>0.65</v>
      </c>
      <c r="F1947" s="186" t="s">
        <v>160</v>
      </c>
      <c r="G1947" s="186" t="s">
        <v>160</v>
      </c>
      <c r="H1947" s="186" t="s">
        <v>160</v>
      </c>
      <c r="I1947" s="196" t="s">
        <v>160</v>
      </c>
      <c r="J1947" s="186" t="s">
        <v>160</v>
      </c>
      <c r="K1947" s="196" t="s">
        <v>160</v>
      </c>
      <c r="L1947" s="171">
        <v>0.3035</v>
      </c>
      <c r="M1947" s="172">
        <v>483</v>
      </c>
      <c r="N1947" s="173">
        <v>119.38</v>
      </c>
      <c r="O1947" s="173">
        <v>43.98</v>
      </c>
      <c r="Q1947" s="175">
        <v>42.28</v>
      </c>
      <c r="S1947" s="174">
        <f t="shared" si="60"/>
        <v>1.2542</v>
      </c>
      <c r="T1947" s="177">
        <f t="shared" si="61"/>
        <v>-1</v>
      </c>
      <c r="U1947" s="203">
        <v>2.36</v>
      </c>
      <c r="V1947" s="203">
        <v>3.36</v>
      </c>
      <c r="W1947" s="203">
        <v>4.66</v>
      </c>
      <c r="X1947" s="203">
        <v>5.65</v>
      </c>
      <c r="Y1947" s="203">
        <v>6.26</v>
      </c>
      <c r="Z1947" s="203">
        <v>5.94</v>
      </c>
      <c r="AA1947" s="203">
        <v>5.46</v>
      </c>
      <c r="AB1947" s="203">
        <v>5.24</v>
      </c>
      <c r="AC1947" s="203">
        <v>4.63</v>
      </c>
      <c r="AD1947" s="203">
        <v>3.48</v>
      </c>
      <c r="AE1947" s="203">
        <v>2.45</v>
      </c>
      <c r="AF1947" s="203">
        <v>2.01</v>
      </c>
      <c r="AG1947" s="179">
        <v>2.93436325944825</v>
      </c>
      <c r="AH1947" s="179">
        <v>4.17773752192633</v>
      </c>
      <c r="AI1947" s="179">
        <v>5.79412406314782</v>
      </c>
      <c r="AJ1947" s="179">
        <v>7.02506458300112</v>
      </c>
      <c r="AK1947" s="179">
        <v>7.78352288311274</v>
      </c>
      <c r="AL1947" s="179">
        <v>7.38564311911976</v>
      </c>
      <c r="AM1947" s="179">
        <v>6.78882347313028</v>
      </c>
      <c r="AN1947" s="179">
        <v>6.51528113538511</v>
      </c>
      <c r="AO1947" s="179">
        <v>5.75682283527348</v>
      </c>
      <c r="AP1947" s="179">
        <v>4.3269424334237</v>
      </c>
      <c r="AQ1947" s="179">
        <v>3.04626694307128</v>
      </c>
      <c r="AR1947" s="179">
        <v>2.49918226758093</v>
      </c>
      <c r="AS1947" s="177">
        <v>0.8</v>
      </c>
      <c r="AT1947" s="180">
        <v>1.04396345185064</v>
      </c>
      <c r="AU1947" s="181">
        <v>1940</v>
      </c>
    </row>
    <row r="1948" customHeight="1" spans="1:47">
      <c r="A1948" s="184" t="s">
        <v>2202</v>
      </c>
      <c r="B1948" s="185" t="s">
        <v>2229</v>
      </c>
      <c r="C1948" s="167" t="s">
        <v>2236</v>
      </c>
      <c r="D1948" s="186">
        <v>0</v>
      </c>
      <c r="E1948" s="186">
        <v>0.65</v>
      </c>
      <c r="F1948" s="186" t="s">
        <v>160</v>
      </c>
      <c r="G1948" s="186" t="s">
        <v>160</v>
      </c>
      <c r="H1948" s="186" t="s">
        <v>160</v>
      </c>
      <c r="I1948" s="196" t="s">
        <v>160</v>
      </c>
      <c r="J1948" s="186" t="s">
        <v>160</v>
      </c>
      <c r="K1948" s="196" t="s">
        <v>160</v>
      </c>
      <c r="L1948" s="171">
        <v>0.3035</v>
      </c>
      <c r="M1948" s="172">
        <v>633</v>
      </c>
      <c r="N1948" s="173">
        <v>118.67</v>
      </c>
      <c r="O1948" s="173">
        <v>43.52</v>
      </c>
      <c r="Q1948" s="175">
        <v>41.22</v>
      </c>
      <c r="S1948" s="174">
        <f t="shared" si="60"/>
        <v>1.260768</v>
      </c>
      <c r="T1948" s="177">
        <f t="shared" si="61"/>
        <v>-1</v>
      </c>
      <c r="U1948" s="203">
        <v>2.34</v>
      </c>
      <c r="V1948" s="203">
        <v>3.36</v>
      </c>
      <c r="W1948" s="203">
        <v>4.6</v>
      </c>
      <c r="X1948" s="203">
        <v>5.72</v>
      </c>
      <c r="Y1948" s="203">
        <v>6.34</v>
      </c>
      <c r="Z1948" s="203">
        <v>6</v>
      </c>
      <c r="AA1948" s="203">
        <v>5.5</v>
      </c>
      <c r="AB1948" s="203">
        <v>5.31</v>
      </c>
      <c r="AC1948" s="203">
        <v>4.66</v>
      </c>
      <c r="AD1948" s="203">
        <v>3.49</v>
      </c>
      <c r="AE1948" s="203">
        <v>2.45</v>
      </c>
      <c r="AF1948" s="203">
        <v>2</v>
      </c>
      <c r="AG1948" s="179">
        <v>2.8732989415975</v>
      </c>
      <c r="AH1948" s="179">
        <v>4.12576258280667</v>
      </c>
      <c r="AI1948" s="179">
        <v>5.64836544074723</v>
      </c>
      <c r="AJ1948" s="179">
        <v>7.02361963501612</v>
      </c>
      <c r="AK1948" s="179">
        <v>7.7849210639864</v>
      </c>
      <c r="AL1948" s="179">
        <v>7.36743318358334</v>
      </c>
      <c r="AM1948" s="179">
        <v>6.75348041828473</v>
      </c>
      <c r="AN1948" s="179">
        <v>6.52017836747125</v>
      </c>
      <c r="AO1948" s="179">
        <v>5.72203977258306</v>
      </c>
      <c r="AP1948" s="179">
        <v>4.28539030178431</v>
      </c>
      <c r="AQ1948" s="179">
        <v>3.0083685499632</v>
      </c>
      <c r="AR1948" s="179">
        <v>2.45581106119445</v>
      </c>
      <c r="AS1948" s="177">
        <v>0.8</v>
      </c>
      <c r="AT1948" s="180">
        <v>1.03588950075092</v>
      </c>
      <c r="AU1948" s="181">
        <v>1941</v>
      </c>
    </row>
    <row r="1949" customHeight="1" spans="1:47">
      <c r="A1949" s="184" t="s">
        <v>2202</v>
      </c>
      <c r="B1949" s="185" t="s">
        <v>2229</v>
      </c>
      <c r="C1949" s="167" t="s">
        <v>2237</v>
      </c>
      <c r="D1949" s="186">
        <v>0</v>
      </c>
      <c r="E1949" s="186">
        <v>0.65</v>
      </c>
      <c r="F1949" s="186" t="s">
        <v>160</v>
      </c>
      <c r="G1949" s="186" t="s">
        <v>160</v>
      </c>
      <c r="H1949" s="186" t="s">
        <v>160</v>
      </c>
      <c r="I1949" s="196" t="s">
        <v>160</v>
      </c>
      <c r="J1949" s="186" t="s">
        <v>160</v>
      </c>
      <c r="K1949" s="196" t="s">
        <v>160</v>
      </c>
      <c r="L1949" s="171">
        <v>0.3035</v>
      </c>
      <c r="M1949" s="172">
        <v>804</v>
      </c>
      <c r="N1949" s="173">
        <v>118.05</v>
      </c>
      <c r="O1949" s="173">
        <v>43.6</v>
      </c>
      <c r="Q1949" s="175">
        <v>41.4</v>
      </c>
      <c r="S1949" s="174">
        <f t="shared" si="60"/>
        <v>1.260768</v>
      </c>
      <c r="T1949" s="177">
        <f t="shared" si="61"/>
        <v>-1</v>
      </c>
      <c r="U1949" s="203">
        <v>2.34</v>
      </c>
      <c r="V1949" s="203">
        <v>3.36</v>
      </c>
      <c r="W1949" s="203">
        <v>4.6</v>
      </c>
      <c r="X1949" s="203">
        <v>5.72</v>
      </c>
      <c r="Y1949" s="203">
        <v>6.34</v>
      </c>
      <c r="Z1949" s="203">
        <v>6</v>
      </c>
      <c r="AA1949" s="203">
        <v>5.5</v>
      </c>
      <c r="AB1949" s="203">
        <v>5.31</v>
      </c>
      <c r="AC1949" s="203">
        <v>4.66</v>
      </c>
      <c r="AD1949" s="203">
        <v>3.49</v>
      </c>
      <c r="AE1949" s="203">
        <v>2.45</v>
      </c>
      <c r="AF1949" s="203">
        <v>2</v>
      </c>
      <c r="AG1949" s="179">
        <v>2.87864425493033</v>
      </c>
      <c r="AH1949" s="179">
        <v>4.13343790451534</v>
      </c>
      <c r="AI1949" s="179">
        <v>5.65887332165791</v>
      </c>
      <c r="AJ1949" s="179">
        <v>7.03668595649636</v>
      </c>
      <c r="AK1949" s="179">
        <v>7.79940366506764</v>
      </c>
      <c r="AL1949" s="179">
        <v>7.38113911520597</v>
      </c>
      <c r="AM1949" s="179">
        <v>6.7660441889388</v>
      </c>
      <c r="AN1949" s="179">
        <v>6.53230811695728</v>
      </c>
      <c r="AO1949" s="179">
        <v>5.73268471280997</v>
      </c>
      <c r="AP1949" s="179">
        <v>4.29336258534481</v>
      </c>
      <c r="AQ1949" s="179">
        <v>3.0139651387091</v>
      </c>
      <c r="AR1949" s="179">
        <v>2.46037970506866</v>
      </c>
      <c r="AS1949" s="177">
        <v>0.8</v>
      </c>
      <c r="AT1949" s="180">
        <v>1.03848359350112</v>
      </c>
      <c r="AU1949" s="181">
        <v>1942</v>
      </c>
    </row>
    <row r="1950" customHeight="1" spans="1:47">
      <c r="A1950" s="184" t="s">
        <v>2202</v>
      </c>
      <c r="B1950" s="185" t="s">
        <v>2229</v>
      </c>
      <c r="C1950" s="167" t="s">
        <v>2238</v>
      </c>
      <c r="D1950" s="186">
        <v>0</v>
      </c>
      <c r="E1950" s="186">
        <v>0.65</v>
      </c>
      <c r="F1950" s="186" t="s">
        <v>160</v>
      </c>
      <c r="G1950" s="186" t="s">
        <v>160</v>
      </c>
      <c r="H1950" s="186" t="s">
        <v>160</v>
      </c>
      <c r="I1950" s="196" t="s">
        <v>160</v>
      </c>
      <c r="J1950" s="186" t="s">
        <v>160</v>
      </c>
      <c r="K1950" s="196" t="s">
        <v>160</v>
      </c>
      <c r="L1950" s="171">
        <v>0.3035</v>
      </c>
      <c r="M1950" s="172">
        <v>1039</v>
      </c>
      <c r="N1950" s="173">
        <v>117.53</v>
      </c>
      <c r="O1950" s="173">
        <v>43.25</v>
      </c>
      <c r="Q1950" s="175">
        <v>37.35</v>
      </c>
      <c r="S1950" s="174">
        <f t="shared" si="60"/>
        <v>1.22256</v>
      </c>
      <c r="T1950" s="177">
        <f t="shared" si="61"/>
        <v>-1</v>
      </c>
      <c r="U1950" s="203">
        <v>1.92</v>
      </c>
      <c r="V1950" s="203">
        <v>2.76</v>
      </c>
      <c r="W1950" s="203">
        <v>3.99</v>
      </c>
      <c r="X1950" s="203">
        <v>5.62</v>
      </c>
      <c r="Y1950" s="203">
        <v>6.45</v>
      </c>
      <c r="Z1950" s="203">
        <v>6.24</v>
      </c>
      <c r="AA1950" s="203">
        <v>5.72</v>
      </c>
      <c r="AB1950" s="203">
        <v>5.44</v>
      </c>
      <c r="AC1950" s="203">
        <v>4.68</v>
      </c>
      <c r="AD1950" s="203">
        <v>3.41</v>
      </c>
      <c r="AE1950" s="203">
        <v>2.25</v>
      </c>
      <c r="AF1950" s="203">
        <v>1.69</v>
      </c>
      <c r="AG1950" s="179">
        <v>2.25412171181782</v>
      </c>
      <c r="AH1950" s="179">
        <v>3.24029996073812</v>
      </c>
      <c r="AI1950" s="179">
        <v>4.68434668237142</v>
      </c>
      <c r="AJ1950" s="179">
        <v>6.59800209396676</v>
      </c>
      <c r="AK1950" s="179">
        <v>7.572440125638</v>
      </c>
      <c r="AL1950" s="179">
        <v>7.32589556340793</v>
      </c>
      <c r="AM1950" s="179">
        <v>6.71540426645727</v>
      </c>
      <c r="AN1950" s="179">
        <v>6.38667818348384</v>
      </c>
      <c r="AO1950" s="179">
        <v>5.49442167255595</v>
      </c>
      <c r="AP1950" s="179">
        <v>4.00341408192645</v>
      </c>
      <c r="AQ1950" s="179">
        <v>2.64154888103651</v>
      </c>
      <c r="AR1950" s="179">
        <v>1.98409671508965</v>
      </c>
      <c r="AS1950" s="177">
        <v>0.8</v>
      </c>
      <c r="AT1950" s="180">
        <v>1.03558515840322</v>
      </c>
      <c r="AU1950" s="181">
        <v>1943</v>
      </c>
    </row>
    <row r="1951" customHeight="1" spans="1:47">
      <c r="A1951" s="184" t="s">
        <v>2202</v>
      </c>
      <c r="B1951" s="185" t="s">
        <v>2229</v>
      </c>
      <c r="C1951" s="167" t="s">
        <v>2239</v>
      </c>
      <c r="D1951" s="186">
        <v>0</v>
      </c>
      <c r="E1951" s="186">
        <v>0.65</v>
      </c>
      <c r="F1951" s="186" t="s">
        <v>160</v>
      </c>
      <c r="G1951" s="186" t="s">
        <v>160</v>
      </c>
      <c r="H1951" s="186" t="s">
        <v>160</v>
      </c>
      <c r="I1951" s="196" t="s">
        <v>160</v>
      </c>
      <c r="J1951" s="186" t="s">
        <v>160</v>
      </c>
      <c r="K1951" s="196" t="s">
        <v>160</v>
      </c>
      <c r="L1951" s="171">
        <v>0.3035</v>
      </c>
      <c r="M1951" s="172">
        <v>631</v>
      </c>
      <c r="N1951" s="173">
        <v>119.02</v>
      </c>
      <c r="O1951" s="173">
        <v>42.93</v>
      </c>
      <c r="Q1951" s="175">
        <v>41.13</v>
      </c>
      <c r="S1951" s="174">
        <f t="shared" si="60"/>
        <v>1.243888</v>
      </c>
      <c r="T1951" s="177">
        <f t="shared" si="61"/>
        <v>-1</v>
      </c>
      <c r="U1951" s="203">
        <v>2.47</v>
      </c>
      <c r="V1951" s="203">
        <v>3.42</v>
      </c>
      <c r="W1951" s="203">
        <v>4.6</v>
      </c>
      <c r="X1951" s="203">
        <v>5.49</v>
      </c>
      <c r="Y1951" s="203">
        <v>6.12</v>
      </c>
      <c r="Z1951" s="203">
        <v>5.82</v>
      </c>
      <c r="AA1951" s="203">
        <v>5.44</v>
      </c>
      <c r="AB1951" s="203">
        <v>5.16</v>
      </c>
      <c r="AC1951" s="203">
        <v>4.59</v>
      </c>
      <c r="AD1951" s="203">
        <v>3.38</v>
      </c>
      <c r="AE1951" s="203">
        <v>2.46</v>
      </c>
      <c r="AF1951" s="203">
        <v>2.13</v>
      </c>
      <c r="AG1951" s="179">
        <v>3.02499781330795</v>
      </c>
      <c r="AH1951" s="179">
        <v>4.18845851073409</v>
      </c>
      <c r="AI1951" s="179">
        <v>5.63359916648444</v>
      </c>
      <c r="AJ1951" s="179">
        <v>6.72357813565209</v>
      </c>
      <c r="AK1951" s="179">
        <v>7.49513628236626</v>
      </c>
      <c r="AL1951" s="179">
        <v>7.1277276410738</v>
      </c>
      <c r="AM1951" s="179">
        <v>6.66234336210334</v>
      </c>
      <c r="AN1951" s="179">
        <v>6.31942863023038</v>
      </c>
      <c r="AO1951" s="179">
        <v>5.62135221177469</v>
      </c>
      <c r="AP1951" s="179">
        <v>4.13947069189509</v>
      </c>
      <c r="AQ1951" s="179">
        <v>3.0127508585982</v>
      </c>
      <c r="AR1951" s="179">
        <v>2.60860135317649</v>
      </c>
      <c r="AS1951" s="177">
        <v>0.8</v>
      </c>
      <c r="AT1951" s="180">
        <v>1.03558515840322</v>
      </c>
      <c r="AU1951" s="181">
        <v>1944</v>
      </c>
    </row>
    <row r="1952" customHeight="1" spans="1:47">
      <c r="A1952" s="184" t="s">
        <v>2202</v>
      </c>
      <c r="B1952" s="185" t="s">
        <v>2229</v>
      </c>
      <c r="C1952" s="167" t="s">
        <v>2240</v>
      </c>
      <c r="D1952" s="186">
        <v>0</v>
      </c>
      <c r="E1952" s="186">
        <v>0.65</v>
      </c>
      <c r="F1952" s="186" t="s">
        <v>160</v>
      </c>
      <c r="G1952" s="186" t="s">
        <v>160</v>
      </c>
      <c r="H1952" s="186" t="s">
        <v>160</v>
      </c>
      <c r="I1952" s="196" t="s">
        <v>160</v>
      </c>
      <c r="J1952" s="186" t="s">
        <v>160</v>
      </c>
      <c r="K1952" s="196" t="s">
        <v>160</v>
      </c>
      <c r="L1952" s="171">
        <v>0.3035</v>
      </c>
      <c r="M1952" s="172">
        <v>730</v>
      </c>
      <c r="N1952" s="173">
        <v>118.7</v>
      </c>
      <c r="O1952" s="173">
        <v>41.93</v>
      </c>
      <c r="Q1952" s="175">
        <v>40.73</v>
      </c>
      <c r="S1952" s="174">
        <f t="shared" si="60"/>
        <v>1.303888</v>
      </c>
      <c r="T1952" s="177">
        <f t="shared" si="61"/>
        <v>-1</v>
      </c>
      <c r="U1952" s="203">
        <v>2.65</v>
      </c>
      <c r="V1952" s="203">
        <v>3.6</v>
      </c>
      <c r="W1952" s="203">
        <v>4.79</v>
      </c>
      <c r="X1952" s="203">
        <v>5.87</v>
      </c>
      <c r="Y1952" s="203">
        <v>6.44</v>
      </c>
      <c r="Z1952" s="203">
        <v>6.11</v>
      </c>
      <c r="AA1952" s="203">
        <v>5.47</v>
      </c>
      <c r="AB1952" s="203">
        <v>5.21</v>
      </c>
      <c r="AC1952" s="203">
        <v>4.69</v>
      </c>
      <c r="AD1952" s="203">
        <v>3.71</v>
      </c>
      <c r="AE1952" s="203">
        <v>2.72</v>
      </c>
      <c r="AF1952" s="203">
        <v>2.29</v>
      </c>
      <c r="AG1952" s="179">
        <v>3.23674088572025</v>
      </c>
      <c r="AH1952" s="179">
        <v>4.39708195795958</v>
      </c>
      <c r="AI1952" s="179">
        <v>5.85056182739622</v>
      </c>
      <c r="AJ1952" s="179">
        <v>7.16968641478409</v>
      </c>
      <c r="AK1952" s="179">
        <v>7.86589105812769</v>
      </c>
      <c r="AL1952" s="179">
        <v>7.4628252119814</v>
      </c>
      <c r="AM1952" s="179">
        <v>6.68112175278858</v>
      </c>
      <c r="AN1952" s="179">
        <v>6.3635547224915</v>
      </c>
      <c r="AO1952" s="179">
        <v>5.72842066189734</v>
      </c>
      <c r="AP1952" s="179">
        <v>4.53143724000834</v>
      </c>
      <c r="AQ1952" s="179">
        <v>3.32223970156946</v>
      </c>
      <c r="AR1952" s="179">
        <v>2.79703268992429</v>
      </c>
      <c r="AS1952" s="177">
        <v>0.8</v>
      </c>
      <c r="AT1952" s="180">
        <v>1.03558515840322</v>
      </c>
      <c r="AU1952" s="181">
        <v>1945</v>
      </c>
    </row>
    <row r="1953" customHeight="1" spans="1:47">
      <c r="A1953" s="184" t="s">
        <v>2202</v>
      </c>
      <c r="B1953" s="185" t="s">
        <v>2229</v>
      </c>
      <c r="C1953" s="167" t="s">
        <v>2241</v>
      </c>
      <c r="D1953" s="186">
        <v>0</v>
      </c>
      <c r="E1953" s="186">
        <v>0.65</v>
      </c>
      <c r="F1953" s="186" t="s">
        <v>160</v>
      </c>
      <c r="G1953" s="186" t="s">
        <v>160</v>
      </c>
      <c r="H1953" s="186" t="s">
        <v>160</v>
      </c>
      <c r="I1953" s="196" t="s">
        <v>160</v>
      </c>
      <c r="J1953" s="186" t="s">
        <v>160</v>
      </c>
      <c r="K1953" s="196" t="s">
        <v>160</v>
      </c>
      <c r="L1953" s="171">
        <v>0.3035</v>
      </c>
      <c r="M1953" s="172">
        <v>552</v>
      </c>
      <c r="N1953" s="173">
        <v>119.33</v>
      </c>
      <c r="O1953" s="173">
        <v>41.6</v>
      </c>
      <c r="Q1953" s="175">
        <v>40</v>
      </c>
      <c r="S1953" s="174">
        <f t="shared" si="60"/>
        <v>1.294952</v>
      </c>
      <c r="T1953" s="177">
        <f t="shared" si="61"/>
        <v>-1</v>
      </c>
      <c r="U1953" s="203">
        <v>2.62</v>
      </c>
      <c r="V1953" s="203">
        <v>3.56</v>
      </c>
      <c r="W1953" s="203">
        <v>4.8</v>
      </c>
      <c r="X1953" s="203">
        <v>5.83</v>
      </c>
      <c r="Y1953" s="203">
        <v>6.35</v>
      </c>
      <c r="Z1953" s="203">
        <v>5.98</v>
      </c>
      <c r="AA1953" s="203">
        <v>5.54</v>
      </c>
      <c r="AB1953" s="203">
        <v>5.16</v>
      </c>
      <c r="AC1953" s="203">
        <v>4.75</v>
      </c>
      <c r="AD1953" s="203">
        <v>3.67</v>
      </c>
      <c r="AE1953" s="203">
        <v>2.65</v>
      </c>
      <c r="AF1953" s="203">
        <v>2.27</v>
      </c>
      <c r="AG1953" s="179">
        <v>3.17038630003274</v>
      </c>
      <c r="AH1953" s="179">
        <v>4.30785314050251</v>
      </c>
      <c r="AI1953" s="179">
        <v>5.80834131303709</v>
      </c>
      <c r="AJ1953" s="179">
        <v>7.05471455312629</v>
      </c>
      <c r="AK1953" s="179">
        <v>7.68395152870531</v>
      </c>
      <c r="AL1953" s="179">
        <v>7.2362252191587</v>
      </c>
      <c r="AM1953" s="179">
        <v>6.7037939321303</v>
      </c>
      <c r="AN1953" s="179">
        <v>6.24396691151487</v>
      </c>
      <c r="AO1953" s="179">
        <v>5.74783775769295</v>
      </c>
      <c r="AP1953" s="179">
        <v>4.4409609622596</v>
      </c>
      <c r="AQ1953" s="179">
        <v>3.20668843323922</v>
      </c>
      <c r="AR1953" s="179">
        <v>2.74686141262379</v>
      </c>
      <c r="AS1953" s="177">
        <v>0.8</v>
      </c>
      <c r="AT1953" s="180">
        <v>1.03558515840322</v>
      </c>
      <c r="AU1953" s="181">
        <v>1946</v>
      </c>
    </row>
    <row r="1954" customHeight="1" spans="1:47">
      <c r="A1954" s="184" t="s">
        <v>2202</v>
      </c>
      <c r="B1954" s="185" t="s">
        <v>2229</v>
      </c>
      <c r="C1954" s="167" t="s">
        <v>2242</v>
      </c>
      <c r="D1954" s="186">
        <v>0</v>
      </c>
      <c r="E1954" s="186">
        <v>0.65</v>
      </c>
      <c r="F1954" s="186" t="s">
        <v>160</v>
      </c>
      <c r="G1954" s="186" t="s">
        <v>160</v>
      </c>
      <c r="H1954" s="186" t="s">
        <v>160</v>
      </c>
      <c r="I1954" s="196" t="s">
        <v>160</v>
      </c>
      <c r="J1954" s="186" t="s">
        <v>160</v>
      </c>
      <c r="K1954" s="196" t="s">
        <v>160</v>
      </c>
      <c r="L1954" s="171">
        <v>0.3035</v>
      </c>
      <c r="M1954" s="172">
        <v>572</v>
      </c>
      <c r="N1954" s="173">
        <v>119.9</v>
      </c>
      <c r="O1954" s="173">
        <v>42.28</v>
      </c>
      <c r="Q1954" s="175">
        <v>39.98</v>
      </c>
      <c r="S1954" s="174">
        <f t="shared" si="60"/>
        <v>1.243888</v>
      </c>
      <c r="T1954" s="177">
        <f t="shared" si="61"/>
        <v>-1</v>
      </c>
      <c r="U1954" s="203">
        <v>2.47</v>
      </c>
      <c r="V1954" s="203">
        <v>3.42</v>
      </c>
      <c r="W1954" s="203">
        <v>4.6</v>
      </c>
      <c r="X1954" s="203">
        <v>5.49</v>
      </c>
      <c r="Y1954" s="203">
        <v>6.12</v>
      </c>
      <c r="Z1954" s="203">
        <v>5.82</v>
      </c>
      <c r="AA1954" s="203">
        <v>5.44</v>
      </c>
      <c r="AB1954" s="203">
        <v>5.16</v>
      </c>
      <c r="AC1954" s="203">
        <v>4.59</v>
      </c>
      <c r="AD1954" s="203">
        <v>3.38</v>
      </c>
      <c r="AE1954" s="203">
        <v>2.46</v>
      </c>
      <c r="AF1954" s="203">
        <v>2.13</v>
      </c>
      <c r="AG1954" s="179">
        <v>2.98493414198063</v>
      </c>
      <c r="AH1954" s="179">
        <v>4.1329857350501</v>
      </c>
      <c r="AI1954" s="179">
        <v>5.5589866611785</v>
      </c>
      <c r="AJ1954" s="179">
        <v>6.63452973258043</v>
      </c>
      <c r="AK1954" s="179">
        <v>7.39586921008966</v>
      </c>
      <c r="AL1954" s="179">
        <v>7.03332660175193</v>
      </c>
      <c r="AM1954" s="179">
        <v>6.57410596452414</v>
      </c>
      <c r="AN1954" s="179">
        <v>6.23573286340892</v>
      </c>
      <c r="AO1954" s="179">
        <v>5.54690190756724</v>
      </c>
      <c r="AP1954" s="179">
        <v>4.08464672060507</v>
      </c>
      <c r="AQ1954" s="179">
        <v>2.97284938836937</v>
      </c>
      <c r="AR1954" s="179">
        <v>2.57405251919787</v>
      </c>
      <c r="AS1954" s="177">
        <v>0.8</v>
      </c>
      <c r="AT1954" s="180">
        <v>1.03558515840322</v>
      </c>
      <c r="AU1954" s="181">
        <v>1947</v>
      </c>
    </row>
    <row r="1955" customHeight="1" spans="1:47">
      <c r="A1955" s="184" t="s">
        <v>2202</v>
      </c>
      <c r="B1955" s="185" t="s">
        <v>2243</v>
      </c>
      <c r="C1955" s="167" t="s">
        <v>2244</v>
      </c>
      <c r="D1955" s="186">
        <v>0</v>
      </c>
      <c r="E1955" s="186">
        <v>0.65</v>
      </c>
      <c r="F1955" s="186" t="s">
        <v>160</v>
      </c>
      <c r="G1955" s="186" t="s">
        <v>160</v>
      </c>
      <c r="H1955" s="186" t="s">
        <v>160</v>
      </c>
      <c r="I1955" s="196" t="s">
        <v>160</v>
      </c>
      <c r="J1955" s="186" t="s">
        <v>160</v>
      </c>
      <c r="K1955" s="196" t="s">
        <v>160</v>
      </c>
      <c r="L1955" s="171">
        <v>0.3035</v>
      </c>
      <c r="M1955" s="172">
        <v>177</v>
      </c>
      <c r="N1955" s="173">
        <v>122.27</v>
      </c>
      <c r="O1955" s="173">
        <v>43.62</v>
      </c>
      <c r="Q1955" s="175">
        <v>42.12</v>
      </c>
      <c r="S1955" s="174">
        <f t="shared" si="60"/>
        <v>1.261536</v>
      </c>
      <c r="T1955" s="177">
        <f t="shared" si="61"/>
        <v>-1</v>
      </c>
      <c r="U1955" s="203">
        <v>2.43</v>
      </c>
      <c r="V1955" s="203">
        <v>3.49</v>
      </c>
      <c r="W1955" s="203">
        <v>4.72</v>
      </c>
      <c r="X1955" s="203">
        <v>5.63</v>
      </c>
      <c r="Y1955" s="203">
        <v>6.26</v>
      </c>
      <c r="Z1955" s="203">
        <v>5.95</v>
      </c>
      <c r="AA1955" s="203">
        <v>5.42</v>
      </c>
      <c r="AB1955" s="203">
        <v>5.24</v>
      </c>
      <c r="AC1955" s="203">
        <v>4.66</v>
      </c>
      <c r="AD1955" s="203">
        <v>3.49</v>
      </c>
      <c r="AE1955" s="203">
        <v>2.48</v>
      </c>
      <c r="AF1955" s="203">
        <v>2.04</v>
      </c>
      <c r="AG1955" s="179">
        <v>3.01620367551937</v>
      </c>
      <c r="AH1955" s="179">
        <v>4.33191392080765</v>
      </c>
      <c r="AI1955" s="179">
        <v>5.85863429977424</v>
      </c>
      <c r="AJ1955" s="179">
        <v>6.98815913299343</v>
      </c>
      <c r="AK1955" s="179">
        <v>7.77013786368363</v>
      </c>
      <c r="AL1955" s="179">
        <v>7.38535467874084</v>
      </c>
      <c r="AM1955" s="179">
        <v>6.72749955609669</v>
      </c>
      <c r="AN1955" s="179">
        <v>6.50407706161378</v>
      </c>
      <c r="AO1955" s="179">
        <v>5.7841601349466</v>
      </c>
      <c r="AP1955" s="179">
        <v>4.33191392080765</v>
      </c>
      <c r="AQ1955" s="179">
        <v>3.0782654795424</v>
      </c>
      <c r="AR1955" s="179">
        <v>2.53212160413972</v>
      </c>
      <c r="AS1955" s="177">
        <v>0.8</v>
      </c>
      <c r="AT1955" s="180">
        <v>1.03558515840322</v>
      </c>
      <c r="AU1955" s="181">
        <v>1948</v>
      </c>
    </row>
    <row r="1956" customHeight="1" spans="1:47">
      <c r="A1956" s="184" t="s">
        <v>2202</v>
      </c>
      <c r="B1956" s="185" t="s">
        <v>2243</v>
      </c>
      <c r="C1956" s="167" t="s">
        <v>2245</v>
      </c>
      <c r="D1956" s="186">
        <v>0</v>
      </c>
      <c r="E1956" s="186">
        <v>0.65</v>
      </c>
      <c r="F1956" s="186" t="s">
        <v>160</v>
      </c>
      <c r="G1956" s="186" t="s">
        <v>160</v>
      </c>
      <c r="H1956" s="186" t="s">
        <v>160</v>
      </c>
      <c r="I1956" s="196" t="s">
        <v>160</v>
      </c>
      <c r="J1956" s="186" t="s">
        <v>160</v>
      </c>
      <c r="K1956" s="196" t="s">
        <v>160</v>
      </c>
      <c r="L1956" s="171">
        <v>0.3035</v>
      </c>
      <c r="M1956" s="172">
        <v>179</v>
      </c>
      <c r="N1956" s="173">
        <v>122.27</v>
      </c>
      <c r="O1956" s="173">
        <v>43.62</v>
      </c>
      <c r="Q1956" s="175">
        <v>42.12</v>
      </c>
      <c r="S1956" s="174">
        <f t="shared" si="60"/>
        <v>1.261536</v>
      </c>
      <c r="T1956" s="177">
        <f t="shared" si="61"/>
        <v>-1</v>
      </c>
      <c r="U1956" s="203">
        <v>2.43</v>
      </c>
      <c r="V1956" s="203">
        <v>3.49</v>
      </c>
      <c r="W1956" s="203">
        <v>4.72</v>
      </c>
      <c r="X1956" s="203">
        <v>5.63</v>
      </c>
      <c r="Y1956" s="203">
        <v>6.26</v>
      </c>
      <c r="Z1956" s="203">
        <v>5.95</v>
      </c>
      <c r="AA1956" s="203">
        <v>5.42</v>
      </c>
      <c r="AB1956" s="203">
        <v>5.24</v>
      </c>
      <c r="AC1956" s="203">
        <v>4.66</v>
      </c>
      <c r="AD1956" s="203">
        <v>3.49</v>
      </c>
      <c r="AE1956" s="203">
        <v>2.48</v>
      </c>
      <c r="AF1956" s="203">
        <v>2.04</v>
      </c>
      <c r="AG1956" s="179">
        <v>3.01620367551937</v>
      </c>
      <c r="AH1956" s="179">
        <v>4.33191392080765</v>
      </c>
      <c r="AI1956" s="179">
        <v>5.85863429977424</v>
      </c>
      <c r="AJ1956" s="179">
        <v>6.98815913299343</v>
      </c>
      <c r="AK1956" s="179">
        <v>7.77013786368363</v>
      </c>
      <c r="AL1956" s="179">
        <v>7.38535467874084</v>
      </c>
      <c r="AM1956" s="179">
        <v>6.72749955609669</v>
      </c>
      <c r="AN1956" s="179">
        <v>6.50407706161378</v>
      </c>
      <c r="AO1956" s="179">
        <v>5.7841601349466</v>
      </c>
      <c r="AP1956" s="179">
        <v>4.33191392080765</v>
      </c>
      <c r="AQ1956" s="179">
        <v>3.0782654795424</v>
      </c>
      <c r="AR1956" s="179">
        <v>2.53212160413972</v>
      </c>
      <c r="AS1956" s="177">
        <v>0.8</v>
      </c>
      <c r="AT1956" s="180">
        <v>1.02778700634061</v>
      </c>
      <c r="AU1956" s="181">
        <v>1949</v>
      </c>
    </row>
    <row r="1957" customHeight="1" spans="1:47">
      <c r="A1957" s="184" t="s">
        <v>2202</v>
      </c>
      <c r="B1957" s="185" t="s">
        <v>2243</v>
      </c>
      <c r="C1957" s="167" t="s">
        <v>2246</v>
      </c>
      <c r="D1957" s="186">
        <v>0</v>
      </c>
      <c r="E1957" s="186">
        <v>0.65</v>
      </c>
      <c r="F1957" s="186" t="s">
        <v>160</v>
      </c>
      <c r="G1957" s="186" t="s">
        <v>160</v>
      </c>
      <c r="H1957" s="186" t="s">
        <v>160</v>
      </c>
      <c r="I1957" s="196" t="s">
        <v>160</v>
      </c>
      <c r="J1957" s="186" t="s">
        <v>160</v>
      </c>
      <c r="K1957" s="196" t="s">
        <v>160</v>
      </c>
      <c r="L1957" s="171">
        <v>0.3035</v>
      </c>
      <c r="M1957" s="172">
        <v>147</v>
      </c>
      <c r="N1957" s="173">
        <v>123.32</v>
      </c>
      <c r="O1957" s="173">
        <v>44.13</v>
      </c>
      <c r="Q1957" s="175">
        <v>42.03</v>
      </c>
      <c r="S1957" s="174">
        <f t="shared" si="60"/>
        <v>1.232624</v>
      </c>
      <c r="T1957" s="177">
        <f t="shared" si="61"/>
        <v>-1</v>
      </c>
      <c r="U1957" s="203">
        <v>2.31</v>
      </c>
      <c r="V1957" s="203">
        <v>3.37</v>
      </c>
      <c r="W1957" s="203">
        <v>4.59</v>
      </c>
      <c r="X1957" s="203">
        <v>5.51</v>
      </c>
      <c r="Y1957" s="203">
        <v>6.27</v>
      </c>
      <c r="Z1957" s="203">
        <v>5.96</v>
      </c>
      <c r="AA1957" s="203">
        <v>5.35</v>
      </c>
      <c r="AB1957" s="203">
        <v>5.15</v>
      </c>
      <c r="AC1957" s="203">
        <v>4.51</v>
      </c>
      <c r="AD1957" s="203">
        <v>3.33</v>
      </c>
      <c r="AE1957" s="203">
        <v>2.35</v>
      </c>
      <c r="AF1957" s="203">
        <v>1.92</v>
      </c>
      <c r="AG1957" s="179">
        <v>2.85870708342528</v>
      </c>
      <c r="AH1957" s="179">
        <v>4.17049474941264</v>
      </c>
      <c r="AI1957" s="179">
        <v>5.68028810083205</v>
      </c>
      <c r="AJ1957" s="179">
        <v>6.81882079206636</v>
      </c>
      <c r="AK1957" s="179">
        <v>7.75934779786861</v>
      </c>
      <c r="AL1957" s="179">
        <v>7.37571178234401</v>
      </c>
      <c r="AM1957" s="179">
        <v>6.6208151066343</v>
      </c>
      <c r="AN1957" s="179">
        <v>6.37330799984424</v>
      </c>
      <c r="AO1957" s="179">
        <v>5.58128525811602</v>
      </c>
      <c r="AP1957" s="179">
        <v>4.12099332805462</v>
      </c>
      <c r="AQ1957" s="179">
        <v>2.90820850478329</v>
      </c>
      <c r="AR1957" s="179">
        <v>2.37606822518465</v>
      </c>
      <c r="AS1957" s="177">
        <v>0.8</v>
      </c>
      <c r="AT1957" s="180">
        <v>1.03600005927155</v>
      </c>
      <c r="AU1957" s="181">
        <v>1950</v>
      </c>
    </row>
    <row r="1958" customHeight="1" spans="1:47">
      <c r="A1958" s="184" t="s">
        <v>2202</v>
      </c>
      <c r="B1958" s="185" t="s">
        <v>2243</v>
      </c>
      <c r="C1958" s="167" t="s">
        <v>2247</v>
      </c>
      <c r="D1958" s="186">
        <v>0</v>
      </c>
      <c r="E1958" s="186">
        <v>0.65</v>
      </c>
      <c r="F1958" s="186" t="s">
        <v>160</v>
      </c>
      <c r="G1958" s="186" t="s">
        <v>160</v>
      </c>
      <c r="H1958" s="186" t="s">
        <v>160</v>
      </c>
      <c r="I1958" s="196" t="s">
        <v>160</v>
      </c>
      <c r="J1958" s="186" t="s">
        <v>160</v>
      </c>
      <c r="K1958" s="196" t="s">
        <v>160</v>
      </c>
      <c r="L1958" s="171">
        <v>0.3035</v>
      </c>
      <c r="M1958" s="172">
        <v>254</v>
      </c>
      <c r="N1958" s="173">
        <v>122.35</v>
      </c>
      <c r="O1958" s="173">
        <v>42.95</v>
      </c>
      <c r="Q1958" s="175">
        <v>41.65</v>
      </c>
      <c r="S1958" s="174">
        <f t="shared" si="60"/>
        <v>1.2336</v>
      </c>
      <c r="T1958" s="177">
        <f t="shared" si="61"/>
        <v>-1</v>
      </c>
      <c r="U1958" s="203">
        <v>2.5</v>
      </c>
      <c r="V1958" s="203">
        <v>3.47</v>
      </c>
      <c r="W1958" s="203">
        <v>4.62</v>
      </c>
      <c r="X1958" s="203">
        <v>5.49</v>
      </c>
      <c r="Y1958" s="203">
        <v>6.11</v>
      </c>
      <c r="Z1958" s="203">
        <v>5.76</v>
      </c>
      <c r="AA1958" s="203">
        <v>5.07</v>
      </c>
      <c r="AB1958" s="203">
        <v>4.97</v>
      </c>
      <c r="AC1958" s="203">
        <v>4.65</v>
      </c>
      <c r="AD1958" s="203">
        <v>3.46</v>
      </c>
      <c r="AE1958" s="203">
        <v>2.46</v>
      </c>
      <c r="AF1958" s="203">
        <v>2.11</v>
      </c>
      <c r="AG1958" s="179">
        <v>3.07932879377432</v>
      </c>
      <c r="AH1958" s="179">
        <v>4.27410836575875</v>
      </c>
      <c r="AI1958" s="179">
        <v>5.69059961089494</v>
      </c>
      <c r="AJ1958" s="179">
        <v>6.7622060311284</v>
      </c>
      <c r="AK1958" s="179">
        <v>7.52587957198444</v>
      </c>
      <c r="AL1958" s="179">
        <v>7.09477354085603</v>
      </c>
      <c r="AM1958" s="179">
        <v>6.24487879377432</v>
      </c>
      <c r="AN1958" s="179">
        <v>6.12170564202335</v>
      </c>
      <c r="AO1958" s="179">
        <v>5.72755155642023</v>
      </c>
      <c r="AP1958" s="179">
        <v>4.26179105058366</v>
      </c>
      <c r="AQ1958" s="179">
        <v>3.03005953307393</v>
      </c>
      <c r="AR1958" s="179">
        <v>2.59895350194552</v>
      </c>
      <c r="AS1958" s="177">
        <v>0.8</v>
      </c>
      <c r="AT1958" s="180">
        <v>1.03600005927155</v>
      </c>
      <c r="AU1958" s="181">
        <v>1951</v>
      </c>
    </row>
    <row r="1959" customHeight="1" spans="1:47">
      <c r="A1959" s="184" t="s">
        <v>2202</v>
      </c>
      <c r="B1959" s="185" t="s">
        <v>2243</v>
      </c>
      <c r="C1959" s="167" t="s">
        <v>2248</v>
      </c>
      <c r="D1959" s="186">
        <v>0</v>
      </c>
      <c r="E1959" s="186">
        <v>0.65</v>
      </c>
      <c r="F1959" s="186" t="s">
        <v>160</v>
      </c>
      <c r="G1959" s="186" t="s">
        <v>160</v>
      </c>
      <c r="H1959" s="186" t="s">
        <v>160</v>
      </c>
      <c r="I1959" s="196" t="s">
        <v>160</v>
      </c>
      <c r="J1959" s="186" t="s">
        <v>160</v>
      </c>
      <c r="K1959" s="196" t="s">
        <v>160</v>
      </c>
      <c r="L1959" s="171">
        <v>0.3035</v>
      </c>
      <c r="M1959" s="172">
        <v>240</v>
      </c>
      <c r="N1959" s="173">
        <v>121.3</v>
      </c>
      <c r="O1959" s="173">
        <v>43.6</v>
      </c>
      <c r="Q1959" s="175">
        <v>41.8</v>
      </c>
      <c r="S1959" s="174">
        <f t="shared" si="60"/>
        <v>1.261208</v>
      </c>
      <c r="T1959" s="177">
        <f t="shared" si="61"/>
        <v>-1</v>
      </c>
      <c r="U1959" s="203">
        <v>2.41</v>
      </c>
      <c r="V1959" s="203">
        <v>3.42</v>
      </c>
      <c r="W1959" s="203">
        <v>4.69</v>
      </c>
      <c r="X1959" s="203">
        <v>5.61</v>
      </c>
      <c r="Y1959" s="203">
        <v>6.29</v>
      </c>
      <c r="Z1959" s="203">
        <v>6.01</v>
      </c>
      <c r="AA1959" s="203">
        <v>5.49</v>
      </c>
      <c r="AB1959" s="203">
        <v>5.25</v>
      </c>
      <c r="AC1959" s="203">
        <v>4.63</v>
      </c>
      <c r="AD1959" s="203">
        <v>3.49</v>
      </c>
      <c r="AE1959" s="203">
        <v>2.47</v>
      </c>
      <c r="AF1959" s="203">
        <v>2.03</v>
      </c>
      <c r="AG1959" s="179">
        <v>2.97933118089958</v>
      </c>
      <c r="AH1959" s="179">
        <v>4.22793055546746</v>
      </c>
      <c r="AI1959" s="179">
        <v>5.79795155121122</v>
      </c>
      <c r="AJ1959" s="179">
        <v>6.93528959537206</v>
      </c>
      <c r="AK1959" s="179">
        <v>7.77593075844746</v>
      </c>
      <c r="AL1959" s="179">
        <v>7.42978439718111</v>
      </c>
      <c r="AM1959" s="179">
        <v>6.78694115482934</v>
      </c>
      <c r="AN1959" s="179">
        <v>6.4902442737439</v>
      </c>
      <c r="AO1959" s="179">
        <v>5.72377733093986</v>
      </c>
      <c r="AP1959" s="179">
        <v>4.31446714578404</v>
      </c>
      <c r="AQ1959" s="179">
        <v>3.05350540117094</v>
      </c>
      <c r="AR1959" s="179">
        <v>2.50956111918098</v>
      </c>
      <c r="AS1959" s="177">
        <v>0.8</v>
      </c>
      <c r="AT1959" s="180">
        <v>1.03600005927155</v>
      </c>
      <c r="AU1959" s="181">
        <v>1952</v>
      </c>
    </row>
    <row r="1960" customHeight="1" spans="1:47">
      <c r="A1960" s="184" t="s">
        <v>2202</v>
      </c>
      <c r="B1960" s="185" t="s">
        <v>2243</v>
      </c>
      <c r="C1960" s="167" t="s">
        <v>2249</v>
      </c>
      <c r="D1960" s="186">
        <v>0</v>
      </c>
      <c r="E1960" s="186">
        <v>0.65</v>
      </c>
      <c r="F1960" s="186" t="s">
        <v>160</v>
      </c>
      <c r="G1960" s="186" t="s">
        <v>160</v>
      </c>
      <c r="H1960" s="186" t="s">
        <v>160</v>
      </c>
      <c r="I1960" s="196" t="s">
        <v>160</v>
      </c>
      <c r="J1960" s="186" t="s">
        <v>160</v>
      </c>
      <c r="K1960" s="196" t="s">
        <v>160</v>
      </c>
      <c r="L1960" s="171">
        <v>0.3035</v>
      </c>
      <c r="M1960" s="172">
        <v>283</v>
      </c>
      <c r="N1960" s="173">
        <v>121.77</v>
      </c>
      <c r="O1960" s="173">
        <v>42.73</v>
      </c>
      <c r="Q1960" s="175">
        <v>40.93</v>
      </c>
      <c r="S1960" s="174">
        <f t="shared" si="60"/>
        <v>1.225448</v>
      </c>
      <c r="T1960" s="177">
        <f t="shared" si="61"/>
        <v>-1</v>
      </c>
      <c r="U1960" s="203">
        <v>2.51</v>
      </c>
      <c r="V1960" s="203">
        <v>3.45</v>
      </c>
      <c r="W1960" s="203">
        <v>4.58</v>
      </c>
      <c r="X1960" s="203">
        <v>5.29</v>
      </c>
      <c r="Y1960" s="203">
        <v>5.99</v>
      </c>
      <c r="Z1960" s="203">
        <v>5.8</v>
      </c>
      <c r="AA1960" s="203">
        <v>5.25</v>
      </c>
      <c r="AB1960" s="203">
        <v>5.05</v>
      </c>
      <c r="AC1960" s="203">
        <v>4.59</v>
      </c>
      <c r="AD1960" s="203">
        <v>3.31</v>
      </c>
      <c r="AE1960" s="203">
        <v>2.39</v>
      </c>
      <c r="AF1960" s="203">
        <v>2.12</v>
      </c>
      <c r="AG1960" s="179">
        <v>3.06423479413243</v>
      </c>
      <c r="AH1960" s="179">
        <v>4.2117968285884</v>
      </c>
      <c r="AI1960" s="179">
        <v>5.59131289128547</v>
      </c>
      <c r="AJ1960" s="179">
        <v>6.45808847050222</v>
      </c>
      <c r="AK1960" s="179">
        <v>7.31265594296943</v>
      </c>
      <c r="AL1960" s="179">
        <v>7.08070191472833</v>
      </c>
      <c r="AM1960" s="179">
        <v>6.40925604350409</v>
      </c>
      <c r="AN1960" s="179">
        <v>6.16509390851346</v>
      </c>
      <c r="AO1960" s="179">
        <v>5.603520998035</v>
      </c>
      <c r="AP1960" s="179">
        <v>4.04088333409496</v>
      </c>
      <c r="AQ1960" s="179">
        <v>2.91773751313805</v>
      </c>
      <c r="AR1960" s="179">
        <v>2.5881186309007</v>
      </c>
      <c r="AS1960" s="177">
        <v>0.8</v>
      </c>
      <c r="AT1960" s="180">
        <v>1.03600005927155</v>
      </c>
      <c r="AU1960" s="181">
        <v>1953</v>
      </c>
    </row>
    <row r="1961" customHeight="1" spans="1:47">
      <c r="A1961" s="184" t="s">
        <v>2202</v>
      </c>
      <c r="B1961" s="185" t="s">
        <v>2243</v>
      </c>
      <c r="C1961" s="167" t="s">
        <v>2250</v>
      </c>
      <c r="D1961" s="186">
        <v>0</v>
      </c>
      <c r="E1961" s="186">
        <v>0.65</v>
      </c>
      <c r="F1961" s="186" t="s">
        <v>160</v>
      </c>
      <c r="G1961" s="186" t="s">
        <v>160</v>
      </c>
      <c r="H1961" s="186" t="s">
        <v>160</v>
      </c>
      <c r="I1961" s="196" t="s">
        <v>160</v>
      </c>
      <c r="J1961" s="186" t="s">
        <v>160</v>
      </c>
      <c r="K1961" s="196" t="s">
        <v>160</v>
      </c>
      <c r="L1961" s="171">
        <v>0.3035</v>
      </c>
      <c r="M1961" s="172">
        <v>372</v>
      </c>
      <c r="N1961" s="173">
        <v>120.65</v>
      </c>
      <c r="O1961" s="173">
        <v>42.85</v>
      </c>
      <c r="Q1961" s="175">
        <v>40.85</v>
      </c>
      <c r="S1961" s="174">
        <f t="shared" si="60"/>
        <v>1.223624</v>
      </c>
      <c r="T1961" s="177">
        <f t="shared" si="61"/>
        <v>-1</v>
      </c>
      <c r="U1961" s="203">
        <v>2.47</v>
      </c>
      <c r="V1961" s="203">
        <v>3.42</v>
      </c>
      <c r="W1961" s="203">
        <v>4.55</v>
      </c>
      <c r="X1961" s="203">
        <v>5.25</v>
      </c>
      <c r="Y1961" s="203">
        <v>5.98</v>
      </c>
      <c r="Z1961" s="203">
        <v>5.79</v>
      </c>
      <c r="AA1961" s="203">
        <v>5.39</v>
      </c>
      <c r="AB1961" s="203">
        <v>5.11</v>
      </c>
      <c r="AC1961" s="203">
        <v>4.54</v>
      </c>
      <c r="AD1961" s="203">
        <v>3.27</v>
      </c>
      <c r="AE1961" s="203">
        <v>2.38</v>
      </c>
      <c r="AF1961" s="203">
        <v>2.1</v>
      </c>
      <c r="AG1961" s="179">
        <v>3.01212973920093</v>
      </c>
      <c r="AH1961" s="179">
        <v>4.17064117735513</v>
      </c>
      <c r="AI1961" s="179">
        <v>5.54866004589645</v>
      </c>
      <c r="AJ1961" s="179">
        <v>6.40230005295744</v>
      </c>
      <c r="AK1961" s="179">
        <v>7.29252463174962</v>
      </c>
      <c r="AL1961" s="179">
        <v>7.06082234411878</v>
      </c>
      <c r="AM1961" s="179">
        <v>6.57302805436964</v>
      </c>
      <c r="AN1961" s="179">
        <v>6.23157205154525</v>
      </c>
      <c r="AO1961" s="179">
        <v>5.53646518865272</v>
      </c>
      <c r="AP1961" s="179">
        <v>3.98771831869921</v>
      </c>
      <c r="AQ1961" s="179">
        <v>2.90237602400737</v>
      </c>
      <c r="AR1961" s="179">
        <v>2.56092002118298</v>
      </c>
      <c r="AS1961" s="177">
        <v>0.8</v>
      </c>
      <c r="AT1961" s="180">
        <v>1.03586669827816</v>
      </c>
      <c r="AU1961" s="181">
        <v>1954</v>
      </c>
    </row>
    <row r="1962" customHeight="1" spans="1:47">
      <c r="A1962" s="184" t="s">
        <v>2202</v>
      </c>
      <c r="B1962" s="185" t="s">
        <v>2243</v>
      </c>
      <c r="C1962" s="167" t="s">
        <v>2251</v>
      </c>
      <c r="D1962" s="186">
        <v>0</v>
      </c>
      <c r="E1962" s="186">
        <v>0.65</v>
      </c>
      <c r="F1962" s="186" t="s">
        <v>160</v>
      </c>
      <c r="G1962" s="186" t="s">
        <v>160</v>
      </c>
      <c r="H1962" s="186" t="s">
        <v>160</v>
      </c>
      <c r="I1962" s="196" t="s">
        <v>160</v>
      </c>
      <c r="J1962" s="186" t="s">
        <v>160</v>
      </c>
      <c r="K1962" s="196" t="s">
        <v>160</v>
      </c>
      <c r="L1962" s="171">
        <v>0.3035</v>
      </c>
      <c r="M1962" s="172">
        <v>265</v>
      </c>
      <c r="N1962" s="173">
        <v>120.92</v>
      </c>
      <c r="O1962" s="173">
        <v>44.55</v>
      </c>
      <c r="Q1962" s="175">
        <v>42.15</v>
      </c>
      <c r="S1962" s="174">
        <f t="shared" si="60"/>
        <v>1.228968</v>
      </c>
      <c r="T1962" s="177">
        <f t="shared" si="61"/>
        <v>-1</v>
      </c>
      <c r="U1962" s="203">
        <v>2.21</v>
      </c>
      <c r="V1962" s="203">
        <v>3.23</v>
      </c>
      <c r="W1962" s="203">
        <v>4.55</v>
      </c>
      <c r="X1962" s="203">
        <v>5.56</v>
      </c>
      <c r="Y1962" s="203">
        <v>6.29</v>
      </c>
      <c r="Z1962" s="203">
        <v>5.96</v>
      </c>
      <c r="AA1962" s="203">
        <v>5.37</v>
      </c>
      <c r="AB1962" s="203">
        <v>5.19</v>
      </c>
      <c r="AC1962" s="203">
        <v>4.53</v>
      </c>
      <c r="AD1962" s="203">
        <v>3.38</v>
      </c>
      <c r="AE1962" s="203">
        <v>2.31</v>
      </c>
      <c r="AF1962" s="203">
        <v>1.88</v>
      </c>
      <c r="AG1962" s="179">
        <v>2.74051451298976</v>
      </c>
      <c r="AH1962" s="179">
        <v>4.00536736513888</v>
      </c>
      <c r="AI1962" s="179">
        <v>5.64223576203774</v>
      </c>
      <c r="AJ1962" s="179">
        <v>6.89468809602854</v>
      </c>
      <c r="AK1962" s="179">
        <v>7.79992592158624</v>
      </c>
      <c r="AL1962" s="179">
        <v>7.39070882236153</v>
      </c>
      <c r="AM1962" s="179">
        <v>6.65907825102037</v>
      </c>
      <c r="AN1962" s="179">
        <v>6.43586892417052</v>
      </c>
      <c r="AO1962" s="179">
        <v>5.61743472572109</v>
      </c>
      <c r="AP1962" s="179">
        <v>4.19137513751375</v>
      </c>
      <c r="AQ1962" s="179">
        <v>2.86451969457301</v>
      </c>
      <c r="AR1962" s="179">
        <v>2.33129741376504</v>
      </c>
      <c r="AS1962" s="177">
        <v>0.8</v>
      </c>
      <c r="AT1962" s="180">
        <v>1.03595560560709</v>
      </c>
      <c r="AU1962" s="181">
        <v>1955</v>
      </c>
    </row>
    <row r="1963" customHeight="1" spans="1:47">
      <c r="A1963" s="184" t="s">
        <v>2202</v>
      </c>
      <c r="B1963" s="185" t="s">
        <v>2243</v>
      </c>
      <c r="C1963" s="167" t="s">
        <v>2252</v>
      </c>
      <c r="D1963" s="186">
        <v>0</v>
      </c>
      <c r="E1963" s="186">
        <v>0.65</v>
      </c>
      <c r="F1963" s="186" t="s">
        <v>160</v>
      </c>
      <c r="G1963" s="186" t="s">
        <v>160</v>
      </c>
      <c r="H1963" s="186" t="s">
        <v>160</v>
      </c>
      <c r="I1963" s="196" t="s">
        <v>160</v>
      </c>
      <c r="J1963" s="186" t="s">
        <v>160</v>
      </c>
      <c r="K1963" s="196" t="s">
        <v>160</v>
      </c>
      <c r="L1963" s="171">
        <v>0.3035</v>
      </c>
      <c r="M1963" s="172">
        <v>821</v>
      </c>
      <c r="N1963" s="173">
        <v>119.65</v>
      </c>
      <c r="O1963" s="173">
        <v>45.53</v>
      </c>
      <c r="Q1963" s="175">
        <v>41.33</v>
      </c>
      <c r="S1963" s="174">
        <f t="shared" si="60"/>
        <v>1.204152</v>
      </c>
      <c r="T1963" s="177">
        <f t="shared" si="61"/>
        <v>-1</v>
      </c>
      <c r="U1963" s="203">
        <v>1.95</v>
      </c>
      <c r="V1963" s="203">
        <v>2.86</v>
      </c>
      <c r="W1963" s="203">
        <v>4.23</v>
      </c>
      <c r="X1963" s="203">
        <v>5.5</v>
      </c>
      <c r="Y1963" s="203">
        <v>6.31</v>
      </c>
      <c r="Z1963" s="203">
        <v>6.13</v>
      </c>
      <c r="AA1963" s="203">
        <v>5.61</v>
      </c>
      <c r="AB1963" s="203">
        <v>5.35</v>
      </c>
      <c r="AC1963" s="203">
        <v>4.47</v>
      </c>
      <c r="AD1963" s="203">
        <v>3.21</v>
      </c>
      <c r="AE1963" s="203">
        <v>2.15</v>
      </c>
      <c r="AF1963" s="203">
        <v>1.65</v>
      </c>
      <c r="AG1963" s="179">
        <v>2.39346859864868</v>
      </c>
      <c r="AH1963" s="179">
        <v>3.51042061135139</v>
      </c>
      <c r="AI1963" s="179">
        <v>5.19198572937636</v>
      </c>
      <c r="AJ1963" s="179">
        <v>6.75080886798344</v>
      </c>
      <c r="AK1963" s="179">
        <v>7.74501890126828</v>
      </c>
      <c r="AL1963" s="179">
        <v>7.52408333831609</v>
      </c>
      <c r="AM1963" s="179">
        <v>6.88582504534311</v>
      </c>
      <c r="AN1963" s="179">
        <v>6.56669589885662</v>
      </c>
      <c r="AO1963" s="179">
        <v>5.48656647997927</v>
      </c>
      <c r="AP1963" s="179">
        <v>3.94001753931397</v>
      </c>
      <c r="AQ1963" s="179">
        <v>2.63895255748444</v>
      </c>
      <c r="AR1963" s="179">
        <v>2.02524266039503</v>
      </c>
      <c r="AS1963" s="177">
        <v>0.8</v>
      </c>
      <c r="AT1963" s="180">
        <v>1.03617787392941</v>
      </c>
      <c r="AU1963" s="181">
        <v>1956</v>
      </c>
    </row>
    <row r="1964" customHeight="1" spans="1:47">
      <c r="A1964" s="184" t="s">
        <v>2202</v>
      </c>
      <c r="B1964" s="185" t="s">
        <v>2253</v>
      </c>
      <c r="C1964" s="167" t="s">
        <v>2254</v>
      </c>
      <c r="D1964" s="186">
        <v>0</v>
      </c>
      <c r="E1964" s="186">
        <v>0.65</v>
      </c>
      <c r="F1964" s="186" t="s">
        <v>160</v>
      </c>
      <c r="G1964" s="186" t="s">
        <v>160</v>
      </c>
      <c r="H1964" s="186" t="s">
        <v>160</v>
      </c>
      <c r="I1964" s="196" t="s">
        <v>160</v>
      </c>
      <c r="J1964" s="186" t="s">
        <v>160</v>
      </c>
      <c r="K1964" s="196" t="s">
        <v>160</v>
      </c>
      <c r="L1964" s="171">
        <v>0.3035</v>
      </c>
      <c r="M1964" s="172">
        <v>611</v>
      </c>
      <c r="N1964" s="173">
        <v>119.77</v>
      </c>
      <c r="O1964" s="173">
        <v>49.22</v>
      </c>
      <c r="Q1964" s="175">
        <v>44.92</v>
      </c>
      <c r="S1964" s="174">
        <f t="shared" si="60"/>
        <v>1.120768</v>
      </c>
      <c r="T1964" s="177">
        <f t="shared" si="61"/>
        <v>-1</v>
      </c>
      <c r="U1964" s="203">
        <v>1.6</v>
      </c>
      <c r="V1964" s="203">
        <v>2.67</v>
      </c>
      <c r="W1964" s="203">
        <v>4.13</v>
      </c>
      <c r="X1964" s="203">
        <v>5.2</v>
      </c>
      <c r="Y1964" s="203">
        <v>6.16</v>
      </c>
      <c r="Z1964" s="203">
        <v>6.1</v>
      </c>
      <c r="AA1964" s="203">
        <v>5.46</v>
      </c>
      <c r="AB1964" s="203">
        <v>4.92</v>
      </c>
      <c r="AC1964" s="203">
        <v>3.93</v>
      </c>
      <c r="AD1964" s="203">
        <v>2.76</v>
      </c>
      <c r="AE1964" s="203">
        <v>1.8</v>
      </c>
      <c r="AF1964" s="203">
        <v>1.27</v>
      </c>
      <c r="AG1964" s="179">
        <v>2.05164458656921</v>
      </c>
      <c r="AH1964" s="179">
        <v>3.42368190383737</v>
      </c>
      <c r="AI1964" s="179">
        <v>5.29580758908177</v>
      </c>
      <c r="AJ1964" s="179">
        <v>6.66784490634993</v>
      </c>
      <c r="AK1964" s="179">
        <v>7.89883165829146</v>
      </c>
      <c r="AL1964" s="179">
        <v>7.82189498629511</v>
      </c>
      <c r="AM1964" s="179">
        <v>7.00123715166743</v>
      </c>
      <c r="AN1964" s="179">
        <v>6.30880710370032</v>
      </c>
      <c r="AO1964" s="179">
        <v>5.03935201576062</v>
      </c>
      <c r="AP1964" s="179">
        <v>3.53908691183189</v>
      </c>
      <c r="AQ1964" s="179">
        <v>2.30810015989036</v>
      </c>
      <c r="AR1964" s="179">
        <v>1.62849289058931</v>
      </c>
      <c r="AS1964" s="177">
        <v>0.8</v>
      </c>
      <c r="AT1964" s="180">
        <v>1.03617787392941</v>
      </c>
      <c r="AU1964" s="181">
        <v>1957</v>
      </c>
    </row>
    <row r="1965" customHeight="1" spans="1:47">
      <c r="A1965" s="184" t="s">
        <v>2202</v>
      </c>
      <c r="B1965" s="185" t="s">
        <v>2253</v>
      </c>
      <c r="C1965" s="167" t="s">
        <v>2255</v>
      </c>
      <c r="D1965" s="186">
        <v>0</v>
      </c>
      <c r="E1965" s="186">
        <v>0.65</v>
      </c>
      <c r="F1965" s="186" t="s">
        <v>160</v>
      </c>
      <c r="G1965" s="186" t="s">
        <v>160</v>
      </c>
      <c r="H1965" s="186" t="s">
        <v>160</v>
      </c>
      <c r="I1965" s="196" t="s">
        <v>160</v>
      </c>
      <c r="J1965" s="186" t="s">
        <v>160</v>
      </c>
      <c r="K1965" s="196" t="s">
        <v>160</v>
      </c>
      <c r="L1965" s="171">
        <v>0.3035</v>
      </c>
      <c r="M1965" s="172">
        <v>617</v>
      </c>
      <c r="N1965" s="173">
        <v>119.77</v>
      </c>
      <c r="O1965" s="173">
        <v>49.22</v>
      </c>
      <c r="Q1965" s="175">
        <v>44.92</v>
      </c>
      <c r="S1965" s="174">
        <f t="shared" si="60"/>
        <v>1.120768</v>
      </c>
      <c r="T1965" s="177">
        <f t="shared" si="61"/>
        <v>-1</v>
      </c>
      <c r="U1965" s="203">
        <v>1.6</v>
      </c>
      <c r="V1965" s="203">
        <v>2.67</v>
      </c>
      <c r="W1965" s="203">
        <v>4.13</v>
      </c>
      <c r="X1965" s="203">
        <v>5.2</v>
      </c>
      <c r="Y1965" s="203">
        <v>6.16</v>
      </c>
      <c r="Z1965" s="203">
        <v>6.1</v>
      </c>
      <c r="AA1965" s="203">
        <v>5.46</v>
      </c>
      <c r="AB1965" s="203">
        <v>4.92</v>
      </c>
      <c r="AC1965" s="203">
        <v>3.93</v>
      </c>
      <c r="AD1965" s="203">
        <v>2.76</v>
      </c>
      <c r="AE1965" s="203">
        <v>1.8</v>
      </c>
      <c r="AF1965" s="203">
        <v>1.27</v>
      </c>
      <c r="AG1965" s="179">
        <v>2.05164458656921</v>
      </c>
      <c r="AH1965" s="179">
        <v>3.42368190383737</v>
      </c>
      <c r="AI1965" s="179">
        <v>5.29580758908177</v>
      </c>
      <c r="AJ1965" s="179">
        <v>6.66784490634993</v>
      </c>
      <c r="AK1965" s="179">
        <v>7.89883165829146</v>
      </c>
      <c r="AL1965" s="179">
        <v>7.82189498629511</v>
      </c>
      <c r="AM1965" s="179">
        <v>7.00123715166743</v>
      </c>
      <c r="AN1965" s="179">
        <v>6.30880710370032</v>
      </c>
      <c r="AO1965" s="179">
        <v>5.03935201576062</v>
      </c>
      <c r="AP1965" s="179">
        <v>3.53908691183189</v>
      </c>
      <c r="AQ1965" s="179">
        <v>2.30810015989036</v>
      </c>
      <c r="AR1965" s="179">
        <v>1.62849289058931</v>
      </c>
      <c r="AS1965" s="177">
        <v>0.8</v>
      </c>
      <c r="AT1965" s="180">
        <v>1.03586669827816</v>
      </c>
      <c r="AU1965" s="181">
        <v>1958</v>
      </c>
    </row>
    <row r="1966" customHeight="1" spans="1:47">
      <c r="A1966" s="184" t="s">
        <v>2202</v>
      </c>
      <c r="B1966" s="185" t="s">
        <v>2253</v>
      </c>
      <c r="C1966" s="167" t="s">
        <v>2256</v>
      </c>
      <c r="D1966" s="186">
        <v>0</v>
      </c>
      <c r="E1966" s="186">
        <v>0.65</v>
      </c>
      <c r="F1966" s="186" t="s">
        <v>160</v>
      </c>
      <c r="G1966" s="186" t="s">
        <v>160</v>
      </c>
      <c r="H1966" s="186" t="s">
        <v>160</v>
      </c>
      <c r="I1966" s="196" t="s">
        <v>160</v>
      </c>
      <c r="J1966" s="186" t="s">
        <v>160</v>
      </c>
      <c r="K1966" s="196" t="s">
        <v>160</v>
      </c>
      <c r="L1966" s="171">
        <v>0.3035</v>
      </c>
      <c r="M1966" s="172">
        <v>219</v>
      </c>
      <c r="N1966" s="173">
        <v>123.47</v>
      </c>
      <c r="O1966" s="173">
        <v>48.13</v>
      </c>
      <c r="Q1966" s="175">
        <v>45.43</v>
      </c>
      <c r="S1966" s="174">
        <f t="shared" si="60"/>
        <v>1.111808</v>
      </c>
      <c r="T1966" s="177">
        <f t="shared" si="61"/>
        <v>-1</v>
      </c>
      <c r="U1966" s="203">
        <v>1.81</v>
      </c>
      <c r="V1966" s="203">
        <v>2.9</v>
      </c>
      <c r="W1966" s="203">
        <v>4.26</v>
      </c>
      <c r="X1966" s="203">
        <v>4.99</v>
      </c>
      <c r="Y1966" s="203">
        <v>5.92</v>
      </c>
      <c r="Z1966" s="203">
        <v>5.81</v>
      </c>
      <c r="AA1966" s="203">
        <v>5.06</v>
      </c>
      <c r="AB1966" s="203">
        <v>4.71</v>
      </c>
      <c r="AC1966" s="203">
        <v>3.95</v>
      </c>
      <c r="AD1966" s="203">
        <v>2.85</v>
      </c>
      <c r="AE1966" s="203">
        <v>1.94</v>
      </c>
      <c r="AF1966" s="203">
        <v>1.45</v>
      </c>
      <c r="AG1966" s="179">
        <v>2.33394873935068</v>
      </c>
      <c r="AH1966" s="179">
        <v>3.73947588072761</v>
      </c>
      <c r="AI1966" s="179">
        <v>5.49316112134469</v>
      </c>
      <c r="AJ1966" s="179">
        <v>6.43447746373475</v>
      </c>
      <c r="AK1966" s="179">
        <v>7.63368869445084</v>
      </c>
      <c r="AL1966" s="179">
        <v>7.49184650587152</v>
      </c>
      <c r="AM1966" s="179">
        <v>6.52474067464886</v>
      </c>
      <c r="AN1966" s="179">
        <v>6.07342462007829</v>
      </c>
      <c r="AO1966" s="179">
        <v>5.09342404443933</v>
      </c>
      <c r="AP1966" s="179">
        <v>3.6750021586461</v>
      </c>
      <c r="AQ1966" s="179">
        <v>2.50158041676261</v>
      </c>
      <c r="AR1966" s="179">
        <v>1.8697379403638</v>
      </c>
      <c r="AS1966" s="177">
        <v>0.8</v>
      </c>
      <c r="AT1966" s="180">
        <v>1.02988640620913</v>
      </c>
      <c r="AU1966" s="181">
        <v>1959</v>
      </c>
    </row>
    <row r="1967" customHeight="1" spans="1:47">
      <c r="A1967" s="184" t="s">
        <v>2202</v>
      </c>
      <c r="B1967" s="185" t="s">
        <v>2253</v>
      </c>
      <c r="C1967" s="167" t="s">
        <v>2257</v>
      </c>
      <c r="D1967" s="186">
        <v>0</v>
      </c>
      <c r="E1967" s="186">
        <v>0.65</v>
      </c>
      <c r="F1967" s="186" t="s">
        <v>160</v>
      </c>
      <c r="G1967" s="186" t="s">
        <v>160</v>
      </c>
      <c r="H1967" s="186" t="s">
        <v>160</v>
      </c>
      <c r="I1967" s="196" t="s">
        <v>160</v>
      </c>
      <c r="J1967" s="186" t="s">
        <v>160</v>
      </c>
      <c r="K1967" s="196" t="s">
        <v>160</v>
      </c>
      <c r="L1967" s="171">
        <v>0.3035</v>
      </c>
      <c r="M1967" s="172">
        <v>617</v>
      </c>
      <c r="N1967" s="173">
        <v>119.77</v>
      </c>
      <c r="O1967" s="173">
        <v>49.22</v>
      </c>
      <c r="Q1967" s="175">
        <v>44.92</v>
      </c>
      <c r="S1967" s="174">
        <f t="shared" si="60"/>
        <v>1.120768</v>
      </c>
      <c r="T1967" s="177">
        <f t="shared" si="61"/>
        <v>-1</v>
      </c>
      <c r="U1967" s="203">
        <v>1.6</v>
      </c>
      <c r="V1967" s="203">
        <v>2.67</v>
      </c>
      <c r="W1967" s="203">
        <v>4.13</v>
      </c>
      <c r="X1967" s="203">
        <v>5.2</v>
      </c>
      <c r="Y1967" s="203">
        <v>6.16</v>
      </c>
      <c r="Z1967" s="203">
        <v>6.1</v>
      </c>
      <c r="AA1967" s="203">
        <v>5.46</v>
      </c>
      <c r="AB1967" s="203">
        <v>4.92</v>
      </c>
      <c r="AC1967" s="203">
        <v>3.93</v>
      </c>
      <c r="AD1967" s="203">
        <v>2.76</v>
      </c>
      <c r="AE1967" s="203">
        <v>1.8</v>
      </c>
      <c r="AF1967" s="203">
        <v>1.27</v>
      </c>
      <c r="AG1967" s="179">
        <v>2.05164458656921</v>
      </c>
      <c r="AH1967" s="179">
        <v>3.42368190383737</v>
      </c>
      <c r="AI1967" s="179">
        <v>5.29580758908177</v>
      </c>
      <c r="AJ1967" s="179">
        <v>6.66784490634993</v>
      </c>
      <c r="AK1967" s="179">
        <v>7.89883165829146</v>
      </c>
      <c r="AL1967" s="179">
        <v>7.82189498629511</v>
      </c>
      <c r="AM1967" s="179">
        <v>7.00123715166743</v>
      </c>
      <c r="AN1967" s="179">
        <v>6.30880710370032</v>
      </c>
      <c r="AO1967" s="179">
        <v>5.03935201576062</v>
      </c>
      <c r="AP1967" s="179">
        <v>3.53908691183189</v>
      </c>
      <c r="AQ1967" s="179">
        <v>2.30810015989036</v>
      </c>
      <c r="AR1967" s="179">
        <v>1.62849289058931</v>
      </c>
      <c r="AS1967" s="177">
        <v>0.8</v>
      </c>
      <c r="AT1967" s="180">
        <v>1.03754852858371</v>
      </c>
      <c r="AU1967" s="181">
        <v>1960</v>
      </c>
    </row>
    <row r="1968" customHeight="1" spans="1:47">
      <c r="A1968" s="184" t="s">
        <v>2202</v>
      </c>
      <c r="B1968" s="185" t="s">
        <v>2253</v>
      </c>
      <c r="C1968" s="167" t="s">
        <v>2258</v>
      </c>
      <c r="D1968" s="186">
        <v>0</v>
      </c>
      <c r="E1968" s="186">
        <v>0.65</v>
      </c>
      <c r="F1968" s="186" t="s">
        <v>160</v>
      </c>
      <c r="G1968" s="186" t="s">
        <v>160</v>
      </c>
      <c r="H1968" s="186" t="s">
        <v>160</v>
      </c>
      <c r="I1968" s="196" t="s">
        <v>160</v>
      </c>
      <c r="J1968" s="186" t="s">
        <v>160</v>
      </c>
      <c r="K1968" s="196" t="s">
        <v>160</v>
      </c>
      <c r="L1968" s="171">
        <v>0.3035</v>
      </c>
      <c r="M1968" s="172">
        <v>425</v>
      </c>
      <c r="N1968" s="173">
        <v>123.72</v>
      </c>
      <c r="O1968" s="173">
        <v>50.58</v>
      </c>
      <c r="Q1968" s="175">
        <v>48.38</v>
      </c>
      <c r="S1968" s="174">
        <f t="shared" si="60"/>
        <v>1.062856</v>
      </c>
      <c r="T1968" s="177">
        <f t="shared" si="61"/>
        <v>-1</v>
      </c>
      <c r="U1968" s="203">
        <v>1.62</v>
      </c>
      <c r="V1968" s="203">
        <v>2.74</v>
      </c>
      <c r="W1968" s="203">
        <v>4.2</v>
      </c>
      <c r="X1968" s="203">
        <v>4.96</v>
      </c>
      <c r="Y1968" s="203">
        <v>5.77</v>
      </c>
      <c r="Z1968" s="203">
        <v>5.73</v>
      </c>
      <c r="AA1968" s="203">
        <v>4.9</v>
      </c>
      <c r="AB1968" s="203">
        <v>4.47</v>
      </c>
      <c r="AC1968" s="203">
        <v>3.64</v>
      </c>
      <c r="AD1968" s="203">
        <v>2.61</v>
      </c>
      <c r="AE1968" s="203">
        <v>1.72</v>
      </c>
      <c r="AF1968" s="203">
        <v>1.28</v>
      </c>
      <c r="AG1968" s="179">
        <v>2.18144034563478</v>
      </c>
      <c r="AH1968" s="179">
        <v>3.68959663397488</v>
      </c>
      <c r="AI1968" s="179">
        <v>5.65558608127536</v>
      </c>
      <c r="AJ1968" s="179">
        <v>6.67897784836328</v>
      </c>
      <c r="AK1968" s="179">
        <v>7.76969802118067</v>
      </c>
      <c r="AL1968" s="179">
        <v>7.71583529659709</v>
      </c>
      <c r="AM1968" s="179">
        <v>6.59818376148792</v>
      </c>
      <c r="AN1968" s="179">
        <v>6.01915947221449</v>
      </c>
      <c r="AO1968" s="179">
        <v>4.90150793710531</v>
      </c>
      <c r="AP1968" s="179">
        <v>3.51454277907826</v>
      </c>
      <c r="AQ1968" s="179">
        <v>2.31609715709372</v>
      </c>
      <c r="AR1968" s="179">
        <v>1.72360718667439</v>
      </c>
      <c r="AS1968" s="177">
        <v>0.8</v>
      </c>
      <c r="AT1968" s="180">
        <v>1.03700026672199</v>
      </c>
      <c r="AU1968" s="181">
        <v>1961</v>
      </c>
    </row>
    <row r="1969" customHeight="1" spans="1:47">
      <c r="A1969" s="184" t="s">
        <v>2202</v>
      </c>
      <c r="B1969" s="185" t="s">
        <v>2253</v>
      </c>
      <c r="C1969" s="167" t="s">
        <v>2259</v>
      </c>
      <c r="D1969" s="186">
        <v>0</v>
      </c>
      <c r="E1969" s="186">
        <v>0.65</v>
      </c>
      <c r="F1969" s="186" t="s">
        <v>160</v>
      </c>
      <c r="G1969" s="186" t="s">
        <v>160</v>
      </c>
      <c r="H1969" s="186" t="s">
        <v>160</v>
      </c>
      <c r="I1969" s="196" t="s">
        <v>160</v>
      </c>
      <c r="J1969" s="186" t="s">
        <v>160</v>
      </c>
      <c r="K1969" s="196" t="s">
        <v>160</v>
      </c>
      <c r="L1969" s="171">
        <v>0.3035</v>
      </c>
      <c r="M1969" s="172">
        <v>613</v>
      </c>
      <c r="N1969" s="173">
        <v>119.75</v>
      </c>
      <c r="O1969" s="173">
        <v>49.13</v>
      </c>
      <c r="Q1969" s="175">
        <v>44.73</v>
      </c>
      <c r="S1969" s="174">
        <f t="shared" si="60"/>
        <v>1.120768</v>
      </c>
      <c r="T1969" s="177">
        <f t="shared" si="61"/>
        <v>-1</v>
      </c>
      <c r="U1969" s="203">
        <v>1.6</v>
      </c>
      <c r="V1969" s="203">
        <v>2.67</v>
      </c>
      <c r="W1969" s="203">
        <v>4.13</v>
      </c>
      <c r="X1969" s="203">
        <v>5.2</v>
      </c>
      <c r="Y1969" s="203">
        <v>6.16</v>
      </c>
      <c r="Z1969" s="203">
        <v>6.1</v>
      </c>
      <c r="AA1969" s="203">
        <v>5.46</v>
      </c>
      <c r="AB1969" s="203">
        <v>4.92</v>
      </c>
      <c r="AC1969" s="203">
        <v>3.93</v>
      </c>
      <c r="AD1969" s="203">
        <v>2.76</v>
      </c>
      <c r="AE1969" s="203">
        <v>1.8</v>
      </c>
      <c r="AF1969" s="203">
        <v>1.27</v>
      </c>
      <c r="AG1969" s="179">
        <v>2.04682503426222</v>
      </c>
      <c r="AH1969" s="179">
        <v>3.41563927592508</v>
      </c>
      <c r="AI1969" s="179">
        <v>5.28336711968936</v>
      </c>
      <c r="AJ1969" s="179">
        <v>6.65218136135222</v>
      </c>
      <c r="AK1969" s="179">
        <v>7.88027638190955</v>
      </c>
      <c r="AL1969" s="179">
        <v>7.80352044312471</v>
      </c>
      <c r="AM1969" s="179">
        <v>6.98479042941983</v>
      </c>
      <c r="AN1969" s="179">
        <v>6.29398698035633</v>
      </c>
      <c r="AO1969" s="179">
        <v>5.02751399040658</v>
      </c>
      <c r="AP1969" s="179">
        <v>3.53077318410233</v>
      </c>
      <c r="AQ1969" s="179">
        <v>2.302678163545</v>
      </c>
      <c r="AR1969" s="179">
        <v>1.62466737094564</v>
      </c>
      <c r="AS1969" s="177">
        <v>0.8</v>
      </c>
      <c r="AT1969" s="180">
        <v>1.0384301929289</v>
      </c>
      <c r="AU1969" s="181">
        <v>1962</v>
      </c>
    </row>
    <row r="1970" customHeight="1" spans="1:47">
      <c r="A1970" s="184" t="s">
        <v>2202</v>
      </c>
      <c r="B1970" s="185" t="s">
        <v>2253</v>
      </c>
      <c r="C1970" s="167" t="s">
        <v>2260</v>
      </c>
      <c r="D1970" s="186">
        <v>0</v>
      </c>
      <c r="E1970" s="186">
        <v>0.65</v>
      </c>
      <c r="F1970" s="186" t="s">
        <v>160</v>
      </c>
      <c r="G1970" s="186" t="s">
        <v>160</v>
      </c>
      <c r="H1970" s="186" t="s">
        <v>160</v>
      </c>
      <c r="I1970" s="196" t="s">
        <v>160</v>
      </c>
      <c r="J1970" s="186" t="s">
        <v>160</v>
      </c>
      <c r="K1970" s="196" t="s">
        <v>160</v>
      </c>
      <c r="L1970" s="171">
        <v>0.3035</v>
      </c>
      <c r="M1970" s="172">
        <v>599</v>
      </c>
      <c r="N1970" s="173">
        <v>119.43</v>
      </c>
      <c r="O1970" s="173">
        <v>49.32</v>
      </c>
      <c r="Q1970" s="175">
        <v>45.12</v>
      </c>
      <c r="S1970" s="174">
        <f t="shared" si="60"/>
        <v>1.120768</v>
      </c>
      <c r="T1970" s="177">
        <f t="shared" si="61"/>
        <v>-1</v>
      </c>
      <c r="U1970" s="203">
        <v>1.6</v>
      </c>
      <c r="V1970" s="203">
        <v>2.67</v>
      </c>
      <c r="W1970" s="203">
        <v>4.13</v>
      </c>
      <c r="X1970" s="203">
        <v>5.2</v>
      </c>
      <c r="Y1970" s="203">
        <v>6.16</v>
      </c>
      <c r="Z1970" s="203">
        <v>6.1</v>
      </c>
      <c r="AA1970" s="203">
        <v>5.46</v>
      </c>
      <c r="AB1970" s="203">
        <v>4.92</v>
      </c>
      <c r="AC1970" s="203">
        <v>3.93</v>
      </c>
      <c r="AD1970" s="203">
        <v>2.76</v>
      </c>
      <c r="AE1970" s="203">
        <v>1.8</v>
      </c>
      <c r="AF1970" s="203">
        <v>1.27</v>
      </c>
      <c r="AG1970" s="179">
        <v>2.05784604842394</v>
      </c>
      <c r="AH1970" s="179">
        <v>3.43403059330745</v>
      </c>
      <c r="AI1970" s="179">
        <v>5.31181511249429</v>
      </c>
      <c r="AJ1970" s="179">
        <v>6.6879996573778</v>
      </c>
      <c r="AK1970" s="179">
        <v>7.92270728643216</v>
      </c>
      <c r="AL1970" s="179">
        <v>7.84553805961626</v>
      </c>
      <c r="AM1970" s="179">
        <v>7.02239964024669</v>
      </c>
      <c r="AN1970" s="179">
        <v>6.32787659890361</v>
      </c>
      <c r="AO1970" s="179">
        <v>5.0545843564413</v>
      </c>
      <c r="AP1970" s="179">
        <v>3.54978443353129</v>
      </c>
      <c r="AQ1970" s="179">
        <v>2.31507680447693</v>
      </c>
      <c r="AR1970" s="179">
        <v>1.6334153009365</v>
      </c>
      <c r="AS1970" s="177">
        <v>0.8</v>
      </c>
      <c r="AT1970" s="180">
        <v>1.05140041865315</v>
      </c>
      <c r="AU1970" s="181">
        <v>1963</v>
      </c>
    </row>
    <row r="1971" customHeight="1" spans="1:47">
      <c r="A1971" s="184" t="s">
        <v>2202</v>
      </c>
      <c r="B1971" s="185" t="s">
        <v>2253</v>
      </c>
      <c r="C1971" s="167" t="s">
        <v>2261</v>
      </c>
      <c r="D1971" s="186">
        <v>0</v>
      </c>
      <c r="E1971" s="186">
        <v>0.65</v>
      </c>
      <c r="F1971" s="186" t="s">
        <v>160</v>
      </c>
      <c r="G1971" s="186" t="s">
        <v>160</v>
      </c>
      <c r="H1971" s="186" t="s">
        <v>160</v>
      </c>
      <c r="I1971" s="196" t="s">
        <v>160</v>
      </c>
      <c r="J1971" s="186" t="s">
        <v>160</v>
      </c>
      <c r="K1971" s="196" t="s">
        <v>160</v>
      </c>
      <c r="L1971" s="171">
        <v>0.3035</v>
      </c>
      <c r="M1971" s="172">
        <v>638</v>
      </c>
      <c r="N1971" s="173">
        <v>118.27</v>
      </c>
      <c r="O1971" s="173">
        <v>48.22</v>
      </c>
      <c r="Q1971" s="175">
        <v>43.62</v>
      </c>
      <c r="S1971" s="174">
        <f t="shared" si="60"/>
        <v>1.140808</v>
      </c>
      <c r="T1971" s="177">
        <f t="shared" si="61"/>
        <v>-1</v>
      </c>
      <c r="U1971" s="203">
        <v>1.67</v>
      </c>
      <c r="V1971" s="203">
        <v>2.69</v>
      </c>
      <c r="W1971" s="203">
        <v>4.12</v>
      </c>
      <c r="X1971" s="203">
        <v>5.28</v>
      </c>
      <c r="Y1971" s="203">
        <v>6.25</v>
      </c>
      <c r="Z1971" s="203">
        <v>6.13</v>
      </c>
      <c r="AA1971" s="203">
        <v>5.52</v>
      </c>
      <c r="AB1971" s="203">
        <v>5.02</v>
      </c>
      <c r="AC1971" s="203">
        <v>4.04</v>
      </c>
      <c r="AD1971" s="203">
        <v>2.85</v>
      </c>
      <c r="AE1971" s="203">
        <v>1.89</v>
      </c>
      <c r="AF1971" s="203">
        <v>1.36</v>
      </c>
      <c r="AG1971" s="179">
        <v>2.10643375572401</v>
      </c>
      <c r="AH1971" s="179">
        <v>3.39299808556742</v>
      </c>
      <c r="AI1971" s="179">
        <v>5.19671082250475</v>
      </c>
      <c r="AJ1971" s="179">
        <v>6.65986241330706</v>
      </c>
      <c r="AK1971" s="179">
        <v>7.88335986423658</v>
      </c>
      <c r="AL1971" s="179">
        <v>7.73199935484323</v>
      </c>
      <c r="AM1971" s="179">
        <v>6.96258343209374</v>
      </c>
      <c r="AN1971" s="179">
        <v>6.33191464295482</v>
      </c>
      <c r="AO1971" s="179">
        <v>5.09580381624252</v>
      </c>
      <c r="AP1971" s="179">
        <v>3.59481209809188</v>
      </c>
      <c r="AQ1971" s="179">
        <v>2.38392802294514</v>
      </c>
      <c r="AR1971" s="179">
        <v>1.71541910645788</v>
      </c>
      <c r="AS1971" s="177">
        <v>0.8</v>
      </c>
      <c r="AT1971" s="180">
        <v>1.05128899005898</v>
      </c>
      <c r="AU1971" s="181">
        <v>1964</v>
      </c>
    </row>
    <row r="1972" customHeight="1" spans="1:47">
      <c r="A1972" s="184" t="s">
        <v>2202</v>
      </c>
      <c r="B1972" s="185" t="s">
        <v>2253</v>
      </c>
      <c r="C1972" s="167" t="s">
        <v>2262</v>
      </c>
      <c r="D1972" s="186">
        <v>0</v>
      </c>
      <c r="E1972" s="186">
        <v>0.65</v>
      </c>
      <c r="F1972" s="186" t="s">
        <v>160</v>
      </c>
      <c r="G1972" s="186" t="s">
        <v>160</v>
      </c>
      <c r="H1972" s="186" t="s">
        <v>160</v>
      </c>
      <c r="I1972" s="196" t="s">
        <v>160</v>
      </c>
      <c r="J1972" s="186" t="s">
        <v>160</v>
      </c>
      <c r="K1972" s="196" t="s">
        <v>160</v>
      </c>
      <c r="L1972" s="171">
        <v>0.3035</v>
      </c>
      <c r="M1972" s="172">
        <v>555</v>
      </c>
      <c r="N1972" s="173">
        <v>116.82</v>
      </c>
      <c r="O1972" s="173">
        <v>48.67</v>
      </c>
      <c r="Q1972" s="175">
        <v>45.27</v>
      </c>
      <c r="S1972" s="174">
        <f t="shared" si="60"/>
        <v>1.154576</v>
      </c>
      <c r="T1972" s="177">
        <f t="shared" si="61"/>
        <v>-1</v>
      </c>
      <c r="U1972" s="203">
        <v>1.77</v>
      </c>
      <c r="V1972" s="203">
        <v>2.8</v>
      </c>
      <c r="W1972" s="203">
        <v>4.22</v>
      </c>
      <c r="X1972" s="203">
        <v>5.29</v>
      </c>
      <c r="Y1972" s="203">
        <v>6.21</v>
      </c>
      <c r="Z1972" s="203">
        <v>6.19</v>
      </c>
      <c r="AA1972" s="203">
        <v>5.58</v>
      </c>
      <c r="AB1972" s="203">
        <v>5.02</v>
      </c>
      <c r="AC1972" s="203">
        <v>4.1</v>
      </c>
      <c r="AD1972" s="203">
        <v>2.9</v>
      </c>
      <c r="AE1972" s="203">
        <v>1.89</v>
      </c>
      <c r="AF1972" s="203">
        <v>1.42</v>
      </c>
      <c r="AG1972" s="179">
        <v>2.28387175898338</v>
      </c>
      <c r="AH1972" s="179">
        <v>3.61290447748784</v>
      </c>
      <c r="AI1972" s="179">
        <v>5.44516317678524</v>
      </c>
      <c r="AJ1972" s="179">
        <v>6.82580881639667</v>
      </c>
      <c r="AK1972" s="179">
        <v>8.01290600185696</v>
      </c>
      <c r="AL1972" s="179">
        <v>7.98709954130347</v>
      </c>
      <c r="AM1972" s="179">
        <v>7.20000249442219</v>
      </c>
      <c r="AN1972" s="179">
        <v>6.47742159892463</v>
      </c>
      <c r="AO1972" s="179">
        <v>5.29032441346434</v>
      </c>
      <c r="AP1972" s="179">
        <v>3.74193678025526</v>
      </c>
      <c r="AQ1972" s="179">
        <v>2.43871052230429</v>
      </c>
      <c r="AR1972" s="179">
        <v>1.8322586992974</v>
      </c>
      <c r="AS1972" s="177">
        <v>0.8</v>
      </c>
      <c r="AT1972" s="180">
        <v>1.05128899005898</v>
      </c>
      <c r="AU1972" s="181">
        <v>1965</v>
      </c>
    </row>
    <row r="1973" customHeight="1" spans="1:47">
      <c r="A1973" s="184" t="s">
        <v>2202</v>
      </c>
      <c r="B1973" s="185" t="s">
        <v>2253</v>
      </c>
      <c r="C1973" s="167" t="s">
        <v>2263</v>
      </c>
      <c r="D1973" s="186">
        <v>0</v>
      </c>
      <c r="E1973" s="186">
        <v>0.65</v>
      </c>
      <c r="F1973" s="186" t="s">
        <v>160</v>
      </c>
      <c r="G1973" s="186" t="s">
        <v>160</v>
      </c>
      <c r="H1973" s="186" t="s">
        <v>160</v>
      </c>
      <c r="I1973" s="196" t="s">
        <v>160</v>
      </c>
      <c r="J1973" s="186" t="s">
        <v>160</v>
      </c>
      <c r="K1973" s="196" t="s">
        <v>160</v>
      </c>
      <c r="L1973" s="171">
        <v>0.3035</v>
      </c>
      <c r="M1973" s="172">
        <v>648</v>
      </c>
      <c r="N1973" s="173">
        <v>117.45</v>
      </c>
      <c r="O1973" s="173">
        <v>49.58</v>
      </c>
      <c r="Q1973" s="175">
        <v>45.68</v>
      </c>
      <c r="S1973" s="174">
        <f t="shared" si="60"/>
        <v>1.124632</v>
      </c>
      <c r="T1973" s="177">
        <f t="shared" si="61"/>
        <v>-1</v>
      </c>
      <c r="U1973" s="203">
        <v>1.64</v>
      </c>
      <c r="V1973" s="203">
        <v>2.67</v>
      </c>
      <c r="W1973" s="203">
        <v>4.03</v>
      </c>
      <c r="X1973" s="203">
        <v>5.25</v>
      </c>
      <c r="Y1973" s="203">
        <v>6.22</v>
      </c>
      <c r="Z1973" s="203">
        <v>6.15</v>
      </c>
      <c r="AA1973" s="203">
        <v>5.47</v>
      </c>
      <c r="AB1973" s="203">
        <v>4.91</v>
      </c>
      <c r="AC1973" s="203">
        <v>3.99</v>
      </c>
      <c r="AD1973" s="203">
        <v>2.77</v>
      </c>
      <c r="AE1973" s="203">
        <v>1.77</v>
      </c>
      <c r="AF1973" s="203">
        <v>1.29</v>
      </c>
      <c r="AG1973" s="179">
        <v>2.12664878822584</v>
      </c>
      <c r="AH1973" s="179">
        <v>3.46228796619694</v>
      </c>
      <c r="AI1973" s="179">
        <v>5.2258503759452</v>
      </c>
      <c r="AJ1973" s="179">
        <v>6.80786959645466</v>
      </c>
      <c r="AK1973" s="179">
        <v>8.06570455046629</v>
      </c>
      <c r="AL1973" s="179">
        <v>7.97493295584689</v>
      </c>
      <c r="AM1973" s="179">
        <v>7.09315175097276</v>
      </c>
      <c r="AN1973" s="179">
        <v>6.3669789940176</v>
      </c>
      <c r="AO1973" s="179">
        <v>5.17398089330555</v>
      </c>
      <c r="AP1973" s="179">
        <v>3.59196167279608</v>
      </c>
      <c r="AQ1973" s="179">
        <v>2.29522460680472</v>
      </c>
      <c r="AR1973" s="179">
        <v>1.67279081512886</v>
      </c>
      <c r="AS1973" s="177">
        <v>0.8</v>
      </c>
      <c r="AT1973" s="180">
        <v>1.05045327560271</v>
      </c>
      <c r="AU1973" s="181">
        <v>1966</v>
      </c>
    </row>
    <row r="1974" customHeight="1" spans="1:47">
      <c r="A1974" s="184" t="s">
        <v>2202</v>
      </c>
      <c r="B1974" s="185" t="s">
        <v>2253</v>
      </c>
      <c r="C1974" s="167" t="s">
        <v>2264</v>
      </c>
      <c r="D1974" s="186">
        <v>0</v>
      </c>
      <c r="E1974" s="186">
        <v>0.65</v>
      </c>
      <c r="F1974" s="186" t="s">
        <v>160</v>
      </c>
      <c r="G1974" s="186" t="s">
        <v>160</v>
      </c>
      <c r="H1974" s="186" t="s">
        <v>160</v>
      </c>
      <c r="I1974" s="196" t="s">
        <v>160</v>
      </c>
      <c r="J1974" s="186" t="s">
        <v>160</v>
      </c>
      <c r="K1974" s="196" t="s">
        <v>160</v>
      </c>
      <c r="L1974" s="171">
        <v>0.3035</v>
      </c>
      <c r="M1974" s="172">
        <v>657</v>
      </c>
      <c r="N1974" s="173">
        <v>120.73</v>
      </c>
      <c r="O1974" s="173">
        <v>49.28</v>
      </c>
      <c r="Q1974" s="175">
        <v>44.88</v>
      </c>
      <c r="S1974" s="174">
        <f t="shared" si="60"/>
        <v>1.09324</v>
      </c>
      <c r="T1974" s="177">
        <f t="shared" si="61"/>
        <v>-1</v>
      </c>
      <c r="U1974" s="203">
        <v>1.55</v>
      </c>
      <c r="V1974" s="203">
        <v>2.6</v>
      </c>
      <c r="W1974" s="203">
        <v>4.13</v>
      </c>
      <c r="X1974" s="203">
        <v>5.05</v>
      </c>
      <c r="Y1974" s="203">
        <v>6.03</v>
      </c>
      <c r="Z1974" s="203">
        <v>5.99</v>
      </c>
      <c r="AA1974" s="203">
        <v>5.27</v>
      </c>
      <c r="AB1974" s="203">
        <v>4.74</v>
      </c>
      <c r="AC1974" s="203">
        <v>3.81</v>
      </c>
      <c r="AD1974" s="203">
        <v>2.67</v>
      </c>
      <c r="AE1974" s="203">
        <v>1.77</v>
      </c>
      <c r="AF1974" s="203">
        <v>1.26</v>
      </c>
      <c r="AG1974" s="179">
        <v>1.98237349529838</v>
      </c>
      <c r="AH1974" s="179">
        <v>3.32527166953277</v>
      </c>
      <c r="AI1974" s="179">
        <v>5.28206615198859</v>
      </c>
      <c r="AJ1974" s="179">
        <v>6.45870074274633</v>
      </c>
      <c r="AK1974" s="179">
        <v>7.71207237203176</v>
      </c>
      <c r="AL1974" s="179">
        <v>7.66091434634664</v>
      </c>
      <c r="AM1974" s="179">
        <v>6.74006988401449</v>
      </c>
      <c r="AN1974" s="179">
        <v>6.06222604368666</v>
      </c>
      <c r="AO1974" s="179">
        <v>4.87280194650763</v>
      </c>
      <c r="AP1974" s="179">
        <v>3.41479821448172</v>
      </c>
      <c r="AQ1974" s="179">
        <v>2.26374263656654</v>
      </c>
      <c r="AR1974" s="179">
        <v>1.61147780908126</v>
      </c>
      <c r="AS1974" s="177">
        <v>0.8</v>
      </c>
      <c r="AT1974" s="180">
        <v>1.04258693292481</v>
      </c>
      <c r="AU1974" s="181">
        <v>1967</v>
      </c>
    </row>
    <row r="1975" customHeight="1" spans="1:47">
      <c r="A1975" s="184" t="s">
        <v>2202</v>
      </c>
      <c r="B1975" s="185" t="s">
        <v>2253</v>
      </c>
      <c r="C1975" s="167" t="s">
        <v>2265</v>
      </c>
      <c r="D1975" s="186">
        <v>0</v>
      </c>
      <c r="E1975" s="186">
        <v>0.65</v>
      </c>
      <c r="F1975" s="186" t="s">
        <v>160</v>
      </c>
      <c r="G1975" s="186" t="s">
        <v>160</v>
      </c>
      <c r="H1975" s="186" t="s">
        <v>160</v>
      </c>
      <c r="I1975" s="196" t="s">
        <v>160</v>
      </c>
      <c r="J1975" s="186" t="s">
        <v>160</v>
      </c>
      <c r="K1975" s="196" t="s">
        <v>160</v>
      </c>
      <c r="L1975" s="171">
        <v>0.3035</v>
      </c>
      <c r="M1975" s="172">
        <v>318</v>
      </c>
      <c r="N1975" s="173">
        <v>122.75</v>
      </c>
      <c r="O1975" s="173">
        <v>47.98</v>
      </c>
      <c r="Q1975" s="175">
        <v>45.78</v>
      </c>
      <c r="S1975" s="174">
        <f t="shared" si="60"/>
        <v>1.152072</v>
      </c>
      <c r="T1975" s="177">
        <f t="shared" si="61"/>
        <v>-1</v>
      </c>
      <c r="U1975" s="203">
        <v>1.91</v>
      </c>
      <c r="V1975" s="203">
        <v>2.97</v>
      </c>
      <c r="W1975" s="203">
        <v>4.32</v>
      </c>
      <c r="X1975" s="203">
        <v>5.18</v>
      </c>
      <c r="Y1975" s="203">
        <v>6.1</v>
      </c>
      <c r="Z1975" s="203">
        <v>5.92</v>
      </c>
      <c r="AA1975" s="203">
        <v>5.22</v>
      </c>
      <c r="AB1975" s="203">
        <v>4.91</v>
      </c>
      <c r="AC1975" s="203">
        <v>4.17</v>
      </c>
      <c r="AD1975" s="203">
        <v>3.04</v>
      </c>
      <c r="AE1975" s="203">
        <v>2.03</v>
      </c>
      <c r="AF1975" s="203">
        <v>1.53</v>
      </c>
      <c r="AG1975" s="179">
        <v>2.48288461137845</v>
      </c>
      <c r="AH1975" s="179">
        <v>3.86082057371414</v>
      </c>
      <c r="AI1975" s="179">
        <v>5.61573901631148</v>
      </c>
      <c r="AJ1975" s="179">
        <v>6.73368706122534</v>
      </c>
      <c r="AK1975" s="179">
        <v>7.92963148136575</v>
      </c>
      <c r="AL1975" s="179">
        <v>7.6956423556861</v>
      </c>
      <c r="AM1975" s="179">
        <v>6.7856846447097</v>
      </c>
      <c r="AN1975" s="179">
        <v>6.38270337270587</v>
      </c>
      <c r="AO1975" s="179">
        <v>5.42074807824511</v>
      </c>
      <c r="AP1975" s="179">
        <v>3.95181634481178</v>
      </c>
      <c r="AQ1975" s="179">
        <v>2.63887736183155</v>
      </c>
      <c r="AR1975" s="179">
        <v>1.98890756827698</v>
      </c>
      <c r="AS1975" s="177">
        <v>0.8</v>
      </c>
      <c r="AT1975" s="180">
        <v>1.05122563653763</v>
      </c>
      <c r="AU1975" s="181">
        <v>1968</v>
      </c>
    </row>
    <row r="1976" customHeight="1" spans="1:47">
      <c r="A1976" s="184" t="s">
        <v>2202</v>
      </c>
      <c r="B1976" s="185" t="s">
        <v>2253</v>
      </c>
      <c r="C1976" s="167" t="s">
        <v>2266</v>
      </c>
      <c r="D1976" s="186">
        <v>0</v>
      </c>
      <c r="E1976" s="186">
        <v>0.65</v>
      </c>
      <c r="F1976" s="186" t="s">
        <v>160</v>
      </c>
      <c r="G1976" s="186" t="s">
        <v>160</v>
      </c>
      <c r="H1976" s="186" t="s">
        <v>160</v>
      </c>
      <c r="I1976" s="196" t="s">
        <v>160</v>
      </c>
      <c r="J1976" s="186" t="s">
        <v>160</v>
      </c>
      <c r="K1976" s="196" t="s">
        <v>160</v>
      </c>
      <c r="L1976" s="171">
        <v>0.3035</v>
      </c>
      <c r="M1976" s="172">
        <v>576</v>
      </c>
      <c r="N1976" s="173">
        <v>120.18</v>
      </c>
      <c r="O1976" s="173">
        <v>50.23</v>
      </c>
      <c r="Q1976" s="175">
        <v>46.93</v>
      </c>
      <c r="S1976" s="174">
        <f t="shared" si="60"/>
        <v>1.074816</v>
      </c>
      <c r="T1976" s="177">
        <f t="shared" si="61"/>
        <v>-1</v>
      </c>
      <c r="U1976" s="203">
        <v>1.56</v>
      </c>
      <c r="V1976" s="203">
        <v>2.66</v>
      </c>
      <c r="W1976" s="203">
        <v>4.2</v>
      </c>
      <c r="X1976" s="203">
        <v>4.98</v>
      </c>
      <c r="Y1976" s="203">
        <v>5.93</v>
      </c>
      <c r="Z1976" s="203">
        <v>5.88</v>
      </c>
      <c r="AA1976" s="203">
        <v>5.16</v>
      </c>
      <c r="AB1976" s="203">
        <v>4.53</v>
      </c>
      <c r="AC1976" s="203">
        <v>3.66</v>
      </c>
      <c r="AD1976" s="203">
        <v>2.62</v>
      </c>
      <c r="AE1976" s="203">
        <v>1.7</v>
      </c>
      <c r="AF1976" s="203">
        <v>1.24</v>
      </c>
      <c r="AG1976" s="179">
        <v>2.05377009646302</v>
      </c>
      <c r="AH1976" s="179">
        <v>3.50194131832797</v>
      </c>
      <c r="AI1976" s="179">
        <v>5.52938102893891</v>
      </c>
      <c r="AJ1976" s="179">
        <v>6.55626607717042</v>
      </c>
      <c r="AK1976" s="179">
        <v>7.80695940514469</v>
      </c>
      <c r="AL1976" s="179">
        <v>7.74113344051447</v>
      </c>
      <c r="AM1976" s="179">
        <v>6.79323954983923</v>
      </c>
      <c r="AN1976" s="179">
        <v>5.96383239549839</v>
      </c>
      <c r="AO1976" s="179">
        <v>4.81846061093248</v>
      </c>
      <c r="AP1976" s="179">
        <v>3.44928054662379</v>
      </c>
      <c r="AQ1976" s="179">
        <v>2.23808279742765</v>
      </c>
      <c r="AR1976" s="179">
        <v>1.63248392282958</v>
      </c>
      <c r="AS1976" s="177">
        <v>0.8</v>
      </c>
      <c r="AT1976" s="180">
        <v>1.04006959252958</v>
      </c>
      <c r="AU1976" s="181">
        <v>1969</v>
      </c>
    </row>
    <row r="1977" customHeight="1" spans="1:47">
      <c r="A1977" s="184" t="s">
        <v>2202</v>
      </c>
      <c r="B1977" s="185" t="s">
        <v>2253</v>
      </c>
      <c r="C1977" s="167" t="s">
        <v>2267</v>
      </c>
      <c r="D1977" s="186">
        <v>0</v>
      </c>
      <c r="E1977" s="186">
        <v>0.65</v>
      </c>
      <c r="F1977" s="186" t="s">
        <v>160</v>
      </c>
      <c r="G1977" s="186" t="s">
        <v>160</v>
      </c>
      <c r="H1977" s="186" t="s">
        <v>160</v>
      </c>
      <c r="I1977" s="196" t="s">
        <v>160</v>
      </c>
      <c r="J1977" s="186" t="s">
        <v>160</v>
      </c>
      <c r="K1977" s="196" t="s">
        <v>160</v>
      </c>
      <c r="L1977" s="171">
        <v>0.3035</v>
      </c>
      <c r="M1977" s="172">
        <v>715</v>
      </c>
      <c r="N1977" s="173">
        <v>121.52</v>
      </c>
      <c r="O1977" s="173">
        <v>50.78</v>
      </c>
      <c r="Q1977" s="175">
        <v>47.98</v>
      </c>
      <c r="S1977" s="174">
        <f t="shared" si="60"/>
        <v>1.074816</v>
      </c>
      <c r="T1977" s="177">
        <f t="shared" si="61"/>
        <v>-1</v>
      </c>
      <c r="U1977" s="203">
        <v>1.56</v>
      </c>
      <c r="V1977" s="203">
        <v>2.66</v>
      </c>
      <c r="W1977" s="203">
        <v>4.2</v>
      </c>
      <c r="X1977" s="203">
        <v>4.98</v>
      </c>
      <c r="Y1977" s="203">
        <v>5.93</v>
      </c>
      <c r="Z1977" s="203">
        <v>5.88</v>
      </c>
      <c r="AA1977" s="203">
        <v>5.16</v>
      </c>
      <c r="AB1977" s="203">
        <v>4.53</v>
      </c>
      <c r="AC1977" s="203">
        <v>3.66</v>
      </c>
      <c r="AD1977" s="203">
        <v>2.62</v>
      </c>
      <c r="AE1977" s="203">
        <v>1.7</v>
      </c>
      <c r="AF1977" s="203">
        <v>1.24</v>
      </c>
      <c r="AG1977" s="179">
        <v>2.08946320114327</v>
      </c>
      <c r="AH1977" s="179">
        <v>3.56280263784685</v>
      </c>
      <c r="AI1977" s="179">
        <v>5.62547784923187</v>
      </c>
      <c r="AJ1977" s="179">
        <v>6.6702094498035</v>
      </c>
      <c r="AK1977" s="179">
        <v>7.94263896332023</v>
      </c>
      <c r="AL1977" s="179">
        <v>7.87566898892462</v>
      </c>
      <c r="AM1977" s="179">
        <v>6.91130135762772</v>
      </c>
      <c r="AN1977" s="179">
        <v>6.06747968024294</v>
      </c>
      <c r="AO1977" s="179">
        <v>4.9022021257592</v>
      </c>
      <c r="AP1977" s="179">
        <v>3.50922665833036</v>
      </c>
      <c r="AQ1977" s="179">
        <v>2.27697912945099</v>
      </c>
      <c r="AR1977" s="179">
        <v>1.66085536501131</v>
      </c>
      <c r="AS1977" s="177">
        <v>0.8</v>
      </c>
      <c r="AT1977" s="180">
        <v>1.05117756146481</v>
      </c>
      <c r="AU1977" s="181">
        <v>1970</v>
      </c>
    </row>
    <row r="1978" customHeight="1" spans="1:47">
      <c r="A1978" s="184" t="s">
        <v>2202</v>
      </c>
      <c r="B1978" s="185" t="s">
        <v>2268</v>
      </c>
      <c r="C1978" s="167" t="s">
        <v>2269</v>
      </c>
      <c r="D1978" s="186">
        <v>0</v>
      </c>
      <c r="E1978" s="186">
        <v>0.65</v>
      </c>
      <c r="F1978" s="186" t="s">
        <v>160</v>
      </c>
      <c r="G1978" s="186" t="s">
        <v>160</v>
      </c>
      <c r="H1978" s="186" t="s">
        <v>160</v>
      </c>
      <c r="I1978" s="196" t="s">
        <v>160</v>
      </c>
      <c r="J1978" s="186" t="s">
        <v>160</v>
      </c>
      <c r="K1978" s="196" t="s">
        <v>160</v>
      </c>
      <c r="L1978" s="171">
        <v>0.3035</v>
      </c>
      <c r="M1978" s="172">
        <v>266</v>
      </c>
      <c r="N1978" s="173">
        <v>122.05</v>
      </c>
      <c r="O1978" s="173">
        <v>46.08</v>
      </c>
      <c r="Q1978" s="175">
        <v>43.18</v>
      </c>
      <c r="S1978" s="174">
        <f t="shared" si="60"/>
        <v>1.18936</v>
      </c>
      <c r="T1978" s="177">
        <f t="shared" si="61"/>
        <v>-1</v>
      </c>
      <c r="U1978" s="203">
        <v>2.02</v>
      </c>
      <c r="V1978" s="203">
        <v>3.08</v>
      </c>
      <c r="W1978" s="203">
        <v>4.43</v>
      </c>
      <c r="X1978" s="203">
        <v>5.33</v>
      </c>
      <c r="Y1978" s="203">
        <v>6.18</v>
      </c>
      <c r="Z1978" s="203">
        <v>5.98</v>
      </c>
      <c r="AA1978" s="203">
        <v>5.38</v>
      </c>
      <c r="AB1978" s="203">
        <v>5.11</v>
      </c>
      <c r="AC1978" s="203">
        <v>4.35</v>
      </c>
      <c r="AD1978" s="203">
        <v>3.19</v>
      </c>
      <c r="AE1978" s="203">
        <v>2.13</v>
      </c>
      <c r="AF1978" s="203">
        <v>1.65</v>
      </c>
      <c r="AG1978" s="179">
        <v>2.53546889083204</v>
      </c>
      <c r="AH1978" s="179">
        <v>3.86596246720925</v>
      </c>
      <c r="AI1978" s="179">
        <v>5.56045900316136</v>
      </c>
      <c r="AJ1978" s="179">
        <v>6.69012336046277</v>
      </c>
      <c r="AK1978" s="179">
        <v>7.75702858680298</v>
      </c>
      <c r="AL1978" s="179">
        <v>7.50599206295823</v>
      </c>
      <c r="AM1978" s="179">
        <v>6.75288249142396</v>
      </c>
      <c r="AN1978" s="179">
        <v>6.41398318423354</v>
      </c>
      <c r="AO1978" s="179">
        <v>5.46004439362346</v>
      </c>
      <c r="AP1978" s="179">
        <v>4.00403255532387</v>
      </c>
      <c r="AQ1978" s="179">
        <v>2.67353897894666</v>
      </c>
      <c r="AR1978" s="179">
        <v>2.07105132171924</v>
      </c>
      <c r="AS1978" s="177">
        <v>0.8</v>
      </c>
      <c r="AT1978" s="180">
        <v>1.03832208100139</v>
      </c>
      <c r="AU1978" s="181">
        <v>1971</v>
      </c>
    </row>
    <row r="1979" customHeight="1" spans="1:47">
      <c r="A1979" s="184" t="s">
        <v>2202</v>
      </c>
      <c r="B1979" s="185" t="s">
        <v>2268</v>
      </c>
      <c r="C1979" s="167" t="s">
        <v>2270</v>
      </c>
      <c r="D1979" s="186">
        <v>0</v>
      </c>
      <c r="E1979" s="186">
        <v>0.65</v>
      </c>
      <c r="F1979" s="186" t="s">
        <v>160</v>
      </c>
      <c r="G1979" s="186" t="s">
        <v>160</v>
      </c>
      <c r="H1979" s="186" t="s">
        <v>160</v>
      </c>
      <c r="I1979" s="196" t="s">
        <v>160</v>
      </c>
      <c r="J1979" s="186" t="s">
        <v>160</v>
      </c>
      <c r="K1979" s="196" t="s">
        <v>160</v>
      </c>
      <c r="L1979" s="171">
        <v>0.3035</v>
      </c>
      <c r="M1979" s="172">
        <v>1066</v>
      </c>
      <c r="N1979" s="173">
        <v>119.93</v>
      </c>
      <c r="O1979" s="173">
        <v>47.18</v>
      </c>
      <c r="Q1979" s="175">
        <v>42.68</v>
      </c>
      <c r="S1979" s="174">
        <f t="shared" si="60"/>
        <v>1.158024</v>
      </c>
      <c r="T1979" s="177">
        <f t="shared" si="61"/>
        <v>-1</v>
      </c>
      <c r="U1979" s="203">
        <v>1.78</v>
      </c>
      <c r="V1979" s="203">
        <v>2.78</v>
      </c>
      <c r="W1979" s="203">
        <v>4.12</v>
      </c>
      <c r="X1979" s="203">
        <v>5.27</v>
      </c>
      <c r="Y1979" s="203">
        <v>6.23</v>
      </c>
      <c r="Z1979" s="203">
        <v>6.14</v>
      </c>
      <c r="AA1979" s="203">
        <v>5.54</v>
      </c>
      <c r="AB1979" s="203">
        <v>5.12</v>
      </c>
      <c r="AC1979" s="203">
        <v>4.18</v>
      </c>
      <c r="AD1979" s="203">
        <v>2.94</v>
      </c>
      <c r="AE1979" s="203">
        <v>1.97</v>
      </c>
      <c r="AF1979" s="203">
        <v>1.46</v>
      </c>
      <c r="AG1979" s="179">
        <v>2.21820908720372</v>
      </c>
      <c r="AH1979" s="179">
        <v>3.46439396765525</v>
      </c>
      <c r="AI1979" s="179">
        <v>5.13428170746029</v>
      </c>
      <c r="AJ1979" s="179">
        <v>6.56739431997955</v>
      </c>
      <c r="AK1979" s="179">
        <v>7.76373180521302</v>
      </c>
      <c r="AL1979" s="179">
        <v>7.65157516597238</v>
      </c>
      <c r="AM1979" s="179">
        <v>6.90386423770146</v>
      </c>
      <c r="AN1979" s="179">
        <v>6.38046658791182</v>
      </c>
      <c r="AO1979" s="179">
        <v>5.20905280028739</v>
      </c>
      <c r="AP1979" s="179">
        <v>3.66378354852749</v>
      </c>
      <c r="AQ1979" s="179">
        <v>2.45498421448951</v>
      </c>
      <c r="AR1979" s="179">
        <v>1.81942992545923</v>
      </c>
      <c r="AS1979" s="177">
        <v>0.8</v>
      </c>
      <c r="AT1979" s="180">
        <v>1.05161005373662</v>
      </c>
      <c r="AU1979" s="181">
        <v>1972</v>
      </c>
    </row>
    <row r="1980" customHeight="1" spans="1:47">
      <c r="A1980" s="184" t="s">
        <v>2202</v>
      </c>
      <c r="B1980" s="185" t="s">
        <v>2268</v>
      </c>
      <c r="C1980" s="167" t="s">
        <v>2271</v>
      </c>
      <c r="D1980" s="186">
        <v>0</v>
      </c>
      <c r="E1980" s="186">
        <v>0.65</v>
      </c>
      <c r="F1980" s="186" t="s">
        <v>160</v>
      </c>
      <c r="G1980" s="186" t="s">
        <v>160</v>
      </c>
      <c r="H1980" s="186" t="s">
        <v>160</v>
      </c>
      <c r="I1980" s="196" t="s">
        <v>160</v>
      </c>
      <c r="J1980" s="186" t="s">
        <v>160</v>
      </c>
      <c r="K1980" s="196" t="s">
        <v>160</v>
      </c>
      <c r="L1980" s="171">
        <v>0.3035</v>
      </c>
      <c r="M1980" s="172">
        <v>308</v>
      </c>
      <c r="N1980" s="173">
        <v>121.92</v>
      </c>
      <c r="O1980" s="173">
        <v>46.07</v>
      </c>
      <c r="Q1980" s="175">
        <v>42.67</v>
      </c>
      <c r="S1980" s="174">
        <f t="shared" si="60"/>
        <v>1.165664</v>
      </c>
      <c r="T1980" s="177">
        <f t="shared" si="61"/>
        <v>-1</v>
      </c>
      <c r="U1980" s="203">
        <v>1.95</v>
      </c>
      <c r="V1980" s="203">
        <v>2.93</v>
      </c>
      <c r="W1980" s="203">
        <v>4.27</v>
      </c>
      <c r="X1980" s="203">
        <v>5.25</v>
      </c>
      <c r="Y1980" s="203">
        <v>6.18</v>
      </c>
      <c r="Z1980" s="203">
        <v>5.84</v>
      </c>
      <c r="AA1980" s="203">
        <v>5.26</v>
      </c>
      <c r="AB1980" s="203">
        <v>5.05</v>
      </c>
      <c r="AC1980" s="203">
        <v>4.29</v>
      </c>
      <c r="AD1980" s="203">
        <v>3.11</v>
      </c>
      <c r="AE1980" s="203">
        <v>2.1</v>
      </c>
      <c r="AF1980" s="203">
        <v>1.62</v>
      </c>
      <c r="AG1980" s="179">
        <v>2.42801150245697</v>
      </c>
      <c r="AH1980" s="179">
        <v>3.64824292420457</v>
      </c>
      <c r="AI1980" s="179">
        <v>5.31672262332885</v>
      </c>
      <c r="AJ1980" s="179">
        <v>6.53695404507645</v>
      </c>
      <c r="AK1980" s="179">
        <v>7.69492876163285</v>
      </c>
      <c r="AL1980" s="179">
        <v>7.27158316633266</v>
      </c>
      <c r="AM1980" s="179">
        <v>6.54940538611469</v>
      </c>
      <c r="AN1980" s="179">
        <v>6.28792722431164</v>
      </c>
      <c r="AO1980" s="179">
        <v>5.34162530540533</v>
      </c>
      <c r="AP1980" s="179">
        <v>3.87236706289291</v>
      </c>
      <c r="AQ1980" s="179">
        <v>2.61478161803058</v>
      </c>
      <c r="AR1980" s="179">
        <v>2.01711724819502</v>
      </c>
      <c r="AS1980" s="177">
        <v>0.8</v>
      </c>
      <c r="AT1980" s="180">
        <v>1.04752287990255</v>
      </c>
      <c r="AU1980" s="181">
        <v>1973</v>
      </c>
    </row>
    <row r="1981" customHeight="1" spans="1:47">
      <c r="A1981" s="184" t="s">
        <v>2202</v>
      </c>
      <c r="B1981" s="185" t="s">
        <v>2268</v>
      </c>
      <c r="C1981" s="167" t="s">
        <v>2272</v>
      </c>
      <c r="D1981" s="186">
        <v>0</v>
      </c>
      <c r="E1981" s="186">
        <v>0.65</v>
      </c>
      <c r="F1981" s="186" t="s">
        <v>160</v>
      </c>
      <c r="G1981" s="186" t="s">
        <v>160</v>
      </c>
      <c r="H1981" s="186" t="s">
        <v>160</v>
      </c>
      <c r="I1981" s="196" t="s">
        <v>160</v>
      </c>
      <c r="J1981" s="186" t="s">
        <v>160</v>
      </c>
      <c r="K1981" s="196" t="s">
        <v>160</v>
      </c>
      <c r="L1981" s="171">
        <v>0.3035</v>
      </c>
      <c r="M1981" s="172">
        <v>254</v>
      </c>
      <c r="N1981" s="173">
        <v>121.47</v>
      </c>
      <c r="O1981" s="173">
        <v>45.05</v>
      </c>
      <c r="Q1981" s="175">
        <v>41.95</v>
      </c>
      <c r="S1981" s="174">
        <f t="shared" si="60"/>
        <v>1.205552</v>
      </c>
      <c r="T1981" s="177">
        <f t="shared" si="61"/>
        <v>-1</v>
      </c>
      <c r="U1981" s="203">
        <v>2.08</v>
      </c>
      <c r="V1981" s="203">
        <v>3.06</v>
      </c>
      <c r="W1981" s="203">
        <v>4.44</v>
      </c>
      <c r="X1981" s="203">
        <v>5.48</v>
      </c>
      <c r="Y1981" s="203">
        <v>6.26</v>
      </c>
      <c r="Z1981" s="203">
        <v>5.91</v>
      </c>
      <c r="AA1981" s="203">
        <v>5.37</v>
      </c>
      <c r="AB1981" s="203">
        <v>5.19</v>
      </c>
      <c r="AC1981" s="203">
        <v>4.46</v>
      </c>
      <c r="AD1981" s="203">
        <v>3.28</v>
      </c>
      <c r="AE1981" s="203">
        <v>2.22</v>
      </c>
      <c r="AF1981" s="203">
        <v>1.74</v>
      </c>
      <c r="AG1981" s="179">
        <v>2.57031706637291</v>
      </c>
      <c r="AH1981" s="179">
        <v>3.78133183802938</v>
      </c>
      <c r="AI1981" s="179">
        <v>5.48663835321911</v>
      </c>
      <c r="AJ1981" s="179">
        <v>6.77179688640556</v>
      </c>
      <c r="AK1981" s="179">
        <v>7.73566578629541</v>
      </c>
      <c r="AL1981" s="179">
        <v>7.30316051070381</v>
      </c>
      <c r="AM1981" s="179">
        <v>6.63586665693392</v>
      </c>
      <c r="AN1981" s="179">
        <v>6.41343537234396</v>
      </c>
      <c r="AO1981" s="179">
        <v>5.51135294039577</v>
      </c>
      <c r="AP1981" s="179">
        <v>4.05319229697267</v>
      </c>
      <c r="AQ1981" s="179">
        <v>2.74331917660955</v>
      </c>
      <c r="AR1981" s="179">
        <v>2.15016908436965</v>
      </c>
      <c r="AS1981" s="177">
        <v>0.8</v>
      </c>
      <c r="AT1981" s="180">
        <v>1.02855942292878</v>
      </c>
      <c r="AU1981" s="181">
        <v>1974</v>
      </c>
    </row>
    <row r="1982" customHeight="1" spans="1:47">
      <c r="A1982" s="184" t="s">
        <v>2202</v>
      </c>
      <c r="B1982" s="185" t="s">
        <v>2268</v>
      </c>
      <c r="C1982" s="167" t="s">
        <v>2273</v>
      </c>
      <c r="D1982" s="186">
        <v>0</v>
      </c>
      <c r="E1982" s="186">
        <v>0.65</v>
      </c>
      <c r="F1982" s="186" t="s">
        <v>160</v>
      </c>
      <c r="G1982" s="186" t="s">
        <v>160</v>
      </c>
      <c r="H1982" s="186" t="s">
        <v>160</v>
      </c>
      <c r="I1982" s="196" t="s">
        <v>160</v>
      </c>
      <c r="J1982" s="186" t="s">
        <v>160</v>
      </c>
      <c r="K1982" s="196" t="s">
        <v>160</v>
      </c>
      <c r="L1982" s="171">
        <v>0.3035</v>
      </c>
      <c r="M1982" s="172">
        <v>190</v>
      </c>
      <c r="N1982" s="173">
        <v>122.9</v>
      </c>
      <c r="O1982" s="173">
        <v>46.73</v>
      </c>
      <c r="Q1982" s="175">
        <v>44.43</v>
      </c>
      <c r="S1982" s="174">
        <f t="shared" si="60"/>
        <v>1.18936</v>
      </c>
      <c r="T1982" s="177">
        <f t="shared" si="61"/>
        <v>-1</v>
      </c>
      <c r="U1982" s="203">
        <v>2.02</v>
      </c>
      <c r="V1982" s="203">
        <v>3.08</v>
      </c>
      <c r="W1982" s="203">
        <v>4.43</v>
      </c>
      <c r="X1982" s="203">
        <v>5.33</v>
      </c>
      <c r="Y1982" s="203">
        <v>6.18</v>
      </c>
      <c r="Z1982" s="203">
        <v>5.98</v>
      </c>
      <c r="AA1982" s="203">
        <v>5.38</v>
      </c>
      <c r="AB1982" s="203">
        <v>5.11</v>
      </c>
      <c r="AC1982" s="203">
        <v>4.35</v>
      </c>
      <c r="AD1982" s="203">
        <v>3.19</v>
      </c>
      <c r="AE1982" s="203">
        <v>2.13</v>
      </c>
      <c r="AF1982" s="203">
        <v>1.65</v>
      </c>
      <c r="AG1982" s="179">
        <v>2.57875751664761</v>
      </c>
      <c r="AH1982" s="179">
        <v>3.9319669065716</v>
      </c>
      <c r="AI1982" s="179">
        <v>5.65539395977668</v>
      </c>
      <c r="AJ1982" s="179">
        <v>6.80434532858008</v>
      </c>
      <c r="AK1982" s="179">
        <v>7.88946606578328</v>
      </c>
      <c r="AL1982" s="179">
        <v>7.63414353938252</v>
      </c>
      <c r="AM1982" s="179">
        <v>6.86817596018026</v>
      </c>
      <c r="AN1982" s="179">
        <v>6.52349054953925</v>
      </c>
      <c r="AO1982" s="179">
        <v>5.55326494921638</v>
      </c>
      <c r="AP1982" s="179">
        <v>4.07239429609201</v>
      </c>
      <c r="AQ1982" s="179">
        <v>2.71918490616802</v>
      </c>
      <c r="AR1982" s="179">
        <v>2.10641084280621</v>
      </c>
      <c r="AS1982" s="177">
        <v>0.8</v>
      </c>
      <c r="AT1982" s="180">
        <v>1.02855942292878</v>
      </c>
      <c r="AU1982" s="181">
        <v>1975</v>
      </c>
    </row>
    <row r="1983" customHeight="1" spans="1:47">
      <c r="A1983" s="184" t="s">
        <v>2202</v>
      </c>
      <c r="B1983" s="185" t="s">
        <v>2268</v>
      </c>
      <c r="C1983" s="167" t="s">
        <v>2274</v>
      </c>
      <c r="D1983" s="186">
        <v>0</v>
      </c>
      <c r="E1983" s="186">
        <v>0.65</v>
      </c>
      <c r="F1983" s="186" t="s">
        <v>160</v>
      </c>
      <c r="G1983" s="186" t="s">
        <v>160</v>
      </c>
      <c r="H1983" s="186" t="s">
        <v>160</v>
      </c>
      <c r="I1983" s="196" t="s">
        <v>160</v>
      </c>
      <c r="J1983" s="186" t="s">
        <v>160</v>
      </c>
      <c r="K1983" s="196" t="s">
        <v>160</v>
      </c>
      <c r="L1983" s="171">
        <v>0.3035</v>
      </c>
      <c r="M1983" s="172">
        <v>309</v>
      </c>
      <c r="N1983" s="173">
        <v>121.57</v>
      </c>
      <c r="O1983" s="173">
        <v>45.38</v>
      </c>
      <c r="Q1983" s="175">
        <v>42.48</v>
      </c>
      <c r="S1983" s="174">
        <f t="shared" si="60"/>
        <v>1.205552</v>
      </c>
      <c r="T1983" s="177">
        <f t="shared" si="61"/>
        <v>-1</v>
      </c>
      <c r="U1983" s="203">
        <v>2.08</v>
      </c>
      <c r="V1983" s="203">
        <v>3.06</v>
      </c>
      <c r="W1983" s="203">
        <v>4.44</v>
      </c>
      <c r="X1983" s="203">
        <v>5.48</v>
      </c>
      <c r="Y1983" s="203">
        <v>6.26</v>
      </c>
      <c r="Z1983" s="203">
        <v>5.91</v>
      </c>
      <c r="AA1983" s="203">
        <v>5.37</v>
      </c>
      <c r="AB1983" s="203">
        <v>5.19</v>
      </c>
      <c r="AC1983" s="203">
        <v>4.46</v>
      </c>
      <c r="AD1983" s="203">
        <v>3.28</v>
      </c>
      <c r="AE1983" s="203">
        <v>2.22</v>
      </c>
      <c r="AF1983" s="203">
        <v>1.74</v>
      </c>
      <c r="AG1983" s="179">
        <v>2.58815029131883</v>
      </c>
      <c r="AH1983" s="179">
        <v>3.8075672554979</v>
      </c>
      <c r="AI1983" s="179">
        <v>5.52470542954597</v>
      </c>
      <c r="AJ1983" s="179">
        <v>6.81878057520538</v>
      </c>
      <c r="AK1983" s="179">
        <v>7.78933693444994</v>
      </c>
      <c r="AL1983" s="179">
        <v>7.35383087581456</v>
      </c>
      <c r="AM1983" s="179">
        <v>6.68190724249141</v>
      </c>
      <c r="AN1983" s="179">
        <v>6.45793269805035</v>
      </c>
      <c r="AO1983" s="179">
        <v>5.54959149003942</v>
      </c>
      <c r="AP1983" s="179">
        <v>4.08131392092585</v>
      </c>
      <c r="AQ1983" s="179">
        <v>2.76235271477298</v>
      </c>
      <c r="AR1983" s="179">
        <v>2.16508726293018</v>
      </c>
      <c r="AS1983" s="177">
        <v>0.8</v>
      </c>
      <c r="AT1983" s="180">
        <v>1.02848238672176</v>
      </c>
      <c r="AU1983" s="181">
        <v>1976</v>
      </c>
    </row>
    <row r="1984" customHeight="1" spans="1:47">
      <c r="A1984" s="184" t="s">
        <v>2202</v>
      </c>
      <c r="B1984" s="185" t="s">
        <v>2275</v>
      </c>
      <c r="C1984" s="167" t="s">
        <v>2276</v>
      </c>
      <c r="D1984" s="186">
        <v>0</v>
      </c>
      <c r="E1984" s="186">
        <v>0.55</v>
      </c>
      <c r="F1984" s="186" t="s">
        <v>160</v>
      </c>
      <c r="G1984" s="186" t="s">
        <v>160</v>
      </c>
      <c r="H1984" s="186" t="s">
        <v>160</v>
      </c>
      <c r="I1984" s="196" t="s">
        <v>160</v>
      </c>
      <c r="J1984" s="186" t="s">
        <v>160</v>
      </c>
      <c r="K1984" s="196" t="s">
        <v>160</v>
      </c>
      <c r="L1984" s="171">
        <v>0.2772</v>
      </c>
      <c r="M1984" s="172">
        <v>1464</v>
      </c>
      <c r="N1984" s="173">
        <v>110</v>
      </c>
      <c r="O1984" s="173">
        <v>39.82</v>
      </c>
      <c r="Q1984" s="175">
        <v>38.12</v>
      </c>
      <c r="S1984" s="174">
        <f t="shared" si="60"/>
        <v>1.335808</v>
      </c>
      <c r="T1984" s="177">
        <f t="shared" si="61"/>
        <v>-1</v>
      </c>
      <c r="U1984" s="203">
        <v>2.85</v>
      </c>
      <c r="V1984" s="203">
        <v>3.72</v>
      </c>
      <c r="W1984" s="203">
        <v>4.76</v>
      </c>
      <c r="X1984" s="203">
        <v>5.96</v>
      </c>
      <c r="Y1984" s="203">
        <v>6.45</v>
      </c>
      <c r="Z1984" s="203">
        <v>6.36</v>
      </c>
      <c r="AA1984" s="203">
        <v>5.86</v>
      </c>
      <c r="AB1984" s="203">
        <v>5.16</v>
      </c>
      <c r="AC1984" s="203">
        <v>4.47</v>
      </c>
      <c r="AD1984" s="203">
        <v>3.83</v>
      </c>
      <c r="AE1984" s="203">
        <v>2.95</v>
      </c>
      <c r="AF1984" s="203">
        <v>2.49</v>
      </c>
      <c r="AG1984" s="179">
        <v>3.37894727385972</v>
      </c>
      <c r="AH1984" s="179">
        <v>4.41041538903795</v>
      </c>
      <c r="AI1984" s="179">
        <v>5.64343474511307</v>
      </c>
      <c r="AJ1984" s="179">
        <v>7.06614938673821</v>
      </c>
      <c r="AK1984" s="179">
        <v>7.64709119873515</v>
      </c>
      <c r="AL1984" s="179">
        <v>7.54038760061326</v>
      </c>
      <c r="AM1984" s="179">
        <v>6.94758983326945</v>
      </c>
      <c r="AN1984" s="179">
        <v>6.11767295898812</v>
      </c>
      <c r="AO1984" s="179">
        <v>5.29961204005366</v>
      </c>
      <c r="AP1984" s="179">
        <v>4.54083089785358</v>
      </c>
      <c r="AQ1984" s="179">
        <v>3.49750682732848</v>
      </c>
      <c r="AR1984" s="179">
        <v>2.95213288137217</v>
      </c>
      <c r="AS1984" s="177">
        <v>0.8</v>
      </c>
      <c r="AT1984" s="180">
        <v>1.02778700634061</v>
      </c>
      <c r="AU1984" s="181">
        <v>1977</v>
      </c>
    </row>
    <row r="1985" customHeight="1" spans="1:47">
      <c r="A1985" s="184" t="s">
        <v>2202</v>
      </c>
      <c r="B1985" s="185" t="s">
        <v>2275</v>
      </c>
      <c r="C1985" s="167" t="s">
        <v>2277</v>
      </c>
      <c r="D1985" s="186">
        <v>0</v>
      </c>
      <c r="E1985" s="186">
        <v>0.55</v>
      </c>
      <c r="F1985" s="186" t="s">
        <v>160</v>
      </c>
      <c r="G1985" s="186" t="s">
        <v>160</v>
      </c>
      <c r="H1985" s="186" t="s">
        <v>160</v>
      </c>
      <c r="I1985" s="196" t="s">
        <v>160</v>
      </c>
      <c r="J1985" s="186" t="s">
        <v>160</v>
      </c>
      <c r="K1985" s="196" t="s">
        <v>160</v>
      </c>
      <c r="L1985" s="171">
        <v>0.2772</v>
      </c>
      <c r="M1985" s="172">
        <v>1006</v>
      </c>
      <c r="N1985" s="173">
        <v>110.03</v>
      </c>
      <c r="O1985" s="173">
        <v>40.4</v>
      </c>
      <c r="Q1985" s="175">
        <v>38</v>
      </c>
      <c r="S1985" s="174">
        <f t="shared" si="60"/>
        <v>1.33724</v>
      </c>
      <c r="T1985" s="177">
        <f t="shared" si="61"/>
        <v>-1</v>
      </c>
      <c r="U1985" s="203">
        <v>2.69</v>
      </c>
      <c r="V1985" s="203">
        <v>3.59</v>
      </c>
      <c r="W1985" s="203">
        <v>4.78</v>
      </c>
      <c r="X1985" s="203">
        <v>6</v>
      </c>
      <c r="Y1985" s="203">
        <v>6.53</v>
      </c>
      <c r="Z1985" s="203">
        <v>6.44</v>
      </c>
      <c r="AA1985" s="203">
        <v>6.03</v>
      </c>
      <c r="AB1985" s="203">
        <v>5.25</v>
      </c>
      <c r="AC1985" s="203">
        <v>4.57</v>
      </c>
      <c r="AD1985" s="203">
        <v>3.82</v>
      </c>
      <c r="AE1985" s="203">
        <v>2.88</v>
      </c>
      <c r="AF1985" s="203">
        <v>2.33</v>
      </c>
      <c r="AG1985" s="179">
        <v>3.18553097424546</v>
      </c>
      <c r="AH1985" s="179">
        <v>4.25132200652089</v>
      </c>
      <c r="AI1985" s="179">
        <v>5.66053459364063</v>
      </c>
      <c r="AJ1985" s="179">
        <v>7.10527354850289</v>
      </c>
      <c r="AK1985" s="179">
        <v>7.73290604528731</v>
      </c>
      <c r="AL1985" s="179">
        <v>7.62632694205977</v>
      </c>
      <c r="AM1985" s="179">
        <v>7.1407999162454</v>
      </c>
      <c r="AN1985" s="179">
        <v>6.21711435494003</v>
      </c>
      <c r="AO1985" s="179">
        <v>5.41185001944303</v>
      </c>
      <c r="AP1985" s="179">
        <v>4.52369082588017</v>
      </c>
      <c r="AQ1985" s="179">
        <v>3.41053130328138</v>
      </c>
      <c r="AR1985" s="179">
        <v>2.75921456133529</v>
      </c>
      <c r="AS1985" s="177">
        <v>0.8</v>
      </c>
      <c r="AT1985" s="180">
        <v>1.02797786087411</v>
      </c>
      <c r="AU1985" s="181">
        <v>1978</v>
      </c>
    </row>
    <row r="1986" customHeight="1" spans="1:47">
      <c r="A1986" s="184" t="s">
        <v>2202</v>
      </c>
      <c r="B1986" s="185" t="s">
        <v>2275</v>
      </c>
      <c r="C1986" s="167" t="s">
        <v>2278</v>
      </c>
      <c r="D1986" s="186">
        <v>0</v>
      </c>
      <c r="E1986" s="186">
        <v>0.55</v>
      </c>
      <c r="F1986" s="186" t="s">
        <v>160</v>
      </c>
      <c r="G1986" s="186" t="s">
        <v>160</v>
      </c>
      <c r="H1986" s="186" t="s">
        <v>160</v>
      </c>
      <c r="I1986" s="196" t="s">
        <v>160</v>
      </c>
      <c r="J1986" s="186" t="s">
        <v>160</v>
      </c>
      <c r="K1986" s="196" t="s">
        <v>160</v>
      </c>
      <c r="L1986" s="171">
        <v>0.2772</v>
      </c>
      <c r="M1986" s="172">
        <v>1139</v>
      </c>
      <c r="N1986" s="173">
        <v>111.23</v>
      </c>
      <c r="O1986" s="173">
        <v>39.87</v>
      </c>
      <c r="Q1986" s="175">
        <v>38.27</v>
      </c>
      <c r="S1986" s="174">
        <f t="shared" si="60"/>
        <v>1.33816</v>
      </c>
      <c r="T1986" s="177">
        <f t="shared" si="61"/>
        <v>-1</v>
      </c>
      <c r="U1986" s="203">
        <v>2.84</v>
      </c>
      <c r="V1986" s="203">
        <v>3.74</v>
      </c>
      <c r="W1986" s="203">
        <v>4.79</v>
      </c>
      <c r="X1986" s="203">
        <v>5.99</v>
      </c>
      <c r="Y1986" s="203">
        <v>6.38</v>
      </c>
      <c r="Z1986" s="203">
        <v>6.37</v>
      </c>
      <c r="AA1986" s="203">
        <v>5.81</v>
      </c>
      <c r="AB1986" s="203">
        <v>5.23</v>
      </c>
      <c r="AC1986" s="203">
        <v>4.52</v>
      </c>
      <c r="AD1986" s="203">
        <v>3.83</v>
      </c>
      <c r="AE1986" s="203">
        <v>2.96</v>
      </c>
      <c r="AF1986" s="203">
        <v>2.5</v>
      </c>
      <c r="AG1986" s="179">
        <v>3.37314306211514</v>
      </c>
      <c r="AH1986" s="179">
        <v>4.44209684940515</v>
      </c>
      <c r="AI1986" s="179">
        <v>5.6892096012435</v>
      </c>
      <c r="AJ1986" s="179">
        <v>7.11448131763018</v>
      </c>
      <c r="AK1986" s="179">
        <v>7.57769462545585</v>
      </c>
      <c r="AL1986" s="179">
        <v>7.56581736115263</v>
      </c>
      <c r="AM1986" s="179">
        <v>6.90069056017218</v>
      </c>
      <c r="AN1986" s="179">
        <v>6.21180923058528</v>
      </c>
      <c r="AO1986" s="179">
        <v>5.36852346505649</v>
      </c>
      <c r="AP1986" s="179">
        <v>4.54899222813415</v>
      </c>
      <c r="AQ1986" s="179">
        <v>3.51567023375381</v>
      </c>
      <c r="AR1986" s="179">
        <v>2.96931607580558</v>
      </c>
      <c r="AS1986" s="177">
        <v>0.8</v>
      </c>
      <c r="AT1986" s="180">
        <v>1.02953288045381</v>
      </c>
      <c r="AU1986" s="181">
        <v>1979</v>
      </c>
    </row>
    <row r="1987" customHeight="1" spans="1:47">
      <c r="A1987" s="184" t="s">
        <v>2202</v>
      </c>
      <c r="B1987" s="185" t="s">
        <v>2275</v>
      </c>
      <c r="C1987" s="167" t="s">
        <v>2279</v>
      </c>
      <c r="D1987" s="186">
        <v>0</v>
      </c>
      <c r="E1987" s="186">
        <v>0.55</v>
      </c>
      <c r="F1987" s="186" t="s">
        <v>160</v>
      </c>
      <c r="G1987" s="186" t="s">
        <v>160</v>
      </c>
      <c r="H1987" s="186" t="s">
        <v>160</v>
      </c>
      <c r="I1987" s="196" t="s">
        <v>160</v>
      </c>
      <c r="J1987" s="186" t="s">
        <v>160</v>
      </c>
      <c r="K1987" s="196" t="s">
        <v>160</v>
      </c>
      <c r="L1987" s="171">
        <v>0.2772</v>
      </c>
      <c r="M1987" s="172">
        <v>1343</v>
      </c>
      <c r="N1987" s="173">
        <v>107.48</v>
      </c>
      <c r="O1987" s="173">
        <v>38.18</v>
      </c>
      <c r="Q1987" s="175">
        <v>36.28</v>
      </c>
      <c r="S1987" s="174">
        <f t="shared" si="60"/>
        <v>1.355624</v>
      </c>
      <c r="T1987" s="177">
        <f t="shared" si="61"/>
        <v>-1</v>
      </c>
      <c r="U1987" s="203">
        <v>3.02</v>
      </c>
      <c r="V1987" s="203">
        <v>3.87</v>
      </c>
      <c r="W1987" s="203">
        <v>4.86</v>
      </c>
      <c r="X1987" s="203">
        <v>5.95</v>
      </c>
      <c r="Y1987" s="203">
        <v>6.35</v>
      </c>
      <c r="Z1987" s="203">
        <v>6.4</v>
      </c>
      <c r="AA1987" s="203">
        <v>6.01</v>
      </c>
      <c r="AB1987" s="203">
        <v>5.21</v>
      </c>
      <c r="AC1987" s="203">
        <v>4.5</v>
      </c>
      <c r="AD1987" s="203">
        <v>3.81</v>
      </c>
      <c r="AE1987" s="203">
        <v>3.09</v>
      </c>
      <c r="AF1987" s="203">
        <v>2.61</v>
      </c>
      <c r="AG1987" s="179">
        <v>3.51395596419066</v>
      </c>
      <c r="AH1987" s="179">
        <v>4.50298330510525</v>
      </c>
      <c r="AI1987" s="179">
        <v>5.65490926687636</v>
      </c>
      <c r="AJ1987" s="179">
        <v>6.92319138640213</v>
      </c>
      <c r="AK1987" s="179">
        <v>7.38861601742076</v>
      </c>
      <c r="AL1987" s="179">
        <v>7.44679409629809</v>
      </c>
      <c r="AM1987" s="179">
        <v>6.99300508105492</v>
      </c>
      <c r="AN1987" s="179">
        <v>6.06215581901766</v>
      </c>
      <c r="AO1987" s="179">
        <v>5.23602709895959</v>
      </c>
      <c r="AP1987" s="179">
        <v>4.43316961045246</v>
      </c>
      <c r="AQ1987" s="179">
        <v>3.59540527461892</v>
      </c>
      <c r="AR1987" s="179">
        <v>3.03689571739656</v>
      </c>
      <c r="AS1987" s="177">
        <v>0.8</v>
      </c>
      <c r="AT1987" s="180">
        <v>1.02855942292878</v>
      </c>
      <c r="AU1987" s="181">
        <v>1980</v>
      </c>
    </row>
    <row r="1988" customHeight="1" spans="1:47">
      <c r="A1988" s="184" t="s">
        <v>2202</v>
      </c>
      <c r="B1988" s="185" t="s">
        <v>2275</v>
      </c>
      <c r="C1988" s="167" t="s">
        <v>2280</v>
      </c>
      <c r="D1988" s="186">
        <v>0</v>
      </c>
      <c r="E1988" s="186">
        <v>0.55</v>
      </c>
      <c r="F1988" s="186" t="s">
        <v>160</v>
      </c>
      <c r="G1988" s="186" t="s">
        <v>160</v>
      </c>
      <c r="H1988" s="186" t="s">
        <v>160</v>
      </c>
      <c r="I1988" s="196" t="s">
        <v>160</v>
      </c>
      <c r="J1988" s="186" t="s">
        <v>160</v>
      </c>
      <c r="K1988" s="196" t="s">
        <v>160</v>
      </c>
      <c r="L1988" s="171">
        <v>0.2772</v>
      </c>
      <c r="M1988" s="172">
        <v>1374</v>
      </c>
      <c r="N1988" s="173">
        <v>107.98</v>
      </c>
      <c r="O1988" s="173">
        <v>39.1</v>
      </c>
      <c r="Q1988" s="175">
        <v>37.3</v>
      </c>
      <c r="S1988" s="174">
        <f t="shared" si="60"/>
        <v>1.35808</v>
      </c>
      <c r="T1988" s="177">
        <f t="shared" si="61"/>
        <v>-1</v>
      </c>
      <c r="U1988" s="203">
        <v>2.9</v>
      </c>
      <c r="V1988" s="203">
        <v>3.84</v>
      </c>
      <c r="W1988" s="203">
        <v>4.87</v>
      </c>
      <c r="X1988" s="203">
        <v>6.01</v>
      </c>
      <c r="Y1988" s="203">
        <v>6.48</v>
      </c>
      <c r="Z1988" s="203">
        <v>6.45</v>
      </c>
      <c r="AA1988" s="203">
        <v>6</v>
      </c>
      <c r="AB1988" s="203">
        <v>5.23</v>
      </c>
      <c r="AC1988" s="203">
        <v>4.54</v>
      </c>
      <c r="AD1988" s="203">
        <v>3.88</v>
      </c>
      <c r="AE1988" s="203">
        <v>3.06</v>
      </c>
      <c r="AF1988" s="203">
        <v>2.52</v>
      </c>
      <c r="AG1988" s="179">
        <v>3.4095157869934</v>
      </c>
      <c r="AH1988" s="179">
        <v>4.51466918001885</v>
      </c>
      <c r="AI1988" s="179">
        <v>5.72563513195099</v>
      </c>
      <c r="AJ1988" s="179">
        <v>7.06592754476909</v>
      </c>
      <c r="AK1988" s="179">
        <v>7.61850424128181</v>
      </c>
      <c r="AL1988" s="179">
        <v>7.58323338831291</v>
      </c>
      <c r="AM1988" s="179">
        <v>7.05417059377945</v>
      </c>
      <c r="AN1988" s="179">
        <v>6.14888536757776</v>
      </c>
      <c r="AO1988" s="179">
        <v>5.33765574929312</v>
      </c>
      <c r="AP1988" s="179">
        <v>4.56169698397738</v>
      </c>
      <c r="AQ1988" s="179">
        <v>3.59762700282752</v>
      </c>
      <c r="AR1988" s="179">
        <v>2.96275164938737</v>
      </c>
      <c r="AS1988" s="177">
        <v>0.8</v>
      </c>
      <c r="AT1988" s="180">
        <v>1.02654291752964</v>
      </c>
      <c r="AU1988" s="181">
        <v>1981</v>
      </c>
    </row>
    <row r="1989" customHeight="1" spans="1:47">
      <c r="A1989" s="184" t="s">
        <v>2202</v>
      </c>
      <c r="B1989" s="185" t="s">
        <v>2275</v>
      </c>
      <c r="C1989" s="167" t="s">
        <v>2281</v>
      </c>
      <c r="D1989" s="186">
        <v>0</v>
      </c>
      <c r="E1989" s="186">
        <v>0.55</v>
      </c>
      <c r="F1989" s="186" t="s">
        <v>160</v>
      </c>
      <c r="G1989" s="186" t="s">
        <v>160</v>
      </c>
      <c r="H1989" s="186" t="s">
        <v>160</v>
      </c>
      <c r="I1989" s="196" t="s">
        <v>160</v>
      </c>
      <c r="J1989" s="186" t="s">
        <v>160</v>
      </c>
      <c r="K1989" s="196" t="s">
        <v>160</v>
      </c>
      <c r="L1989" s="171">
        <v>0.2772</v>
      </c>
      <c r="M1989" s="172">
        <v>1391</v>
      </c>
      <c r="N1989" s="173">
        <v>108.72</v>
      </c>
      <c r="O1989" s="173">
        <v>39.83</v>
      </c>
      <c r="Q1989" s="175">
        <v>38.43</v>
      </c>
      <c r="S1989" s="174">
        <f t="shared" si="60"/>
        <v>1.361552</v>
      </c>
      <c r="T1989" s="177">
        <f t="shared" si="61"/>
        <v>-1</v>
      </c>
      <c r="U1989" s="203">
        <v>2.91</v>
      </c>
      <c r="V1989" s="203">
        <v>3.83</v>
      </c>
      <c r="W1989" s="203">
        <v>4.88</v>
      </c>
      <c r="X1989" s="203">
        <v>6.03</v>
      </c>
      <c r="Y1989" s="203">
        <v>6.51</v>
      </c>
      <c r="Z1989" s="203">
        <v>6.45</v>
      </c>
      <c r="AA1989" s="203">
        <v>6.06</v>
      </c>
      <c r="AB1989" s="203">
        <v>5.2</v>
      </c>
      <c r="AC1989" s="203">
        <v>4.55</v>
      </c>
      <c r="AD1989" s="203">
        <v>3.92</v>
      </c>
      <c r="AE1989" s="203">
        <v>3.06</v>
      </c>
      <c r="AF1989" s="203">
        <v>2.52</v>
      </c>
      <c r="AG1989" s="179">
        <v>3.46693755361529</v>
      </c>
      <c r="AH1989" s="179">
        <v>4.56301403104692</v>
      </c>
      <c r="AI1989" s="179">
        <v>5.81397088028955</v>
      </c>
      <c r="AJ1989" s="179">
        <v>7.1840664770791</v>
      </c>
      <c r="AK1989" s="179">
        <v>7.7559324653043</v>
      </c>
      <c r="AL1989" s="179">
        <v>7.68444921677615</v>
      </c>
      <c r="AM1989" s="179">
        <v>7.21980810134317</v>
      </c>
      <c r="AN1989" s="179">
        <v>6.19521487243969</v>
      </c>
      <c r="AO1989" s="179">
        <v>5.42081301338473</v>
      </c>
      <c r="AP1989" s="179">
        <v>4.67023890383915</v>
      </c>
      <c r="AQ1989" s="179">
        <v>3.64564567493566</v>
      </c>
      <c r="AR1989" s="179">
        <v>3.00229643818231</v>
      </c>
      <c r="AS1989" s="177">
        <v>0.8</v>
      </c>
      <c r="AT1989" s="180">
        <v>1.02654291752964</v>
      </c>
      <c r="AU1989" s="181">
        <v>1982</v>
      </c>
    </row>
    <row r="1990" customHeight="1" spans="1:47">
      <c r="A1990" s="184" t="s">
        <v>2202</v>
      </c>
      <c r="B1990" s="185" t="s">
        <v>2275</v>
      </c>
      <c r="C1990" s="167" t="s">
        <v>2282</v>
      </c>
      <c r="D1990" s="186">
        <v>0</v>
      </c>
      <c r="E1990" s="186">
        <v>0.55</v>
      </c>
      <c r="F1990" s="186" t="s">
        <v>160</v>
      </c>
      <c r="G1990" s="186" t="s">
        <v>160</v>
      </c>
      <c r="H1990" s="186" t="s">
        <v>160</v>
      </c>
      <c r="I1990" s="196" t="s">
        <v>160</v>
      </c>
      <c r="J1990" s="186" t="s">
        <v>160</v>
      </c>
      <c r="K1990" s="196" t="s">
        <v>160</v>
      </c>
      <c r="L1990" s="171">
        <v>0.2772</v>
      </c>
      <c r="M1990" s="172">
        <v>1323</v>
      </c>
      <c r="N1990" s="173">
        <v>108.85</v>
      </c>
      <c r="O1990" s="173">
        <v>38.6</v>
      </c>
      <c r="Q1990" s="175">
        <v>36.8</v>
      </c>
      <c r="S1990" s="174">
        <f t="shared" si="60"/>
        <v>1.3508</v>
      </c>
      <c r="T1990" s="177">
        <f t="shared" si="61"/>
        <v>-1</v>
      </c>
      <c r="U1990" s="203">
        <v>2.98</v>
      </c>
      <c r="V1990" s="203">
        <v>3.83</v>
      </c>
      <c r="W1990" s="203">
        <v>4.8</v>
      </c>
      <c r="X1990" s="203">
        <v>5.94</v>
      </c>
      <c r="Y1990" s="203">
        <v>6.4</v>
      </c>
      <c r="Z1990" s="203">
        <v>6.42</v>
      </c>
      <c r="AA1990" s="203">
        <v>6.03</v>
      </c>
      <c r="AB1990" s="203">
        <v>5.13</v>
      </c>
      <c r="AC1990" s="203">
        <v>4.45</v>
      </c>
      <c r="AD1990" s="203">
        <v>3.84</v>
      </c>
      <c r="AE1990" s="203">
        <v>3.08</v>
      </c>
      <c r="AF1990" s="203">
        <v>2.58</v>
      </c>
      <c r="AG1990" s="179">
        <v>3.48406739709802</v>
      </c>
      <c r="AH1990" s="179">
        <v>4.47784501036423</v>
      </c>
      <c r="AI1990" s="179">
        <v>5.61192063962096</v>
      </c>
      <c r="AJ1990" s="179">
        <v>6.94475179153094</v>
      </c>
      <c r="AK1990" s="179">
        <v>7.48256085282795</v>
      </c>
      <c r="AL1990" s="179">
        <v>7.50594385549304</v>
      </c>
      <c r="AM1990" s="179">
        <v>7.04997530352384</v>
      </c>
      <c r="AN1990" s="179">
        <v>5.99774018359491</v>
      </c>
      <c r="AO1990" s="179">
        <v>5.20271809298194</v>
      </c>
      <c r="AP1990" s="179">
        <v>4.48953651169677</v>
      </c>
      <c r="AQ1990" s="179">
        <v>3.60098241042345</v>
      </c>
      <c r="AR1990" s="179">
        <v>3.01640734379627</v>
      </c>
      <c r="AS1990" s="177">
        <v>0.8</v>
      </c>
      <c r="AT1990" s="180">
        <v>1.02629551350473</v>
      </c>
      <c r="AU1990" s="181">
        <v>1983</v>
      </c>
    </row>
    <row r="1991" customHeight="1" spans="1:47">
      <c r="A1991" s="184" t="s">
        <v>2202</v>
      </c>
      <c r="B1991" s="185" t="s">
        <v>2275</v>
      </c>
      <c r="C1991" s="167" t="s">
        <v>2283</v>
      </c>
      <c r="D1991" s="186">
        <v>0</v>
      </c>
      <c r="E1991" s="186">
        <v>0.55</v>
      </c>
      <c r="F1991" s="186" t="s">
        <v>160</v>
      </c>
      <c r="G1991" s="186" t="s">
        <v>160</v>
      </c>
      <c r="H1991" s="186" t="s">
        <v>160</v>
      </c>
      <c r="I1991" s="196" t="s">
        <v>160</v>
      </c>
      <c r="J1991" s="186" t="s">
        <v>160</v>
      </c>
      <c r="K1991" s="196" t="s">
        <v>160</v>
      </c>
      <c r="L1991" s="171">
        <v>0.2772</v>
      </c>
      <c r="M1991" s="172">
        <v>1314</v>
      </c>
      <c r="N1991" s="173">
        <v>109.73</v>
      </c>
      <c r="O1991" s="173">
        <v>39.57</v>
      </c>
      <c r="Q1991" s="175">
        <v>37.57</v>
      </c>
      <c r="S1991" s="174">
        <f t="shared" si="60"/>
        <v>1.346232</v>
      </c>
      <c r="T1991" s="177">
        <f t="shared" si="61"/>
        <v>-1</v>
      </c>
      <c r="U1991" s="203">
        <v>2.84</v>
      </c>
      <c r="V1991" s="203">
        <v>3.74</v>
      </c>
      <c r="W1991" s="203">
        <v>4.78</v>
      </c>
      <c r="X1991" s="203">
        <v>6</v>
      </c>
      <c r="Y1991" s="203">
        <v>6.51</v>
      </c>
      <c r="Z1991" s="203">
        <v>6.47</v>
      </c>
      <c r="AA1991" s="203">
        <v>5.94</v>
      </c>
      <c r="AB1991" s="203">
        <v>5.17</v>
      </c>
      <c r="AC1991" s="203">
        <v>4.53</v>
      </c>
      <c r="AD1991" s="203">
        <v>3.86</v>
      </c>
      <c r="AE1991" s="203">
        <v>2.98</v>
      </c>
      <c r="AF1991" s="203">
        <v>2.47</v>
      </c>
      <c r="AG1991" s="179">
        <v>3.34979551815735</v>
      </c>
      <c r="AH1991" s="179">
        <v>4.41135043588327</v>
      </c>
      <c r="AI1991" s="179">
        <v>5.63803611858877</v>
      </c>
      <c r="AJ1991" s="179">
        <v>7.07703278483946</v>
      </c>
      <c r="AK1991" s="179">
        <v>7.67858057155082</v>
      </c>
      <c r="AL1991" s="179">
        <v>7.63140035298522</v>
      </c>
      <c r="AM1991" s="179">
        <v>7.00626245699107</v>
      </c>
      <c r="AN1991" s="179">
        <v>6.09804324960334</v>
      </c>
      <c r="AO1991" s="179">
        <v>5.34315975255379</v>
      </c>
      <c r="AP1991" s="179">
        <v>4.55289109158005</v>
      </c>
      <c r="AQ1991" s="179">
        <v>3.51492628313693</v>
      </c>
      <c r="AR1991" s="179">
        <v>2.91337849642558</v>
      </c>
      <c r="AS1991" s="177">
        <v>0.8</v>
      </c>
      <c r="AT1991" s="180">
        <v>1.02553209537072</v>
      </c>
      <c r="AU1991" s="181">
        <v>1984</v>
      </c>
    </row>
    <row r="1992" customHeight="1" spans="1:47">
      <c r="A1992" s="184" t="s">
        <v>2202</v>
      </c>
      <c r="B1992" s="185" t="s">
        <v>2284</v>
      </c>
      <c r="C1992" s="167" t="s">
        <v>2285</v>
      </c>
      <c r="D1992" s="186">
        <v>0</v>
      </c>
      <c r="E1992" s="186">
        <v>0.55</v>
      </c>
      <c r="F1992" s="186" t="s">
        <v>160</v>
      </c>
      <c r="G1992" s="186" t="s">
        <v>160</v>
      </c>
      <c r="H1992" s="186" t="s">
        <v>160</v>
      </c>
      <c r="I1992" s="196" t="s">
        <v>160</v>
      </c>
      <c r="J1992" s="186" t="s">
        <v>160</v>
      </c>
      <c r="K1992" s="196" t="s">
        <v>160</v>
      </c>
      <c r="L1992" s="171">
        <v>0.2772</v>
      </c>
      <c r="M1992" s="172">
        <v>963</v>
      </c>
      <c r="N1992" s="173">
        <v>111.98</v>
      </c>
      <c r="O1992" s="173">
        <v>43.65</v>
      </c>
      <c r="Q1992" s="175">
        <v>40.85</v>
      </c>
      <c r="S1992" s="174">
        <f t="shared" si="60"/>
        <v>1.331528</v>
      </c>
      <c r="T1992" s="177">
        <f t="shared" si="61"/>
        <v>-1</v>
      </c>
      <c r="U1992" s="203">
        <v>2.37</v>
      </c>
      <c r="V1992" s="203">
        <v>3.42</v>
      </c>
      <c r="W1992" s="203">
        <v>4.85</v>
      </c>
      <c r="X1992" s="203">
        <v>6.03</v>
      </c>
      <c r="Y1992" s="203">
        <v>6.66</v>
      </c>
      <c r="Z1992" s="203">
        <v>6.76</v>
      </c>
      <c r="AA1992" s="203">
        <v>6.23</v>
      </c>
      <c r="AB1992" s="203">
        <v>5.48</v>
      </c>
      <c r="AC1992" s="203">
        <v>4.81</v>
      </c>
      <c r="AD1992" s="203">
        <v>3.57</v>
      </c>
      <c r="AE1992" s="203">
        <v>2.5</v>
      </c>
      <c r="AF1992" s="203">
        <v>1.99</v>
      </c>
      <c r="AG1992" s="179">
        <v>2.90578138799935</v>
      </c>
      <c r="AH1992" s="179">
        <v>4.19315288901172</v>
      </c>
      <c r="AI1992" s="179">
        <v>5.94643026658095</v>
      </c>
      <c r="AJ1992" s="179">
        <v>7.39319062009961</v>
      </c>
      <c r="AK1992" s="179">
        <v>8.16561352070704</v>
      </c>
      <c r="AL1992" s="179">
        <v>8.28822033032726</v>
      </c>
      <c r="AM1992" s="179">
        <v>7.63840423934007</v>
      </c>
      <c r="AN1992" s="179">
        <v>6.71885316718837</v>
      </c>
      <c r="AO1992" s="179">
        <v>5.89738754273286</v>
      </c>
      <c r="AP1992" s="179">
        <v>4.37706310344206</v>
      </c>
      <c r="AQ1992" s="179">
        <v>3.06517024050564</v>
      </c>
      <c r="AR1992" s="179">
        <v>2.43987551144249</v>
      </c>
      <c r="AS1992" s="177">
        <v>0.8</v>
      </c>
      <c r="AT1992" s="180">
        <v>1.03636120061765</v>
      </c>
      <c r="AU1992" s="181">
        <v>1985</v>
      </c>
    </row>
    <row r="1993" customHeight="1" spans="1:47">
      <c r="A1993" s="184" t="s">
        <v>2202</v>
      </c>
      <c r="B1993" s="185" t="s">
        <v>2284</v>
      </c>
      <c r="C1993" s="167" t="s">
        <v>2286</v>
      </c>
      <c r="D1993" s="186">
        <v>0</v>
      </c>
      <c r="E1993" s="186">
        <v>0.55</v>
      </c>
      <c r="F1993" s="186" t="s">
        <v>160</v>
      </c>
      <c r="G1993" s="186" t="s">
        <v>160</v>
      </c>
      <c r="H1993" s="186" t="s">
        <v>160</v>
      </c>
      <c r="I1993" s="196" t="s">
        <v>160</v>
      </c>
      <c r="J1993" s="186" t="s">
        <v>160</v>
      </c>
      <c r="K1993" s="196" t="s">
        <v>160</v>
      </c>
      <c r="L1993" s="171">
        <v>0.2772</v>
      </c>
      <c r="M1993" s="172">
        <v>995</v>
      </c>
      <c r="N1993" s="173">
        <v>116.07</v>
      </c>
      <c r="O1993" s="173">
        <v>43.93</v>
      </c>
      <c r="Q1993" s="175">
        <v>40.23</v>
      </c>
      <c r="S1993" s="174">
        <f t="shared" si="60"/>
        <v>1.266336</v>
      </c>
      <c r="T1993" s="177">
        <f t="shared" si="61"/>
        <v>-1</v>
      </c>
      <c r="U1993" s="203">
        <v>2.19</v>
      </c>
      <c r="V1993" s="203">
        <v>3.09</v>
      </c>
      <c r="W1993" s="203">
        <v>4.34</v>
      </c>
      <c r="X1993" s="203">
        <v>5.78</v>
      </c>
      <c r="Y1993" s="203">
        <v>6.51</v>
      </c>
      <c r="Z1993" s="203">
        <v>6.37</v>
      </c>
      <c r="AA1993" s="203">
        <v>5.86</v>
      </c>
      <c r="AB1993" s="203">
        <v>5.49</v>
      </c>
      <c r="AC1993" s="203">
        <v>4.66</v>
      </c>
      <c r="AD1993" s="203">
        <v>3.44</v>
      </c>
      <c r="AE1993" s="203">
        <v>2.38</v>
      </c>
      <c r="AF1993" s="203">
        <v>1.87</v>
      </c>
      <c r="AG1993" s="179">
        <v>2.65742191645819</v>
      </c>
      <c r="AH1993" s="179">
        <v>3.74951311500265</v>
      </c>
      <c r="AI1993" s="179">
        <v>5.26630644631441</v>
      </c>
      <c r="AJ1993" s="179">
        <v>7.01365236398554</v>
      </c>
      <c r="AK1993" s="179">
        <v>7.89945966947161</v>
      </c>
      <c r="AL1993" s="179">
        <v>7.72957881636469</v>
      </c>
      <c r="AM1993" s="179">
        <v>7.1107271371895</v>
      </c>
      <c r="AN1993" s="179">
        <v>6.66175631112122</v>
      </c>
      <c r="AO1993" s="179">
        <v>5.65460553913021</v>
      </c>
      <c r="AP1993" s="179">
        <v>4.17421524776994</v>
      </c>
      <c r="AQ1993" s="179">
        <v>2.88797450281758</v>
      </c>
      <c r="AR1993" s="179">
        <v>2.26912282364238</v>
      </c>
      <c r="AS1993" s="177">
        <v>0.8</v>
      </c>
      <c r="AT1993" s="180">
        <v>1.03653042086486</v>
      </c>
      <c r="AU1993" s="181">
        <v>1986</v>
      </c>
    </row>
    <row r="1994" customHeight="1" spans="1:47">
      <c r="A1994" s="184" t="s">
        <v>2202</v>
      </c>
      <c r="B1994" s="185" t="s">
        <v>2284</v>
      </c>
      <c r="C1994" s="167" t="s">
        <v>2287</v>
      </c>
      <c r="D1994" s="186">
        <v>0</v>
      </c>
      <c r="E1994" s="186">
        <v>0.55</v>
      </c>
      <c r="F1994" s="186" t="s">
        <v>160</v>
      </c>
      <c r="G1994" s="186" t="s">
        <v>160</v>
      </c>
      <c r="H1994" s="186" t="s">
        <v>160</v>
      </c>
      <c r="I1994" s="196" t="s">
        <v>160</v>
      </c>
      <c r="J1994" s="186" t="s">
        <v>160</v>
      </c>
      <c r="K1994" s="196" t="s">
        <v>160</v>
      </c>
      <c r="L1994" s="171">
        <v>0.2772</v>
      </c>
      <c r="M1994" s="172">
        <v>1116</v>
      </c>
      <c r="N1994" s="173">
        <v>114.97</v>
      </c>
      <c r="O1994" s="173">
        <v>44.02</v>
      </c>
      <c r="Q1994" s="175">
        <v>39.52</v>
      </c>
      <c r="S1994" s="174">
        <f t="shared" si="60"/>
        <v>1.271552</v>
      </c>
      <c r="T1994" s="177">
        <f t="shared" si="61"/>
        <v>-1</v>
      </c>
      <c r="U1994" s="203">
        <v>2.13</v>
      </c>
      <c r="V1994" s="203">
        <v>3.01</v>
      </c>
      <c r="W1994" s="203">
        <v>4.22</v>
      </c>
      <c r="X1994" s="203">
        <v>5.9</v>
      </c>
      <c r="Y1994" s="203">
        <v>6.61</v>
      </c>
      <c r="Z1994" s="203">
        <v>6.47</v>
      </c>
      <c r="AA1994" s="203">
        <v>6.08</v>
      </c>
      <c r="AB1994" s="203">
        <v>5.52</v>
      </c>
      <c r="AC1994" s="203">
        <v>4.78</v>
      </c>
      <c r="AD1994" s="203">
        <v>3.4</v>
      </c>
      <c r="AE1994" s="203">
        <v>2.27</v>
      </c>
      <c r="AF1994" s="203">
        <v>1.8</v>
      </c>
      <c r="AG1994" s="179">
        <v>2.56322579021542</v>
      </c>
      <c r="AH1994" s="179">
        <v>3.62221109321522</v>
      </c>
      <c r="AI1994" s="179">
        <v>5.07831588483994</v>
      </c>
      <c r="AJ1994" s="179">
        <v>7.10001509965774</v>
      </c>
      <c r="AK1994" s="179">
        <v>7.95442369639622</v>
      </c>
      <c r="AL1994" s="179">
        <v>7.78594876182807</v>
      </c>
      <c r="AM1994" s="179">
        <v>7.31662572981679</v>
      </c>
      <c r="AN1994" s="179">
        <v>6.64272599154419</v>
      </c>
      <c r="AO1994" s="179">
        <v>5.75221562311254</v>
      </c>
      <c r="AP1994" s="179">
        <v>4.0915341252265</v>
      </c>
      <c r="AQ1994" s="179">
        <v>2.73170072478357</v>
      </c>
      <c r="AR1994" s="179">
        <v>2.1661063015905</v>
      </c>
      <c r="AS1994" s="177">
        <v>0.8</v>
      </c>
      <c r="AT1994" s="180">
        <v>1.03653042086486</v>
      </c>
      <c r="AU1994" s="181">
        <v>1987</v>
      </c>
    </row>
    <row r="1995" customHeight="1" spans="1:47">
      <c r="A1995" s="184" t="s">
        <v>2202</v>
      </c>
      <c r="B1995" s="185" t="s">
        <v>2284</v>
      </c>
      <c r="C1995" s="167" t="s">
        <v>2288</v>
      </c>
      <c r="D1995" s="186">
        <v>0</v>
      </c>
      <c r="E1995" s="186">
        <v>0.55</v>
      </c>
      <c r="F1995" s="186" t="s">
        <v>160</v>
      </c>
      <c r="G1995" s="186" t="s">
        <v>160</v>
      </c>
      <c r="H1995" s="186" t="s">
        <v>160</v>
      </c>
      <c r="I1995" s="196" t="s">
        <v>160</v>
      </c>
      <c r="J1995" s="186" t="s">
        <v>160</v>
      </c>
      <c r="K1995" s="196" t="s">
        <v>160</v>
      </c>
      <c r="L1995" s="171">
        <v>0.2772</v>
      </c>
      <c r="M1995" s="172">
        <v>1059</v>
      </c>
      <c r="N1995" s="173">
        <v>113.63</v>
      </c>
      <c r="O1995" s="173">
        <v>43.85</v>
      </c>
      <c r="Q1995" s="175">
        <v>40.05</v>
      </c>
      <c r="S1995" s="174">
        <f t="shared" ref="S1995:S2058" si="62">(U1995*31+V1995*28+W1995*31+X1995*30+Y1995*31+Z1995*30+AA1995*31+AB1995*31+AC1995*30+AD1995*31+AE1995*30+AF1995*31)*AS1995/1000</f>
        <v>1.3102</v>
      </c>
      <c r="T1995" s="177">
        <f t="shared" ref="T1995:T2058" si="63">P1995/S1995-1</f>
        <v>-1</v>
      </c>
      <c r="U1995" s="203">
        <v>2.23</v>
      </c>
      <c r="V1995" s="203">
        <v>3.14</v>
      </c>
      <c r="W1995" s="203">
        <v>4.61</v>
      </c>
      <c r="X1995" s="203">
        <v>6.05</v>
      </c>
      <c r="Y1995" s="203">
        <v>6.67</v>
      </c>
      <c r="Z1995" s="203">
        <v>6.72</v>
      </c>
      <c r="AA1995" s="203">
        <v>6.25</v>
      </c>
      <c r="AB1995" s="203">
        <v>5.52</v>
      </c>
      <c r="AC1995" s="203">
        <v>4.79</v>
      </c>
      <c r="AD1995" s="203">
        <v>3.5</v>
      </c>
      <c r="AE1995" s="203">
        <v>2.45</v>
      </c>
      <c r="AF1995" s="203">
        <v>1.85</v>
      </c>
      <c r="AG1995" s="179">
        <v>2.70410392306518</v>
      </c>
      <c r="AH1995" s="179">
        <v>3.80757234010075</v>
      </c>
      <c r="AI1995" s="179">
        <v>5.59009824454282</v>
      </c>
      <c r="AJ1995" s="179">
        <v>7.3362460693024</v>
      </c>
      <c r="AK1995" s="179">
        <v>8.08805971607388</v>
      </c>
      <c r="AL1995" s="179">
        <v>8.14868984887804</v>
      </c>
      <c r="AM1995" s="179">
        <v>7.57876660051901</v>
      </c>
      <c r="AN1995" s="179">
        <v>6.69356666157839</v>
      </c>
      <c r="AO1995" s="179">
        <v>5.80836672263777</v>
      </c>
      <c r="AP1995" s="179">
        <v>4.24410929629064</v>
      </c>
      <c r="AQ1995" s="179">
        <v>2.97087650740345</v>
      </c>
      <c r="AR1995" s="179">
        <v>2.24331491375363</v>
      </c>
      <c r="AS1995" s="177">
        <v>0.8</v>
      </c>
      <c r="AT1995" s="180">
        <v>1.03598045506145</v>
      </c>
      <c r="AU1995" s="181">
        <v>1988</v>
      </c>
    </row>
    <row r="1996" customHeight="1" spans="1:47">
      <c r="A1996" s="184" t="s">
        <v>2202</v>
      </c>
      <c r="B1996" s="185" t="s">
        <v>2284</v>
      </c>
      <c r="C1996" s="167" t="s">
        <v>2289</v>
      </c>
      <c r="D1996" s="186">
        <v>0</v>
      </c>
      <c r="E1996" s="186">
        <v>0.55</v>
      </c>
      <c r="F1996" s="186" t="s">
        <v>160</v>
      </c>
      <c r="G1996" s="186" t="s">
        <v>160</v>
      </c>
      <c r="H1996" s="186" t="s">
        <v>160</v>
      </c>
      <c r="I1996" s="196" t="s">
        <v>160</v>
      </c>
      <c r="J1996" s="186" t="s">
        <v>160</v>
      </c>
      <c r="K1996" s="196" t="s">
        <v>160</v>
      </c>
      <c r="L1996" s="171">
        <v>0.2772</v>
      </c>
      <c r="M1996" s="172">
        <v>1107</v>
      </c>
      <c r="N1996" s="173">
        <v>112.65</v>
      </c>
      <c r="O1996" s="173">
        <v>42.75</v>
      </c>
      <c r="Q1996" s="175">
        <v>39.65</v>
      </c>
      <c r="S1996" s="174">
        <f t="shared" si="62"/>
        <v>1.32776</v>
      </c>
      <c r="T1996" s="177">
        <f t="shared" si="63"/>
        <v>-1</v>
      </c>
      <c r="U1996" s="203">
        <v>2.41</v>
      </c>
      <c r="V1996" s="203">
        <v>3.38</v>
      </c>
      <c r="W1996" s="203">
        <v>4.75</v>
      </c>
      <c r="X1996" s="203">
        <v>6.01</v>
      </c>
      <c r="Y1996" s="203">
        <v>6.62</v>
      </c>
      <c r="Z1996" s="203">
        <v>6.7</v>
      </c>
      <c r="AA1996" s="203">
        <v>6.23</v>
      </c>
      <c r="AB1996" s="203">
        <v>5.48</v>
      </c>
      <c r="AC1996" s="203">
        <v>4.71</v>
      </c>
      <c r="AD1996" s="203">
        <v>3.61</v>
      </c>
      <c r="AE1996" s="203">
        <v>2.55</v>
      </c>
      <c r="AF1996" s="203">
        <v>2.06</v>
      </c>
      <c r="AG1996" s="179">
        <v>2.9101799120323</v>
      </c>
      <c r="AH1996" s="179">
        <v>4.08149713803699</v>
      </c>
      <c r="AI1996" s="179">
        <v>5.73583177682714</v>
      </c>
      <c r="AJ1996" s="179">
        <v>7.25733662710128</v>
      </c>
      <c r="AK1996" s="179">
        <v>7.99393818159908</v>
      </c>
      <c r="AL1996" s="179">
        <v>8.09054166415617</v>
      </c>
      <c r="AM1996" s="179">
        <v>7.52299620413328</v>
      </c>
      <c r="AN1996" s="179">
        <v>6.61733855516057</v>
      </c>
      <c r="AO1996" s="179">
        <v>5.68753003554859</v>
      </c>
      <c r="AP1996" s="179">
        <v>4.35923215038862</v>
      </c>
      <c r="AQ1996" s="179">
        <v>3.0792360065072</v>
      </c>
      <c r="AR1996" s="179">
        <v>2.48753967584503</v>
      </c>
      <c r="AS1996" s="177">
        <v>0.8</v>
      </c>
      <c r="AT1996" s="180">
        <v>1.03598045506145</v>
      </c>
      <c r="AU1996" s="181">
        <v>1989</v>
      </c>
    </row>
    <row r="1997" customHeight="1" spans="1:47">
      <c r="A1997" s="184" t="s">
        <v>2202</v>
      </c>
      <c r="B1997" s="185" t="s">
        <v>2284</v>
      </c>
      <c r="C1997" s="167" t="s">
        <v>2290</v>
      </c>
      <c r="D1997" s="186">
        <v>0</v>
      </c>
      <c r="E1997" s="186">
        <v>0.55</v>
      </c>
      <c r="F1997" s="186" t="s">
        <v>160</v>
      </c>
      <c r="G1997" s="186" t="s">
        <v>160</v>
      </c>
      <c r="H1997" s="186" t="s">
        <v>160</v>
      </c>
      <c r="I1997" s="196" t="s">
        <v>160</v>
      </c>
      <c r="J1997" s="186" t="s">
        <v>160</v>
      </c>
      <c r="K1997" s="196" t="s">
        <v>160</v>
      </c>
      <c r="L1997" s="171">
        <v>0.2772</v>
      </c>
      <c r="M1997" s="172">
        <v>836</v>
      </c>
      <c r="N1997" s="173">
        <v>116.97</v>
      </c>
      <c r="O1997" s="173">
        <v>45.52</v>
      </c>
      <c r="Q1997" s="175">
        <v>42.02</v>
      </c>
      <c r="S1997" s="174">
        <f t="shared" si="62"/>
        <v>1.22688</v>
      </c>
      <c r="T1997" s="177">
        <f t="shared" si="63"/>
        <v>-1</v>
      </c>
      <c r="U1997" s="203">
        <v>2.06</v>
      </c>
      <c r="V1997" s="203">
        <v>3.01</v>
      </c>
      <c r="W1997" s="203">
        <v>4.34</v>
      </c>
      <c r="X1997" s="203">
        <v>5.61</v>
      </c>
      <c r="Y1997" s="203">
        <v>6.37</v>
      </c>
      <c r="Z1997" s="203">
        <v>6.19</v>
      </c>
      <c r="AA1997" s="203">
        <v>5.68</v>
      </c>
      <c r="AB1997" s="203">
        <v>5.41</v>
      </c>
      <c r="AC1997" s="203">
        <v>4.56</v>
      </c>
      <c r="AD1997" s="203">
        <v>3.24</v>
      </c>
      <c r="AE1997" s="203">
        <v>2.17</v>
      </c>
      <c r="AF1997" s="203">
        <v>1.72</v>
      </c>
      <c r="AG1997" s="179">
        <v>2.55123800208659</v>
      </c>
      <c r="AH1997" s="179">
        <v>3.72777979916536</v>
      </c>
      <c r="AI1997" s="179">
        <v>5.37493831507564</v>
      </c>
      <c r="AJ1997" s="179">
        <v>6.94778892801252</v>
      </c>
      <c r="AK1997" s="179">
        <v>7.88902236567554</v>
      </c>
      <c r="AL1997" s="179">
        <v>7.66609865675535</v>
      </c>
      <c r="AM1997" s="179">
        <v>7.03448148148148</v>
      </c>
      <c r="AN1997" s="179">
        <v>6.7000959181012</v>
      </c>
      <c r="AO1997" s="179">
        <v>5.64740062597809</v>
      </c>
      <c r="AP1997" s="179">
        <v>4.01262676056338</v>
      </c>
      <c r="AQ1997" s="179">
        <v>2.68746915753782</v>
      </c>
      <c r="AR1997" s="179">
        <v>2.13015988523735</v>
      </c>
      <c r="AS1997" s="177">
        <v>0.8</v>
      </c>
      <c r="AT1997" s="180">
        <v>1.03588879409421</v>
      </c>
      <c r="AU1997" s="181">
        <v>1990</v>
      </c>
    </row>
    <row r="1998" customHeight="1" spans="1:47">
      <c r="A1998" s="184" t="s">
        <v>2202</v>
      </c>
      <c r="B1998" s="185" t="s">
        <v>2284</v>
      </c>
      <c r="C1998" s="167" t="s">
        <v>2291</v>
      </c>
      <c r="D1998" s="186">
        <v>0</v>
      </c>
      <c r="E1998" s="186">
        <v>0.55</v>
      </c>
      <c r="F1998" s="186" t="s">
        <v>160</v>
      </c>
      <c r="G1998" s="186" t="s">
        <v>160</v>
      </c>
      <c r="H1998" s="186" t="s">
        <v>160</v>
      </c>
      <c r="I1998" s="196" t="s">
        <v>160</v>
      </c>
      <c r="J1998" s="186" t="s">
        <v>160</v>
      </c>
      <c r="K1998" s="196" t="s">
        <v>160</v>
      </c>
      <c r="L1998" s="171">
        <v>0.2772</v>
      </c>
      <c r="M1998" s="172">
        <v>996</v>
      </c>
      <c r="N1998" s="173">
        <v>117.6</v>
      </c>
      <c r="O1998" s="173">
        <v>44.58</v>
      </c>
      <c r="Q1998" s="175">
        <v>40.08</v>
      </c>
      <c r="S1998" s="174">
        <f t="shared" si="62"/>
        <v>1.229376</v>
      </c>
      <c r="T1998" s="177">
        <f t="shared" si="63"/>
        <v>-1</v>
      </c>
      <c r="U1998" s="203">
        <v>2.02</v>
      </c>
      <c r="V1998" s="203">
        <v>2.93</v>
      </c>
      <c r="W1998" s="203">
        <v>4.15</v>
      </c>
      <c r="X1998" s="203">
        <v>5.64</v>
      </c>
      <c r="Y1998" s="203">
        <v>6.37</v>
      </c>
      <c r="Z1998" s="203">
        <v>6.26</v>
      </c>
      <c r="AA1998" s="203">
        <v>5.73</v>
      </c>
      <c r="AB1998" s="203">
        <v>5.5</v>
      </c>
      <c r="AC1998" s="203">
        <v>4.63</v>
      </c>
      <c r="AD1998" s="203">
        <v>3.31</v>
      </c>
      <c r="AE1998" s="203">
        <v>2.22</v>
      </c>
      <c r="AF1998" s="203">
        <v>1.7</v>
      </c>
      <c r="AG1998" s="179">
        <v>2.44313368733406</v>
      </c>
      <c r="AH1998" s="179">
        <v>3.54375331875683</v>
      </c>
      <c r="AI1998" s="179">
        <v>5.01930930813681</v>
      </c>
      <c r="AJ1998" s="179">
        <v>6.82142277057629</v>
      </c>
      <c r="AK1998" s="179">
        <v>7.70433741995939</v>
      </c>
      <c r="AL1998" s="179">
        <v>7.57129548649071</v>
      </c>
      <c r="AM1998" s="179">
        <v>6.93027526159613</v>
      </c>
      <c r="AN1998" s="179">
        <v>6.65209667343433</v>
      </c>
      <c r="AO1998" s="179">
        <v>5.59985592690926</v>
      </c>
      <c r="AP1998" s="179">
        <v>4.00335272528502</v>
      </c>
      <c r="AQ1998" s="179">
        <v>2.68502811182258</v>
      </c>
      <c r="AR1998" s="179">
        <v>2.05610260815243</v>
      </c>
      <c r="AS1998" s="177">
        <v>0.8</v>
      </c>
      <c r="AT1998" s="180">
        <v>1.0371932001664</v>
      </c>
      <c r="AU1998" s="181">
        <v>1991</v>
      </c>
    </row>
    <row r="1999" customHeight="1" spans="1:47">
      <c r="A1999" s="184" t="s">
        <v>2202</v>
      </c>
      <c r="B1999" s="185" t="s">
        <v>2284</v>
      </c>
      <c r="C1999" s="167" t="s">
        <v>2292</v>
      </c>
      <c r="D1999" s="186">
        <v>0</v>
      </c>
      <c r="E1999" s="186">
        <v>0.55</v>
      </c>
      <c r="F1999" s="186" t="s">
        <v>160</v>
      </c>
      <c r="G1999" s="186" t="s">
        <v>160</v>
      </c>
      <c r="H1999" s="186" t="s">
        <v>160</v>
      </c>
      <c r="I1999" s="196" t="s">
        <v>160</v>
      </c>
      <c r="J1999" s="186" t="s">
        <v>160</v>
      </c>
      <c r="K1999" s="196" t="s">
        <v>160</v>
      </c>
      <c r="L1999" s="171">
        <v>0.2772</v>
      </c>
      <c r="M1999" s="172">
        <v>1449</v>
      </c>
      <c r="N1999" s="173">
        <v>115.28</v>
      </c>
      <c r="O1999" s="173">
        <v>41.9</v>
      </c>
      <c r="Q1999" s="175">
        <v>38.4</v>
      </c>
      <c r="S1999" s="174">
        <f t="shared" si="62"/>
        <v>1.299448</v>
      </c>
      <c r="T1999" s="177">
        <f t="shared" si="63"/>
        <v>-1</v>
      </c>
      <c r="U1999" s="203">
        <v>2.34</v>
      </c>
      <c r="V1999" s="203">
        <v>3.29</v>
      </c>
      <c r="W1999" s="203">
        <v>4.66</v>
      </c>
      <c r="X1999" s="203">
        <v>5.9</v>
      </c>
      <c r="Y1999" s="203">
        <v>6.49</v>
      </c>
      <c r="Z1999" s="203">
        <v>6.43</v>
      </c>
      <c r="AA1999" s="203">
        <v>5.89</v>
      </c>
      <c r="AB1999" s="203">
        <v>5.29</v>
      </c>
      <c r="AC1999" s="203">
        <v>4.76</v>
      </c>
      <c r="AD1999" s="203">
        <v>3.66</v>
      </c>
      <c r="AE1999" s="203">
        <v>2.58</v>
      </c>
      <c r="AF1999" s="203">
        <v>2.06</v>
      </c>
      <c r="AG1999" s="179">
        <v>2.78388127881993</v>
      </c>
      <c r="AH1999" s="179">
        <v>3.91408949030665</v>
      </c>
      <c r="AI1999" s="179">
        <v>5.54396870055593</v>
      </c>
      <c r="AJ1999" s="179">
        <v>7.01918783975965</v>
      </c>
      <c r="AK1999" s="179">
        <v>7.72110662373562</v>
      </c>
      <c r="AL1999" s="179">
        <v>7.64972505248382</v>
      </c>
      <c r="AM1999" s="179">
        <v>7.00729091121769</v>
      </c>
      <c r="AN1999" s="179">
        <v>6.29347519869976</v>
      </c>
      <c r="AO1999" s="179">
        <v>5.66293798597558</v>
      </c>
      <c r="AP1999" s="179">
        <v>4.35427584635938</v>
      </c>
      <c r="AQ1999" s="179">
        <v>3.0694075638271</v>
      </c>
      <c r="AR1999" s="179">
        <v>2.4507672796449</v>
      </c>
      <c r="AS1999" s="177">
        <v>0.8</v>
      </c>
      <c r="AT1999" s="180">
        <v>1.03081558187938</v>
      </c>
      <c r="AU1999" s="181">
        <v>1992</v>
      </c>
    </row>
    <row r="2000" customHeight="1" spans="1:47">
      <c r="A2000" s="184" t="s">
        <v>2202</v>
      </c>
      <c r="B2000" s="185" t="s">
        <v>2284</v>
      </c>
      <c r="C2000" s="167" t="s">
        <v>2293</v>
      </c>
      <c r="D2000" s="186">
        <v>0</v>
      </c>
      <c r="E2000" s="186">
        <v>0.55</v>
      </c>
      <c r="F2000" s="186" t="s">
        <v>160</v>
      </c>
      <c r="G2000" s="186" t="s">
        <v>160</v>
      </c>
      <c r="H2000" s="186" t="s">
        <v>160</v>
      </c>
      <c r="I2000" s="196" t="s">
        <v>160</v>
      </c>
      <c r="J2000" s="186" t="s">
        <v>160</v>
      </c>
      <c r="K2000" s="196" t="s">
        <v>160</v>
      </c>
      <c r="L2000" s="171">
        <v>0.2772</v>
      </c>
      <c r="M2000" s="172">
        <v>1336</v>
      </c>
      <c r="N2000" s="173">
        <v>113.83</v>
      </c>
      <c r="O2000" s="173">
        <v>42.23</v>
      </c>
      <c r="Q2000" s="175">
        <v>38.63</v>
      </c>
      <c r="S2000" s="174">
        <f t="shared" si="62"/>
        <v>1.325576</v>
      </c>
      <c r="T2000" s="177">
        <f t="shared" si="63"/>
        <v>-1</v>
      </c>
      <c r="U2000" s="203">
        <v>2.38</v>
      </c>
      <c r="V2000" s="203">
        <v>3.37</v>
      </c>
      <c r="W2000" s="203">
        <v>4.77</v>
      </c>
      <c r="X2000" s="203">
        <v>6.02</v>
      </c>
      <c r="Y2000" s="203">
        <v>6.61</v>
      </c>
      <c r="Z2000" s="203">
        <v>6.63</v>
      </c>
      <c r="AA2000" s="203">
        <v>6.22</v>
      </c>
      <c r="AB2000" s="203">
        <v>5.51</v>
      </c>
      <c r="AC2000" s="203">
        <v>4.74</v>
      </c>
      <c r="AD2000" s="203">
        <v>3.59</v>
      </c>
      <c r="AE2000" s="203">
        <v>2.55</v>
      </c>
      <c r="AF2000" s="203">
        <v>2.03</v>
      </c>
      <c r="AG2000" s="179">
        <v>2.84105614464957</v>
      </c>
      <c r="AH2000" s="179">
        <v>4.02284000313826</v>
      </c>
      <c r="AI2000" s="179">
        <v>5.69404949999095</v>
      </c>
      <c r="AJ2000" s="179">
        <v>7.18620083646656</v>
      </c>
      <c r="AK2000" s="179">
        <v>7.89049626728305</v>
      </c>
      <c r="AL2000" s="179">
        <v>7.91437068866666</v>
      </c>
      <c r="AM2000" s="179">
        <v>7.42494505030266</v>
      </c>
      <c r="AN2000" s="179">
        <v>6.57740309118451</v>
      </c>
      <c r="AO2000" s="179">
        <v>5.65823786791553</v>
      </c>
      <c r="AP2000" s="179">
        <v>4.28545863835797</v>
      </c>
      <c r="AQ2000" s="179">
        <v>3.04398872641025</v>
      </c>
      <c r="AR2000" s="179">
        <v>2.4232537704364</v>
      </c>
      <c r="AS2000" s="177">
        <v>0.8</v>
      </c>
      <c r="AT2000" s="180">
        <v>1.03535548113683</v>
      </c>
      <c r="AU2000" s="181">
        <v>1993</v>
      </c>
    </row>
    <row r="2001" customHeight="1" spans="1:47">
      <c r="A2001" s="184" t="s">
        <v>2202</v>
      </c>
      <c r="B2001" s="185" t="s">
        <v>2284</v>
      </c>
      <c r="C2001" s="167" t="s">
        <v>2294</v>
      </c>
      <c r="D2001" s="186">
        <v>0</v>
      </c>
      <c r="E2001" s="186">
        <v>0.55</v>
      </c>
      <c r="F2001" s="186" t="s">
        <v>160</v>
      </c>
      <c r="G2001" s="186" t="s">
        <v>160</v>
      </c>
      <c r="H2001" s="186" t="s">
        <v>160</v>
      </c>
      <c r="I2001" s="196" t="s">
        <v>160</v>
      </c>
      <c r="J2001" s="186" t="s">
        <v>160</v>
      </c>
      <c r="K2001" s="196" t="s">
        <v>160</v>
      </c>
      <c r="L2001" s="171">
        <v>0.2772</v>
      </c>
      <c r="M2001" s="172">
        <v>1358</v>
      </c>
      <c r="N2001" s="173">
        <v>115</v>
      </c>
      <c r="O2001" s="173">
        <v>42.3</v>
      </c>
      <c r="Q2001" s="175">
        <v>38.8</v>
      </c>
      <c r="S2001" s="174">
        <f t="shared" si="62"/>
        <v>1.305136</v>
      </c>
      <c r="T2001" s="177">
        <f t="shared" si="63"/>
        <v>-1</v>
      </c>
      <c r="U2001" s="203">
        <v>2.37</v>
      </c>
      <c r="V2001" s="203">
        <v>3.31</v>
      </c>
      <c r="W2001" s="203">
        <v>4.71</v>
      </c>
      <c r="X2001" s="203">
        <v>5.92</v>
      </c>
      <c r="Y2001" s="203">
        <v>6.51</v>
      </c>
      <c r="Z2001" s="203">
        <v>6.49</v>
      </c>
      <c r="AA2001" s="203">
        <v>6.02</v>
      </c>
      <c r="AB2001" s="203">
        <v>5.45</v>
      </c>
      <c r="AC2001" s="203">
        <v>4.69</v>
      </c>
      <c r="AD2001" s="203">
        <v>3.57</v>
      </c>
      <c r="AE2001" s="203">
        <v>2.53</v>
      </c>
      <c r="AF2001" s="203">
        <v>2.01</v>
      </c>
      <c r="AG2001" s="179">
        <v>2.83135550624609</v>
      </c>
      <c r="AH2001" s="179">
        <v>3.95434039057999</v>
      </c>
      <c r="AI2001" s="179">
        <v>5.62687106937515</v>
      </c>
      <c r="AJ2001" s="179">
        <v>7.07241544176239</v>
      </c>
      <c r="AK2001" s="179">
        <v>7.77726765639749</v>
      </c>
      <c r="AL2001" s="179">
        <v>7.75337436098613</v>
      </c>
      <c r="AM2001" s="179">
        <v>7.19188191881919</v>
      </c>
      <c r="AN2001" s="179">
        <v>6.51092299959544</v>
      </c>
      <c r="AO2001" s="179">
        <v>5.60297777396379</v>
      </c>
      <c r="AP2001" s="179">
        <v>4.26495323092766</v>
      </c>
      <c r="AQ2001" s="179">
        <v>3.02250186953697</v>
      </c>
      <c r="AR2001" s="179">
        <v>2.40127618884162</v>
      </c>
      <c r="AS2001" s="177">
        <v>0.8</v>
      </c>
      <c r="AT2001" s="180">
        <v>1.0354962510743</v>
      </c>
      <c r="AU2001" s="181">
        <v>1994</v>
      </c>
    </row>
    <row r="2002" customHeight="1" spans="1:47">
      <c r="A2002" s="184" t="s">
        <v>2202</v>
      </c>
      <c r="B2002" s="185" t="s">
        <v>2284</v>
      </c>
      <c r="C2002" s="167" t="s">
        <v>2295</v>
      </c>
      <c r="D2002" s="186">
        <v>0</v>
      </c>
      <c r="E2002" s="186">
        <v>0.55</v>
      </c>
      <c r="F2002" s="186" t="s">
        <v>160</v>
      </c>
      <c r="G2002" s="186" t="s">
        <v>160</v>
      </c>
      <c r="H2002" s="186" t="s">
        <v>160</v>
      </c>
      <c r="I2002" s="196" t="s">
        <v>160</v>
      </c>
      <c r="J2002" s="186" t="s">
        <v>160</v>
      </c>
      <c r="K2002" s="196" t="s">
        <v>160</v>
      </c>
      <c r="L2002" s="171">
        <v>0.2772</v>
      </c>
      <c r="M2002" s="172">
        <v>1301</v>
      </c>
      <c r="N2002" s="173">
        <v>116</v>
      </c>
      <c r="O2002" s="173">
        <v>42.25</v>
      </c>
      <c r="Q2002" s="175">
        <v>38.25</v>
      </c>
      <c r="S2002" s="174">
        <f t="shared" si="62"/>
        <v>1.287512</v>
      </c>
      <c r="T2002" s="177">
        <f t="shared" si="63"/>
        <v>-1</v>
      </c>
      <c r="U2002" s="203">
        <v>2.28</v>
      </c>
      <c r="V2002" s="203">
        <v>3.19</v>
      </c>
      <c r="W2002" s="203">
        <v>4.58</v>
      </c>
      <c r="X2002" s="203">
        <v>5.85</v>
      </c>
      <c r="Y2002" s="203">
        <v>6.5</v>
      </c>
      <c r="Z2002" s="203">
        <v>6.39</v>
      </c>
      <c r="AA2002" s="203">
        <v>5.91</v>
      </c>
      <c r="AB2002" s="203">
        <v>5.45</v>
      </c>
      <c r="AC2002" s="203">
        <v>4.66</v>
      </c>
      <c r="AD2002" s="203">
        <v>3.58</v>
      </c>
      <c r="AE2002" s="203">
        <v>2.49</v>
      </c>
      <c r="AF2002" s="203">
        <v>1.97</v>
      </c>
      <c r="AG2002" s="179">
        <v>2.70762661629561</v>
      </c>
      <c r="AH2002" s="179">
        <v>3.78830215174693</v>
      </c>
      <c r="AI2002" s="179">
        <v>5.43900434326049</v>
      </c>
      <c r="AJ2002" s="179">
        <v>6.94719987075849</v>
      </c>
      <c r="AK2002" s="179">
        <v>7.71911096750943</v>
      </c>
      <c r="AL2002" s="179">
        <v>7.5884798588285</v>
      </c>
      <c r="AM2002" s="179">
        <v>7.01845320276627</v>
      </c>
      <c r="AN2002" s="179">
        <v>6.47217765737329</v>
      </c>
      <c r="AO2002" s="179">
        <v>5.53400878593753</v>
      </c>
      <c r="AP2002" s="179">
        <v>4.2514488097975</v>
      </c>
      <c r="AQ2002" s="179">
        <v>2.95701327832284</v>
      </c>
      <c r="AR2002" s="179">
        <v>2.33948440092209</v>
      </c>
      <c r="AS2002" s="177">
        <v>0.8</v>
      </c>
      <c r="AT2002" s="180">
        <v>1.0354962510743</v>
      </c>
      <c r="AU2002" s="181">
        <v>1995</v>
      </c>
    </row>
    <row r="2003" customHeight="1" spans="1:47">
      <c r="A2003" s="184" t="s">
        <v>2202</v>
      </c>
      <c r="B2003" s="185" t="s">
        <v>2284</v>
      </c>
      <c r="C2003" s="167" t="s">
        <v>2296</v>
      </c>
      <c r="D2003" s="186">
        <v>0</v>
      </c>
      <c r="E2003" s="186">
        <v>0.55</v>
      </c>
      <c r="F2003" s="186" t="s">
        <v>160</v>
      </c>
      <c r="G2003" s="186" t="s">
        <v>160</v>
      </c>
      <c r="H2003" s="186" t="s">
        <v>160</v>
      </c>
      <c r="I2003" s="196" t="s">
        <v>160</v>
      </c>
      <c r="J2003" s="186" t="s">
        <v>160</v>
      </c>
      <c r="K2003" s="196" t="s">
        <v>160</v>
      </c>
      <c r="L2003" s="171">
        <v>0.2772</v>
      </c>
      <c r="M2003" s="172">
        <v>1235</v>
      </c>
      <c r="N2003" s="173">
        <v>116.47</v>
      </c>
      <c r="O2003" s="173">
        <v>42.18</v>
      </c>
      <c r="Q2003" s="175">
        <v>38.18</v>
      </c>
      <c r="S2003" s="174">
        <f t="shared" si="62"/>
        <v>1.287512</v>
      </c>
      <c r="T2003" s="177">
        <f t="shared" si="63"/>
        <v>-1</v>
      </c>
      <c r="U2003" s="203">
        <v>2.28</v>
      </c>
      <c r="V2003" s="203">
        <v>3.19</v>
      </c>
      <c r="W2003" s="203">
        <v>4.58</v>
      </c>
      <c r="X2003" s="203">
        <v>5.85</v>
      </c>
      <c r="Y2003" s="203">
        <v>6.5</v>
      </c>
      <c r="Z2003" s="203">
        <v>6.39</v>
      </c>
      <c r="AA2003" s="203">
        <v>5.91</v>
      </c>
      <c r="AB2003" s="203">
        <v>5.45</v>
      </c>
      <c r="AC2003" s="203">
        <v>4.66</v>
      </c>
      <c r="AD2003" s="203">
        <v>3.58</v>
      </c>
      <c r="AE2003" s="203">
        <v>2.49</v>
      </c>
      <c r="AF2003" s="203">
        <v>1.97</v>
      </c>
      <c r="AG2003" s="179">
        <v>2.70425490403196</v>
      </c>
      <c r="AH2003" s="179">
        <v>3.78358471222016</v>
      </c>
      <c r="AI2003" s="179">
        <v>5.43223134230982</v>
      </c>
      <c r="AJ2003" s="179">
        <v>6.93854876692411</v>
      </c>
      <c r="AK2003" s="179">
        <v>7.70949862991568</v>
      </c>
      <c r="AL2003" s="179">
        <v>7.57903019156326</v>
      </c>
      <c r="AM2003" s="179">
        <v>7.0097133696618</v>
      </c>
      <c r="AN2003" s="179">
        <v>6.46411808200623</v>
      </c>
      <c r="AO2003" s="179">
        <v>5.5271174792934</v>
      </c>
      <c r="AP2003" s="179">
        <v>4.2461546300151</v>
      </c>
      <c r="AQ2003" s="179">
        <v>2.95333101361385</v>
      </c>
      <c r="AR2003" s="179">
        <v>2.3365711232206</v>
      </c>
      <c r="AS2003" s="177">
        <v>0.8</v>
      </c>
      <c r="AT2003" s="180">
        <v>1.02922194968509</v>
      </c>
      <c r="AU2003" s="181">
        <v>1996</v>
      </c>
    </row>
    <row r="2004" customHeight="1" spans="1:47">
      <c r="A2004" s="184" t="s">
        <v>2202</v>
      </c>
      <c r="B2004" s="185" t="s">
        <v>2297</v>
      </c>
      <c r="C2004" s="167" t="s">
        <v>2298</v>
      </c>
      <c r="D2004" s="186">
        <v>0</v>
      </c>
      <c r="E2004" s="186">
        <v>0.55</v>
      </c>
      <c r="F2004" s="186" t="s">
        <v>160</v>
      </c>
      <c r="G2004" s="186" t="s">
        <v>160</v>
      </c>
      <c r="H2004" s="186" t="s">
        <v>160</v>
      </c>
      <c r="I2004" s="196" t="s">
        <v>160</v>
      </c>
      <c r="J2004" s="186" t="s">
        <v>160</v>
      </c>
      <c r="K2004" s="196" t="s">
        <v>160</v>
      </c>
      <c r="L2004" s="171">
        <v>0.2772</v>
      </c>
      <c r="M2004" s="172">
        <v>1522</v>
      </c>
      <c r="N2004" s="173">
        <v>105.67</v>
      </c>
      <c r="O2004" s="173">
        <v>38.83</v>
      </c>
      <c r="Q2004" s="175">
        <v>36.73</v>
      </c>
      <c r="S2004" s="174">
        <f t="shared" si="62"/>
        <v>1.356616</v>
      </c>
      <c r="T2004" s="177">
        <f t="shared" si="63"/>
        <v>-1</v>
      </c>
      <c r="U2004" s="203">
        <v>2.93</v>
      </c>
      <c r="V2004" s="203">
        <v>3.87</v>
      </c>
      <c r="W2004" s="203">
        <v>4.84</v>
      </c>
      <c r="X2004" s="203">
        <v>5.95</v>
      </c>
      <c r="Y2004" s="203">
        <v>6.48</v>
      </c>
      <c r="Z2004" s="203">
        <v>6.43</v>
      </c>
      <c r="AA2004" s="203">
        <v>6.03</v>
      </c>
      <c r="AB2004" s="203">
        <v>5.41</v>
      </c>
      <c r="AC2004" s="203">
        <v>4.54</v>
      </c>
      <c r="AD2004" s="203">
        <v>3.67</v>
      </c>
      <c r="AE2004" s="203">
        <v>3.02</v>
      </c>
      <c r="AF2004" s="203">
        <v>2.55</v>
      </c>
      <c r="AG2004" s="179">
        <v>3.42440089163035</v>
      </c>
      <c r="AH2004" s="179">
        <v>4.52301414696569</v>
      </c>
      <c r="AI2004" s="179">
        <v>5.6566895274713</v>
      </c>
      <c r="AJ2004" s="179">
        <v>6.95398815877153</v>
      </c>
      <c r="AK2004" s="179">
        <v>7.57341903677975</v>
      </c>
      <c r="AL2004" s="179">
        <v>7.51498216149596</v>
      </c>
      <c r="AM2004" s="179">
        <v>7.0474871592256</v>
      </c>
      <c r="AN2004" s="179">
        <v>6.32286990570655</v>
      </c>
      <c r="AO2004" s="179">
        <v>5.30606827576853</v>
      </c>
      <c r="AP2004" s="179">
        <v>4.28926664583051</v>
      </c>
      <c r="AQ2004" s="179">
        <v>3.52958726714118</v>
      </c>
      <c r="AR2004" s="179">
        <v>2.98028063947351</v>
      </c>
      <c r="AS2004" s="177">
        <v>0.8</v>
      </c>
      <c r="AT2004" s="180">
        <v>1.04261233787156</v>
      </c>
      <c r="AU2004" s="181">
        <v>1997</v>
      </c>
    </row>
    <row r="2005" customHeight="1" spans="1:47">
      <c r="A2005" s="184" t="s">
        <v>2202</v>
      </c>
      <c r="B2005" s="185" t="s">
        <v>2297</v>
      </c>
      <c r="C2005" s="167" t="s">
        <v>2299</v>
      </c>
      <c r="D2005" s="186">
        <v>0</v>
      </c>
      <c r="E2005" s="186">
        <v>0.55</v>
      </c>
      <c r="F2005" s="186" t="s">
        <v>160</v>
      </c>
      <c r="G2005" s="186" t="s">
        <v>160</v>
      </c>
      <c r="H2005" s="186" t="s">
        <v>160</v>
      </c>
      <c r="I2005" s="196" t="s">
        <v>160</v>
      </c>
      <c r="J2005" s="186" t="s">
        <v>160</v>
      </c>
      <c r="K2005" s="196" t="s">
        <v>160</v>
      </c>
      <c r="L2005" s="171">
        <v>0.2772</v>
      </c>
      <c r="M2005" s="172">
        <v>1503</v>
      </c>
      <c r="N2005" s="173">
        <v>101.68</v>
      </c>
      <c r="O2005" s="173">
        <v>39.2</v>
      </c>
      <c r="Q2005" s="175">
        <v>37.9</v>
      </c>
      <c r="S2005" s="174">
        <f t="shared" si="62"/>
        <v>1.374336</v>
      </c>
      <c r="T2005" s="177">
        <f t="shared" si="63"/>
        <v>-1</v>
      </c>
      <c r="U2005" s="203">
        <v>2.92</v>
      </c>
      <c r="V2005" s="203">
        <v>3.93</v>
      </c>
      <c r="W2005" s="203">
        <v>4.95</v>
      </c>
      <c r="X2005" s="203">
        <v>6.03</v>
      </c>
      <c r="Y2005" s="203">
        <v>6.37</v>
      </c>
      <c r="Z2005" s="203">
        <v>6.26</v>
      </c>
      <c r="AA2005" s="203">
        <v>6.03</v>
      </c>
      <c r="AB2005" s="203">
        <v>5.46</v>
      </c>
      <c r="AC2005" s="203">
        <v>4.81</v>
      </c>
      <c r="AD2005" s="203">
        <v>4.03</v>
      </c>
      <c r="AE2005" s="203">
        <v>3.14</v>
      </c>
      <c r="AF2005" s="203">
        <v>2.52</v>
      </c>
      <c r="AG2005" s="179">
        <v>3.45837245040514</v>
      </c>
      <c r="AH2005" s="179">
        <v>4.65459031852473</v>
      </c>
      <c r="AI2005" s="179">
        <v>5.86265192791282</v>
      </c>
      <c r="AJ2005" s="179">
        <v>7.14177598491199</v>
      </c>
      <c r="AK2005" s="179">
        <v>7.54446318804135</v>
      </c>
      <c r="AL2005" s="179">
        <v>7.41418203408773</v>
      </c>
      <c r="AM2005" s="179">
        <v>7.14177598491199</v>
      </c>
      <c r="AN2005" s="179">
        <v>6.46668273260687</v>
      </c>
      <c r="AO2005" s="179">
        <v>5.69683955015367</v>
      </c>
      <c r="AP2005" s="179">
        <v>4.77302773120984</v>
      </c>
      <c r="AQ2005" s="179">
        <v>3.71893475831238</v>
      </c>
      <c r="AR2005" s="179">
        <v>2.98462279966471</v>
      </c>
      <c r="AS2005" s="177">
        <v>0.8</v>
      </c>
      <c r="AT2005" s="180">
        <v>1.02941006403863</v>
      </c>
      <c r="AU2005" s="181">
        <v>1998</v>
      </c>
    </row>
    <row r="2006" customHeight="1" spans="1:47">
      <c r="A2006" s="184" t="s">
        <v>2202</v>
      </c>
      <c r="B2006" s="185" t="s">
        <v>2297</v>
      </c>
      <c r="C2006" s="167" t="s">
        <v>2300</v>
      </c>
      <c r="D2006" s="186">
        <v>0</v>
      </c>
      <c r="E2006" s="186">
        <v>0.55</v>
      </c>
      <c r="F2006" s="186" t="s">
        <v>160</v>
      </c>
      <c r="G2006" s="186" t="s">
        <v>160</v>
      </c>
      <c r="H2006" s="186" t="s">
        <v>160</v>
      </c>
      <c r="I2006" s="196" t="s">
        <v>160</v>
      </c>
      <c r="J2006" s="186" t="s">
        <v>160</v>
      </c>
      <c r="K2006" s="196" t="s">
        <v>160</v>
      </c>
      <c r="L2006" s="171">
        <v>0.2772</v>
      </c>
      <c r="M2006" s="172">
        <v>940</v>
      </c>
      <c r="N2006" s="173">
        <v>101.07</v>
      </c>
      <c r="O2006" s="173">
        <v>41.97</v>
      </c>
      <c r="Q2006" s="175">
        <v>40.27</v>
      </c>
      <c r="S2006" s="174">
        <f t="shared" si="62"/>
        <v>1.370264</v>
      </c>
      <c r="T2006" s="177">
        <f t="shared" si="63"/>
        <v>-1</v>
      </c>
      <c r="U2006" s="203">
        <v>2.73</v>
      </c>
      <c r="V2006" s="203">
        <v>3.71</v>
      </c>
      <c r="W2006" s="203">
        <v>4.82</v>
      </c>
      <c r="X2006" s="203">
        <v>6.03</v>
      </c>
      <c r="Y2006" s="203">
        <v>6.67</v>
      </c>
      <c r="Z2006" s="203">
        <v>6.69</v>
      </c>
      <c r="AA2006" s="203">
        <v>6.34</v>
      </c>
      <c r="AB2006" s="203">
        <v>5.62</v>
      </c>
      <c r="AC2006" s="203">
        <v>4.87</v>
      </c>
      <c r="AD2006" s="203">
        <v>3.7</v>
      </c>
      <c r="AE2006" s="203">
        <v>2.82</v>
      </c>
      <c r="AF2006" s="203">
        <v>2.27</v>
      </c>
      <c r="AG2006" s="179">
        <v>3.3224193877968</v>
      </c>
      <c r="AH2006" s="179">
        <v>4.51508275777514</v>
      </c>
      <c r="AI2006" s="179">
        <v>5.86595657479143</v>
      </c>
      <c r="AJ2006" s="179">
        <v>7.33853073568305</v>
      </c>
      <c r="AK2006" s="179">
        <v>8.11741293648523</v>
      </c>
      <c r="AL2006" s="179">
        <v>8.1417530052603</v>
      </c>
      <c r="AM2006" s="179">
        <v>7.71580180169661</v>
      </c>
      <c r="AN2006" s="179">
        <v>6.83955932579415</v>
      </c>
      <c r="AO2006" s="179">
        <v>5.9268067467291</v>
      </c>
      <c r="AP2006" s="179">
        <v>4.50291272338761</v>
      </c>
      <c r="AQ2006" s="179">
        <v>3.43194969728461</v>
      </c>
      <c r="AR2006" s="179">
        <v>2.76259780597024</v>
      </c>
      <c r="AS2006" s="177">
        <v>0.8</v>
      </c>
      <c r="AT2006" s="180">
        <v>1.02802027299267</v>
      </c>
      <c r="AU2006" s="181">
        <v>1999</v>
      </c>
    </row>
    <row r="2007" customHeight="1" spans="1:47">
      <c r="A2007" s="184" t="s">
        <v>2202</v>
      </c>
      <c r="B2007" s="185" t="s">
        <v>2301</v>
      </c>
      <c r="C2007" s="167" t="s">
        <v>2302</v>
      </c>
      <c r="D2007" s="186">
        <v>0</v>
      </c>
      <c r="E2007" s="186">
        <v>0.55</v>
      </c>
      <c r="F2007" s="186" t="s">
        <v>160</v>
      </c>
      <c r="G2007" s="186" t="s">
        <v>160</v>
      </c>
      <c r="H2007" s="186" t="s">
        <v>160</v>
      </c>
      <c r="I2007" s="196" t="s">
        <v>160</v>
      </c>
      <c r="J2007" s="186" t="s">
        <v>160</v>
      </c>
      <c r="K2007" s="196" t="s">
        <v>160</v>
      </c>
      <c r="L2007" s="171">
        <v>0.3035</v>
      </c>
      <c r="M2007" s="172">
        <v>1042</v>
      </c>
      <c r="N2007" s="173">
        <v>107.42</v>
      </c>
      <c r="O2007" s="173">
        <v>40.75</v>
      </c>
      <c r="Q2007" s="175">
        <v>38.95</v>
      </c>
      <c r="S2007" s="174">
        <f t="shared" si="62"/>
        <v>1.316072</v>
      </c>
      <c r="T2007" s="177">
        <f t="shared" si="63"/>
        <v>-1</v>
      </c>
      <c r="U2007" s="203">
        <v>2.74</v>
      </c>
      <c r="V2007" s="203">
        <v>3.66</v>
      </c>
      <c r="W2007" s="203">
        <v>4.75</v>
      </c>
      <c r="X2007" s="203">
        <v>5.88</v>
      </c>
      <c r="Y2007" s="203">
        <v>6.34</v>
      </c>
      <c r="Z2007" s="203">
        <v>6.24</v>
      </c>
      <c r="AA2007" s="203">
        <v>5.79</v>
      </c>
      <c r="AB2007" s="203">
        <v>5.19</v>
      </c>
      <c r="AC2007" s="203">
        <v>4.53</v>
      </c>
      <c r="AD2007" s="203">
        <v>3.76</v>
      </c>
      <c r="AE2007" s="203">
        <v>2.83</v>
      </c>
      <c r="AF2007" s="203">
        <v>2.34</v>
      </c>
      <c r="AG2007" s="179">
        <v>3.27724379821165</v>
      </c>
      <c r="AH2007" s="179">
        <v>4.37763222680826</v>
      </c>
      <c r="AI2007" s="179">
        <v>5.68135329981946</v>
      </c>
      <c r="AJ2007" s="179">
        <v>7.03291734798704</v>
      </c>
      <c r="AK2007" s="179">
        <v>7.58311156228535</v>
      </c>
      <c r="AL2007" s="179">
        <v>7.46350412439441</v>
      </c>
      <c r="AM2007" s="179">
        <v>6.9252706538852</v>
      </c>
      <c r="AN2007" s="179">
        <v>6.20762602653958</v>
      </c>
      <c r="AO2007" s="179">
        <v>5.4182169364594</v>
      </c>
      <c r="AP2007" s="179">
        <v>4.49723966469919</v>
      </c>
      <c r="AQ2007" s="179">
        <v>3.38489049231349</v>
      </c>
      <c r="AR2007" s="179">
        <v>2.7988140466479</v>
      </c>
      <c r="AS2007" s="177">
        <v>0.8</v>
      </c>
      <c r="AT2007" s="180">
        <v>1.02759615180711</v>
      </c>
      <c r="AU2007" s="181">
        <v>2000</v>
      </c>
    </row>
    <row r="2008" customHeight="1" spans="1:47">
      <c r="A2008" s="184" t="s">
        <v>2202</v>
      </c>
      <c r="B2008" s="185" t="s">
        <v>2301</v>
      </c>
      <c r="C2008" s="167" t="s">
        <v>2303</v>
      </c>
      <c r="D2008" s="186">
        <v>0</v>
      </c>
      <c r="E2008" s="186">
        <v>0.55</v>
      </c>
      <c r="F2008" s="186" t="s">
        <v>160</v>
      </c>
      <c r="G2008" s="186" t="s">
        <v>160</v>
      </c>
      <c r="H2008" s="186" t="s">
        <v>160</v>
      </c>
      <c r="I2008" s="196" t="s">
        <v>160</v>
      </c>
      <c r="J2008" s="186" t="s">
        <v>160</v>
      </c>
      <c r="K2008" s="196" t="s">
        <v>160</v>
      </c>
      <c r="L2008" s="171">
        <v>0.3035</v>
      </c>
      <c r="M2008" s="172">
        <v>1040</v>
      </c>
      <c r="N2008" s="173">
        <v>107.4</v>
      </c>
      <c r="O2008" s="173">
        <v>40.75</v>
      </c>
      <c r="Q2008" s="175">
        <v>38.95</v>
      </c>
      <c r="S2008" s="174">
        <f t="shared" si="62"/>
        <v>1.316072</v>
      </c>
      <c r="T2008" s="177">
        <f t="shared" si="63"/>
        <v>-1</v>
      </c>
      <c r="U2008" s="203">
        <v>2.74</v>
      </c>
      <c r="V2008" s="203">
        <v>3.66</v>
      </c>
      <c r="W2008" s="203">
        <v>4.75</v>
      </c>
      <c r="X2008" s="203">
        <v>5.88</v>
      </c>
      <c r="Y2008" s="203">
        <v>6.34</v>
      </c>
      <c r="Z2008" s="203">
        <v>6.24</v>
      </c>
      <c r="AA2008" s="203">
        <v>5.79</v>
      </c>
      <c r="AB2008" s="203">
        <v>5.19</v>
      </c>
      <c r="AC2008" s="203">
        <v>4.53</v>
      </c>
      <c r="AD2008" s="203">
        <v>3.76</v>
      </c>
      <c r="AE2008" s="203">
        <v>2.83</v>
      </c>
      <c r="AF2008" s="203">
        <v>2.34</v>
      </c>
      <c r="AG2008" s="179">
        <v>3.27724379821165</v>
      </c>
      <c r="AH2008" s="179">
        <v>4.37763222680826</v>
      </c>
      <c r="AI2008" s="179">
        <v>5.68135329981946</v>
      </c>
      <c r="AJ2008" s="179">
        <v>7.03291734798704</v>
      </c>
      <c r="AK2008" s="179">
        <v>7.58311156228535</v>
      </c>
      <c r="AL2008" s="179">
        <v>7.46350412439441</v>
      </c>
      <c r="AM2008" s="179">
        <v>6.9252706538852</v>
      </c>
      <c r="AN2008" s="179">
        <v>6.20762602653958</v>
      </c>
      <c r="AO2008" s="179">
        <v>5.4182169364594</v>
      </c>
      <c r="AP2008" s="179">
        <v>4.49723966469919</v>
      </c>
      <c r="AQ2008" s="179">
        <v>3.38489049231349</v>
      </c>
      <c r="AR2008" s="179">
        <v>2.7988140466479</v>
      </c>
      <c r="AS2008" s="177">
        <v>0.8</v>
      </c>
      <c r="AT2008" s="180">
        <v>1.02759615180711</v>
      </c>
      <c r="AU2008" s="181">
        <v>2001</v>
      </c>
    </row>
    <row r="2009" customHeight="1" spans="1:47">
      <c r="A2009" s="184" t="s">
        <v>2202</v>
      </c>
      <c r="B2009" s="185" t="s">
        <v>2301</v>
      </c>
      <c r="C2009" s="167" t="s">
        <v>2304</v>
      </c>
      <c r="D2009" s="186">
        <v>0</v>
      </c>
      <c r="E2009" s="186">
        <v>0.55</v>
      </c>
      <c r="F2009" s="186" t="s">
        <v>160</v>
      </c>
      <c r="G2009" s="186" t="s">
        <v>160</v>
      </c>
      <c r="H2009" s="186" t="s">
        <v>160</v>
      </c>
      <c r="I2009" s="196" t="s">
        <v>160</v>
      </c>
      <c r="J2009" s="186" t="s">
        <v>160</v>
      </c>
      <c r="K2009" s="196" t="s">
        <v>160</v>
      </c>
      <c r="L2009" s="171">
        <v>0.3035</v>
      </c>
      <c r="M2009" s="172">
        <v>1026</v>
      </c>
      <c r="N2009" s="173">
        <v>108.27</v>
      </c>
      <c r="O2009" s="173">
        <v>41.1</v>
      </c>
      <c r="Q2009" s="175">
        <v>38.2</v>
      </c>
      <c r="S2009" s="174">
        <f t="shared" si="62"/>
        <v>1.318032</v>
      </c>
      <c r="T2009" s="177">
        <f t="shared" si="63"/>
        <v>-1</v>
      </c>
      <c r="U2009" s="203">
        <v>2.58</v>
      </c>
      <c r="V2009" s="203">
        <v>3.52</v>
      </c>
      <c r="W2009" s="203">
        <v>4.74</v>
      </c>
      <c r="X2009" s="203">
        <v>5.95</v>
      </c>
      <c r="Y2009" s="203">
        <v>6.49</v>
      </c>
      <c r="Z2009" s="203">
        <v>6.44</v>
      </c>
      <c r="AA2009" s="203">
        <v>6</v>
      </c>
      <c r="AB2009" s="203">
        <v>5.29</v>
      </c>
      <c r="AC2009" s="203">
        <v>4.54</v>
      </c>
      <c r="AD2009" s="203">
        <v>3.67</v>
      </c>
      <c r="AE2009" s="203">
        <v>2.69</v>
      </c>
      <c r="AF2009" s="203">
        <v>2.21</v>
      </c>
      <c r="AG2009" s="179">
        <v>3.06114461560872</v>
      </c>
      <c r="AH2009" s="179">
        <v>4.17644536703206</v>
      </c>
      <c r="AI2009" s="179">
        <v>5.62396336356022</v>
      </c>
      <c r="AJ2009" s="179">
        <v>7.05961645847749</v>
      </c>
      <c r="AK2009" s="179">
        <v>7.70032114546536</v>
      </c>
      <c r="AL2009" s="179">
        <v>7.64099663741093</v>
      </c>
      <c r="AM2009" s="179">
        <v>7.11894096653192</v>
      </c>
      <c r="AN2009" s="179">
        <v>6.27653295215898</v>
      </c>
      <c r="AO2009" s="179">
        <v>5.38666533134248</v>
      </c>
      <c r="AP2009" s="179">
        <v>4.35441889119536</v>
      </c>
      <c r="AQ2009" s="179">
        <v>3.19165853332848</v>
      </c>
      <c r="AR2009" s="179">
        <v>2.62214325600592</v>
      </c>
      <c r="AS2009" s="177">
        <v>0.8</v>
      </c>
      <c r="AT2009" s="180">
        <v>1.02759615180711</v>
      </c>
      <c r="AU2009" s="181">
        <v>2002</v>
      </c>
    </row>
    <row r="2010" customHeight="1" spans="1:47">
      <c r="A2010" s="184" t="s">
        <v>2202</v>
      </c>
      <c r="B2010" s="185" t="s">
        <v>2301</v>
      </c>
      <c r="C2010" s="167" t="s">
        <v>2305</v>
      </c>
      <c r="D2010" s="186">
        <v>0</v>
      </c>
      <c r="E2010" s="186">
        <v>0.55</v>
      </c>
      <c r="F2010" s="186" t="s">
        <v>160</v>
      </c>
      <c r="G2010" s="186" t="s">
        <v>160</v>
      </c>
      <c r="H2010" s="186" t="s">
        <v>160</v>
      </c>
      <c r="I2010" s="196" t="s">
        <v>160</v>
      </c>
      <c r="J2010" s="186" t="s">
        <v>160</v>
      </c>
      <c r="K2010" s="196" t="s">
        <v>160</v>
      </c>
      <c r="L2010" s="171">
        <v>0.3035</v>
      </c>
      <c r="M2010" s="172">
        <v>1054</v>
      </c>
      <c r="N2010" s="173">
        <v>107.02</v>
      </c>
      <c r="O2010" s="173">
        <v>40.33</v>
      </c>
      <c r="Q2010" s="175">
        <v>38.23</v>
      </c>
      <c r="S2010" s="174">
        <f t="shared" si="62"/>
        <v>1.316072</v>
      </c>
      <c r="T2010" s="177">
        <f t="shared" si="63"/>
        <v>-1</v>
      </c>
      <c r="U2010" s="203">
        <v>2.74</v>
      </c>
      <c r="V2010" s="203">
        <v>3.66</v>
      </c>
      <c r="W2010" s="203">
        <v>4.75</v>
      </c>
      <c r="X2010" s="203">
        <v>5.88</v>
      </c>
      <c r="Y2010" s="203">
        <v>6.34</v>
      </c>
      <c r="Z2010" s="203">
        <v>6.24</v>
      </c>
      <c r="AA2010" s="203">
        <v>5.79</v>
      </c>
      <c r="AB2010" s="203">
        <v>5.19</v>
      </c>
      <c r="AC2010" s="203">
        <v>4.53</v>
      </c>
      <c r="AD2010" s="203">
        <v>3.76</v>
      </c>
      <c r="AE2010" s="203">
        <v>2.83</v>
      </c>
      <c r="AF2010" s="203">
        <v>2.34</v>
      </c>
      <c r="AG2010" s="179">
        <v>3.25192725018084</v>
      </c>
      <c r="AH2010" s="179">
        <v>4.34381523199339</v>
      </c>
      <c r="AI2010" s="179">
        <v>5.63746512348868</v>
      </c>
      <c r="AJ2010" s="179">
        <v>6.97858840549757</v>
      </c>
      <c r="AK2010" s="179">
        <v>7.52453239640384</v>
      </c>
      <c r="AL2010" s="179">
        <v>7.40584892011987</v>
      </c>
      <c r="AM2010" s="179">
        <v>6.871773276842</v>
      </c>
      <c r="AN2010" s="179">
        <v>6.15967241913816</v>
      </c>
      <c r="AO2010" s="179">
        <v>5.37636147566394</v>
      </c>
      <c r="AP2010" s="179">
        <v>4.46249870827736</v>
      </c>
      <c r="AQ2010" s="179">
        <v>3.35874237883642</v>
      </c>
      <c r="AR2010" s="179">
        <v>2.77719334504495</v>
      </c>
      <c r="AS2010" s="177">
        <v>0.8</v>
      </c>
      <c r="AT2010" s="180">
        <v>1.02622258843257</v>
      </c>
      <c r="AU2010" s="181">
        <v>2003</v>
      </c>
    </row>
    <row r="2011" customHeight="1" spans="1:47">
      <c r="A2011" s="184" t="s">
        <v>2202</v>
      </c>
      <c r="B2011" s="185" t="s">
        <v>2301</v>
      </c>
      <c r="C2011" s="167" t="s">
        <v>2306</v>
      </c>
      <c r="D2011" s="186">
        <v>0</v>
      </c>
      <c r="E2011" s="186">
        <v>0.55</v>
      </c>
      <c r="F2011" s="186" t="s">
        <v>160</v>
      </c>
      <c r="G2011" s="186" t="s">
        <v>160</v>
      </c>
      <c r="H2011" s="186" t="s">
        <v>160</v>
      </c>
      <c r="I2011" s="196" t="s">
        <v>160</v>
      </c>
      <c r="J2011" s="186" t="s">
        <v>160</v>
      </c>
      <c r="K2011" s="196" t="s">
        <v>160</v>
      </c>
      <c r="L2011" s="171">
        <v>0.3035</v>
      </c>
      <c r="M2011" s="172">
        <v>1022</v>
      </c>
      <c r="N2011" s="173">
        <v>108.65</v>
      </c>
      <c r="O2011" s="173">
        <v>40.72</v>
      </c>
      <c r="Q2011" s="175">
        <v>38.72</v>
      </c>
      <c r="S2011" s="174">
        <f t="shared" si="62"/>
        <v>1.345136</v>
      </c>
      <c r="T2011" s="177">
        <f t="shared" si="63"/>
        <v>-1</v>
      </c>
      <c r="U2011" s="203">
        <v>2.75</v>
      </c>
      <c r="V2011" s="203">
        <v>3.72</v>
      </c>
      <c r="W2011" s="203">
        <v>4.84</v>
      </c>
      <c r="X2011" s="203">
        <v>5.98</v>
      </c>
      <c r="Y2011" s="203">
        <v>6.57</v>
      </c>
      <c r="Z2011" s="203">
        <v>6.53</v>
      </c>
      <c r="AA2011" s="203">
        <v>6.04</v>
      </c>
      <c r="AB2011" s="203">
        <v>5.29</v>
      </c>
      <c r="AC2011" s="203">
        <v>4.48</v>
      </c>
      <c r="AD2011" s="203">
        <v>3.79</v>
      </c>
      <c r="AE2011" s="203">
        <v>2.87</v>
      </c>
      <c r="AF2011" s="203">
        <v>2.38</v>
      </c>
      <c r="AG2011" s="179">
        <v>3.2855845059533</v>
      </c>
      <c r="AH2011" s="179">
        <v>4.44449976805319</v>
      </c>
      <c r="AI2011" s="179">
        <v>5.78262873047781</v>
      </c>
      <c r="AJ2011" s="179">
        <v>7.14465285294573</v>
      </c>
      <c r="AK2011" s="179">
        <v>7.84956007422298</v>
      </c>
      <c r="AL2011" s="179">
        <v>7.80176975413639</v>
      </c>
      <c r="AM2011" s="179">
        <v>7.21633833307562</v>
      </c>
      <c r="AN2011" s="179">
        <v>6.32026983145199</v>
      </c>
      <c r="AO2011" s="179">
        <v>5.35251584969847</v>
      </c>
      <c r="AP2011" s="179">
        <v>4.52813282820473</v>
      </c>
      <c r="AQ2011" s="179">
        <v>3.42895546621308</v>
      </c>
      <c r="AR2011" s="179">
        <v>2.84352404515231</v>
      </c>
      <c r="AS2011" s="177">
        <v>0.8</v>
      </c>
      <c r="AT2011" s="180">
        <v>1.02670685343394</v>
      </c>
      <c r="AU2011" s="181">
        <v>2004</v>
      </c>
    </row>
    <row r="2012" customHeight="1" spans="1:47">
      <c r="A2012" s="184" t="s">
        <v>2202</v>
      </c>
      <c r="B2012" s="185" t="s">
        <v>2301</v>
      </c>
      <c r="C2012" s="167" t="s">
        <v>2307</v>
      </c>
      <c r="D2012" s="186">
        <v>0</v>
      </c>
      <c r="E2012" s="186">
        <v>0.55</v>
      </c>
      <c r="F2012" s="186" t="s">
        <v>160</v>
      </c>
      <c r="G2012" s="186" t="s">
        <v>160</v>
      </c>
      <c r="H2012" s="186" t="s">
        <v>160</v>
      </c>
      <c r="I2012" s="196" t="s">
        <v>160</v>
      </c>
      <c r="J2012" s="186" t="s">
        <v>160</v>
      </c>
      <c r="K2012" s="196" t="s">
        <v>160</v>
      </c>
      <c r="L2012" s="171">
        <v>0.3035</v>
      </c>
      <c r="M2012" s="172">
        <v>1310</v>
      </c>
      <c r="N2012" s="173">
        <v>108.52</v>
      </c>
      <c r="O2012" s="173">
        <v>41.57</v>
      </c>
      <c r="Q2012" s="175">
        <v>39.07</v>
      </c>
      <c r="S2012" s="174">
        <f t="shared" si="62"/>
        <v>1.318032</v>
      </c>
      <c r="T2012" s="177">
        <f t="shared" si="63"/>
        <v>-1</v>
      </c>
      <c r="U2012" s="203">
        <v>2.58</v>
      </c>
      <c r="V2012" s="203">
        <v>3.52</v>
      </c>
      <c r="W2012" s="203">
        <v>4.74</v>
      </c>
      <c r="X2012" s="203">
        <v>5.95</v>
      </c>
      <c r="Y2012" s="203">
        <v>6.49</v>
      </c>
      <c r="Z2012" s="203">
        <v>6.44</v>
      </c>
      <c r="AA2012" s="203">
        <v>6</v>
      </c>
      <c r="AB2012" s="203">
        <v>5.29</v>
      </c>
      <c r="AC2012" s="203">
        <v>4.54</v>
      </c>
      <c r="AD2012" s="203">
        <v>3.67</v>
      </c>
      <c r="AE2012" s="203">
        <v>2.69</v>
      </c>
      <c r="AF2012" s="203">
        <v>2.21</v>
      </c>
      <c r="AG2012" s="179">
        <v>3.09263629411122</v>
      </c>
      <c r="AH2012" s="179">
        <v>4.21941075785717</v>
      </c>
      <c r="AI2012" s="179">
        <v>5.68182016825085</v>
      </c>
      <c r="AJ2012" s="179">
        <v>7.13224261626425</v>
      </c>
      <c r="AK2012" s="179">
        <v>7.77953858479915</v>
      </c>
      <c r="AL2012" s="179">
        <v>7.71960377289777</v>
      </c>
      <c r="AM2012" s="179">
        <v>7.19217742816563</v>
      </c>
      <c r="AN2012" s="179">
        <v>6.34110309916603</v>
      </c>
      <c r="AO2012" s="179">
        <v>5.44208092064533</v>
      </c>
      <c r="AP2012" s="179">
        <v>4.39921519356131</v>
      </c>
      <c r="AQ2012" s="179">
        <v>3.22449288029426</v>
      </c>
      <c r="AR2012" s="179">
        <v>2.64911868604101</v>
      </c>
      <c r="AS2012" s="177">
        <v>0.8</v>
      </c>
      <c r="AT2012" s="180">
        <v>1.02886074851468</v>
      </c>
      <c r="AU2012" s="181">
        <v>2005</v>
      </c>
    </row>
    <row r="2013" customHeight="1" spans="1:47">
      <c r="A2013" s="184" t="s">
        <v>2202</v>
      </c>
      <c r="B2013" s="185" t="s">
        <v>2301</v>
      </c>
      <c r="C2013" s="167" t="s">
        <v>2308</v>
      </c>
      <c r="D2013" s="186">
        <v>0</v>
      </c>
      <c r="E2013" s="186">
        <v>0.55</v>
      </c>
      <c r="F2013" s="186" t="s">
        <v>160</v>
      </c>
      <c r="G2013" s="186" t="s">
        <v>160</v>
      </c>
      <c r="H2013" s="186" t="s">
        <v>160</v>
      </c>
      <c r="I2013" s="196" t="s">
        <v>160</v>
      </c>
      <c r="J2013" s="186" t="s">
        <v>160</v>
      </c>
      <c r="K2013" s="196" t="s">
        <v>160</v>
      </c>
      <c r="L2013" s="171">
        <v>0.3035</v>
      </c>
      <c r="M2013" s="172">
        <v>1033</v>
      </c>
      <c r="N2013" s="173">
        <v>107.07</v>
      </c>
      <c r="O2013" s="173">
        <v>41.1</v>
      </c>
      <c r="Q2013" s="175">
        <v>38</v>
      </c>
      <c r="S2013" s="174">
        <f t="shared" si="62"/>
        <v>1.307024</v>
      </c>
      <c r="T2013" s="177">
        <f t="shared" si="63"/>
        <v>-1</v>
      </c>
      <c r="U2013" s="203">
        <v>2.55</v>
      </c>
      <c r="V2013" s="203">
        <v>3.52</v>
      </c>
      <c r="W2013" s="203">
        <v>4.69</v>
      </c>
      <c r="X2013" s="203">
        <v>5.9</v>
      </c>
      <c r="Y2013" s="203">
        <v>6.47</v>
      </c>
      <c r="Z2013" s="203">
        <v>6.38</v>
      </c>
      <c r="AA2013" s="203">
        <v>5.96</v>
      </c>
      <c r="AB2013" s="203">
        <v>5.22</v>
      </c>
      <c r="AC2013" s="203">
        <v>4.53</v>
      </c>
      <c r="AD2013" s="203">
        <v>3.66</v>
      </c>
      <c r="AE2013" s="203">
        <v>2.62</v>
      </c>
      <c r="AF2013" s="203">
        <v>2.17</v>
      </c>
      <c r="AG2013" s="179">
        <v>3.01727160327584</v>
      </c>
      <c r="AH2013" s="179">
        <v>4.16501805628665</v>
      </c>
      <c r="AI2013" s="179">
        <v>5.54941326249556</v>
      </c>
      <c r="AJ2013" s="179">
        <v>6.9811382193441</v>
      </c>
      <c r="AK2013" s="179">
        <v>7.6555871659587</v>
      </c>
      <c r="AL2013" s="179">
        <v>7.54909522701955</v>
      </c>
      <c r="AM2013" s="179">
        <v>7.05213284530353</v>
      </c>
      <c r="AN2013" s="179">
        <v>6.17653245847054</v>
      </c>
      <c r="AO2013" s="179">
        <v>5.36009425993708</v>
      </c>
      <c r="AP2013" s="179">
        <v>4.33067218352532</v>
      </c>
      <c r="AQ2013" s="179">
        <v>3.10009866689518</v>
      </c>
      <c r="AR2013" s="179">
        <v>2.56763897219944</v>
      </c>
      <c r="AS2013" s="177">
        <v>0.8</v>
      </c>
      <c r="AT2013" s="180">
        <v>1.02585396880466</v>
      </c>
      <c r="AU2013" s="181">
        <v>2006</v>
      </c>
    </row>
    <row r="2014" customHeight="1" spans="1:47">
      <c r="A2014" s="184" t="s">
        <v>2202</v>
      </c>
      <c r="B2014" s="185" t="s">
        <v>2301</v>
      </c>
      <c r="C2014" s="167" t="s">
        <v>2309</v>
      </c>
      <c r="D2014" s="186">
        <v>0</v>
      </c>
      <c r="E2014" s="186">
        <v>0.55</v>
      </c>
      <c r="F2014" s="186" t="s">
        <v>160</v>
      </c>
      <c r="G2014" s="186" t="s">
        <v>160</v>
      </c>
      <c r="H2014" s="186" t="s">
        <v>160</v>
      </c>
      <c r="I2014" s="196" t="s">
        <v>160</v>
      </c>
      <c r="J2014" s="186" t="s">
        <v>160</v>
      </c>
      <c r="K2014" s="196" t="s">
        <v>160</v>
      </c>
      <c r="L2014" s="171">
        <v>0.3035</v>
      </c>
      <c r="M2014" s="172">
        <v>1035</v>
      </c>
      <c r="N2014" s="173">
        <v>107.15</v>
      </c>
      <c r="O2014" s="173">
        <v>40.88</v>
      </c>
      <c r="Q2014" s="175">
        <v>39.18</v>
      </c>
      <c r="S2014" s="174">
        <f t="shared" si="62"/>
        <v>1.316072</v>
      </c>
      <c r="T2014" s="177">
        <f t="shared" si="63"/>
        <v>-1</v>
      </c>
      <c r="U2014" s="203">
        <v>2.74</v>
      </c>
      <c r="V2014" s="203">
        <v>3.66</v>
      </c>
      <c r="W2014" s="203">
        <v>4.75</v>
      </c>
      <c r="X2014" s="203">
        <v>5.88</v>
      </c>
      <c r="Y2014" s="203">
        <v>6.34</v>
      </c>
      <c r="Z2014" s="203">
        <v>6.24</v>
      </c>
      <c r="AA2014" s="203">
        <v>5.79</v>
      </c>
      <c r="AB2014" s="203">
        <v>5.19</v>
      </c>
      <c r="AC2014" s="203">
        <v>4.53</v>
      </c>
      <c r="AD2014" s="203">
        <v>3.76</v>
      </c>
      <c r="AE2014" s="203">
        <v>2.83</v>
      </c>
      <c r="AF2014" s="203">
        <v>2.34</v>
      </c>
      <c r="AG2014" s="179">
        <v>3.2859880006565</v>
      </c>
      <c r="AH2014" s="179">
        <v>4.38931243883313</v>
      </c>
      <c r="AI2014" s="179">
        <v>5.69651204493371</v>
      </c>
      <c r="AJ2014" s="179">
        <v>7.0516822787811</v>
      </c>
      <c r="AK2014" s="179">
        <v>7.60334449786942</v>
      </c>
      <c r="AL2014" s="179">
        <v>7.48341792850239</v>
      </c>
      <c r="AM2014" s="179">
        <v>6.94374836635078</v>
      </c>
      <c r="AN2014" s="179">
        <v>6.22418895014862</v>
      </c>
      <c r="AO2014" s="179">
        <v>5.43267359232626</v>
      </c>
      <c r="AP2014" s="179">
        <v>4.50923900820016</v>
      </c>
      <c r="AQ2014" s="179">
        <v>3.39392191308682</v>
      </c>
      <c r="AR2014" s="179">
        <v>2.8062817231884</v>
      </c>
      <c r="AS2014" s="177">
        <v>0.8</v>
      </c>
      <c r="AT2014" s="180">
        <v>1.02114693837617</v>
      </c>
      <c r="AU2014" s="181">
        <v>2007</v>
      </c>
    </row>
    <row r="2015" customHeight="1" spans="1:47">
      <c r="A2015" s="184" t="s">
        <v>2202</v>
      </c>
      <c r="B2015" s="185" t="s">
        <v>2310</v>
      </c>
      <c r="C2015" s="167" t="s">
        <v>2311</v>
      </c>
      <c r="D2015" s="186">
        <v>0</v>
      </c>
      <c r="E2015" s="186">
        <v>0.55</v>
      </c>
      <c r="F2015" s="186" t="s">
        <v>160</v>
      </c>
      <c r="G2015" s="186" t="s">
        <v>160</v>
      </c>
      <c r="H2015" s="186" t="s">
        <v>160</v>
      </c>
      <c r="I2015" s="196" t="s">
        <v>160</v>
      </c>
      <c r="J2015" s="186" t="s">
        <v>160</v>
      </c>
      <c r="K2015" s="196" t="s">
        <v>160</v>
      </c>
      <c r="L2015" s="171">
        <v>0.2772</v>
      </c>
      <c r="M2015" s="172">
        <v>1379</v>
      </c>
      <c r="N2015" s="173">
        <v>113.12</v>
      </c>
      <c r="O2015" s="173">
        <v>40.98</v>
      </c>
      <c r="Q2015" s="175">
        <v>38.98</v>
      </c>
      <c r="S2015" s="174">
        <f t="shared" si="62"/>
        <v>1.330152</v>
      </c>
      <c r="T2015" s="177">
        <f t="shared" si="63"/>
        <v>-1</v>
      </c>
      <c r="U2015" s="203">
        <v>2.68</v>
      </c>
      <c r="V2015" s="203">
        <v>3.62</v>
      </c>
      <c r="W2015" s="203">
        <v>4.77</v>
      </c>
      <c r="X2015" s="203">
        <v>6.02</v>
      </c>
      <c r="Y2015" s="203">
        <v>6.44</v>
      </c>
      <c r="Z2015" s="203">
        <v>6.41</v>
      </c>
      <c r="AA2015" s="203">
        <v>5.76</v>
      </c>
      <c r="AB2015" s="203">
        <v>5.26</v>
      </c>
      <c r="AC2015" s="203">
        <v>4.74</v>
      </c>
      <c r="AD2015" s="203">
        <v>3.8</v>
      </c>
      <c r="AE2015" s="203">
        <v>2.81</v>
      </c>
      <c r="AF2015" s="203">
        <v>2.32</v>
      </c>
      <c r="AG2015" s="179">
        <v>3.21024893395642</v>
      </c>
      <c r="AH2015" s="179">
        <v>4.33623176900084</v>
      </c>
      <c r="AI2015" s="179">
        <v>5.71376396081049</v>
      </c>
      <c r="AJ2015" s="179">
        <v>7.2110815606036</v>
      </c>
      <c r="AK2015" s="179">
        <v>7.71418027413409</v>
      </c>
      <c r="AL2015" s="179">
        <v>7.67824465173905</v>
      </c>
      <c r="AM2015" s="179">
        <v>6.89963949984663</v>
      </c>
      <c r="AN2015" s="179">
        <v>6.30071245992939</v>
      </c>
      <c r="AO2015" s="179">
        <v>5.67782833841546</v>
      </c>
      <c r="AP2015" s="179">
        <v>4.55184550337104</v>
      </c>
      <c r="AQ2015" s="179">
        <v>3.3659699643349</v>
      </c>
      <c r="AR2015" s="179">
        <v>2.77902146521601</v>
      </c>
      <c r="AS2015" s="177">
        <v>0.8</v>
      </c>
      <c r="AT2015" s="180">
        <v>1.02114693837617</v>
      </c>
      <c r="AU2015" s="181">
        <v>2008</v>
      </c>
    </row>
    <row r="2016" customHeight="1" spans="1:47">
      <c r="A2016" s="184" t="s">
        <v>2202</v>
      </c>
      <c r="B2016" s="185" t="s">
        <v>2310</v>
      </c>
      <c r="C2016" s="167" t="s">
        <v>2312</v>
      </c>
      <c r="D2016" s="186">
        <v>0</v>
      </c>
      <c r="E2016" s="186">
        <v>0.55</v>
      </c>
      <c r="F2016" s="186" t="s">
        <v>160</v>
      </c>
      <c r="G2016" s="186" t="s">
        <v>160</v>
      </c>
      <c r="H2016" s="186" t="s">
        <v>160</v>
      </c>
      <c r="I2016" s="196" t="s">
        <v>160</v>
      </c>
      <c r="J2016" s="186" t="s">
        <v>160</v>
      </c>
      <c r="K2016" s="196" t="s">
        <v>160</v>
      </c>
      <c r="L2016" s="171">
        <v>0.2772</v>
      </c>
      <c r="M2016" s="172">
        <v>1381</v>
      </c>
      <c r="N2016" s="173">
        <v>113.1</v>
      </c>
      <c r="O2016" s="173">
        <v>41.03</v>
      </c>
      <c r="Q2016" s="175">
        <v>37.83</v>
      </c>
      <c r="S2016" s="174">
        <f t="shared" si="62"/>
        <v>1.324144</v>
      </c>
      <c r="T2016" s="177">
        <f t="shared" si="63"/>
        <v>-1</v>
      </c>
      <c r="U2016" s="203">
        <v>2.51</v>
      </c>
      <c r="V2016" s="203">
        <v>3.47</v>
      </c>
      <c r="W2016" s="203">
        <v>4.76</v>
      </c>
      <c r="X2016" s="203">
        <v>5.96</v>
      </c>
      <c r="Y2016" s="203">
        <v>6.52</v>
      </c>
      <c r="Z2016" s="203">
        <v>6.46</v>
      </c>
      <c r="AA2016" s="203">
        <v>5.96</v>
      </c>
      <c r="AB2016" s="203">
        <v>5.36</v>
      </c>
      <c r="AC2016" s="203">
        <v>4.78</v>
      </c>
      <c r="AD2016" s="203">
        <v>3.71</v>
      </c>
      <c r="AE2016" s="203">
        <v>2.68</v>
      </c>
      <c r="AF2016" s="203">
        <v>2.2</v>
      </c>
      <c r="AG2016" s="179">
        <v>2.96846874660158</v>
      </c>
      <c r="AH2016" s="179">
        <v>4.10381934291134</v>
      </c>
      <c r="AI2016" s="179">
        <v>5.62944670670259</v>
      </c>
      <c r="AJ2016" s="179">
        <v>7.0486349520898</v>
      </c>
      <c r="AK2016" s="179">
        <v>7.71092279993717</v>
      </c>
      <c r="AL2016" s="179">
        <v>7.63996338766781</v>
      </c>
      <c r="AM2016" s="179">
        <v>7.0486349520898</v>
      </c>
      <c r="AN2016" s="179">
        <v>6.3390408293962</v>
      </c>
      <c r="AO2016" s="179">
        <v>5.65309984412571</v>
      </c>
      <c r="AP2016" s="179">
        <v>4.38765699198879</v>
      </c>
      <c r="AQ2016" s="179">
        <v>3.1695204146981</v>
      </c>
      <c r="AR2016" s="179">
        <v>2.60184511654322</v>
      </c>
      <c r="AS2016" s="177">
        <v>0.8</v>
      </c>
      <c r="AT2016" s="180">
        <v>1.02087439026095</v>
      </c>
      <c r="AU2016" s="181">
        <v>2009</v>
      </c>
    </row>
    <row r="2017" customHeight="1" spans="1:47">
      <c r="A2017" s="184" t="s">
        <v>2202</v>
      </c>
      <c r="B2017" s="185" t="s">
        <v>2310</v>
      </c>
      <c r="C2017" s="167" t="s">
        <v>2313</v>
      </c>
      <c r="D2017" s="186">
        <v>0</v>
      </c>
      <c r="E2017" s="186">
        <v>0.55</v>
      </c>
      <c r="F2017" s="186" t="s">
        <v>160</v>
      </c>
      <c r="G2017" s="186" t="s">
        <v>160</v>
      </c>
      <c r="H2017" s="186" t="s">
        <v>160</v>
      </c>
      <c r="I2017" s="196" t="s">
        <v>160</v>
      </c>
      <c r="J2017" s="186" t="s">
        <v>160</v>
      </c>
      <c r="K2017" s="196" t="s">
        <v>160</v>
      </c>
      <c r="L2017" s="171">
        <v>0.2772</v>
      </c>
      <c r="M2017" s="172">
        <v>1465</v>
      </c>
      <c r="N2017" s="173">
        <v>112.57</v>
      </c>
      <c r="O2017" s="173">
        <v>40.9</v>
      </c>
      <c r="Q2017" s="175">
        <v>38.3</v>
      </c>
      <c r="S2017" s="174">
        <f t="shared" si="62"/>
        <v>1.329128</v>
      </c>
      <c r="T2017" s="177">
        <f t="shared" si="63"/>
        <v>-1</v>
      </c>
      <c r="U2017" s="203">
        <v>2.61</v>
      </c>
      <c r="V2017" s="203">
        <v>3.5</v>
      </c>
      <c r="W2017" s="203">
        <v>4.72</v>
      </c>
      <c r="X2017" s="203">
        <v>6.05</v>
      </c>
      <c r="Y2017" s="203">
        <v>6.43</v>
      </c>
      <c r="Z2017" s="203">
        <v>6.48</v>
      </c>
      <c r="AA2017" s="203">
        <v>5.87</v>
      </c>
      <c r="AB2017" s="203">
        <v>5.33</v>
      </c>
      <c r="AC2017" s="203">
        <v>4.76</v>
      </c>
      <c r="AD2017" s="203">
        <v>3.79</v>
      </c>
      <c r="AE2017" s="203">
        <v>2.78</v>
      </c>
      <c r="AF2017" s="203">
        <v>2.26</v>
      </c>
      <c r="AG2017" s="179">
        <v>3.10100192005586</v>
      </c>
      <c r="AH2017" s="179">
        <v>4.15843169356149</v>
      </c>
      <c r="AI2017" s="179">
        <v>5.60794216960293</v>
      </c>
      <c r="AJ2017" s="179">
        <v>7.1881462131563</v>
      </c>
      <c r="AK2017" s="179">
        <v>7.63963308274297</v>
      </c>
      <c r="AL2017" s="179">
        <v>7.69903924979385</v>
      </c>
      <c r="AM2017" s="179">
        <v>6.97428401177313</v>
      </c>
      <c r="AN2017" s="179">
        <v>6.33269740762365</v>
      </c>
      <c r="AO2017" s="179">
        <v>5.65546710324363</v>
      </c>
      <c r="AP2017" s="179">
        <v>4.50298746245659</v>
      </c>
      <c r="AQ2017" s="179">
        <v>3.30298288802884</v>
      </c>
      <c r="AR2017" s="179">
        <v>2.68515875069971</v>
      </c>
      <c r="AS2017" s="177">
        <v>0.8</v>
      </c>
      <c r="AT2017" s="180">
        <v>1.02101415852517</v>
      </c>
      <c r="AU2017" s="181">
        <v>2010</v>
      </c>
    </row>
    <row r="2018" customHeight="1" spans="1:47">
      <c r="A2018" s="184" t="s">
        <v>2202</v>
      </c>
      <c r="B2018" s="185" t="s">
        <v>2310</v>
      </c>
      <c r="C2018" s="167" t="s">
        <v>2314</v>
      </c>
      <c r="D2018" s="186">
        <v>0</v>
      </c>
      <c r="E2018" s="186">
        <v>0.55</v>
      </c>
      <c r="F2018" s="186" t="s">
        <v>160</v>
      </c>
      <c r="G2018" s="186" t="s">
        <v>160</v>
      </c>
      <c r="H2018" s="186" t="s">
        <v>160</v>
      </c>
      <c r="I2018" s="196" t="s">
        <v>160</v>
      </c>
      <c r="J2018" s="186" t="s">
        <v>160</v>
      </c>
      <c r="K2018" s="196" t="s">
        <v>160</v>
      </c>
      <c r="L2018" s="171">
        <v>0.2772</v>
      </c>
      <c r="M2018" s="172">
        <v>1465</v>
      </c>
      <c r="N2018" s="173">
        <v>114</v>
      </c>
      <c r="O2018" s="173">
        <v>41.9</v>
      </c>
      <c r="Q2018" s="175">
        <v>39.5</v>
      </c>
      <c r="S2018" s="174">
        <f t="shared" si="62"/>
        <v>1.330752</v>
      </c>
      <c r="T2018" s="177">
        <f t="shared" si="63"/>
        <v>-1</v>
      </c>
      <c r="U2018" s="203">
        <v>2.51</v>
      </c>
      <c r="V2018" s="203">
        <v>3.49</v>
      </c>
      <c r="W2018" s="203">
        <v>4.8</v>
      </c>
      <c r="X2018" s="203">
        <v>5.98</v>
      </c>
      <c r="Y2018" s="203">
        <v>6.55</v>
      </c>
      <c r="Z2018" s="203">
        <v>6.45</v>
      </c>
      <c r="AA2018" s="203">
        <v>6.02</v>
      </c>
      <c r="AB2018" s="203">
        <v>5.41</v>
      </c>
      <c r="AC2018" s="203">
        <v>4.81</v>
      </c>
      <c r="AD2018" s="203">
        <v>3.73</v>
      </c>
      <c r="AE2018" s="203">
        <v>2.69</v>
      </c>
      <c r="AF2018" s="203">
        <v>2.2</v>
      </c>
      <c r="AG2018" s="179">
        <v>3.02351608714471</v>
      </c>
      <c r="AH2018" s="179">
        <v>4.20401240802193</v>
      </c>
      <c r="AI2018" s="179">
        <v>5.78202279613331</v>
      </c>
      <c r="AJ2018" s="179">
        <v>7.20343673351609</v>
      </c>
      <c r="AK2018" s="179">
        <v>7.89005194055692</v>
      </c>
      <c r="AL2018" s="179">
        <v>7.76959313230414</v>
      </c>
      <c r="AM2018" s="179">
        <v>7.2516202568172</v>
      </c>
      <c r="AN2018" s="179">
        <v>6.51682152647526</v>
      </c>
      <c r="AO2018" s="179">
        <v>5.79406867695859</v>
      </c>
      <c r="AP2018" s="179">
        <v>4.4931135478286</v>
      </c>
      <c r="AQ2018" s="179">
        <v>3.24034194199971</v>
      </c>
      <c r="AR2018" s="179">
        <v>2.6500937815611</v>
      </c>
      <c r="AS2018" s="177">
        <v>0.8</v>
      </c>
      <c r="AT2018" s="180">
        <v>1.02114693837617</v>
      </c>
      <c r="AU2018" s="181">
        <v>2011</v>
      </c>
    </row>
    <row r="2019" customHeight="1" spans="1:47">
      <c r="A2019" s="184" t="s">
        <v>2202</v>
      </c>
      <c r="B2019" s="185" t="s">
        <v>2310</v>
      </c>
      <c r="C2019" s="167" t="s">
        <v>2315</v>
      </c>
      <c r="D2019" s="186">
        <v>0</v>
      </c>
      <c r="E2019" s="186">
        <v>0.55</v>
      </c>
      <c r="F2019" s="186" t="s">
        <v>160</v>
      </c>
      <c r="G2019" s="186" t="s">
        <v>160</v>
      </c>
      <c r="H2019" s="186" t="s">
        <v>160</v>
      </c>
      <c r="I2019" s="196" t="s">
        <v>160</v>
      </c>
      <c r="J2019" s="186" t="s">
        <v>160</v>
      </c>
      <c r="K2019" s="196" t="s">
        <v>160</v>
      </c>
      <c r="L2019" s="171">
        <v>0.2772</v>
      </c>
      <c r="M2019" s="172">
        <v>1384</v>
      </c>
      <c r="N2019" s="173">
        <v>113.53</v>
      </c>
      <c r="O2019" s="173">
        <v>41.55</v>
      </c>
      <c r="Q2019" s="175">
        <v>38.85</v>
      </c>
      <c r="S2019" s="174">
        <f t="shared" si="62"/>
        <v>1.324144</v>
      </c>
      <c r="T2019" s="177">
        <f t="shared" si="63"/>
        <v>-1</v>
      </c>
      <c r="U2019" s="203">
        <v>2.51</v>
      </c>
      <c r="V2019" s="203">
        <v>3.47</v>
      </c>
      <c r="W2019" s="203">
        <v>4.76</v>
      </c>
      <c r="X2019" s="203">
        <v>5.96</v>
      </c>
      <c r="Y2019" s="203">
        <v>6.52</v>
      </c>
      <c r="Z2019" s="203">
        <v>6.46</v>
      </c>
      <c r="AA2019" s="203">
        <v>5.96</v>
      </c>
      <c r="AB2019" s="203">
        <v>5.36</v>
      </c>
      <c r="AC2019" s="203">
        <v>4.78</v>
      </c>
      <c r="AD2019" s="203">
        <v>3.71</v>
      </c>
      <c r="AE2019" s="203">
        <v>2.68</v>
      </c>
      <c r="AF2019" s="203">
        <v>2.2</v>
      </c>
      <c r="AG2019" s="179">
        <v>3.00186100605372</v>
      </c>
      <c r="AH2019" s="179">
        <v>4.14998314382726</v>
      </c>
      <c r="AI2019" s="179">
        <v>5.69277226646044</v>
      </c>
      <c r="AJ2019" s="179">
        <v>7.12792493867736</v>
      </c>
      <c r="AK2019" s="179">
        <v>7.79766285237859</v>
      </c>
      <c r="AL2019" s="179">
        <v>7.72590521876775</v>
      </c>
      <c r="AM2019" s="179">
        <v>7.12792493867736</v>
      </c>
      <c r="AN2019" s="179">
        <v>6.4103486025689</v>
      </c>
      <c r="AO2019" s="179">
        <v>5.71669147766406</v>
      </c>
      <c r="AP2019" s="179">
        <v>4.43701367827064</v>
      </c>
      <c r="AQ2019" s="179">
        <v>3.20517430128445</v>
      </c>
      <c r="AR2019" s="179">
        <v>2.63111323239768</v>
      </c>
      <c r="AS2019" s="177">
        <v>0.8</v>
      </c>
      <c r="AT2019" s="180">
        <v>1.02224411925028</v>
      </c>
      <c r="AU2019" s="181">
        <v>2012</v>
      </c>
    </row>
    <row r="2020" customHeight="1" spans="1:47">
      <c r="A2020" s="184" t="s">
        <v>2202</v>
      </c>
      <c r="B2020" s="185" t="s">
        <v>2310</v>
      </c>
      <c r="C2020" s="167" t="s">
        <v>2316</v>
      </c>
      <c r="D2020" s="186">
        <v>0</v>
      </c>
      <c r="E2020" s="186">
        <v>0.55</v>
      </c>
      <c r="F2020" s="186" t="s">
        <v>160</v>
      </c>
      <c r="G2020" s="186" t="s">
        <v>160</v>
      </c>
      <c r="H2020" s="186" t="s">
        <v>160</v>
      </c>
      <c r="I2020" s="196" t="s">
        <v>160</v>
      </c>
      <c r="J2020" s="186" t="s">
        <v>160</v>
      </c>
      <c r="K2020" s="196" t="s">
        <v>160</v>
      </c>
      <c r="L2020" s="171">
        <v>0.2772</v>
      </c>
      <c r="M2020" s="172">
        <v>1277</v>
      </c>
      <c r="N2020" s="173">
        <v>113.88</v>
      </c>
      <c r="O2020" s="173">
        <v>40.88</v>
      </c>
      <c r="Q2020" s="175">
        <v>38.78</v>
      </c>
      <c r="S2020" s="174">
        <f t="shared" si="62"/>
        <v>1.330152</v>
      </c>
      <c r="T2020" s="177">
        <f t="shared" si="63"/>
        <v>-1</v>
      </c>
      <c r="U2020" s="203">
        <v>2.68</v>
      </c>
      <c r="V2020" s="203">
        <v>3.62</v>
      </c>
      <c r="W2020" s="203">
        <v>4.77</v>
      </c>
      <c r="X2020" s="203">
        <v>6.02</v>
      </c>
      <c r="Y2020" s="203">
        <v>6.44</v>
      </c>
      <c r="Z2020" s="203">
        <v>6.41</v>
      </c>
      <c r="AA2020" s="203">
        <v>5.76</v>
      </c>
      <c r="AB2020" s="203">
        <v>5.26</v>
      </c>
      <c r="AC2020" s="203">
        <v>4.74</v>
      </c>
      <c r="AD2020" s="203">
        <v>3.8</v>
      </c>
      <c r="AE2020" s="203">
        <v>2.81</v>
      </c>
      <c r="AF2020" s="203">
        <v>2.32</v>
      </c>
      <c r="AG2020" s="179">
        <v>3.2031568121538</v>
      </c>
      <c r="AH2020" s="179">
        <v>4.32665211193909</v>
      </c>
      <c r="AI2020" s="179">
        <v>5.70114104252747</v>
      </c>
      <c r="AJ2020" s="179">
        <v>7.19515074968876</v>
      </c>
      <c r="AK2020" s="179">
        <v>7.69713801129495</v>
      </c>
      <c r="AL2020" s="179">
        <v>7.66128177832308</v>
      </c>
      <c r="AM2020" s="179">
        <v>6.88439673059921</v>
      </c>
      <c r="AN2020" s="179">
        <v>6.2867928477347</v>
      </c>
      <c r="AO2020" s="179">
        <v>5.6652848095556</v>
      </c>
      <c r="AP2020" s="179">
        <v>4.54178950977031</v>
      </c>
      <c r="AQ2020" s="179">
        <v>3.35853382169857</v>
      </c>
      <c r="AR2020" s="179">
        <v>2.77288201649135</v>
      </c>
      <c r="AS2020" s="177">
        <v>0.8</v>
      </c>
      <c r="AT2020" s="180">
        <v>1.01543675630211</v>
      </c>
      <c r="AU2020" s="181">
        <v>2013</v>
      </c>
    </row>
    <row r="2021" customHeight="1" spans="1:47">
      <c r="A2021" s="184" t="s">
        <v>2202</v>
      </c>
      <c r="B2021" s="185" t="s">
        <v>2310</v>
      </c>
      <c r="C2021" s="167" t="s">
        <v>2317</v>
      </c>
      <c r="D2021" s="186">
        <v>0</v>
      </c>
      <c r="E2021" s="186">
        <v>0.55</v>
      </c>
      <c r="F2021" s="186" t="s">
        <v>160</v>
      </c>
      <c r="G2021" s="186" t="s">
        <v>160</v>
      </c>
      <c r="H2021" s="186" t="s">
        <v>160</v>
      </c>
      <c r="I2021" s="196" t="s">
        <v>160</v>
      </c>
      <c r="J2021" s="186" t="s">
        <v>160</v>
      </c>
      <c r="K2021" s="196" t="s">
        <v>160</v>
      </c>
      <c r="L2021" s="171">
        <v>0.2772</v>
      </c>
      <c r="M2021" s="172">
        <v>1258</v>
      </c>
      <c r="N2021" s="173">
        <v>112.48</v>
      </c>
      <c r="O2021" s="173">
        <v>40.53</v>
      </c>
      <c r="Q2021" s="175">
        <v>37.63</v>
      </c>
      <c r="S2021" s="174">
        <f t="shared" si="62"/>
        <v>1.329128</v>
      </c>
      <c r="T2021" s="177">
        <f t="shared" si="63"/>
        <v>-1</v>
      </c>
      <c r="U2021" s="203">
        <v>2.61</v>
      </c>
      <c r="V2021" s="203">
        <v>3.5</v>
      </c>
      <c r="W2021" s="203">
        <v>4.72</v>
      </c>
      <c r="X2021" s="203">
        <v>6.05</v>
      </c>
      <c r="Y2021" s="203">
        <v>6.43</v>
      </c>
      <c r="Z2021" s="203">
        <v>6.48</v>
      </c>
      <c r="AA2021" s="203">
        <v>5.87</v>
      </c>
      <c r="AB2021" s="203">
        <v>5.33</v>
      </c>
      <c r="AC2021" s="203">
        <v>4.76</v>
      </c>
      <c r="AD2021" s="203">
        <v>3.79</v>
      </c>
      <c r="AE2021" s="203">
        <v>2.78</v>
      </c>
      <c r="AF2021" s="203">
        <v>2.26</v>
      </c>
      <c r="AG2021" s="179">
        <v>3.08039099319253</v>
      </c>
      <c r="AH2021" s="179">
        <v>4.13079251960684</v>
      </c>
      <c r="AI2021" s="179">
        <v>5.57066876929837</v>
      </c>
      <c r="AJ2021" s="179">
        <v>7.14036992674897</v>
      </c>
      <c r="AK2021" s="179">
        <v>7.58885597173485</v>
      </c>
      <c r="AL2021" s="179">
        <v>7.64786729344352</v>
      </c>
      <c r="AM2021" s="179">
        <v>6.92792916859776</v>
      </c>
      <c r="AN2021" s="179">
        <v>6.29060689414413</v>
      </c>
      <c r="AO2021" s="179">
        <v>5.6178778266653</v>
      </c>
      <c r="AP2021" s="179">
        <v>4.47305818551712</v>
      </c>
      <c r="AQ2021" s="179">
        <v>3.281029487002</v>
      </c>
      <c r="AR2021" s="179">
        <v>2.66731174123184</v>
      </c>
      <c r="AS2021" s="177">
        <v>0.8</v>
      </c>
      <c r="AT2021" s="180">
        <v>1.0233482885376</v>
      </c>
      <c r="AU2021" s="181">
        <v>2014</v>
      </c>
    </row>
    <row r="2022" customHeight="1" spans="1:47">
      <c r="A2022" s="184" t="s">
        <v>2202</v>
      </c>
      <c r="B2022" s="185" t="s">
        <v>2310</v>
      </c>
      <c r="C2022" s="167" t="s">
        <v>2318</v>
      </c>
      <c r="D2022" s="186">
        <v>0</v>
      </c>
      <c r="E2022" s="186">
        <v>0.55</v>
      </c>
      <c r="F2022" s="186" t="s">
        <v>160</v>
      </c>
      <c r="G2022" s="186" t="s">
        <v>160</v>
      </c>
      <c r="H2022" s="186" t="s">
        <v>160</v>
      </c>
      <c r="I2022" s="196" t="s">
        <v>160</v>
      </c>
      <c r="J2022" s="186" t="s">
        <v>160</v>
      </c>
      <c r="K2022" s="196" t="s">
        <v>160</v>
      </c>
      <c r="L2022" s="171">
        <v>0.2772</v>
      </c>
      <c r="M2022" s="172">
        <v>1327</v>
      </c>
      <c r="N2022" s="173">
        <v>113.22</v>
      </c>
      <c r="O2022" s="173">
        <v>40.78</v>
      </c>
      <c r="Q2022" s="175">
        <v>38.68</v>
      </c>
      <c r="S2022" s="174">
        <f t="shared" si="62"/>
        <v>1.330152</v>
      </c>
      <c r="T2022" s="177">
        <f t="shared" si="63"/>
        <v>-1</v>
      </c>
      <c r="U2022" s="203">
        <v>2.68</v>
      </c>
      <c r="V2022" s="203">
        <v>3.62</v>
      </c>
      <c r="W2022" s="203">
        <v>4.77</v>
      </c>
      <c r="X2022" s="203">
        <v>6.02</v>
      </c>
      <c r="Y2022" s="203">
        <v>6.44</v>
      </c>
      <c r="Z2022" s="203">
        <v>6.41</v>
      </c>
      <c r="AA2022" s="203">
        <v>5.76</v>
      </c>
      <c r="AB2022" s="203">
        <v>5.26</v>
      </c>
      <c r="AC2022" s="203">
        <v>4.74</v>
      </c>
      <c r="AD2022" s="203">
        <v>3.8</v>
      </c>
      <c r="AE2022" s="203">
        <v>2.81</v>
      </c>
      <c r="AF2022" s="203">
        <v>2.32</v>
      </c>
      <c r="AG2022" s="179">
        <v>3.19716074553886</v>
      </c>
      <c r="AH2022" s="179">
        <v>4.31855294733234</v>
      </c>
      <c r="AI2022" s="179">
        <v>5.69046893888819</v>
      </c>
      <c r="AJ2022" s="179">
        <v>7.18168197318803</v>
      </c>
      <c r="AK2022" s="179">
        <v>7.68272955271277</v>
      </c>
      <c r="AL2022" s="179">
        <v>7.64694043988958</v>
      </c>
      <c r="AM2022" s="179">
        <v>6.87150966205366</v>
      </c>
      <c r="AN2022" s="179">
        <v>6.27502444833372</v>
      </c>
      <c r="AO2022" s="179">
        <v>5.65467982606499</v>
      </c>
      <c r="AP2022" s="179">
        <v>4.53328762427151</v>
      </c>
      <c r="AQ2022" s="179">
        <v>3.35224690110604</v>
      </c>
      <c r="AR2022" s="179">
        <v>2.7676913916605</v>
      </c>
      <c r="AS2022" s="177">
        <v>0.8</v>
      </c>
      <c r="AT2022" s="180">
        <v>1.0178796724637</v>
      </c>
      <c r="AU2022" s="181">
        <v>2015</v>
      </c>
    </row>
    <row r="2023" customHeight="1" spans="1:47">
      <c r="A2023" s="184" t="s">
        <v>2202</v>
      </c>
      <c r="B2023" s="185" t="s">
        <v>2310</v>
      </c>
      <c r="C2023" s="167" t="s">
        <v>2319</v>
      </c>
      <c r="D2023" s="186">
        <v>0</v>
      </c>
      <c r="E2023" s="186">
        <v>0.55</v>
      </c>
      <c r="F2023" s="186" t="s">
        <v>160</v>
      </c>
      <c r="G2023" s="186" t="s">
        <v>160</v>
      </c>
      <c r="H2023" s="186" t="s">
        <v>160</v>
      </c>
      <c r="I2023" s="196" t="s">
        <v>160</v>
      </c>
      <c r="J2023" s="186" t="s">
        <v>160</v>
      </c>
      <c r="K2023" s="196" t="s">
        <v>160</v>
      </c>
      <c r="L2023" s="171">
        <v>0.2772</v>
      </c>
      <c r="M2023" s="172">
        <v>1738</v>
      </c>
      <c r="N2023" s="173">
        <v>112.63</v>
      </c>
      <c r="O2023" s="173">
        <v>41.27</v>
      </c>
      <c r="Q2023" s="175">
        <v>37.47</v>
      </c>
      <c r="S2023" s="174">
        <f t="shared" si="62"/>
        <v>1.315488</v>
      </c>
      <c r="T2023" s="177">
        <f t="shared" si="63"/>
        <v>-1</v>
      </c>
      <c r="U2023" s="203">
        <v>2.4</v>
      </c>
      <c r="V2023" s="203">
        <v>3.36</v>
      </c>
      <c r="W2023" s="203">
        <v>4.63</v>
      </c>
      <c r="X2023" s="203">
        <v>5.98</v>
      </c>
      <c r="Y2023" s="203">
        <v>6.56</v>
      </c>
      <c r="Z2023" s="203">
        <v>6.5</v>
      </c>
      <c r="AA2023" s="203">
        <v>6.04</v>
      </c>
      <c r="AB2023" s="203">
        <v>5.36</v>
      </c>
      <c r="AC2023" s="203">
        <v>4.79</v>
      </c>
      <c r="AD2023" s="203">
        <v>3.67</v>
      </c>
      <c r="AE2023" s="203">
        <v>2.6</v>
      </c>
      <c r="AF2023" s="203">
        <v>2.12</v>
      </c>
      <c r="AG2023" s="179">
        <v>2.82545428008465</v>
      </c>
      <c r="AH2023" s="179">
        <v>3.95563599211851</v>
      </c>
      <c r="AI2023" s="179">
        <v>5.45077221532997</v>
      </c>
      <c r="AJ2023" s="179">
        <v>7.04009024787759</v>
      </c>
      <c r="AK2023" s="179">
        <v>7.72290836556472</v>
      </c>
      <c r="AL2023" s="179">
        <v>7.6522720085626</v>
      </c>
      <c r="AM2023" s="179">
        <v>7.11072660487971</v>
      </c>
      <c r="AN2023" s="179">
        <v>6.31018122552239</v>
      </c>
      <c r="AO2023" s="179">
        <v>5.63913583400229</v>
      </c>
      <c r="AP2023" s="179">
        <v>4.32059050329611</v>
      </c>
      <c r="AQ2023" s="179">
        <v>3.06090880342504</v>
      </c>
      <c r="AR2023" s="179">
        <v>2.49581794740811</v>
      </c>
      <c r="AS2023" s="177">
        <v>0.8</v>
      </c>
      <c r="AT2023" s="180">
        <v>1.02253064419193</v>
      </c>
      <c r="AU2023" s="181">
        <v>2016</v>
      </c>
    </row>
    <row r="2024" customHeight="1" spans="1:47">
      <c r="A2024" s="184" t="s">
        <v>2202</v>
      </c>
      <c r="B2024" s="185" t="s">
        <v>2310</v>
      </c>
      <c r="C2024" s="167" t="s">
        <v>2320</v>
      </c>
      <c r="D2024" s="186">
        <v>0</v>
      </c>
      <c r="E2024" s="186">
        <v>0.55</v>
      </c>
      <c r="F2024" s="186" t="s">
        <v>160</v>
      </c>
      <c r="G2024" s="186" t="s">
        <v>160</v>
      </c>
      <c r="H2024" s="186" t="s">
        <v>160</v>
      </c>
      <c r="I2024" s="196" t="s">
        <v>160</v>
      </c>
      <c r="J2024" s="186" t="s">
        <v>160</v>
      </c>
      <c r="K2024" s="196" t="s">
        <v>160</v>
      </c>
      <c r="L2024" s="171">
        <v>0.2772</v>
      </c>
      <c r="M2024" s="172">
        <v>1442</v>
      </c>
      <c r="N2024" s="173">
        <v>113.18</v>
      </c>
      <c r="O2024" s="173">
        <v>41.45</v>
      </c>
      <c r="Q2024" s="175">
        <v>38.55</v>
      </c>
      <c r="S2024" s="174">
        <f t="shared" si="62"/>
        <v>1.324144</v>
      </c>
      <c r="T2024" s="177">
        <f t="shared" si="63"/>
        <v>-1</v>
      </c>
      <c r="U2024" s="203">
        <v>2.51</v>
      </c>
      <c r="V2024" s="203">
        <v>3.47</v>
      </c>
      <c r="W2024" s="203">
        <v>4.76</v>
      </c>
      <c r="X2024" s="203">
        <v>5.96</v>
      </c>
      <c r="Y2024" s="203">
        <v>6.52</v>
      </c>
      <c r="Z2024" s="203">
        <v>6.46</v>
      </c>
      <c r="AA2024" s="203">
        <v>5.96</v>
      </c>
      <c r="AB2024" s="203">
        <v>5.36</v>
      </c>
      <c r="AC2024" s="203">
        <v>4.78</v>
      </c>
      <c r="AD2024" s="203">
        <v>3.71</v>
      </c>
      <c r="AE2024" s="203">
        <v>2.68</v>
      </c>
      <c r="AF2024" s="203">
        <v>2.2</v>
      </c>
      <c r="AG2024" s="179">
        <v>2.99220121074445</v>
      </c>
      <c r="AH2024" s="179">
        <v>4.13662876545149</v>
      </c>
      <c r="AI2024" s="179">
        <v>5.67445329208908</v>
      </c>
      <c r="AJ2024" s="179">
        <v>7.10498773547288</v>
      </c>
      <c r="AK2024" s="179">
        <v>7.77257047571865</v>
      </c>
      <c r="AL2024" s="179">
        <v>7.70104375354946</v>
      </c>
      <c r="AM2024" s="179">
        <v>7.10498773547288</v>
      </c>
      <c r="AN2024" s="179">
        <v>6.38972051378098</v>
      </c>
      <c r="AO2024" s="179">
        <v>5.69829553281214</v>
      </c>
      <c r="AP2024" s="179">
        <v>4.42273565412825</v>
      </c>
      <c r="AQ2024" s="179">
        <v>3.19486025689049</v>
      </c>
      <c r="AR2024" s="179">
        <v>2.62264647953697</v>
      </c>
      <c r="AS2024" s="177">
        <v>0.8</v>
      </c>
      <c r="AT2024" s="180">
        <v>1.02354396410751</v>
      </c>
      <c r="AU2024" s="181">
        <v>2017</v>
      </c>
    </row>
    <row r="2025" customHeight="1" spans="1:47">
      <c r="A2025" s="184" t="s">
        <v>2202</v>
      </c>
      <c r="B2025" s="185" t="s">
        <v>2310</v>
      </c>
      <c r="C2025" s="167" t="s">
        <v>2321</v>
      </c>
      <c r="D2025" s="186">
        <v>0</v>
      </c>
      <c r="E2025" s="186">
        <v>0.55</v>
      </c>
      <c r="F2025" s="186" t="s">
        <v>160</v>
      </c>
      <c r="G2025" s="186" t="s">
        <v>160</v>
      </c>
      <c r="H2025" s="186" t="s">
        <v>160</v>
      </c>
      <c r="I2025" s="196" t="s">
        <v>160</v>
      </c>
      <c r="J2025" s="186" t="s">
        <v>160</v>
      </c>
      <c r="K2025" s="196" t="s">
        <v>160</v>
      </c>
      <c r="L2025" s="171">
        <v>0.2772</v>
      </c>
      <c r="M2025" s="172">
        <v>1488</v>
      </c>
      <c r="N2025" s="173">
        <v>111.7</v>
      </c>
      <c r="O2025" s="173">
        <v>41.52</v>
      </c>
      <c r="Q2025" s="175">
        <v>38.02</v>
      </c>
      <c r="S2025" s="174">
        <f t="shared" si="62"/>
        <v>1.314312</v>
      </c>
      <c r="T2025" s="177">
        <f t="shared" si="63"/>
        <v>-1</v>
      </c>
      <c r="U2025" s="203">
        <v>2.42</v>
      </c>
      <c r="V2025" s="203">
        <v>3.35</v>
      </c>
      <c r="W2025" s="203">
        <v>4.68</v>
      </c>
      <c r="X2025" s="203">
        <v>6</v>
      </c>
      <c r="Y2025" s="203">
        <v>6.57</v>
      </c>
      <c r="Z2025" s="203">
        <v>6.51</v>
      </c>
      <c r="AA2025" s="203">
        <v>6.05</v>
      </c>
      <c r="AB2025" s="203">
        <v>5.3</v>
      </c>
      <c r="AC2025" s="203">
        <v>4.7</v>
      </c>
      <c r="AD2025" s="203">
        <v>3.67</v>
      </c>
      <c r="AE2025" s="203">
        <v>2.61</v>
      </c>
      <c r="AF2025" s="203">
        <v>2.1</v>
      </c>
      <c r="AG2025" s="179">
        <v>2.86683880235439</v>
      </c>
      <c r="AH2025" s="179">
        <v>3.96855784623438</v>
      </c>
      <c r="AI2025" s="179">
        <v>5.54413454339609</v>
      </c>
      <c r="AJ2025" s="179">
        <v>7.10786479922576</v>
      </c>
      <c r="AK2025" s="179">
        <v>7.7831119551522</v>
      </c>
      <c r="AL2025" s="179">
        <v>7.71203330715995</v>
      </c>
      <c r="AM2025" s="179">
        <v>7.16709700588597</v>
      </c>
      <c r="AN2025" s="179">
        <v>6.27861390598275</v>
      </c>
      <c r="AO2025" s="179">
        <v>5.56782742606018</v>
      </c>
      <c r="AP2025" s="179">
        <v>4.34764396885975</v>
      </c>
      <c r="AQ2025" s="179">
        <v>3.0919211876632</v>
      </c>
      <c r="AR2025" s="179">
        <v>2.48775267972901</v>
      </c>
      <c r="AS2025" s="177">
        <v>0.8</v>
      </c>
      <c r="AT2025" s="180">
        <v>1.02340419584329</v>
      </c>
      <c r="AU2025" s="181">
        <v>2018</v>
      </c>
    </row>
    <row r="2026" customHeight="1" spans="1:47">
      <c r="A2026" s="184" t="s">
        <v>2202</v>
      </c>
      <c r="B2026" s="185" t="s">
        <v>2310</v>
      </c>
      <c r="C2026" s="167" t="s">
        <v>2322</v>
      </c>
      <c r="D2026" s="186">
        <v>0</v>
      </c>
      <c r="E2026" s="186">
        <v>0.55</v>
      </c>
      <c r="F2026" s="186" t="s">
        <v>160</v>
      </c>
      <c r="G2026" s="186" t="s">
        <v>160</v>
      </c>
      <c r="H2026" s="186" t="s">
        <v>160</v>
      </c>
      <c r="I2026" s="196" t="s">
        <v>160</v>
      </c>
      <c r="J2026" s="186" t="s">
        <v>160</v>
      </c>
      <c r="K2026" s="196" t="s">
        <v>160</v>
      </c>
      <c r="L2026" s="171">
        <v>0.2772</v>
      </c>
      <c r="M2026" s="172">
        <v>1194</v>
      </c>
      <c r="N2026" s="173">
        <v>113.15</v>
      </c>
      <c r="O2026" s="173">
        <v>40.43</v>
      </c>
      <c r="Q2026" s="175">
        <v>38.03</v>
      </c>
      <c r="S2026" s="174">
        <f t="shared" si="62"/>
        <v>1.330152</v>
      </c>
      <c r="T2026" s="177">
        <f t="shared" si="63"/>
        <v>-1</v>
      </c>
      <c r="U2026" s="203">
        <v>2.68</v>
      </c>
      <c r="V2026" s="203">
        <v>3.62</v>
      </c>
      <c r="W2026" s="203">
        <v>4.77</v>
      </c>
      <c r="X2026" s="203">
        <v>6.02</v>
      </c>
      <c r="Y2026" s="203">
        <v>6.44</v>
      </c>
      <c r="Z2026" s="203">
        <v>6.41</v>
      </c>
      <c r="AA2026" s="203">
        <v>5.76</v>
      </c>
      <c r="AB2026" s="203">
        <v>5.26</v>
      </c>
      <c r="AC2026" s="203">
        <v>4.74</v>
      </c>
      <c r="AD2026" s="203">
        <v>3.8</v>
      </c>
      <c r="AE2026" s="203">
        <v>2.81</v>
      </c>
      <c r="AF2026" s="203">
        <v>2.32</v>
      </c>
      <c r="AG2026" s="179">
        <v>3.17669030306311</v>
      </c>
      <c r="AH2026" s="179">
        <v>4.29090257354047</v>
      </c>
      <c r="AI2026" s="179">
        <v>5.65403460657128</v>
      </c>
      <c r="AJ2026" s="179">
        <v>7.13569985986564</v>
      </c>
      <c r="AK2026" s="179">
        <v>7.63353938497255</v>
      </c>
      <c r="AL2026" s="179">
        <v>7.59797941889348</v>
      </c>
      <c r="AM2026" s="179">
        <v>6.82751348718041</v>
      </c>
      <c r="AN2026" s="179">
        <v>6.23484738586267</v>
      </c>
      <c r="AO2026" s="179">
        <v>5.61847464049222</v>
      </c>
      <c r="AP2026" s="179">
        <v>4.50426237001486</v>
      </c>
      <c r="AQ2026" s="179">
        <v>3.33078348940572</v>
      </c>
      <c r="AR2026" s="179">
        <v>2.74997071011433</v>
      </c>
      <c r="AS2026" s="177">
        <v>0.8</v>
      </c>
      <c r="AT2026" s="180">
        <v>1.02666434880285</v>
      </c>
      <c r="AU2026" s="181">
        <v>2019</v>
      </c>
    </row>
    <row r="2027" customHeight="1" spans="1:47">
      <c r="A2027" s="184" t="s">
        <v>2323</v>
      </c>
      <c r="B2027" s="185" t="s">
        <v>2324</v>
      </c>
      <c r="C2027" s="167" t="s">
        <v>2325</v>
      </c>
      <c r="D2027" s="186">
        <v>0</v>
      </c>
      <c r="E2027" s="186">
        <v>0.75</v>
      </c>
      <c r="F2027" s="186" t="s">
        <v>160</v>
      </c>
      <c r="G2027" s="186" t="s">
        <v>160</v>
      </c>
      <c r="H2027" s="186" t="s">
        <v>160</v>
      </c>
      <c r="I2027" s="196" t="s">
        <v>160</v>
      </c>
      <c r="J2027" s="186" t="s">
        <v>160</v>
      </c>
      <c r="K2027" s="196" t="s">
        <v>160</v>
      </c>
      <c r="L2027" s="171">
        <v>0.3205</v>
      </c>
      <c r="M2027" s="172">
        <v>788</v>
      </c>
      <c r="N2027" s="173">
        <v>112.55</v>
      </c>
      <c r="O2027" s="173">
        <v>37.87</v>
      </c>
      <c r="Q2027" s="175">
        <v>36.77</v>
      </c>
      <c r="S2027" s="174">
        <f t="shared" si="62"/>
        <v>1.302496</v>
      </c>
      <c r="T2027" s="177">
        <f t="shared" si="63"/>
        <v>-1</v>
      </c>
      <c r="U2027" s="203">
        <v>3.05</v>
      </c>
      <c r="V2027" s="203">
        <v>3.83</v>
      </c>
      <c r="W2027" s="203">
        <v>4.68</v>
      </c>
      <c r="X2027" s="203">
        <v>5.84</v>
      </c>
      <c r="Y2027" s="203">
        <v>6.11</v>
      </c>
      <c r="Z2027" s="203">
        <v>5.96</v>
      </c>
      <c r="AA2027" s="203">
        <v>5.31</v>
      </c>
      <c r="AB2027" s="203">
        <v>4.8</v>
      </c>
      <c r="AC2027" s="203">
        <v>4.31</v>
      </c>
      <c r="AD2027" s="203">
        <v>3.83</v>
      </c>
      <c r="AE2027" s="203">
        <v>3.09</v>
      </c>
      <c r="AF2027" s="203">
        <v>2.7</v>
      </c>
      <c r="AG2027" s="179">
        <v>3.56162414318355</v>
      </c>
      <c r="AH2027" s="179">
        <v>4.47246572734197</v>
      </c>
      <c r="AI2027" s="179">
        <v>5.4650495049505</v>
      </c>
      <c r="AJ2027" s="179">
        <v>6.81963442498096</v>
      </c>
      <c r="AK2027" s="179">
        <v>7.13492574257426</v>
      </c>
      <c r="AL2027" s="179">
        <v>6.95976389946687</v>
      </c>
      <c r="AM2027" s="179">
        <v>6.20072924600152</v>
      </c>
      <c r="AN2027" s="179">
        <v>5.60517897943641</v>
      </c>
      <c r="AO2027" s="179">
        <v>5.03298362528561</v>
      </c>
      <c r="AP2027" s="179">
        <v>4.47246572734197</v>
      </c>
      <c r="AQ2027" s="179">
        <v>3.60833396801219</v>
      </c>
      <c r="AR2027" s="179">
        <v>3.15291317593298</v>
      </c>
      <c r="AS2027" s="177">
        <v>0.8</v>
      </c>
      <c r="AT2027" s="180">
        <v>1.02677801327869</v>
      </c>
      <c r="AU2027" s="181">
        <v>2020</v>
      </c>
    </row>
    <row r="2028" customHeight="1" spans="1:47">
      <c r="A2028" s="184" t="s">
        <v>2323</v>
      </c>
      <c r="B2028" s="185" t="s">
        <v>2324</v>
      </c>
      <c r="C2028" s="167" t="s">
        <v>2326</v>
      </c>
      <c r="D2028" s="186">
        <v>0</v>
      </c>
      <c r="E2028" s="186">
        <v>0.75</v>
      </c>
      <c r="F2028" s="186" t="s">
        <v>160</v>
      </c>
      <c r="G2028" s="186" t="s">
        <v>160</v>
      </c>
      <c r="H2028" s="186" t="s">
        <v>160</v>
      </c>
      <c r="I2028" s="196" t="s">
        <v>160</v>
      </c>
      <c r="J2028" s="186" t="s">
        <v>160</v>
      </c>
      <c r="K2028" s="196" t="s">
        <v>160</v>
      </c>
      <c r="L2028" s="171">
        <v>0.3205</v>
      </c>
      <c r="M2028" s="172">
        <v>774</v>
      </c>
      <c r="N2028" s="173">
        <v>112.57</v>
      </c>
      <c r="O2028" s="173">
        <v>37.73</v>
      </c>
      <c r="Q2028" s="175">
        <v>36.63</v>
      </c>
      <c r="S2028" s="174">
        <f t="shared" si="62"/>
        <v>1.302496</v>
      </c>
      <c r="T2028" s="177">
        <f t="shared" si="63"/>
        <v>-1</v>
      </c>
      <c r="U2028" s="203">
        <v>3.05</v>
      </c>
      <c r="V2028" s="203">
        <v>3.83</v>
      </c>
      <c r="W2028" s="203">
        <v>4.68</v>
      </c>
      <c r="X2028" s="203">
        <v>5.84</v>
      </c>
      <c r="Y2028" s="203">
        <v>6.11</v>
      </c>
      <c r="Z2028" s="203">
        <v>5.96</v>
      </c>
      <c r="AA2028" s="203">
        <v>5.31</v>
      </c>
      <c r="AB2028" s="203">
        <v>4.8</v>
      </c>
      <c r="AC2028" s="203">
        <v>4.31</v>
      </c>
      <c r="AD2028" s="203">
        <v>3.83</v>
      </c>
      <c r="AE2028" s="203">
        <v>3.09</v>
      </c>
      <c r="AF2028" s="203">
        <v>2.7</v>
      </c>
      <c r="AG2028" s="179">
        <v>3.55360630666044</v>
      </c>
      <c r="AH2028" s="179">
        <v>4.46239742770803</v>
      </c>
      <c r="AI2028" s="179">
        <v>5.45274672628553</v>
      </c>
      <c r="AJ2028" s="179">
        <v>6.80428223963836</v>
      </c>
      <c r="AK2028" s="179">
        <v>7.11886378153944</v>
      </c>
      <c r="AL2028" s="179">
        <v>6.94409625826106</v>
      </c>
      <c r="AM2028" s="179">
        <v>6.18677032405474</v>
      </c>
      <c r="AN2028" s="179">
        <v>5.59256074490824</v>
      </c>
      <c r="AO2028" s="179">
        <v>5.02165350219885</v>
      </c>
      <c r="AP2028" s="179">
        <v>4.46239742770803</v>
      </c>
      <c r="AQ2028" s="179">
        <v>3.60021097953468</v>
      </c>
      <c r="AR2028" s="179">
        <v>3.14581541901088</v>
      </c>
      <c r="AS2028" s="177">
        <v>0.8</v>
      </c>
      <c r="AT2028" s="180">
        <v>1.02479489007226</v>
      </c>
      <c r="AU2028" s="181">
        <v>2021</v>
      </c>
    </row>
    <row r="2029" customHeight="1" spans="1:47">
      <c r="A2029" s="184" t="s">
        <v>2323</v>
      </c>
      <c r="B2029" s="185" t="s">
        <v>2324</v>
      </c>
      <c r="C2029" s="167" t="s">
        <v>2327</v>
      </c>
      <c r="D2029" s="186">
        <v>0</v>
      </c>
      <c r="E2029" s="186">
        <v>0.75</v>
      </c>
      <c r="F2029" s="186" t="s">
        <v>160</v>
      </c>
      <c r="G2029" s="186" t="s">
        <v>160</v>
      </c>
      <c r="H2029" s="186" t="s">
        <v>160</v>
      </c>
      <c r="I2029" s="196" t="s">
        <v>160</v>
      </c>
      <c r="J2029" s="186" t="s">
        <v>160</v>
      </c>
      <c r="K2029" s="196" t="s">
        <v>160</v>
      </c>
      <c r="L2029" s="171">
        <v>0.3205</v>
      </c>
      <c r="M2029" s="172">
        <v>789</v>
      </c>
      <c r="N2029" s="173">
        <v>112.57</v>
      </c>
      <c r="O2029" s="173">
        <v>37.87</v>
      </c>
      <c r="Q2029" s="175">
        <v>36.77</v>
      </c>
      <c r="S2029" s="174">
        <f t="shared" si="62"/>
        <v>1.302496</v>
      </c>
      <c r="T2029" s="177">
        <f t="shared" si="63"/>
        <v>-1</v>
      </c>
      <c r="U2029" s="203">
        <v>3.05</v>
      </c>
      <c r="V2029" s="203">
        <v>3.83</v>
      </c>
      <c r="W2029" s="203">
        <v>4.68</v>
      </c>
      <c r="X2029" s="203">
        <v>5.84</v>
      </c>
      <c r="Y2029" s="203">
        <v>6.11</v>
      </c>
      <c r="Z2029" s="203">
        <v>5.96</v>
      </c>
      <c r="AA2029" s="203">
        <v>5.31</v>
      </c>
      <c r="AB2029" s="203">
        <v>4.8</v>
      </c>
      <c r="AC2029" s="203">
        <v>4.31</v>
      </c>
      <c r="AD2029" s="203">
        <v>3.83</v>
      </c>
      <c r="AE2029" s="203">
        <v>3.09</v>
      </c>
      <c r="AF2029" s="203">
        <v>2.7</v>
      </c>
      <c r="AG2029" s="179">
        <v>3.56162414318355</v>
      </c>
      <c r="AH2029" s="179">
        <v>4.47246572734197</v>
      </c>
      <c r="AI2029" s="179">
        <v>5.4650495049505</v>
      </c>
      <c r="AJ2029" s="179">
        <v>6.81963442498096</v>
      </c>
      <c r="AK2029" s="179">
        <v>7.13492574257426</v>
      </c>
      <c r="AL2029" s="179">
        <v>6.95976389946687</v>
      </c>
      <c r="AM2029" s="179">
        <v>6.20072924600152</v>
      </c>
      <c r="AN2029" s="179">
        <v>5.60517897943641</v>
      </c>
      <c r="AO2029" s="179">
        <v>5.03298362528561</v>
      </c>
      <c r="AP2029" s="179">
        <v>4.47246572734197</v>
      </c>
      <c r="AQ2029" s="179">
        <v>3.60833396801219</v>
      </c>
      <c r="AR2029" s="179">
        <v>3.15291317593298</v>
      </c>
      <c r="AS2029" s="177">
        <v>0.8</v>
      </c>
      <c r="AT2029" s="180">
        <v>1.02354396410751</v>
      </c>
      <c r="AU2029" s="181">
        <v>2022</v>
      </c>
    </row>
    <row r="2030" customHeight="1" spans="1:47">
      <c r="A2030" s="184" t="s">
        <v>2323</v>
      </c>
      <c r="B2030" s="185" t="s">
        <v>2324</v>
      </c>
      <c r="C2030" s="167" t="s">
        <v>2328</v>
      </c>
      <c r="D2030" s="186">
        <v>0</v>
      </c>
      <c r="E2030" s="186">
        <v>0.75</v>
      </c>
      <c r="F2030" s="186" t="s">
        <v>160</v>
      </c>
      <c r="G2030" s="186" t="s">
        <v>160</v>
      </c>
      <c r="H2030" s="186" t="s">
        <v>160</v>
      </c>
      <c r="I2030" s="196" t="s">
        <v>160</v>
      </c>
      <c r="J2030" s="186" t="s">
        <v>160</v>
      </c>
      <c r="K2030" s="196" t="s">
        <v>160</v>
      </c>
      <c r="L2030" s="171">
        <v>0.3205</v>
      </c>
      <c r="M2030" s="172">
        <v>805</v>
      </c>
      <c r="N2030" s="173">
        <v>112.57</v>
      </c>
      <c r="O2030" s="173">
        <v>37.88</v>
      </c>
      <c r="Q2030" s="175">
        <v>36.78</v>
      </c>
      <c r="S2030" s="174">
        <f t="shared" si="62"/>
        <v>1.302496</v>
      </c>
      <c r="T2030" s="177">
        <f t="shared" si="63"/>
        <v>-1</v>
      </c>
      <c r="U2030" s="203">
        <v>3.05</v>
      </c>
      <c r="V2030" s="203">
        <v>3.83</v>
      </c>
      <c r="W2030" s="203">
        <v>4.68</v>
      </c>
      <c r="X2030" s="203">
        <v>5.84</v>
      </c>
      <c r="Y2030" s="203">
        <v>6.11</v>
      </c>
      <c r="Z2030" s="203">
        <v>5.96</v>
      </c>
      <c r="AA2030" s="203">
        <v>5.31</v>
      </c>
      <c r="AB2030" s="203">
        <v>4.8</v>
      </c>
      <c r="AC2030" s="203">
        <v>4.31</v>
      </c>
      <c r="AD2030" s="203">
        <v>3.83</v>
      </c>
      <c r="AE2030" s="203">
        <v>3.09</v>
      </c>
      <c r="AF2030" s="203">
        <v>2.7</v>
      </c>
      <c r="AG2030" s="179">
        <v>3.56203627496745</v>
      </c>
      <c r="AH2030" s="179">
        <v>4.4729832567624</v>
      </c>
      <c r="AI2030" s="179">
        <v>5.46568189076972</v>
      </c>
      <c r="AJ2030" s="179">
        <v>6.82042355600324</v>
      </c>
      <c r="AK2030" s="179">
        <v>7.13575135739381</v>
      </c>
      <c r="AL2030" s="179">
        <v>6.96056924551016</v>
      </c>
      <c r="AM2030" s="179">
        <v>6.20144676068103</v>
      </c>
      <c r="AN2030" s="179">
        <v>5.60582758027664</v>
      </c>
      <c r="AO2030" s="179">
        <v>5.03356601479006</v>
      </c>
      <c r="AP2030" s="179">
        <v>4.4729832567624</v>
      </c>
      <c r="AQ2030" s="179">
        <v>3.60875150480309</v>
      </c>
      <c r="AR2030" s="179">
        <v>3.15327801390561</v>
      </c>
      <c r="AS2030" s="177">
        <v>0.8</v>
      </c>
      <c r="AT2030" s="180">
        <v>1.02296498077147</v>
      </c>
      <c r="AU2030" s="181">
        <v>2023</v>
      </c>
    </row>
    <row r="2031" customHeight="1" spans="1:47">
      <c r="A2031" s="184" t="s">
        <v>2323</v>
      </c>
      <c r="B2031" s="185" t="s">
        <v>2324</v>
      </c>
      <c r="C2031" s="167" t="s">
        <v>2329</v>
      </c>
      <c r="D2031" s="186">
        <v>0</v>
      </c>
      <c r="E2031" s="186">
        <v>0.75</v>
      </c>
      <c r="F2031" s="186" t="s">
        <v>160</v>
      </c>
      <c r="G2031" s="186" t="s">
        <v>160</v>
      </c>
      <c r="H2031" s="186" t="s">
        <v>160</v>
      </c>
      <c r="I2031" s="196" t="s">
        <v>160</v>
      </c>
      <c r="J2031" s="186" t="s">
        <v>160</v>
      </c>
      <c r="K2031" s="196" t="s">
        <v>160</v>
      </c>
      <c r="L2031" s="171">
        <v>0.3205</v>
      </c>
      <c r="M2031" s="172">
        <v>795</v>
      </c>
      <c r="N2031" s="173">
        <v>112.48</v>
      </c>
      <c r="O2031" s="173">
        <v>37.93</v>
      </c>
      <c r="Q2031" s="175">
        <v>36.93</v>
      </c>
      <c r="S2031" s="174">
        <f t="shared" si="62"/>
        <v>1.302496</v>
      </c>
      <c r="T2031" s="177">
        <f t="shared" si="63"/>
        <v>-1</v>
      </c>
      <c r="U2031" s="203">
        <v>3.05</v>
      </c>
      <c r="V2031" s="203">
        <v>3.83</v>
      </c>
      <c r="W2031" s="203">
        <v>4.68</v>
      </c>
      <c r="X2031" s="203">
        <v>5.84</v>
      </c>
      <c r="Y2031" s="203">
        <v>6.11</v>
      </c>
      <c r="Z2031" s="203">
        <v>5.96</v>
      </c>
      <c r="AA2031" s="203">
        <v>5.31</v>
      </c>
      <c r="AB2031" s="203">
        <v>4.8</v>
      </c>
      <c r="AC2031" s="203">
        <v>4.31</v>
      </c>
      <c r="AD2031" s="203">
        <v>3.83</v>
      </c>
      <c r="AE2031" s="203">
        <v>3.09</v>
      </c>
      <c r="AF2031" s="203">
        <v>2.7</v>
      </c>
      <c r="AG2031" s="179">
        <v>3.56523966292411</v>
      </c>
      <c r="AH2031" s="179">
        <v>4.47700587180306</v>
      </c>
      <c r="AI2031" s="179">
        <v>5.47059725327371</v>
      </c>
      <c r="AJ2031" s="179">
        <v>6.8265572562219</v>
      </c>
      <c r="AK2031" s="179">
        <v>7.14216863621846</v>
      </c>
      <c r="AL2031" s="179">
        <v>6.96682898066482</v>
      </c>
      <c r="AM2031" s="179">
        <v>6.20702380659902</v>
      </c>
      <c r="AN2031" s="179">
        <v>5.61086897771663</v>
      </c>
      <c r="AO2031" s="179">
        <v>5.03809276957472</v>
      </c>
      <c r="AP2031" s="179">
        <v>4.47700587180306</v>
      </c>
      <c r="AQ2031" s="179">
        <v>3.61199690440508</v>
      </c>
      <c r="AR2031" s="179">
        <v>3.1561137999656</v>
      </c>
      <c r="AS2031" s="177">
        <v>0.8</v>
      </c>
      <c r="AT2031" s="180">
        <v>1.04183307232933</v>
      </c>
      <c r="AU2031" s="181">
        <v>2024</v>
      </c>
    </row>
    <row r="2032" customHeight="1" spans="1:47">
      <c r="A2032" s="184" t="s">
        <v>2323</v>
      </c>
      <c r="B2032" s="185" t="s">
        <v>2324</v>
      </c>
      <c r="C2032" s="167" t="s">
        <v>2330</v>
      </c>
      <c r="D2032" s="186">
        <v>0</v>
      </c>
      <c r="E2032" s="186">
        <v>0.75</v>
      </c>
      <c r="F2032" s="186" t="s">
        <v>160</v>
      </c>
      <c r="G2032" s="186" t="s">
        <v>160</v>
      </c>
      <c r="H2032" s="186" t="s">
        <v>160</v>
      </c>
      <c r="I2032" s="196" t="s">
        <v>160</v>
      </c>
      <c r="J2032" s="186" t="s">
        <v>160</v>
      </c>
      <c r="K2032" s="196" t="s">
        <v>160</v>
      </c>
      <c r="L2032" s="171">
        <v>0.3205</v>
      </c>
      <c r="M2032" s="172">
        <v>793</v>
      </c>
      <c r="N2032" s="173">
        <v>112.52</v>
      </c>
      <c r="O2032" s="173">
        <v>37.87</v>
      </c>
      <c r="Q2032" s="175">
        <v>36.77</v>
      </c>
      <c r="S2032" s="174">
        <f t="shared" si="62"/>
        <v>1.302496</v>
      </c>
      <c r="T2032" s="177">
        <f t="shared" si="63"/>
        <v>-1</v>
      </c>
      <c r="U2032" s="203">
        <v>3.05</v>
      </c>
      <c r="V2032" s="203">
        <v>3.83</v>
      </c>
      <c r="W2032" s="203">
        <v>4.68</v>
      </c>
      <c r="X2032" s="203">
        <v>5.84</v>
      </c>
      <c r="Y2032" s="203">
        <v>6.11</v>
      </c>
      <c r="Z2032" s="203">
        <v>5.96</v>
      </c>
      <c r="AA2032" s="203">
        <v>5.31</v>
      </c>
      <c r="AB2032" s="203">
        <v>4.8</v>
      </c>
      <c r="AC2032" s="203">
        <v>4.31</v>
      </c>
      <c r="AD2032" s="203">
        <v>3.83</v>
      </c>
      <c r="AE2032" s="203">
        <v>3.09</v>
      </c>
      <c r="AF2032" s="203">
        <v>2.7</v>
      </c>
      <c r="AG2032" s="179">
        <v>3.56162414318355</v>
      </c>
      <c r="AH2032" s="179">
        <v>4.47246572734197</v>
      </c>
      <c r="AI2032" s="179">
        <v>5.4650495049505</v>
      </c>
      <c r="AJ2032" s="179">
        <v>6.81963442498096</v>
      </c>
      <c r="AK2032" s="179">
        <v>7.13492574257426</v>
      </c>
      <c r="AL2032" s="179">
        <v>6.95976389946687</v>
      </c>
      <c r="AM2032" s="179">
        <v>6.20072924600152</v>
      </c>
      <c r="AN2032" s="179">
        <v>5.60517897943641</v>
      </c>
      <c r="AO2032" s="179">
        <v>5.03298362528561</v>
      </c>
      <c r="AP2032" s="179">
        <v>4.47246572734197</v>
      </c>
      <c r="AQ2032" s="179">
        <v>3.60833396801219</v>
      </c>
      <c r="AR2032" s="179">
        <v>3.15291317593298</v>
      </c>
      <c r="AS2032" s="177">
        <v>0.8</v>
      </c>
      <c r="AT2032" s="180">
        <v>1.04183307232933</v>
      </c>
      <c r="AU2032" s="181">
        <v>2025</v>
      </c>
    </row>
    <row r="2033" customHeight="1" spans="1:47">
      <c r="A2033" s="184" t="s">
        <v>2323</v>
      </c>
      <c r="B2033" s="185" t="s">
        <v>2324</v>
      </c>
      <c r="C2033" s="167" t="s">
        <v>2331</v>
      </c>
      <c r="D2033" s="186">
        <v>0</v>
      </c>
      <c r="E2033" s="186">
        <v>0.75</v>
      </c>
      <c r="F2033" s="186" t="s">
        <v>160</v>
      </c>
      <c r="G2033" s="186" t="s">
        <v>160</v>
      </c>
      <c r="H2033" s="186" t="s">
        <v>160</v>
      </c>
      <c r="I2033" s="196" t="s">
        <v>160</v>
      </c>
      <c r="J2033" s="186" t="s">
        <v>160</v>
      </c>
      <c r="K2033" s="196" t="s">
        <v>160</v>
      </c>
      <c r="L2033" s="171">
        <v>0.3205</v>
      </c>
      <c r="M2033" s="172">
        <v>768</v>
      </c>
      <c r="N2033" s="173">
        <v>112.48</v>
      </c>
      <c r="O2033" s="173">
        <v>37.73</v>
      </c>
      <c r="Q2033" s="175">
        <v>36.63</v>
      </c>
      <c r="S2033" s="174">
        <f t="shared" si="62"/>
        <v>1.302496</v>
      </c>
      <c r="T2033" s="177">
        <f t="shared" si="63"/>
        <v>-1</v>
      </c>
      <c r="U2033" s="203">
        <v>3.05</v>
      </c>
      <c r="V2033" s="203">
        <v>3.83</v>
      </c>
      <c r="W2033" s="203">
        <v>4.68</v>
      </c>
      <c r="X2033" s="203">
        <v>5.84</v>
      </c>
      <c r="Y2033" s="203">
        <v>6.11</v>
      </c>
      <c r="Z2033" s="203">
        <v>5.96</v>
      </c>
      <c r="AA2033" s="203">
        <v>5.31</v>
      </c>
      <c r="AB2033" s="203">
        <v>4.8</v>
      </c>
      <c r="AC2033" s="203">
        <v>4.31</v>
      </c>
      <c r="AD2033" s="203">
        <v>3.83</v>
      </c>
      <c r="AE2033" s="203">
        <v>3.09</v>
      </c>
      <c r="AF2033" s="203">
        <v>2.7</v>
      </c>
      <c r="AG2033" s="179">
        <v>3.55360630666044</v>
      </c>
      <c r="AH2033" s="179">
        <v>4.46239742770803</v>
      </c>
      <c r="AI2033" s="179">
        <v>5.45274672628553</v>
      </c>
      <c r="AJ2033" s="179">
        <v>6.80428223963836</v>
      </c>
      <c r="AK2033" s="179">
        <v>7.11886378153944</v>
      </c>
      <c r="AL2033" s="179">
        <v>6.94409625826106</v>
      </c>
      <c r="AM2033" s="179">
        <v>6.18677032405474</v>
      </c>
      <c r="AN2033" s="179">
        <v>5.59256074490824</v>
      </c>
      <c r="AO2033" s="179">
        <v>5.02165350219885</v>
      </c>
      <c r="AP2033" s="179">
        <v>4.46239742770803</v>
      </c>
      <c r="AQ2033" s="179">
        <v>3.60021097953468</v>
      </c>
      <c r="AR2033" s="179">
        <v>3.14581541901088</v>
      </c>
      <c r="AS2033" s="177">
        <v>0.8</v>
      </c>
      <c r="AT2033" s="180">
        <v>1.04261233787156</v>
      </c>
      <c r="AU2033" s="181">
        <v>2026</v>
      </c>
    </row>
    <row r="2034" customHeight="1" spans="1:47">
      <c r="A2034" s="184" t="s">
        <v>2323</v>
      </c>
      <c r="B2034" s="185" t="s">
        <v>2324</v>
      </c>
      <c r="C2034" s="167" t="s">
        <v>2332</v>
      </c>
      <c r="D2034" s="186">
        <v>0</v>
      </c>
      <c r="E2034" s="186">
        <v>0.75</v>
      </c>
      <c r="F2034" s="186" t="s">
        <v>160</v>
      </c>
      <c r="G2034" s="186" t="s">
        <v>160</v>
      </c>
      <c r="H2034" s="186" t="s">
        <v>160</v>
      </c>
      <c r="I2034" s="196" t="s">
        <v>160</v>
      </c>
      <c r="J2034" s="186" t="s">
        <v>160</v>
      </c>
      <c r="K2034" s="196" t="s">
        <v>160</v>
      </c>
      <c r="L2034" s="171">
        <v>0.3205</v>
      </c>
      <c r="M2034" s="172">
        <v>765</v>
      </c>
      <c r="N2034" s="173">
        <v>112.35</v>
      </c>
      <c r="O2034" s="173">
        <v>37.6</v>
      </c>
      <c r="Q2034" s="175">
        <v>36.4</v>
      </c>
      <c r="S2034" s="174">
        <f t="shared" si="62"/>
        <v>1.302496</v>
      </c>
      <c r="T2034" s="177">
        <f t="shared" si="63"/>
        <v>-1</v>
      </c>
      <c r="U2034" s="203">
        <v>3.05</v>
      </c>
      <c r="V2034" s="203">
        <v>3.83</v>
      </c>
      <c r="W2034" s="203">
        <v>4.68</v>
      </c>
      <c r="X2034" s="203">
        <v>5.84</v>
      </c>
      <c r="Y2034" s="203">
        <v>6.11</v>
      </c>
      <c r="Z2034" s="203">
        <v>5.96</v>
      </c>
      <c r="AA2034" s="203">
        <v>5.31</v>
      </c>
      <c r="AB2034" s="203">
        <v>4.8</v>
      </c>
      <c r="AC2034" s="203">
        <v>4.31</v>
      </c>
      <c r="AD2034" s="203">
        <v>3.83</v>
      </c>
      <c r="AE2034" s="203">
        <v>3.09</v>
      </c>
      <c r="AF2034" s="203">
        <v>2.7</v>
      </c>
      <c r="AG2034" s="179">
        <v>3.54645020023094</v>
      </c>
      <c r="AH2034" s="179">
        <v>4.4534112350441</v>
      </c>
      <c r="AI2034" s="179">
        <v>5.44176620887895</v>
      </c>
      <c r="AJ2034" s="179">
        <v>6.79058005552416</v>
      </c>
      <c r="AK2034" s="179">
        <v>7.10452810603641</v>
      </c>
      <c r="AL2034" s="179">
        <v>6.9301125224185</v>
      </c>
      <c r="AM2034" s="179">
        <v>6.1743116600742</v>
      </c>
      <c r="AN2034" s="179">
        <v>5.58129867577329</v>
      </c>
      <c r="AO2034" s="179">
        <v>5.01154110262143</v>
      </c>
      <c r="AP2034" s="179">
        <v>4.4534112350441</v>
      </c>
      <c r="AQ2034" s="179">
        <v>3.59296102252905</v>
      </c>
      <c r="AR2034" s="179">
        <v>3.13948050512247</v>
      </c>
      <c r="AS2034" s="177">
        <v>0.8</v>
      </c>
      <c r="AT2034" s="180">
        <v>1.04671097490615</v>
      </c>
      <c r="AU2034" s="181">
        <v>2027</v>
      </c>
    </row>
    <row r="2035" customHeight="1" spans="1:47">
      <c r="A2035" s="184" t="s">
        <v>2323</v>
      </c>
      <c r="B2035" s="185" t="s">
        <v>2324</v>
      </c>
      <c r="C2035" s="167" t="s">
        <v>2333</v>
      </c>
      <c r="D2035" s="186">
        <v>0</v>
      </c>
      <c r="E2035" s="186">
        <v>0.75</v>
      </c>
      <c r="F2035" s="186" t="s">
        <v>160</v>
      </c>
      <c r="G2035" s="186" t="s">
        <v>160</v>
      </c>
      <c r="H2035" s="186" t="s">
        <v>160</v>
      </c>
      <c r="I2035" s="196" t="s">
        <v>160</v>
      </c>
      <c r="J2035" s="186" t="s">
        <v>160</v>
      </c>
      <c r="K2035" s="196" t="s">
        <v>160</v>
      </c>
      <c r="L2035" s="171">
        <v>0.3205</v>
      </c>
      <c r="M2035" s="172">
        <v>898</v>
      </c>
      <c r="N2035" s="173">
        <v>112.67</v>
      </c>
      <c r="O2035" s="173">
        <v>38.07</v>
      </c>
      <c r="Q2035" s="175">
        <v>36.77</v>
      </c>
      <c r="S2035" s="174">
        <f t="shared" si="62"/>
        <v>1.299568</v>
      </c>
      <c r="T2035" s="177">
        <f t="shared" si="63"/>
        <v>-1</v>
      </c>
      <c r="U2035" s="203">
        <v>2.98</v>
      </c>
      <c r="V2035" s="203">
        <v>3.8</v>
      </c>
      <c r="W2035" s="203">
        <v>4.72</v>
      </c>
      <c r="X2035" s="203">
        <v>5.83</v>
      </c>
      <c r="Y2035" s="203">
        <v>6.01</v>
      </c>
      <c r="Z2035" s="203">
        <v>6.02</v>
      </c>
      <c r="AA2035" s="203">
        <v>5.3</v>
      </c>
      <c r="AB2035" s="203">
        <v>4.9</v>
      </c>
      <c r="AC2035" s="203">
        <v>4.35</v>
      </c>
      <c r="AD2035" s="203">
        <v>3.84</v>
      </c>
      <c r="AE2035" s="203">
        <v>3.03</v>
      </c>
      <c r="AF2035" s="203">
        <v>2.61</v>
      </c>
      <c r="AG2035" s="179">
        <v>3.47688068650505</v>
      </c>
      <c r="AH2035" s="179">
        <v>4.43360624453665</v>
      </c>
      <c r="AI2035" s="179">
        <v>5.50700565110867</v>
      </c>
      <c r="AJ2035" s="179">
        <v>6.80208536990754</v>
      </c>
      <c r="AK2035" s="179">
        <v>7.01209829728033</v>
      </c>
      <c r="AL2035" s="179">
        <v>7.02376568213437</v>
      </c>
      <c r="AM2035" s="179">
        <v>6.18371397264322</v>
      </c>
      <c r="AN2035" s="179">
        <v>5.71701857848146</v>
      </c>
      <c r="AO2035" s="179">
        <v>5.07531241150905</v>
      </c>
      <c r="AP2035" s="179">
        <v>4.48027578395282</v>
      </c>
      <c r="AQ2035" s="179">
        <v>3.53521761077527</v>
      </c>
      <c r="AR2035" s="179">
        <v>3.04518744690543</v>
      </c>
      <c r="AS2035" s="177">
        <v>0.8</v>
      </c>
      <c r="AT2035" s="180">
        <v>1.03834885620303</v>
      </c>
      <c r="AU2035" s="181">
        <v>2028</v>
      </c>
    </row>
    <row r="2036" customHeight="1" spans="1:47">
      <c r="A2036" s="184" t="s">
        <v>2323</v>
      </c>
      <c r="B2036" s="185" t="s">
        <v>2324</v>
      </c>
      <c r="C2036" s="167" t="s">
        <v>2334</v>
      </c>
      <c r="D2036" s="186">
        <v>0</v>
      </c>
      <c r="E2036" s="186">
        <v>0.75</v>
      </c>
      <c r="F2036" s="186" t="s">
        <v>160</v>
      </c>
      <c r="G2036" s="186" t="s">
        <v>160</v>
      </c>
      <c r="H2036" s="186" t="s">
        <v>160</v>
      </c>
      <c r="I2036" s="196" t="s">
        <v>160</v>
      </c>
      <c r="J2036" s="186" t="s">
        <v>160</v>
      </c>
      <c r="K2036" s="196" t="s">
        <v>160</v>
      </c>
      <c r="L2036" s="171">
        <v>0.3205</v>
      </c>
      <c r="M2036" s="172">
        <v>1164</v>
      </c>
      <c r="N2036" s="173">
        <v>111.78</v>
      </c>
      <c r="O2036" s="173">
        <v>38.07</v>
      </c>
      <c r="Q2036" s="175">
        <v>36.17</v>
      </c>
      <c r="S2036" s="174">
        <f t="shared" si="62"/>
        <v>1.325816</v>
      </c>
      <c r="T2036" s="177">
        <f t="shared" si="63"/>
        <v>-1</v>
      </c>
      <c r="U2036" s="203">
        <v>2.95</v>
      </c>
      <c r="V2036" s="203">
        <v>3.79</v>
      </c>
      <c r="W2036" s="203">
        <v>4.76</v>
      </c>
      <c r="X2036" s="203">
        <v>5.91</v>
      </c>
      <c r="Y2036" s="203">
        <v>6.22</v>
      </c>
      <c r="Z2036" s="203">
        <v>6.25</v>
      </c>
      <c r="AA2036" s="203">
        <v>5.58</v>
      </c>
      <c r="AB2036" s="203">
        <v>5.11</v>
      </c>
      <c r="AC2036" s="203">
        <v>4.44</v>
      </c>
      <c r="AD2036" s="203">
        <v>3.83</v>
      </c>
      <c r="AE2036" s="203">
        <v>3.02</v>
      </c>
      <c r="AF2036" s="203">
        <v>2.6</v>
      </c>
      <c r="AG2036" s="179">
        <v>3.4245575554979</v>
      </c>
      <c r="AH2036" s="179">
        <v>4.39968580858882</v>
      </c>
      <c r="AI2036" s="179">
        <v>5.52572676751525</v>
      </c>
      <c r="AJ2036" s="179">
        <v>6.86072378067545</v>
      </c>
      <c r="AK2036" s="179">
        <v>7.22059254074472</v>
      </c>
      <c r="AL2036" s="179">
        <v>7.25541854978368</v>
      </c>
      <c r="AM2036" s="179">
        <v>6.47763768124687</v>
      </c>
      <c r="AN2036" s="179">
        <v>5.93203020630314</v>
      </c>
      <c r="AO2036" s="179">
        <v>5.15424933776633</v>
      </c>
      <c r="AP2036" s="179">
        <v>4.44612048730744</v>
      </c>
      <c r="AQ2036" s="179">
        <v>3.50581824325547</v>
      </c>
      <c r="AR2036" s="179">
        <v>3.01825411671001</v>
      </c>
      <c r="AS2036" s="177">
        <v>0.8</v>
      </c>
      <c r="AT2036" s="180">
        <v>1.04063816075416</v>
      </c>
      <c r="AU2036" s="181">
        <v>2029</v>
      </c>
    </row>
    <row r="2037" customHeight="1" spans="1:47">
      <c r="A2037" s="184" t="s">
        <v>2323</v>
      </c>
      <c r="B2037" s="185" t="s">
        <v>2324</v>
      </c>
      <c r="C2037" s="167" t="s">
        <v>2335</v>
      </c>
      <c r="D2037" s="186">
        <v>0</v>
      </c>
      <c r="E2037" s="186">
        <v>0.75</v>
      </c>
      <c r="F2037" s="186" t="s">
        <v>160</v>
      </c>
      <c r="G2037" s="186" t="s">
        <v>160</v>
      </c>
      <c r="H2037" s="186" t="s">
        <v>160</v>
      </c>
      <c r="I2037" s="196" t="s">
        <v>160</v>
      </c>
      <c r="J2037" s="186" t="s">
        <v>160</v>
      </c>
      <c r="K2037" s="196" t="s">
        <v>160</v>
      </c>
      <c r="L2037" s="171">
        <v>0.3205</v>
      </c>
      <c r="M2037" s="172">
        <v>976</v>
      </c>
      <c r="N2037" s="173">
        <v>112.17</v>
      </c>
      <c r="O2037" s="173">
        <v>37.92</v>
      </c>
      <c r="Q2037" s="175">
        <v>36.92</v>
      </c>
      <c r="S2037" s="174">
        <f t="shared" si="62"/>
        <v>1.302496</v>
      </c>
      <c r="T2037" s="177">
        <f t="shared" si="63"/>
        <v>-1</v>
      </c>
      <c r="U2037" s="203">
        <v>3.05</v>
      </c>
      <c r="V2037" s="203">
        <v>3.83</v>
      </c>
      <c r="W2037" s="203">
        <v>4.68</v>
      </c>
      <c r="X2037" s="203">
        <v>5.84</v>
      </c>
      <c r="Y2037" s="203">
        <v>6.11</v>
      </c>
      <c r="Z2037" s="203">
        <v>5.96</v>
      </c>
      <c r="AA2037" s="203">
        <v>5.31</v>
      </c>
      <c r="AB2037" s="203">
        <v>4.8</v>
      </c>
      <c r="AC2037" s="203">
        <v>4.31</v>
      </c>
      <c r="AD2037" s="203">
        <v>3.83</v>
      </c>
      <c r="AE2037" s="203">
        <v>3.09</v>
      </c>
      <c r="AF2037" s="203">
        <v>2.7</v>
      </c>
      <c r="AG2037" s="179">
        <v>3.56482753114021</v>
      </c>
      <c r="AH2037" s="179">
        <v>4.47648834238263</v>
      </c>
      <c r="AI2037" s="179">
        <v>5.46996486745449</v>
      </c>
      <c r="AJ2037" s="179">
        <v>6.82576812519962</v>
      </c>
      <c r="AK2037" s="179">
        <v>7.14134302139891</v>
      </c>
      <c r="AL2037" s="179">
        <v>6.96602363462153</v>
      </c>
      <c r="AM2037" s="179">
        <v>6.20630629191951</v>
      </c>
      <c r="AN2037" s="179">
        <v>5.6102203768764</v>
      </c>
      <c r="AO2037" s="179">
        <v>5.03751038007027</v>
      </c>
      <c r="AP2037" s="179">
        <v>4.47648834238263</v>
      </c>
      <c r="AQ2037" s="179">
        <v>3.61157936761418</v>
      </c>
      <c r="AR2037" s="179">
        <v>3.15574896199297</v>
      </c>
      <c r="AS2037" s="177">
        <v>0.8</v>
      </c>
      <c r="AT2037" s="180">
        <v>1.03883968047</v>
      </c>
      <c r="AU2037" s="181">
        <v>2030</v>
      </c>
    </row>
    <row r="2038" customHeight="1" spans="1:47">
      <c r="A2038" s="184" t="s">
        <v>2323</v>
      </c>
      <c r="B2038" s="185" t="s">
        <v>2336</v>
      </c>
      <c r="C2038" s="167" t="s">
        <v>2337</v>
      </c>
      <c r="D2038" s="186">
        <v>0</v>
      </c>
      <c r="E2038" s="186">
        <v>0.65</v>
      </c>
      <c r="F2038" s="186" t="s">
        <v>160</v>
      </c>
      <c r="G2038" s="186" t="s">
        <v>160</v>
      </c>
      <c r="H2038" s="186" t="s">
        <v>160</v>
      </c>
      <c r="I2038" s="196" t="s">
        <v>160</v>
      </c>
      <c r="J2038" s="186" t="s">
        <v>160</v>
      </c>
      <c r="K2038" s="196" t="s">
        <v>160</v>
      </c>
      <c r="L2038" s="171">
        <v>0.3205</v>
      </c>
      <c r="M2038" s="172">
        <v>1044</v>
      </c>
      <c r="N2038" s="173">
        <v>113.3</v>
      </c>
      <c r="O2038" s="173">
        <v>40.08</v>
      </c>
      <c r="Q2038" s="175">
        <v>37.48</v>
      </c>
      <c r="S2038" s="174">
        <f t="shared" si="62"/>
        <v>1.330152</v>
      </c>
      <c r="T2038" s="177">
        <f t="shared" si="63"/>
        <v>-1</v>
      </c>
      <c r="U2038" s="203">
        <v>2.68</v>
      </c>
      <c r="V2038" s="203">
        <v>3.62</v>
      </c>
      <c r="W2038" s="203">
        <v>4.77</v>
      </c>
      <c r="X2038" s="203">
        <v>6.02</v>
      </c>
      <c r="Y2038" s="203">
        <v>6.44</v>
      </c>
      <c r="Z2038" s="203">
        <v>6.41</v>
      </c>
      <c r="AA2038" s="203">
        <v>5.76</v>
      </c>
      <c r="AB2038" s="203">
        <v>5.26</v>
      </c>
      <c r="AC2038" s="203">
        <v>4.74</v>
      </c>
      <c r="AD2038" s="203">
        <v>3.8</v>
      </c>
      <c r="AE2038" s="203">
        <v>2.81</v>
      </c>
      <c r="AF2038" s="203">
        <v>2.32</v>
      </c>
      <c r="AG2038" s="179">
        <v>3.15670341434663</v>
      </c>
      <c r="AH2038" s="179">
        <v>4.26390535818463</v>
      </c>
      <c r="AI2038" s="179">
        <v>5.61846092777367</v>
      </c>
      <c r="AJ2038" s="179">
        <v>7.09080393819654</v>
      </c>
      <c r="AK2038" s="179">
        <v>7.58551118969862</v>
      </c>
      <c r="AL2038" s="179">
        <v>7.55017495744847</v>
      </c>
      <c r="AM2038" s="179">
        <v>6.78455659202858</v>
      </c>
      <c r="AN2038" s="179">
        <v>6.19561938785943</v>
      </c>
      <c r="AO2038" s="179">
        <v>5.58312469552352</v>
      </c>
      <c r="AP2038" s="179">
        <v>4.47592275168552</v>
      </c>
      <c r="AQ2038" s="179">
        <v>3.30982708743061</v>
      </c>
      <c r="AR2038" s="179">
        <v>2.73266862734484</v>
      </c>
      <c r="AS2038" s="177">
        <v>0.8</v>
      </c>
      <c r="AT2038" s="180">
        <v>1.04173566413655</v>
      </c>
      <c r="AU2038" s="181">
        <v>2031</v>
      </c>
    </row>
    <row r="2039" customHeight="1" spans="1:47">
      <c r="A2039" s="184" t="s">
        <v>2323</v>
      </c>
      <c r="B2039" s="185" t="s">
        <v>2336</v>
      </c>
      <c r="C2039" s="167" t="s">
        <v>2338</v>
      </c>
      <c r="D2039" s="186">
        <v>0</v>
      </c>
      <c r="E2039" s="186">
        <v>0.65</v>
      </c>
      <c r="F2039" s="186" t="s">
        <v>160</v>
      </c>
      <c r="G2039" s="186" t="s">
        <v>160</v>
      </c>
      <c r="H2039" s="186" t="s">
        <v>160</v>
      </c>
      <c r="I2039" s="196" t="s">
        <v>160</v>
      </c>
      <c r="J2039" s="186" t="s">
        <v>160</v>
      </c>
      <c r="K2039" s="196" t="s">
        <v>160</v>
      </c>
      <c r="L2039" s="171">
        <v>0.3205</v>
      </c>
      <c r="M2039" s="172">
        <v>703</v>
      </c>
      <c r="N2039" s="173">
        <v>112.83</v>
      </c>
      <c r="O2039" s="173">
        <v>35.5</v>
      </c>
      <c r="Q2039" s="175">
        <v>32.9</v>
      </c>
      <c r="S2039" s="174">
        <f t="shared" si="62"/>
        <v>1.2216</v>
      </c>
      <c r="T2039" s="177">
        <f t="shared" si="63"/>
        <v>-1</v>
      </c>
      <c r="U2039" s="203">
        <v>2.96</v>
      </c>
      <c r="V2039" s="203">
        <v>3.61</v>
      </c>
      <c r="W2039" s="203">
        <v>4.35</v>
      </c>
      <c r="X2039" s="203">
        <v>5.3</v>
      </c>
      <c r="Y2039" s="203">
        <v>5.72</v>
      </c>
      <c r="Z2039" s="203">
        <v>5.54</v>
      </c>
      <c r="AA2039" s="203">
        <v>5.08</v>
      </c>
      <c r="AB2039" s="203">
        <v>4.57</v>
      </c>
      <c r="AC2039" s="203">
        <v>3.9</v>
      </c>
      <c r="AD2039" s="203">
        <v>3.48</v>
      </c>
      <c r="AE2039" s="203">
        <v>3.01</v>
      </c>
      <c r="AF2039" s="203">
        <v>2.66</v>
      </c>
      <c r="AG2039" s="179">
        <v>3.32357406679764</v>
      </c>
      <c r="AH2039" s="179">
        <v>4.05341296660118</v>
      </c>
      <c r="AI2039" s="179">
        <v>4.88430648330059</v>
      </c>
      <c r="AJ2039" s="179">
        <v>5.95099410609037</v>
      </c>
      <c r="AK2039" s="179">
        <v>6.42258231827112</v>
      </c>
      <c r="AL2039" s="179">
        <v>6.22047308447937</v>
      </c>
      <c r="AM2039" s="179">
        <v>5.70397170923379</v>
      </c>
      <c r="AN2039" s="179">
        <v>5.13132888015717</v>
      </c>
      <c r="AO2039" s="179">
        <v>4.37903339882122</v>
      </c>
      <c r="AP2039" s="179">
        <v>3.90744518664047</v>
      </c>
      <c r="AQ2039" s="179">
        <v>3.37971552062868</v>
      </c>
      <c r="AR2039" s="179">
        <v>2.98672534381139</v>
      </c>
      <c r="AS2039" s="177">
        <v>0.8</v>
      </c>
      <c r="AT2039" s="180">
        <v>1.04358641979934</v>
      </c>
      <c r="AU2039" s="181">
        <v>2032</v>
      </c>
    </row>
    <row r="2040" customHeight="1" spans="1:47">
      <c r="A2040" s="184" t="s">
        <v>2323</v>
      </c>
      <c r="B2040" s="185" t="s">
        <v>2336</v>
      </c>
      <c r="C2040" s="167" t="s">
        <v>2339</v>
      </c>
      <c r="D2040" s="186">
        <v>0</v>
      </c>
      <c r="E2040" s="186">
        <v>0.65</v>
      </c>
      <c r="F2040" s="186" t="s">
        <v>160</v>
      </c>
      <c r="G2040" s="186" t="s">
        <v>160</v>
      </c>
      <c r="H2040" s="186" t="s">
        <v>160</v>
      </c>
      <c r="I2040" s="196" t="s">
        <v>160</v>
      </c>
      <c r="J2040" s="186" t="s">
        <v>160</v>
      </c>
      <c r="K2040" s="196" t="s">
        <v>160</v>
      </c>
      <c r="L2040" s="171">
        <v>0.3205</v>
      </c>
      <c r="M2040" s="172">
        <v>693</v>
      </c>
      <c r="N2040" s="173">
        <v>113.57</v>
      </c>
      <c r="O2040" s="173">
        <v>37.87</v>
      </c>
      <c r="Q2040" s="175">
        <v>36.67</v>
      </c>
      <c r="S2040" s="174">
        <f t="shared" si="62"/>
        <v>1.28792</v>
      </c>
      <c r="T2040" s="177">
        <f t="shared" si="63"/>
        <v>-1</v>
      </c>
      <c r="U2040" s="203">
        <v>2.99</v>
      </c>
      <c r="V2040" s="203">
        <v>3.79</v>
      </c>
      <c r="W2040" s="203">
        <v>4.67</v>
      </c>
      <c r="X2040" s="203">
        <v>5.86</v>
      </c>
      <c r="Y2040" s="203">
        <v>6.04</v>
      </c>
      <c r="Z2040" s="203">
        <v>5.79</v>
      </c>
      <c r="AA2040" s="203">
        <v>5.24</v>
      </c>
      <c r="AB2040" s="203">
        <v>4.76</v>
      </c>
      <c r="AC2040" s="203">
        <v>4.25</v>
      </c>
      <c r="AD2040" s="203">
        <v>3.82</v>
      </c>
      <c r="AE2040" s="203">
        <v>3.04</v>
      </c>
      <c r="AF2040" s="203">
        <v>2.66</v>
      </c>
      <c r="AG2040" s="179">
        <v>3.485572209454</v>
      </c>
      <c r="AH2040" s="179">
        <v>4.41816678054537</v>
      </c>
      <c r="AI2040" s="179">
        <v>5.44402080874588</v>
      </c>
      <c r="AJ2040" s="179">
        <v>6.8312552332443</v>
      </c>
      <c r="AK2040" s="179">
        <v>7.04108901173986</v>
      </c>
      <c r="AL2040" s="179">
        <v>6.7496532082738</v>
      </c>
      <c r="AM2040" s="179">
        <v>6.10849444064849</v>
      </c>
      <c r="AN2040" s="179">
        <v>5.54893769799366</v>
      </c>
      <c r="AO2040" s="179">
        <v>4.95440865892291</v>
      </c>
      <c r="AP2040" s="179">
        <v>4.4531390769613</v>
      </c>
      <c r="AQ2040" s="179">
        <v>3.54385937014721</v>
      </c>
      <c r="AR2040" s="179">
        <v>3.10087694887881</v>
      </c>
      <c r="AS2040" s="177">
        <v>0.8</v>
      </c>
      <c r="AT2040" s="180">
        <v>1.03387796950328</v>
      </c>
      <c r="AU2040" s="181">
        <v>2033</v>
      </c>
    </row>
    <row r="2041" customHeight="1" spans="1:47">
      <c r="A2041" s="184" t="s">
        <v>2323</v>
      </c>
      <c r="B2041" s="185" t="s">
        <v>2336</v>
      </c>
      <c r="C2041" s="167" t="s">
        <v>2340</v>
      </c>
      <c r="D2041" s="186">
        <v>0</v>
      </c>
      <c r="E2041" s="186">
        <v>0.65</v>
      </c>
      <c r="F2041" s="186" t="s">
        <v>160</v>
      </c>
      <c r="G2041" s="186" t="s">
        <v>160</v>
      </c>
      <c r="H2041" s="186" t="s">
        <v>160</v>
      </c>
      <c r="I2041" s="196" t="s">
        <v>160</v>
      </c>
      <c r="J2041" s="186" t="s">
        <v>160</v>
      </c>
      <c r="K2041" s="196" t="s">
        <v>160</v>
      </c>
      <c r="L2041" s="171">
        <v>0.3205</v>
      </c>
      <c r="M2041" s="172">
        <v>1070</v>
      </c>
      <c r="N2041" s="173">
        <v>113.13</v>
      </c>
      <c r="O2041" s="173">
        <v>40</v>
      </c>
      <c r="Q2041" s="175">
        <v>37.3</v>
      </c>
      <c r="S2041" s="174">
        <f t="shared" si="62"/>
        <v>1.330152</v>
      </c>
      <c r="T2041" s="177">
        <f t="shared" si="63"/>
        <v>-1</v>
      </c>
      <c r="U2041" s="203">
        <v>2.68</v>
      </c>
      <c r="V2041" s="203">
        <v>3.62</v>
      </c>
      <c r="W2041" s="203">
        <v>4.77</v>
      </c>
      <c r="X2041" s="203">
        <v>6.02</v>
      </c>
      <c r="Y2041" s="203">
        <v>6.44</v>
      </c>
      <c r="Z2041" s="203">
        <v>6.41</v>
      </c>
      <c r="AA2041" s="203">
        <v>5.76</v>
      </c>
      <c r="AB2041" s="203">
        <v>5.26</v>
      </c>
      <c r="AC2041" s="203">
        <v>4.74</v>
      </c>
      <c r="AD2041" s="203">
        <v>3.8</v>
      </c>
      <c r="AE2041" s="203">
        <v>2.81</v>
      </c>
      <c r="AF2041" s="203">
        <v>2.32</v>
      </c>
      <c r="AG2041" s="179">
        <v>3.15217412746814</v>
      </c>
      <c r="AH2041" s="179">
        <v>4.25778744083383</v>
      </c>
      <c r="AI2041" s="179">
        <v>5.61039947314292</v>
      </c>
      <c r="AJ2041" s="179">
        <v>7.0806299430441</v>
      </c>
      <c r="AK2041" s="179">
        <v>7.5746273809309</v>
      </c>
      <c r="AL2041" s="179">
        <v>7.53934184965327</v>
      </c>
      <c r="AM2041" s="179">
        <v>6.77482200530466</v>
      </c>
      <c r="AN2041" s="179">
        <v>6.18672981734418</v>
      </c>
      <c r="AO2041" s="179">
        <v>5.57511394186529</v>
      </c>
      <c r="AP2041" s="179">
        <v>4.4695006284996</v>
      </c>
      <c r="AQ2041" s="179">
        <v>3.30507809633786</v>
      </c>
      <c r="AR2041" s="179">
        <v>2.7287477521366</v>
      </c>
      <c r="AS2041" s="177">
        <v>0.8</v>
      </c>
      <c r="AT2041" s="180">
        <v>1.0335580230216</v>
      </c>
      <c r="AU2041" s="181">
        <v>2034</v>
      </c>
    </row>
    <row r="2042" customHeight="1" spans="1:47">
      <c r="A2042" s="184" t="s">
        <v>2323</v>
      </c>
      <c r="B2042" s="185" t="s">
        <v>2336</v>
      </c>
      <c r="C2042" s="167" t="s">
        <v>2341</v>
      </c>
      <c r="D2042" s="186">
        <v>0</v>
      </c>
      <c r="E2042" s="186">
        <v>0.65</v>
      </c>
      <c r="F2042" s="186" t="s">
        <v>160</v>
      </c>
      <c r="G2042" s="186" t="s">
        <v>160</v>
      </c>
      <c r="H2042" s="186" t="s">
        <v>160</v>
      </c>
      <c r="I2042" s="196" t="s">
        <v>160</v>
      </c>
      <c r="J2042" s="186" t="s">
        <v>160</v>
      </c>
      <c r="K2042" s="196" t="s">
        <v>160</v>
      </c>
      <c r="L2042" s="171">
        <v>0.3205</v>
      </c>
      <c r="M2042" s="172">
        <v>1187</v>
      </c>
      <c r="N2042" s="173">
        <v>113.15</v>
      </c>
      <c r="O2042" s="173">
        <v>40.27</v>
      </c>
      <c r="Q2042" s="175">
        <v>37.77</v>
      </c>
      <c r="S2042" s="174">
        <f t="shared" si="62"/>
        <v>1.330152</v>
      </c>
      <c r="T2042" s="177">
        <f t="shared" si="63"/>
        <v>-1</v>
      </c>
      <c r="U2042" s="203">
        <v>2.68</v>
      </c>
      <c r="V2042" s="203">
        <v>3.62</v>
      </c>
      <c r="W2042" s="203">
        <v>4.77</v>
      </c>
      <c r="X2042" s="203">
        <v>6.02</v>
      </c>
      <c r="Y2042" s="203">
        <v>6.44</v>
      </c>
      <c r="Z2042" s="203">
        <v>6.41</v>
      </c>
      <c r="AA2042" s="203">
        <v>5.76</v>
      </c>
      <c r="AB2042" s="203">
        <v>5.26</v>
      </c>
      <c r="AC2042" s="203">
        <v>4.74</v>
      </c>
      <c r="AD2042" s="203">
        <v>3.8</v>
      </c>
      <c r="AE2042" s="203">
        <v>2.81</v>
      </c>
      <c r="AF2042" s="203">
        <v>2.32</v>
      </c>
      <c r="AG2042" s="179">
        <v>3.1674705447197</v>
      </c>
      <c r="AH2042" s="179">
        <v>4.27844901936019</v>
      </c>
      <c r="AI2042" s="179">
        <v>5.63762481280335</v>
      </c>
      <c r="AJ2042" s="179">
        <v>7.11498980567634</v>
      </c>
      <c r="AK2042" s="179">
        <v>7.61138444328167</v>
      </c>
      <c r="AL2042" s="179">
        <v>7.57592768345272</v>
      </c>
      <c r="AM2042" s="179">
        <v>6.80769788715876</v>
      </c>
      <c r="AN2042" s="179">
        <v>6.21675189000956</v>
      </c>
      <c r="AO2042" s="179">
        <v>5.6021680529744</v>
      </c>
      <c r="AP2042" s="179">
        <v>4.4911895783339</v>
      </c>
      <c r="AQ2042" s="179">
        <v>3.32111650397849</v>
      </c>
      <c r="AR2042" s="179">
        <v>2.74198942677228</v>
      </c>
      <c r="AS2042" s="177">
        <v>0.8</v>
      </c>
      <c r="AT2042" s="180">
        <v>1.02980600882415</v>
      </c>
      <c r="AU2042" s="181">
        <v>2035</v>
      </c>
    </row>
    <row r="2043" customHeight="1" spans="1:47">
      <c r="A2043" s="184" t="s">
        <v>2323</v>
      </c>
      <c r="B2043" s="185" t="s">
        <v>2336</v>
      </c>
      <c r="C2043" s="167" t="s">
        <v>2342</v>
      </c>
      <c r="D2043" s="186">
        <v>0</v>
      </c>
      <c r="E2043" s="186">
        <v>0.65</v>
      </c>
      <c r="F2043" s="186" t="s">
        <v>160</v>
      </c>
      <c r="G2043" s="186" t="s">
        <v>160</v>
      </c>
      <c r="H2043" s="186" t="s">
        <v>160</v>
      </c>
      <c r="I2043" s="196" t="s">
        <v>160</v>
      </c>
      <c r="J2043" s="186" t="s">
        <v>160</v>
      </c>
      <c r="K2043" s="196" t="s">
        <v>160</v>
      </c>
      <c r="L2043" s="171">
        <v>0.3205</v>
      </c>
      <c r="M2043" s="172">
        <v>1054</v>
      </c>
      <c r="N2043" s="173">
        <v>113.75</v>
      </c>
      <c r="O2043" s="173">
        <v>40.37</v>
      </c>
      <c r="Q2043" s="175">
        <v>37.97</v>
      </c>
      <c r="S2043" s="174">
        <f t="shared" si="62"/>
        <v>1.330152</v>
      </c>
      <c r="T2043" s="177">
        <f t="shared" si="63"/>
        <v>-1</v>
      </c>
      <c r="U2043" s="203">
        <v>2.68</v>
      </c>
      <c r="V2043" s="203">
        <v>3.62</v>
      </c>
      <c r="W2043" s="203">
        <v>4.77</v>
      </c>
      <c r="X2043" s="203">
        <v>6.02</v>
      </c>
      <c r="Y2043" s="203">
        <v>6.44</v>
      </c>
      <c r="Z2043" s="203">
        <v>6.41</v>
      </c>
      <c r="AA2043" s="203">
        <v>5.76</v>
      </c>
      <c r="AB2043" s="203">
        <v>5.26</v>
      </c>
      <c r="AC2043" s="203">
        <v>4.74</v>
      </c>
      <c r="AD2043" s="203">
        <v>3.8</v>
      </c>
      <c r="AE2043" s="203">
        <v>2.81</v>
      </c>
      <c r="AF2043" s="203">
        <v>2.32</v>
      </c>
      <c r="AG2043" s="179">
        <v>3.17309588678587</v>
      </c>
      <c r="AH2043" s="179">
        <v>4.28604742916599</v>
      </c>
      <c r="AI2043" s="179">
        <v>5.64763708207784</v>
      </c>
      <c r="AJ2043" s="179">
        <v>7.12762583524289</v>
      </c>
      <c r="AK2043" s="179">
        <v>7.62490205630635</v>
      </c>
      <c r="AL2043" s="179">
        <v>7.58938232623039</v>
      </c>
      <c r="AM2043" s="179">
        <v>6.81978817458456</v>
      </c>
      <c r="AN2043" s="179">
        <v>6.22779267331854</v>
      </c>
      <c r="AO2043" s="179">
        <v>5.61211735200188</v>
      </c>
      <c r="AP2043" s="179">
        <v>4.49916580962176</v>
      </c>
      <c r="AQ2043" s="179">
        <v>3.32701471711504</v>
      </c>
      <c r="AR2043" s="179">
        <v>2.74685912587434</v>
      </c>
      <c r="AS2043" s="177">
        <v>0.8</v>
      </c>
      <c r="AT2043" s="180">
        <v>1.03424154505065</v>
      </c>
      <c r="AU2043" s="181">
        <v>2036</v>
      </c>
    </row>
    <row r="2044" customHeight="1" spans="1:47">
      <c r="A2044" s="184" t="s">
        <v>2323</v>
      </c>
      <c r="B2044" s="185" t="s">
        <v>2336</v>
      </c>
      <c r="C2044" s="167" t="s">
        <v>2343</v>
      </c>
      <c r="D2044" s="186">
        <v>0</v>
      </c>
      <c r="E2044" s="186">
        <v>0.65</v>
      </c>
      <c r="F2044" s="186" t="s">
        <v>160</v>
      </c>
      <c r="G2044" s="186" t="s">
        <v>160</v>
      </c>
      <c r="H2044" s="186" t="s">
        <v>160</v>
      </c>
      <c r="I2044" s="196" t="s">
        <v>160</v>
      </c>
      <c r="J2044" s="186" t="s">
        <v>160</v>
      </c>
      <c r="K2044" s="196" t="s">
        <v>160</v>
      </c>
      <c r="L2044" s="171">
        <v>0.3205</v>
      </c>
      <c r="M2044" s="172">
        <v>992</v>
      </c>
      <c r="N2044" s="173">
        <v>114.08</v>
      </c>
      <c r="O2044" s="173">
        <v>40.42</v>
      </c>
      <c r="Q2044" s="175">
        <v>38.52</v>
      </c>
      <c r="S2044" s="174">
        <f t="shared" si="62"/>
        <v>1.322768</v>
      </c>
      <c r="T2044" s="177">
        <f t="shared" si="63"/>
        <v>-1</v>
      </c>
      <c r="U2044" s="203">
        <v>2.73</v>
      </c>
      <c r="V2044" s="203">
        <v>3.66</v>
      </c>
      <c r="W2044" s="203">
        <v>4.8</v>
      </c>
      <c r="X2044" s="203">
        <v>5.96</v>
      </c>
      <c r="Y2044" s="203">
        <v>6.34</v>
      </c>
      <c r="Z2044" s="203">
        <v>6.31</v>
      </c>
      <c r="AA2044" s="203">
        <v>5.69</v>
      </c>
      <c r="AB2044" s="203">
        <v>5.16</v>
      </c>
      <c r="AC2044" s="203">
        <v>4.68</v>
      </c>
      <c r="AD2044" s="203">
        <v>3.79</v>
      </c>
      <c r="AE2044" s="203">
        <v>2.84</v>
      </c>
      <c r="AF2044" s="203">
        <v>2.37</v>
      </c>
      <c r="AG2044" s="179">
        <v>3.25152764505945</v>
      </c>
      <c r="AH2044" s="179">
        <v>4.35919090876102</v>
      </c>
      <c r="AI2044" s="179">
        <v>5.71697168362101</v>
      </c>
      <c r="AJ2044" s="179">
        <v>7.09857317382942</v>
      </c>
      <c r="AK2044" s="179">
        <v>7.55116676544942</v>
      </c>
      <c r="AL2044" s="179">
        <v>7.51543569242679</v>
      </c>
      <c r="AM2044" s="179">
        <v>6.77699351662574</v>
      </c>
      <c r="AN2044" s="179">
        <v>6.14574455989259</v>
      </c>
      <c r="AO2044" s="179">
        <v>5.57404739153049</v>
      </c>
      <c r="AP2044" s="179">
        <v>4.51402555852576</v>
      </c>
      <c r="AQ2044" s="179">
        <v>3.38254157947576</v>
      </c>
      <c r="AR2044" s="179">
        <v>2.82275476878787</v>
      </c>
      <c r="AS2044" s="177">
        <v>0.8</v>
      </c>
      <c r="AT2044" s="180">
        <v>1.03082848939001</v>
      </c>
      <c r="AU2044" s="181">
        <v>2037</v>
      </c>
    </row>
    <row r="2045" customHeight="1" spans="1:47">
      <c r="A2045" s="184" t="s">
        <v>2323</v>
      </c>
      <c r="B2045" s="185" t="s">
        <v>2336</v>
      </c>
      <c r="C2045" s="167" t="s">
        <v>2344</v>
      </c>
      <c r="D2045" s="186">
        <v>0</v>
      </c>
      <c r="E2045" s="186">
        <v>0.65</v>
      </c>
      <c r="F2045" s="186" t="s">
        <v>160</v>
      </c>
      <c r="G2045" s="186" t="s">
        <v>160</v>
      </c>
      <c r="H2045" s="186" t="s">
        <v>160</v>
      </c>
      <c r="I2045" s="196" t="s">
        <v>160</v>
      </c>
      <c r="J2045" s="186" t="s">
        <v>160</v>
      </c>
      <c r="K2045" s="196" t="s">
        <v>160</v>
      </c>
      <c r="L2045" s="171">
        <v>0.3205</v>
      </c>
      <c r="M2045" s="172">
        <v>969</v>
      </c>
      <c r="N2045" s="173">
        <v>114.28</v>
      </c>
      <c r="O2045" s="173">
        <v>39.77</v>
      </c>
      <c r="Q2045" s="175">
        <v>38.47</v>
      </c>
      <c r="S2045" s="174">
        <f t="shared" si="62"/>
        <v>1.288176</v>
      </c>
      <c r="T2045" s="177">
        <f t="shared" si="63"/>
        <v>-1</v>
      </c>
      <c r="U2045" s="203">
        <v>2.81</v>
      </c>
      <c r="V2045" s="203">
        <v>3.71</v>
      </c>
      <c r="W2045" s="203">
        <v>4.73</v>
      </c>
      <c r="X2045" s="203">
        <v>5.88</v>
      </c>
      <c r="Y2045" s="203">
        <v>6.01</v>
      </c>
      <c r="Z2045" s="203">
        <v>6.06</v>
      </c>
      <c r="AA2045" s="203">
        <v>5.41</v>
      </c>
      <c r="AB2045" s="203">
        <v>4.85</v>
      </c>
      <c r="AC2045" s="203">
        <v>4.32</v>
      </c>
      <c r="AD2045" s="203">
        <v>3.77</v>
      </c>
      <c r="AE2045" s="203">
        <v>2.91</v>
      </c>
      <c r="AF2045" s="203">
        <v>2.46</v>
      </c>
      <c r="AG2045" s="179">
        <v>3.33761448746134</v>
      </c>
      <c r="AH2045" s="179">
        <v>4.40660133397921</v>
      </c>
      <c r="AI2045" s="179">
        <v>5.61811976003279</v>
      </c>
      <c r="AJ2045" s="179">
        <v>6.98404739725007</v>
      </c>
      <c r="AK2045" s="179">
        <v>7.13845660841376</v>
      </c>
      <c r="AL2045" s="179">
        <v>7.19784476655364</v>
      </c>
      <c r="AM2045" s="179">
        <v>6.42579871073518</v>
      </c>
      <c r="AN2045" s="179">
        <v>5.76065133956851</v>
      </c>
      <c r="AO2045" s="179">
        <v>5.13113686328576</v>
      </c>
      <c r="AP2045" s="179">
        <v>4.47786712374707</v>
      </c>
      <c r="AQ2045" s="179">
        <v>3.4563908037411</v>
      </c>
      <c r="AR2045" s="179">
        <v>2.92189738048217</v>
      </c>
      <c r="AS2045" s="177">
        <v>0.8</v>
      </c>
      <c r="AT2045" s="180">
        <v>1.03853900802048</v>
      </c>
      <c r="AU2045" s="181">
        <v>2038</v>
      </c>
    </row>
    <row r="2046" customHeight="1" spans="1:47">
      <c r="A2046" s="184" t="s">
        <v>2323</v>
      </c>
      <c r="B2046" s="185" t="s">
        <v>2336</v>
      </c>
      <c r="C2046" s="167" t="s">
        <v>2345</v>
      </c>
      <c r="D2046" s="186">
        <v>0</v>
      </c>
      <c r="E2046" s="186">
        <v>0.65</v>
      </c>
      <c r="F2046" s="186" t="s">
        <v>160</v>
      </c>
      <c r="G2046" s="186" t="s">
        <v>160</v>
      </c>
      <c r="H2046" s="186" t="s">
        <v>160</v>
      </c>
      <c r="I2046" s="196" t="s">
        <v>160</v>
      </c>
      <c r="J2046" s="186" t="s">
        <v>160</v>
      </c>
      <c r="K2046" s="196" t="s">
        <v>160</v>
      </c>
      <c r="L2046" s="171">
        <v>0.3205</v>
      </c>
      <c r="M2046" s="172">
        <v>926</v>
      </c>
      <c r="N2046" s="173">
        <v>114.23</v>
      </c>
      <c r="O2046" s="173">
        <v>39.43</v>
      </c>
      <c r="Q2046" s="175">
        <v>37.93</v>
      </c>
      <c r="S2046" s="174">
        <f t="shared" si="62"/>
        <v>1.288176</v>
      </c>
      <c r="T2046" s="177">
        <f t="shared" si="63"/>
        <v>-1</v>
      </c>
      <c r="U2046" s="203">
        <v>2.81</v>
      </c>
      <c r="V2046" s="203">
        <v>3.71</v>
      </c>
      <c r="W2046" s="203">
        <v>4.73</v>
      </c>
      <c r="X2046" s="203">
        <v>5.88</v>
      </c>
      <c r="Y2046" s="203">
        <v>6.01</v>
      </c>
      <c r="Z2046" s="203">
        <v>6.06</v>
      </c>
      <c r="AA2046" s="203">
        <v>5.41</v>
      </c>
      <c r="AB2046" s="203">
        <v>4.85</v>
      </c>
      <c r="AC2046" s="203">
        <v>4.32</v>
      </c>
      <c r="AD2046" s="203">
        <v>3.77</v>
      </c>
      <c r="AE2046" s="203">
        <v>2.91</v>
      </c>
      <c r="AF2046" s="203">
        <v>2.46</v>
      </c>
      <c r="AG2046" s="179">
        <v>3.31841835277167</v>
      </c>
      <c r="AH2046" s="179">
        <v>4.38125697109712</v>
      </c>
      <c r="AI2046" s="179">
        <v>5.58580740519929</v>
      </c>
      <c r="AJ2046" s="179">
        <v>6.94387897305958</v>
      </c>
      <c r="AK2046" s="179">
        <v>7.0974001068177</v>
      </c>
      <c r="AL2046" s="179">
        <v>7.15644669672467</v>
      </c>
      <c r="AM2046" s="179">
        <v>6.38884102793407</v>
      </c>
      <c r="AN2046" s="179">
        <v>5.72751922097602</v>
      </c>
      <c r="AO2046" s="179">
        <v>5.10162536796214</v>
      </c>
      <c r="AP2046" s="179">
        <v>4.45211287898548</v>
      </c>
      <c r="AQ2046" s="179">
        <v>3.43651153258561</v>
      </c>
      <c r="AR2046" s="179">
        <v>2.90509222342289</v>
      </c>
      <c r="AS2046" s="177">
        <v>0.8</v>
      </c>
      <c r="AT2046" s="180">
        <v>1.03688133419793</v>
      </c>
      <c r="AU2046" s="181">
        <v>2039</v>
      </c>
    </row>
    <row r="2047" customHeight="1" spans="1:47">
      <c r="A2047" s="184" t="s">
        <v>2323</v>
      </c>
      <c r="B2047" s="185" t="s">
        <v>2336</v>
      </c>
      <c r="C2047" s="167" t="s">
        <v>2346</v>
      </c>
      <c r="D2047" s="186">
        <v>0</v>
      </c>
      <c r="E2047" s="186">
        <v>0.65</v>
      </c>
      <c r="F2047" s="186" t="s">
        <v>160</v>
      </c>
      <c r="G2047" s="186" t="s">
        <v>160</v>
      </c>
      <c r="H2047" s="186" t="s">
        <v>160</v>
      </c>
      <c r="I2047" s="196" t="s">
        <v>160</v>
      </c>
      <c r="J2047" s="186" t="s">
        <v>160</v>
      </c>
      <c r="K2047" s="196" t="s">
        <v>160</v>
      </c>
      <c r="L2047" s="171">
        <v>0.3205</v>
      </c>
      <c r="M2047" s="172">
        <v>1108</v>
      </c>
      <c r="N2047" s="173">
        <v>113.68</v>
      </c>
      <c r="O2047" s="173">
        <v>39.7</v>
      </c>
      <c r="Q2047" s="175">
        <v>38.2</v>
      </c>
      <c r="S2047" s="174">
        <f t="shared" si="62"/>
        <v>1.31352</v>
      </c>
      <c r="T2047" s="177">
        <f t="shared" si="63"/>
        <v>-1</v>
      </c>
      <c r="U2047" s="203">
        <v>2.81</v>
      </c>
      <c r="V2047" s="203">
        <v>3.75</v>
      </c>
      <c r="W2047" s="203">
        <v>4.76</v>
      </c>
      <c r="X2047" s="203">
        <v>5.95</v>
      </c>
      <c r="Y2047" s="203">
        <v>6.09</v>
      </c>
      <c r="Z2047" s="203">
        <v>6.23</v>
      </c>
      <c r="AA2047" s="203">
        <v>5.57</v>
      </c>
      <c r="AB2047" s="203">
        <v>5.1</v>
      </c>
      <c r="AC2047" s="203">
        <v>4.48</v>
      </c>
      <c r="AD2047" s="203">
        <v>3.8</v>
      </c>
      <c r="AE2047" s="203">
        <v>2.95</v>
      </c>
      <c r="AF2047" s="203">
        <v>2.47</v>
      </c>
      <c r="AG2047" s="179">
        <v>3.33186692246787</v>
      </c>
      <c r="AH2047" s="179">
        <v>4.44644162251051</v>
      </c>
      <c r="AI2047" s="179">
        <v>5.64401656617334</v>
      </c>
      <c r="AJ2047" s="179">
        <v>7.05502070771667</v>
      </c>
      <c r="AK2047" s="179">
        <v>7.22102119495706</v>
      </c>
      <c r="AL2047" s="179">
        <v>7.38702168219746</v>
      </c>
      <c r="AM2047" s="179">
        <v>6.60444795663561</v>
      </c>
      <c r="AN2047" s="179">
        <v>6.04716060661429</v>
      </c>
      <c r="AO2047" s="179">
        <v>5.31201559169255</v>
      </c>
      <c r="AP2047" s="179">
        <v>4.50572751081065</v>
      </c>
      <c r="AQ2047" s="179">
        <v>3.49786740970827</v>
      </c>
      <c r="AR2047" s="179">
        <v>2.92872288202692</v>
      </c>
      <c r="AS2047" s="177">
        <v>0.8</v>
      </c>
      <c r="AT2047" s="180">
        <v>1.03706348223328</v>
      </c>
      <c r="AU2047" s="181">
        <v>2040</v>
      </c>
    </row>
    <row r="2048" customHeight="1" spans="1:47">
      <c r="A2048" s="184" t="s">
        <v>2323</v>
      </c>
      <c r="B2048" s="185" t="s">
        <v>2336</v>
      </c>
      <c r="C2048" s="167" t="s">
        <v>2347</v>
      </c>
      <c r="D2048" s="186">
        <v>0</v>
      </c>
      <c r="E2048" s="186">
        <v>0.65</v>
      </c>
      <c r="F2048" s="186" t="s">
        <v>160</v>
      </c>
      <c r="G2048" s="186" t="s">
        <v>160</v>
      </c>
      <c r="H2048" s="186" t="s">
        <v>160</v>
      </c>
      <c r="I2048" s="196" t="s">
        <v>160</v>
      </c>
      <c r="J2048" s="186" t="s">
        <v>160</v>
      </c>
      <c r="K2048" s="196" t="s">
        <v>160</v>
      </c>
      <c r="L2048" s="171">
        <v>0.3205</v>
      </c>
      <c r="M2048" s="172">
        <v>1305</v>
      </c>
      <c r="N2048" s="173">
        <v>112.7</v>
      </c>
      <c r="O2048" s="173">
        <v>40</v>
      </c>
      <c r="Q2048" s="175">
        <v>36.8</v>
      </c>
      <c r="S2048" s="174">
        <f t="shared" si="62"/>
        <v>1.329128</v>
      </c>
      <c r="T2048" s="177">
        <f t="shared" si="63"/>
        <v>-1</v>
      </c>
      <c r="U2048" s="203">
        <v>2.61</v>
      </c>
      <c r="V2048" s="203">
        <v>3.5</v>
      </c>
      <c r="W2048" s="203">
        <v>4.72</v>
      </c>
      <c r="X2048" s="203">
        <v>6.05</v>
      </c>
      <c r="Y2048" s="203">
        <v>6.43</v>
      </c>
      <c r="Z2048" s="203">
        <v>6.48</v>
      </c>
      <c r="AA2048" s="203">
        <v>5.87</v>
      </c>
      <c r="AB2048" s="203">
        <v>5.33</v>
      </c>
      <c r="AC2048" s="203">
        <v>4.76</v>
      </c>
      <c r="AD2048" s="203">
        <v>3.79</v>
      </c>
      <c r="AE2048" s="203">
        <v>2.78</v>
      </c>
      <c r="AF2048" s="203">
        <v>2.26</v>
      </c>
      <c r="AG2048" s="179">
        <v>3.05164252050969</v>
      </c>
      <c r="AH2048" s="179">
        <v>4.09224092788655</v>
      </c>
      <c r="AI2048" s="179">
        <v>5.51867919417844</v>
      </c>
      <c r="AJ2048" s="179">
        <v>7.07373074677533</v>
      </c>
      <c r="AK2048" s="179">
        <v>7.51803119037444</v>
      </c>
      <c r="AL2048" s="179">
        <v>7.57649177505854</v>
      </c>
      <c r="AM2048" s="179">
        <v>6.86327264191259</v>
      </c>
      <c r="AN2048" s="179">
        <v>6.23189832732438</v>
      </c>
      <c r="AO2048" s="179">
        <v>5.56544766192571</v>
      </c>
      <c r="AP2048" s="179">
        <v>4.4313123190543</v>
      </c>
      <c r="AQ2048" s="179">
        <v>3.25040850843561</v>
      </c>
      <c r="AR2048" s="179">
        <v>2.64241842772103</v>
      </c>
      <c r="AS2048" s="177">
        <v>0.8</v>
      </c>
      <c r="AT2048" s="180">
        <v>1.03688133419793</v>
      </c>
      <c r="AU2048" s="181">
        <v>2041</v>
      </c>
    </row>
    <row r="2049" customHeight="1" spans="1:47">
      <c r="A2049" s="184" t="s">
        <v>2323</v>
      </c>
      <c r="B2049" s="185" t="s">
        <v>2336</v>
      </c>
      <c r="C2049" s="167" t="s">
        <v>2348</v>
      </c>
      <c r="D2049" s="186">
        <v>0</v>
      </c>
      <c r="E2049" s="186">
        <v>0.65</v>
      </c>
      <c r="F2049" s="186" t="s">
        <v>160</v>
      </c>
      <c r="G2049" s="186" t="s">
        <v>160</v>
      </c>
      <c r="H2049" s="186" t="s">
        <v>160</v>
      </c>
      <c r="I2049" s="196" t="s">
        <v>160</v>
      </c>
      <c r="J2049" s="186" t="s">
        <v>160</v>
      </c>
      <c r="K2049" s="196" t="s">
        <v>160</v>
      </c>
      <c r="L2049" s="171">
        <v>0.3205</v>
      </c>
      <c r="M2049" s="172">
        <v>1054</v>
      </c>
      <c r="N2049" s="173">
        <v>113.6</v>
      </c>
      <c r="O2049" s="173">
        <v>40.03</v>
      </c>
      <c r="Q2049" s="175">
        <v>37.43</v>
      </c>
      <c r="S2049" s="174">
        <f t="shared" si="62"/>
        <v>1.330152</v>
      </c>
      <c r="T2049" s="177">
        <f t="shared" si="63"/>
        <v>-1</v>
      </c>
      <c r="U2049" s="203">
        <v>2.68</v>
      </c>
      <c r="V2049" s="203">
        <v>3.62</v>
      </c>
      <c r="W2049" s="203">
        <v>4.77</v>
      </c>
      <c r="X2049" s="203">
        <v>6.02</v>
      </c>
      <c r="Y2049" s="203">
        <v>6.44</v>
      </c>
      <c r="Z2049" s="203">
        <v>6.41</v>
      </c>
      <c r="AA2049" s="203">
        <v>5.76</v>
      </c>
      <c r="AB2049" s="203">
        <v>5.26</v>
      </c>
      <c r="AC2049" s="203">
        <v>4.74</v>
      </c>
      <c r="AD2049" s="203">
        <v>3.8</v>
      </c>
      <c r="AE2049" s="203">
        <v>2.81</v>
      </c>
      <c r="AF2049" s="203">
        <v>2.32</v>
      </c>
      <c r="AG2049" s="179">
        <v>3.15431788246757</v>
      </c>
      <c r="AH2049" s="179">
        <v>4.26068310990022</v>
      </c>
      <c r="AI2049" s="179">
        <v>5.61421503707847</v>
      </c>
      <c r="AJ2049" s="179">
        <v>7.085445392707</v>
      </c>
      <c r="AK2049" s="179">
        <v>7.57977879219819</v>
      </c>
      <c r="AL2049" s="179">
        <v>7.5444692636631</v>
      </c>
      <c r="AM2049" s="179">
        <v>6.77942947873626</v>
      </c>
      <c r="AN2049" s="179">
        <v>6.19093733648485</v>
      </c>
      <c r="AO2049" s="179">
        <v>5.57890550854338</v>
      </c>
      <c r="AP2049" s="179">
        <v>4.47254028111073</v>
      </c>
      <c r="AQ2049" s="179">
        <v>3.30732583945293</v>
      </c>
      <c r="AR2049" s="179">
        <v>2.73060354004655</v>
      </c>
      <c r="AS2049" s="177">
        <v>0.8</v>
      </c>
      <c r="AT2049" s="180">
        <v>1.03721648658298</v>
      </c>
      <c r="AU2049" s="181">
        <v>2042</v>
      </c>
    </row>
    <row r="2050" customHeight="1" spans="1:47">
      <c r="A2050" s="184" t="s">
        <v>2323</v>
      </c>
      <c r="B2050" s="185" t="s">
        <v>2349</v>
      </c>
      <c r="C2050" s="167" t="s">
        <v>2350</v>
      </c>
      <c r="D2050" s="186">
        <v>0</v>
      </c>
      <c r="E2050" s="186">
        <v>0.65</v>
      </c>
      <c r="F2050" s="186" t="s">
        <v>160</v>
      </c>
      <c r="G2050" s="186" t="s">
        <v>160</v>
      </c>
      <c r="H2050" s="186" t="s">
        <v>160</v>
      </c>
      <c r="I2050" s="196" t="s">
        <v>160</v>
      </c>
      <c r="J2050" s="186" t="s">
        <v>160</v>
      </c>
      <c r="K2050" s="196" t="s">
        <v>160</v>
      </c>
      <c r="L2050" s="171">
        <v>0.3205</v>
      </c>
      <c r="M2050" s="172">
        <v>1087</v>
      </c>
      <c r="N2050" s="173">
        <v>112.43</v>
      </c>
      <c r="O2050" s="173">
        <v>39.33</v>
      </c>
      <c r="Q2050" s="175">
        <v>37.43</v>
      </c>
      <c r="S2050" s="174">
        <f t="shared" si="62"/>
        <v>1.32488</v>
      </c>
      <c r="T2050" s="177">
        <f t="shared" si="63"/>
        <v>-1</v>
      </c>
      <c r="U2050" s="203">
        <v>2.81</v>
      </c>
      <c r="V2050" s="203">
        <v>3.7</v>
      </c>
      <c r="W2050" s="203">
        <v>4.76</v>
      </c>
      <c r="X2050" s="203">
        <v>6.01</v>
      </c>
      <c r="Y2050" s="203">
        <v>6.23</v>
      </c>
      <c r="Z2050" s="203">
        <v>6.29</v>
      </c>
      <c r="AA2050" s="203">
        <v>5.6</v>
      </c>
      <c r="AB2050" s="203">
        <v>5.19</v>
      </c>
      <c r="AC2050" s="203">
        <v>4.54</v>
      </c>
      <c r="AD2050" s="203">
        <v>3.83</v>
      </c>
      <c r="AE2050" s="203">
        <v>2.98</v>
      </c>
      <c r="AF2050" s="203">
        <v>2.48</v>
      </c>
      <c r="AG2050" s="179">
        <v>3.30652213030614</v>
      </c>
      <c r="AH2050" s="179">
        <v>4.35378358794759</v>
      </c>
      <c r="AI2050" s="179">
        <v>5.60108375098122</v>
      </c>
      <c r="AJ2050" s="179">
        <v>7.0719565847473</v>
      </c>
      <c r="AK2050" s="179">
        <v>7.33083020349013</v>
      </c>
      <c r="AL2050" s="179">
        <v>7.4014320995109</v>
      </c>
      <c r="AM2050" s="179">
        <v>6.58951029527202</v>
      </c>
      <c r="AN2050" s="179">
        <v>6.10706400579675</v>
      </c>
      <c r="AO2050" s="179">
        <v>5.34221013223839</v>
      </c>
      <c r="AP2050" s="179">
        <v>4.50675436265926</v>
      </c>
      <c r="AQ2050" s="179">
        <v>3.50656083569833</v>
      </c>
      <c r="AR2050" s="179">
        <v>2.9182117021919</v>
      </c>
      <c r="AS2050" s="177">
        <v>0.8</v>
      </c>
      <c r="AT2050" s="180">
        <v>1.04006994436884</v>
      </c>
      <c r="AU2050" s="181">
        <v>2043</v>
      </c>
    </row>
    <row r="2051" customHeight="1" spans="1:47">
      <c r="A2051" s="184" t="s">
        <v>2323</v>
      </c>
      <c r="B2051" s="185" t="s">
        <v>2349</v>
      </c>
      <c r="C2051" s="167" t="s">
        <v>2351</v>
      </c>
      <c r="D2051" s="186">
        <v>0</v>
      </c>
      <c r="E2051" s="186">
        <v>0.65</v>
      </c>
      <c r="F2051" s="186" t="s">
        <v>160</v>
      </c>
      <c r="G2051" s="186" t="s">
        <v>160</v>
      </c>
      <c r="H2051" s="186" t="s">
        <v>160</v>
      </c>
      <c r="I2051" s="196" t="s">
        <v>160</v>
      </c>
      <c r="J2051" s="186" t="s">
        <v>160</v>
      </c>
      <c r="K2051" s="196" t="s">
        <v>160</v>
      </c>
      <c r="L2051" s="171">
        <v>0.3205</v>
      </c>
      <c r="M2051" s="172">
        <v>1093</v>
      </c>
      <c r="N2051" s="173">
        <v>112.43</v>
      </c>
      <c r="O2051" s="173">
        <v>39.33</v>
      </c>
      <c r="Q2051" s="175">
        <v>37.43</v>
      </c>
      <c r="S2051" s="174">
        <f t="shared" si="62"/>
        <v>1.32488</v>
      </c>
      <c r="T2051" s="177">
        <f t="shared" si="63"/>
        <v>-1</v>
      </c>
      <c r="U2051" s="203">
        <v>2.81</v>
      </c>
      <c r="V2051" s="203">
        <v>3.7</v>
      </c>
      <c r="W2051" s="203">
        <v>4.76</v>
      </c>
      <c r="X2051" s="203">
        <v>6.01</v>
      </c>
      <c r="Y2051" s="203">
        <v>6.23</v>
      </c>
      <c r="Z2051" s="203">
        <v>6.29</v>
      </c>
      <c r="AA2051" s="203">
        <v>5.6</v>
      </c>
      <c r="AB2051" s="203">
        <v>5.19</v>
      </c>
      <c r="AC2051" s="203">
        <v>4.54</v>
      </c>
      <c r="AD2051" s="203">
        <v>3.83</v>
      </c>
      <c r="AE2051" s="203">
        <v>2.98</v>
      </c>
      <c r="AF2051" s="203">
        <v>2.48</v>
      </c>
      <c r="AG2051" s="179">
        <v>3.30652213030614</v>
      </c>
      <c r="AH2051" s="179">
        <v>4.35378358794759</v>
      </c>
      <c r="AI2051" s="179">
        <v>5.60108375098122</v>
      </c>
      <c r="AJ2051" s="179">
        <v>7.0719565847473</v>
      </c>
      <c r="AK2051" s="179">
        <v>7.33083020349013</v>
      </c>
      <c r="AL2051" s="179">
        <v>7.4014320995109</v>
      </c>
      <c r="AM2051" s="179">
        <v>6.58951029527202</v>
      </c>
      <c r="AN2051" s="179">
        <v>6.10706400579675</v>
      </c>
      <c r="AO2051" s="179">
        <v>5.34221013223839</v>
      </c>
      <c r="AP2051" s="179">
        <v>4.50675436265926</v>
      </c>
      <c r="AQ2051" s="179">
        <v>3.50656083569833</v>
      </c>
      <c r="AR2051" s="179">
        <v>2.9182117021919</v>
      </c>
      <c r="AS2051" s="177">
        <v>0.8</v>
      </c>
      <c r="AT2051" s="180">
        <v>1.0410963774041</v>
      </c>
      <c r="AU2051" s="181">
        <v>2044</v>
      </c>
    </row>
    <row r="2052" customHeight="1" spans="1:47">
      <c r="A2052" s="184" t="s">
        <v>2323</v>
      </c>
      <c r="B2052" s="185" t="s">
        <v>2349</v>
      </c>
      <c r="C2052" s="167" t="s">
        <v>2352</v>
      </c>
      <c r="D2052" s="186">
        <v>0</v>
      </c>
      <c r="E2052" s="186">
        <v>0.65</v>
      </c>
      <c r="F2052" s="186" t="s">
        <v>160</v>
      </c>
      <c r="G2052" s="186" t="s">
        <v>160</v>
      </c>
      <c r="H2052" s="186" t="s">
        <v>160</v>
      </c>
      <c r="I2052" s="196" t="s">
        <v>160</v>
      </c>
      <c r="J2052" s="186" t="s">
        <v>160</v>
      </c>
      <c r="K2052" s="196" t="s">
        <v>160</v>
      </c>
      <c r="L2052" s="171">
        <v>0.3205</v>
      </c>
      <c r="N2052" s="173">
        <v>112.43</v>
      </c>
      <c r="O2052" s="173">
        <v>39.33</v>
      </c>
      <c r="Q2052" s="175">
        <v>37.82</v>
      </c>
      <c r="S2052" s="174">
        <f t="shared" si="62"/>
        <v>1.32488</v>
      </c>
      <c r="T2052" s="177">
        <f t="shared" si="63"/>
        <v>-1</v>
      </c>
      <c r="U2052" s="203">
        <v>2.81</v>
      </c>
      <c r="V2052" s="203">
        <v>3.7</v>
      </c>
      <c r="W2052" s="203">
        <v>4.76</v>
      </c>
      <c r="X2052" s="203">
        <v>6.01</v>
      </c>
      <c r="Y2052" s="203">
        <v>6.23</v>
      </c>
      <c r="Z2052" s="203">
        <v>6.29</v>
      </c>
      <c r="AA2052" s="203">
        <v>5.6</v>
      </c>
      <c r="AB2052" s="203">
        <v>5.19</v>
      </c>
      <c r="AC2052" s="203">
        <v>4.54</v>
      </c>
      <c r="AD2052" s="203">
        <v>3.83</v>
      </c>
      <c r="AE2052" s="203">
        <v>2.98</v>
      </c>
      <c r="AF2052" s="203">
        <v>2.48</v>
      </c>
      <c r="AG2052" s="179">
        <v>3.31836549725258</v>
      </c>
      <c r="AH2052" s="179">
        <v>4.36937805688062</v>
      </c>
      <c r="AI2052" s="179">
        <v>5.6211458245275</v>
      </c>
      <c r="AJ2052" s="179">
        <v>7.09728705996015</v>
      </c>
      <c r="AK2052" s="179">
        <v>7.35708791739629</v>
      </c>
      <c r="AL2052" s="179">
        <v>7.42794269669706</v>
      </c>
      <c r="AM2052" s="179">
        <v>6.61311273473824</v>
      </c>
      <c r="AN2052" s="179">
        <v>6.12893840951633</v>
      </c>
      <c r="AO2052" s="179">
        <v>5.36134496709136</v>
      </c>
      <c r="AP2052" s="179">
        <v>4.52289674536562</v>
      </c>
      <c r="AQ2052" s="179">
        <v>3.51912070527142</v>
      </c>
      <c r="AR2052" s="179">
        <v>2.92866421109836</v>
      </c>
      <c r="AS2052" s="177">
        <v>0.8</v>
      </c>
      <c r="AT2052" s="180">
        <v>1.04260984365265</v>
      </c>
      <c r="AU2052" s="181">
        <v>2045</v>
      </c>
    </row>
    <row r="2053" customHeight="1" spans="1:47">
      <c r="A2053" s="184" t="s">
        <v>2323</v>
      </c>
      <c r="B2053" s="185" t="s">
        <v>2349</v>
      </c>
      <c r="C2053" s="167" t="s">
        <v>2353</v>
      </c>
      <c r="D2053" s="186">
        <v>0</v>
      </c>
      <c r="E2053" s="186">
        <v>0.65</v>
      </c>
      <c r="F2053" s="186" t="s">
        <v>160</v>
      </c>
      <c r="G2053" s="186" t="s">
        <v>160</v>
      </c>
      <c r="H2053" s="186" t="s">
        <v>160</v>
      </c>
      <c r="I2053" s="196" t="s">
        <v>160</v>
      </c>
      <c r="J2053" s="186" t="s">
        <v>160</v>
      </c>
      <c r="K2053" s="196" t="s">
        <v>160</v>
      </c>
      <c r="L2053" s="171">
        <v>0.3205</v>
      </c>
      <c r="M2053" s="172">
        <v>1063</v>
      </c>
      <c r="N2053" s="173">
        <v>112.82</v>
      </c>
      <c r="O2053" s="173">
        <v>39.52</v>
      </c>
      <c r="Q2053" s="175">
        <v>37.82</v>
      </c>
      <c r="S2053" s="174">
        <f t="shared" si="62"/>
        <v>1.32488</v>
      </c>
      <c r="T2053" s="177">
        <f t="shared" si="63"/>
        <v>-1</v>
      </c>
      <c r="U2053" s="203">
        <v>2.81</v>
      </c>
      <c r="V2053" s="203">
        <v>3.7</v>
      </c>
      <c r="W2053" s="203">
        <v>4.76</v>
      </c>
      <c r="X2053" s="203">
        <v>6.01</v>
      </c>
      <c r="Y2053" s="203">
        <v>6.23</v>
      </c>
      <c r="Z2053" s="203">
        <v>6.29</v>
      </c>
      <c r="AA2053" s="203">
        <v>5.6</v>
      </c>
      <c r="AB2053" s="203">
        <v>5.19</v>
      </c>
      <c r="AC2053" s="203">
        <v>4.54</v>
      </c>
      <c r="AD2053" s="203">
        <v>3.83</v>
      </c>
      <c r="AE2053" s="203">
        <v>2.98</v>
      </c>
      <c r="AF2053" s="203">
        <v>2.48</v>
      </c>
      <c r="AG2053" s="179">
        <v>3.31836549725258</v>
      </c>
      <c r="AH2053" s="179">
        <v>4.36937805688062</v>
      </c>
      <c r="AI2053" s="179">
        <v>5.6211458245275</v>
      </c>
      <c r="AJ2053" s="179">
        <v>7.09728705996015</v>
      </c>
      <c r="AK2053" s="179">
        <v>7.35708791739629</v>
      </c>
      <c r="AL2053" s="179">
        <v>7.42794269669706</v>
      </c>
      <c r="AM2053" s="179">
        <v>6.61311273473824</v>
      </c>
      <c r="AN2053" s="179">
        <v>6.12893840951633</v>
      </c>
      <c r="AO2053" s="179">
        <v>5.36134496709136</v>
      </c>
      <c r="AP2053" s="179">
        <v>4.52289674536562</v>
      </c>
      <c r="AQ2053" s="179">
        <v>3.51912070527142</v>
      </c>
      <c r="AR2053" s="179">
        <v>2.92866421109836</v>
      </c>
      <c r="AS2053" s="177">
        <v>0.8</v>
      </c>
      <c r="AT2053" s="180">
        <v>1.0391982572076</v>
      </c>
      <c r="AU2053" s="181">
        <v>2046</v>
      </c>
    </row>
    <row r="2054" customHeight="1" spans="1:47">
      <c r="A2054" s="184" t="s">
        <v>2323</v>
      </c>
      <c r="B2054" s="185" t="s">
        <v>2349</v>
      </c>
      <c r="C2054" s="167" t="s">
        <v>2354</v>
      </c>
      <c r="D2054" s="186">
        <v>0</v>
      </c>
      <c r="E2054" s="186">
        <v>0.65</v>
      </c>
      <c r="F2054" s="186" t="s">
        <v>160</v>
      </c>
      <c r="G2054" s="186" t="s">
        <v>160</v>
      </c>
      <c r="H2054" s="186" t="s">
        <v>160</v>
      </c>
      <c r="I2054" s="196" t="s">
        <v>160</v>
      </c>
      <c r="J2054" s="186" t="s">
        <v>160</v>
      </c>
      <c r="K2054" s="196" t="s">
        <v>160</v>
      </c>
      <c r="L2054" s="171">
        <v>0.3205</v>
      </c>
      <c r="M2054" s="172">
        <v>1007</v>
      </c>
      <c r="N2054" s="173">
        <v>113.18</v>
      </c>
      <c r="O2054" s="173">
        <v>39.55</v>
      </c>
      <c r="Q2054" s="175">
        <v>37.95</v>
      </c>
      <c r="S2054" s="174">
        <f t="shared" si="62"/>
        <v>1.31352</v>
      </c>
      <c r="T2054" s="177">
        <f t="shared" si="63"/>
        <v>-1</v>
      </c>
      <c r="U2054" s="203">
        <v>2.81</v>
      </c>
      <c r="V2054" s="203">
        <v>3.75</v>
      </c>
      <c r="W2054" s="203">
        <v>4.76</v>
      </c>
      <c r="X2054" s="203">
        <v>5.95</v>
      </c>
      <c r="Y2054" s="203">
        <v>6.09</v>
      </c>
      <c r="Z2054" s="203">
        <v>6.23</v>
      </c>
      <c r="AA2054" s="203">
        <v>5.57</v>
      </c>
      <c r="AB2054" s="203">
        <v>5.1</v>
      </c>
      <c r="AC2054" s="203">
        <v>4.48</v>
      </c>
      <c r="AD2054" s="203">
        <v>3.8</v>
      </c>
      <c r="AE2054" s="203">
        <v>2.95</v>
      </c>
      <c r="AF2054" s="203">
        <v>2.47</v>
      </c>
      <c r="AG2054" s="179">
        <v>3.32257384737195</v>
      </c>
      <c r="AH2054" s="179">
        <v>4.43403983190207</v>
      </c>
      <c r="AI2054" s="179">
        <v>5.62827455996102</v>
      </c>
      <c r="AJ2054" s="179">
        <v>7.03534319995128</v>
      </c>
      <c r="AK2054" s="179">
        <v>7.20088068700895</v>
      </c>
      <c r="AL2054" s="179">
        <v>7.36641817406663</v>
      </c>
      <c r="AM2054" s="179">
        <v>6.58602716365187</v>
      </c>
      <c r="AN2054" s="179">
        <v>6.03029417138681</v>
      </c>
      <c r="AO2054" s="179">
        <v>5.29719958584567</v>
      </c>
      <c r="AP2054" s="179">
        <v>4.49316036299409</v>
      </c>
      <c r="AQ2054" s="179">
        <v>3.48811133442962</v>
      </c>
      <c r="AR2054" s="179">
        <v>2.92055423594616</v>
      </c>
      <c r="AS2054" s="177">
        <v>0.8</v>
      </c>
      <c r="AT2054" s="180">
        <v>1.03993977512089</v>
      </c>
      <c r="AU2054" s="181">
        <v>2047</v>
      </c>
    </row>
    <row r="2055" customHeight="1" spans="1:47">
      <c r="A2055" s="184" t="s">
        <v>2323</v>
      </c>
      <c r="B2055" s="185" t="s">
        <v>2349</v>
      </c>
      <c r="C2055" s="167" t="s">
        <v>2355</v>
      </c>
      <c r="D2055" s="186">
        <v>0</v>
      </c>
      <c r="E2055" s="186">
        <v>0.65</v>
      </c>
      <c r="F2055" s="186" t="s">
        <v>160</v>
      </c>
      <c r="G2055" s="186" t="s">
        <v>160</v>
      </c>
      <c r="H2055" s="186" t="s">
        <v>160</v>
      </c>
      <c r="I2055" s="196" t="s">
        <v>160</v>
      </c>
      <c r="J2055" s="186" t="s">
        <v>160</v>
      </c>
      <c r="K2055" s="196" t="s">
        <v>160</v>
      </c>
      <c r="L2055" s="171">
        <v>0.3205</v>
      </c>
      <c r="M2055" s="172">
        <v>1344</v>
      </c>
      <c r="N2055" s="173">
        <v>112.47</v>
      </c>
      <c r="O2055" s="173">
        <v>39.98</v>
      </c>
      <c r="Q2055" s="175">
        <v>38.48</v>
      </c>
      <c r="S2055" s="174">
        <f t="shared" si="62"/>
        <v>1.32488</v>
      </c>
      <c r="T2055" s="177">
        <f t="shared" si="63"/>
        <v>-1</v>
      </c>
      <c r="U2055" s="203">
        <v>2.81</v>
      </c>
      <c r="V2055" s="203">
        <v>3.7</v>
      </c>
      <c r="W2055" s="203">
        <v>4.76</v>
      </c>
      <c r="X2055" s="203">
        <v>6.01</v>
      </c>
      <c r="Y2055" s="203">
        <v>6.23</v>
      </c>
      <c r="Z2055" s="203">
        <v>6.29</v>
      </c>
      <c r="AA2055" s="203">
        <v>5.6</v>
      </c>
      <c r="AB2055" s="203">
        <v>5.19</v>
      </c>
      <c r="AC2055" s="203">
        <v>4.54</v>
      </c>
      <c r="AD2055" s="203">
        <v>3.83</v>
      </c>
      <c r="AE2055" s="203">
        <v>2.98</v>
      </c>
      <c r="AF2055" s="203">
        <v>2.48</v>
      </c>
      <c r="AG2055" s="179">
        <v>3.34571722722058</v>
      </c>
      <c r="AH2055" s="179">
        <v>4.40539279029044</v>
      </c>
      <c r="AI2055" s="179">
        <v>5.66747829237365</v>
      </c>
      <c r="AJ2055" s="179">
        <v>7.15578666747177</v>
      </c>
      <c r="AK2055" s="179">
        <v>7.41772894148904</v>
      </c>
      <c r="AL2055" s="179">
        <v>7.48916774349375</v>
      </c>
      <c r="AM2055" s="179">
        <v>6.66762152043959</v>
      </c>
      <c r="AN2055" s="179">
        <v>6.1794563734074</v>
      </c>
      <c r="AO2055" s="179">
        <v>5.40553601835638</v>
      </c>
      <c r="AP2055" s="179">
        <v>4.56017686130065</v>
      </c>
      <c r="AQ2055" s="179">
        <v>3.54812716623392</v>
      </c>
      <c r="AR2055" s="179">
        <v>2.95280381619467</v>
      </c>
      <c r="AS2055" s="177">
        <v>0.8</v>
      </c>
      <c r="AT2055" s="180">
        <v>1.03236555844952</v>
      </c>
      <c r="AU2055" s="181">
        <v>2048</v>
      </c>
    </row>
    <row r="2056" customHeight="1" spans="1:47">
      <c r="A2056" s="184" t="s">
        <v>2323</v>
      </c>
      <c r="B2056" s="185" t="s">
        <v>2349</v>
      </c>
      <c r="C2056" s="167" t="s">
        <v>2356</v>
      </c>
      <c r="D2056" s="186">
        <v>0</v>
      </c>
      <c r="E2056" s="186">
        <v>0.65</v>
      </c>
      <c r="F2056" s="186" t="s">
        <v>160</v>
      </c>
      <c r="G2056" s="186" t="s">
        <v>160</v>
      </c>
      <c r="H2056" s="186" t="s">
        <v>160</v>
      </c>
      <c r="I2056" s="196" t="s">
        <v>160</v>
      </c>
      <c r="J2056" s="186" t="s">
        <v>160</v>
      </c>
      <c r="K2056" s="196" t="s">
        <v>160</v>
      </c>
      <c r="L2056" s="171">
        <v>0.3205</v>
      </c>
      <c r="M2056" s="172">
        <v>1037</v>
      </c>
      <c r="N2056" s="173">
        <v>113.08</v>
      </c>
      <c r="O2056" s="173">
        <v>39.83</v>
      </c>
      <c r="Q2056" s="175">
        <v>38.43</v>
      </c>
      <c r="S2056" s="174">
        <f t="shared" si="62"/>
        <v>1.31352</v>
      </c>
      <c r="T2056" s="177">
        <f t="shared" si="63"/>
        <v>-1</v>
      </c>
      <c r="U2056" s="203">
        <v>2.81</v>
      </c>
      <c r="V2056" s="203">
        <v>3.75</v>
      </c>
      <c r="W2056" s="203">
        <v>4.76</v>
      </c>
      <c r="X2056" s="203">
        <v>5.95</v>
      </c>
      <c r="Y2056" s="203">
        <v>6.09</v>
      </c>
      <c r="Z2056" s="203">
        <v>6.23</v>
      </c>
      <c r="AA2056" s="203">
        <v>5.57</v>
      </c>
      <c r="AB2056" s="203">
        <v>5.1</v>
      </c>
      <c r="AC2056" s="203">
        <v>4.48</v>
      </c>
      <c r="AD2056" s="203">
        <v>3.8</v>
      </c>
      <c r="AE2056" s="203">
        <v>2.95</v>
      </c>
      <c r="AF2056" s="203">
        <v>2.47</v>
      </c>
      <c r="AG2056" s="179">
        <v>3.33898647907912</v>
      </c>
      <c r="AH2056" s="179">
        <v>4.45594281015896</v>
      </c>
      <c r="AI2056" s="179">
        <v>5.65607674036178</v>
      </c>
      <c r="AJ2056" s="179">
        <v>7.07009592545222</v>
      </c>
      <c r="AK2056" s="179">
        <v>7.23645112369816</v>
      </c>
      <c r="AL2056" s="179">
        <v>7.40280632194409</v>
      </c>
      <c r="AM2056" s="179">
        <v>6.61856038735611</v>
      </c>
      <c r="AN2056" s="179">
        <v>6.06008222181619</v>
      </c>
      <c r="AO2056" s="179">
        <v>5.32336634386991</v>
      </c>
      <c r="AP2056" s="179">
        <v>4.51535538096108</v>
      </c>
      <c r="AQ2056" s="179">
        <v>3.50534167732505</v>
      </c>
      <c r="AR2056" s="179">
        <v>2.9349809976247</v>
      </c>
      <c r="AS2056" s="177">
        <v>0.8</v>
      </c>
      <c r="AT2056" s="180">
        <v>1.03345717787651</v>
      </c>
      <c r="AU2056" s="181">
        <v>2049</v>
      </c>
    </row>
    <row r="2057" customHeight="1" spans="1:47">
      <c r="A2057" s="184" t="s">
        <v>2323</v>
      </c>
      <c r="B2057" s="185" t="s">
        <v>2357</v>
      </c>
      <c r="C2057" s="167" t="s">
        <v>2358</v>
      </c>
      <c r="D2057" s="186">
        <v>0</v>
      </c>
      <c r="E2057" s="186">
        <v>0.65</v>
      </c>
      <c r="F2057" s="186" t="s">
        <v>160</v>
      </c>
      <c r="G2057" s="186" t="s">
        <v>160</v>
      </c>
      <c r="H2057" s="186" t="s">
        <v>160</v>
      </c>
      <c r="I2057" s="196" t="s">
        <v>160</v>
      </c>
      <c r="J2057" s="186" t="s">
        <v>160</v>
      </c>
      <c r="K2057" s="196" t="s">
        <v>160</v>
      </c>
      <c r="L2057" s="171">
        <v>0.3205</v>
      </c>
      <c r="M2057" s="172">
        <v>672</v>
      </c>
      <c r="N2057" s="173">
        <v>113.57</v>
      </c>
      <c r="O2057" s="173">
        <v>37.85</v>
      </c>
      <c r="Q2057" s="175">
        <v>36.65</v>
      </c>
      <c r="S2057" s="174">
        <f t="shared" si="62"/>
        <v>1.28792</v>
      </c>
      <c r="T2057" s="177">
        <f t="shared" si="63"/>
        <v>-1</v>
      </c>
      <c r="U2057" s="203">
        <v>2.99</v>
      </c>
      <c r="V2057" s="203">
        <v>3.79</v>
      </c>
      <c r="W2057" s="203">
        <v>4.67</v>
      </c>
      <c r="X2057" s="203">
        <v>5.86</v>
      </c>
      <c r="Y2057" s="203">
        <v>6.04</v>
      </c>
      <c r="Z2057" s="203">
        <v>5.79</v>
      </c>
      <c r="AA2057" s="203">
        <v>5.24</v>
      </c>
      <c r="AB2057" s="203">
        <v>4.76</v>
      </c>
      <c r="AC2057" s="203">
        <v>4.25</v>
      </c>
      <c r="AD2057" s="203">
        <v>3.82</v>
      </c>
      <c r="AE2057" s="203">
        <v>3.04</v>
      </c>
      <c r="AF2057" s="203">
        <v>2.66</v>
      </c>
      <c r="AG2057" s="179">
        <v>3.48364066091062</v>
      </c>
      <c r="AH2057" s="179">
        <v>4.41571842971613</v>
      </c>
      <c r="AI2057" s="179">
        <v>5.4410039754022</v>
      </c>
      <c r="AJ2057" s="179">
        <v>6.8274696565004</v>
      </c>
      <c r="AK2057" s="179">
        <v>7.03718715448164</v>
      </c>
      <c r="AL2057" s="179">
        <v>6.74591285172992</v>
      </c>
      <c r="AM2057" s="179">
        <v>6.10510938567613</v>
      </c>
      <c r="AN2057" s="179">
        <v>5.54586272439282</v>
      </c>
      <c r="AO2057" s="179">
        <v>4.9516631467793</v>
      </c>
      <c r="AP2057" s="179">
        <v>4.45067134604634</v>
      </c>
      <c r="AQ2057" s="179">
        <v>3.54189552146096</v>
      </c>
      <c r="AR2057" s="179">
        <v>3.09915858127834</v>
      </c>
      <c r="AS2057" s="177">
        <v>0.8</v>
      </c>
      <c r="AT2057" s="180">
        <v>1.03603398627751</v>
      </c>
      <c r="AU2057" s="181">
        <v>2050</v>
      </c>
    </row>
    <row r="2058" customHeight="1" spans="1:47">
      <c r="A2058" s="184" t="s">
        <v>2323</v>
      </c>
      <c r="B2058" s="185" t="s">
        <v>2357</v>
      </c>
      <c r="C2058" s="167" t="s">
        <v>2338</v>
      </c>
      <c r="D2058" s="186">
        <v>0</v>
      </c>
      <c r="E2058" s="186">
        <v>0.65</v>
      </c>
      <c r="F2058" s="186" t="s">
        <v>160</v>
      </c>
      <c r="G2058" s="186" t="s">
        <v>160</v>
      </c>
      <c r="H2058" s="186" t="s">
        <v>160</v>
      </c>
      <c r="I2058" s="196" t="s">
        <v>160</v>
      </c>
      <c r="J2058" s="186" t="s">
        <v>160</v>
      </c>
      <c r="K2058" s="196" t="s">
        <v>160</v>
      </c>
      <c r="L2058" s="171">
        <v>0.3205</v>
      </c>
      <c r="M2058" s="172">
        <v>703</v>
      </c>
      <c r="N2058" s="173">
        <v>112.83</v>
      </c>
      <c r="O2058" s="173">
        <v>35.5</v>
      </c>
      <c r="Q2058" s="175">
        <v>32.9</v>
      </c>
      <c r="S2058" s="174">
        <f t="shared" si="62"/>
        <v>1.2216</v>
      </c>
      <c r="T2058" s="177">
        <f t="shared" si="63"/>
        <v>-1</v>
      </c>
      <c r="U2058" s="203">
        <v>2.96</v>
      </c>
      <c r="V2058" s="203">
        <v>3.61</v>
      </c>
      <c r="W2058" s="203">
        <v>4.35</v>
      </c>
      <c r="X2058" s="203">
        <v>5.3</v>
      </c>
      <c r="Y2058" s="203">
        <v>5.72</v>
      </c>
      <c r="Z2058" s="203">
        <v>5.54</v>
      </c>
      <c r="AA2058" s="203">
        <v>5.08</v>
      </c>
      <c r="AB2058" s="203">
        <v>4.57</v>
      </c>
      <c r="AC2058" s="203">
        <v>3.9</v>
      </c>
      <c r="AD2058" s="203">
        <v>3.48</v>
      </c>
      <c r="AE2058" s="203">
        <v>3.01</v>
      </c>
      <c r="AF2058" s="203">
        <v>2.66</v>
      </c>
      <c r="AG2058" s="179">
        <v>3.32357406679764</v>
      </c>
      <c r="AH2058" s="179">
        <v>4.05341296660118</v>
      </c>
      <c r="AI2058" s="179">
        <v>4.88430648330059</v>
      </c>
      <c r="AJ2058" s="179">
        <v>5.95099410609037</v>
      </c>
      <c r="AK2058" s="179">
        <v>6.42258231827112</v>
      </c>
      <c r="AL2058" s="179">
        <v>6.22047308447937</v>
      </c>
      <c r="AM2058" s="179">
        <v>5.70397170923379</v>
      </c>
      <c r="AN2058" s="179">
        <v>5.13132888015717</v>
      </c>
      <c r="AO2058" s="179">
        <v>4.37903339882122</v>
      </c>
      <c r="AP2058" s="179">
        <v>3.90744518664047</v>
      </c>
      <c r="AQ2058" s="179">
        <v>3.37971552062868</v>
      </c>
      <c r="AR2058" s="179">
        <v>2.98672534381139</v>
      </c>
      <c r="AS2058" s="177">
        <v>0.8</v>
      </c>
      <c r="AT2058" s="180">
        <v>1.03336780552576</v>
      </c>
      <c r="AU2058" s="181">
        <v>2051</v>
      </c>
    </row>
    <row r="2059" customHeight="1" spans="1:47">
      <c r="A2059" s="184" t="s">
        <v>2323</v>
      </c>
      <c r="B2059" s="185" t="s">
        <v>2357</v>
      </c>
      <c r="C2059" s="167" t="s">
        <v>2339</v>
      </c>
      <c r="D2059" s="186">
        <v>0</v>
      </c>
      <c r="E2059" s="186">
        <v>0.65</v>
      </c>
      <c r="F2059" s="186" t="s">
        <v>160</v>
      </c>
      <c r="G2059" s="186" t="s">
        <v>160</v>
      </c>
      <c r="H2059" s="186" t="s">
        <v>160</v>
      </c>
      <c r="I2059" s="196" t="s">
        <v>160</v>
      </c>
      <c r="J2059" s="186" t="s">
        <v>160</v>
      </c>
      <c r="K2059" s="196" t="s">
        <v>160</v>
      </c>
      <c r="L2059" s="171">
        <v>0.3205</v>
      </c>
      <c r="M2059" s="172">
        <v>693</v>
      </c>
      <c r="N2059" s="173">
        <v>113.57</v>
      </c>
      <c r="O2059" s="173">
        <v>37.87</v>
      </c>
      <c r="Q2059" s="175">
        <v>36.67</v>
      </c>
      <c r="S2059" s="174">
        <f t="shared" ref="S2059:S2122" si="64">(U2059*31+V2059*28+W2059*31+X2059*30+Y2059*31+Z2059*30+AA2059*31+AB2059*31+AC2059*30+AD2059*31+AE2059*30+AF2059*31)*AS2059/1000</f>
        <v>1.28792</v>
      </c>
      <c r="T2059" s="177">
        <f t="shared" ref="T2059:T2122" si="65">P2059/S2059-1</f>
        <v>-1</v>
      </c>
      <c r="U2059" s="203">
        <v>2.99</v>
      </c>
      <c r="V2059" s="203">
        <v>3.79</v>
      </c>
      <c r="W2059" s="203">
        <v>4.67</v>
      </c>
      <c r="X2059" s="203">
        <v>5.86</v>
      </c>
      <c r="Y2059" s="203">
        <v>6.04</v>
      </c>
      <c r="Z2059" s="203">
        <v>5.79</v>
      </c>
      <c r="AA2059" s="203">
        <v>5.24</v>
      </c>
      <c r="AB2059" s="203">
        <v>4.76</v>
      </c>
      <c r="AC2059" s="203">
        <v>4.25</v>
      </c>
      <c r="AD2059" s="203">
        <v>3.82</v>
      </c>
      <c r="AE2059" s="203">
        <v>3.04</v>
      </c>
      <c r="AF2059" s="203">
        <v>2.66</v>
      </c>
      <c r="AG2059" s="179">
        <v>3.485572209454</v>
      </c>
      <c r="AH2059" s="179">
        <v>4.41816678054537</v>
      </c>
      <c r="AI2059" s="179">
        <v>5.44402080874588</v>
      </c>
      <c r="AJ2059" s="179">
        <v>6.8312552332443</v>
      </c>
      <c r="AK2059" s="179">
        <v>7.04108901173986</v>
      </c>
      <c r="AL2059" s="179">
        <v>6.7496532082738</v>
      </c>
      <c r="AM2059" s="179">
        <v>6.10849444064849</v>
      </c>
      <c r="AN2059" s="179">
        <v>5.54893769799366</v>
      </c>
      <c r="AO2059" s="179">
        <v>4.95440865892291</v>
      </c>
      <c r="AP2059" s="179">
        <v>4.4531390769613</v>
      </c>
      <c r="AQ2059" s="179">
        <v>3.54385937014721</v>
      </c>
      <c r="AR2059" s="179">
        <v>3.10087694887881</v>
      </c>
      <c r="AS2059" s="177">
        <v>0.8</v>
      </c>
      <c r="AT2059" s="180">
        <v>1.03853900802048</v>
      </c>
      <c r="AU2059" s="181">
        <v>2052</v>
      </c>
    </row>
    <row r="2060" customHeight="1" spans="1:47">
      <c r="A2060" s="184" t="s">
        <v>2323</v>
      </c>
      <c r="B2060" s="185" t="s">
        <v>2357</v>
      </c>
      <c r="C2060" s="167" t="s">
        <v>187</v>
      </c>
      <c r="D2060" s="186">
        <v>0</v>
      </c>
      <c r="E2060" s="186">
        <v>0.65</v>
      </c>
      <c r="F2060" s="186" t="s">
        <v>160</v>
      </c>
      <c r="G2060" s="186" t="s">
        <v>160</v>
      </c>
      <c r="H2060" s="186" t="s">
        <v>160</v>
      </c>
      <c r="I2060" s="196" t="s">
        <v>160</v>
      </c>
      <c r="J2060" s="186" t="s">
        <v>160</v>
      </c>
      <c r="K2060" s="196" t="s">
        <v>160</v>
      </c>
      <c r="L2060" s="171">
        <v>0.3205</v>
      </c>
      <c r="M2060" s="172">
        <v>931</v>
      </c>
      <c r="N2060" s="173">
        <v>113.12</v>
      </c>
      <c r="O2060" s="173">
        <v>36.2</v>
      </c>
      <c r="Q2060" s="175">
        <v>34.3</v>
      </c>
      <c r="S2060" s="174">
        <f t="shared" si="64"/>
        <v>1.266008</v>
      </c>
      <c r="T2060" s="177">
        <f t="shared" si="65"/>
        <v>-1</v>
      </c>
      <c r="U2060" s="203">
        <v>3.02</v>
      </c>
      <c r="V2060" s="203">
        <v>3.75</v>
      </c>
      <c r="W2060" s="203">
        <v>4.55</v>
      </c>
      <c r="X2060" s="203">
        <v>5.72</v>
      </c>
      <c r="Y2060" s="203">
        <v>5.97</v>
      </c>
      <c r="Z2060" s="203">
        <v>5.64</v>
      </c>
      <c r="AA2060" s="203">
        <v>5.12</v>
      </c>
      <c r="AB2060" s="203">
        <v>4.69</v>
      </c>
      <c r="AC2060" s="203">
        <v>4.11</v>
      </c>
      <c r="AD2060" s="203">
        <v>3.66</v>
      </c>
      <c r="AE2060" s="203">
        <v>3.08</v>
      </c>
      <c r="AF2060" s="203">
        <v>2.7</v>
      </c>
      <c r="AG2060" s="179">
        <v>3.43670965744292</v>
      </c>
      <c r="AH2060" s="179">
        <v>4.26743748854668</v>
      </c>
      <c r="AI2060" s="179">
        <v>5.17782415276997</v>
      </c>
      <c r="AJ2060" s="179">
        <v>6.50926464919653</v>
      </c>
      <c r="AK2060" s="179">
        <v>6.79376048176631</v>
      </c>
      <c r="AL2060" s="179">
        <v>6.4182259827742</v>
      </c>
      <c r="AM2060" s="179">
        <v>5.82647465102906</v>
      </c>
      <c r="AN2060" s="179">
        <v>5.33714181900904</v>
      </c>
      <c r="AO2060" s="179">
        <v>4.67711148744716</v>
      </c>
      <c r="AP2060" s="179">
        <v>4.16501898882156</v>
      </c>
      <c r="AQ2060" s="179">
        <v>3.50498865725967</v>
      </c>
      <c r="AR2060" s="179">
        <v>3.07255499175361</v>
      </c>
      <c r="AS2060" s="177">
        <v>0.8</v>
      </c>
      <c r="AT2060" s="180">
        <v>1.03853900802048</v>
      </c>
      <c r="AU2060" s="181">
        <v>2053</v>
      </c>
    </row>
    <row r="2061" customHeight="1" spans="1:47">
      <c r="A2061" s="184" t="s">
        <v>2323</v>
      </c>
      <c r="B2061" s="185" t="s">
        <v>2357</v>
      </c>
      <c r="C2061" s="167" t="s">
        <v>2359</v>
      </c>
      <c r="D2061" s="186">
        <v>0</v>
      </c>
      <c r="E2061" s="186">
        <v>0.65</v>
      </c>
      <c r="F2061" s="186" t="s">
        <v>160</v>
      </c>
      <c r="G2061" s="186" t="s">
        <v>160</v>
      </c>
      <c r="H2061" s="186" t="s">
        <v>160</v>
      </c>
      <c r="I2061" s="196" t="s">
        <v>160</v>
      </c>
      <c r="J2061" s="186" t="s">
        <v>160</v>
      </c>
      <c r="K2061" s="196" t="s">
        <v>160</v>
      </c>
      <c r="L2061" s="171">
        <v>0.3205</v>
      </c>
      <c r="M2061" s="172">
        <v>688</v>
      </c>
      <c r="N2061" s="173">
        <v>113.62</v>
      </c>
      <c r="O2061" s="173">
        <v>37.8</v>
      </c>
      <c r="Q2061" s="175">
        <v>36.5</v>
      </c>
      <c r="S2061" s="174">
        <f t="shared" si="64"/>
        <v>1.28792</v>
      </c>
      <c r="T2061" s="177">
        <f t="shared" si="65"/>
        <v>-1</v>
      </c>
      <c r="U2061" s="203">
        <v>2.99</v>
      </c>
      <c r="V2061" s="203">
        <v>3.79</v>
      </c>
      <c r="W2061" s="203">
        <v>4.67</v>
      </c>
      <c r="X2061" s="203">
        <v>5.86</v>
      </c>
      <c r="Y2061" s="203">
        <v>6.04</v>
      </c>
      <c r="Z2061" s="203">
        <v>5.79</v>
      </c>
      <c r="AA2061" s="203">
        <v>5.24</v>
      </c>
      <c r="AB2061" s="203">
        <v>4.76</v>
      </c>
      <c r="AC2061" s="203">
        <v>4.25</v>
      </c>
      <c r="AD2061" s="203">
        <v>3.82</v>
      </c>
      <c r="AE2061" s="203">
        <v>3.04</v>
      </c>
      <c r="AF2061" s="203">
        <v>2.66</v>
      </c>
      <c r="AG2061" s="179">
        <v>3.48035331387043</v>
      </c>
      <c r="AH2061" s="179">
        <v>4.41155152493944</v>
      </c>
      <c r="AI2061" s="179">
        <v>5.43586955711535</v>
      </c>
      <c r="AJ2061" s="179">
        <v>6.8210268960805</v>
      </c>
      <c r="AK2061" s="179">
        <v>7.03054649357103</v>
      </c>
      <c r="AL2061" s="179">
        <v>6.73954705261196</v>
      </c>
      <c r="AM2061" s="179">
        <v>6.09934828250202</v>
      </c>
      <c r="AN2061" s="179">
        <v>5.54062935586061</v>
      </c>
      <c r="AO2061" s="179">
        <v>4.94699049630412</v>
      </c>
      <c r="AP2061" s="179">
        <v>4.44647145785452</v>
      </c>
      <c r="AQ2061" s="179">
        <v>3.53855320206224</v>
      </c>
      <c r="AR2061" s="179">
        <v>3.09623405180446</v>
      </c>
      <c r="AS2061" s="177">
        <v>0.8</v>
      </c>
      <c r="AT2061" s="180">
        <v>1.03934729282946</v>
      </c>
      <c r="AU2061" s="181">
        <v>2054</v>
      </c>
    </row>
    <row r="2062" customHeight="1" spans="1:47">
      <c r="A2062" s="184" t="s">
        <v>2323</v>
      </c>
      <c r="B2062" s="185" t="s">
        <v>2357</v>
      </c>
      <c r="C2062" s="167" t="s">
        <v>2360</v>
      </c>
      <c r="D2062" s="186">
        <v>0</v>
      </c>
      <c r="E2062" s="186">
        <v>0.65</v>
      </c>
      <c r="F2062" s="186" t="s">
        <v>160</v>
      </c>
      <c r="G2062" s="186" t="s">
        <v>160</v>
      </c>
      <c r="H2062" s="186" t="s">
        <v>160</v>
      </c>
      <c r="I2062" s="196" t="s">
        <v>160</v>
      </c>
      <c r="J2062" s="186" t="s">
        <v>160</v>
      </c>
      <c r="K2062" s="196" t="s">
        <v>160</v>
      </c>
      <c r="L2062" s="171">
        <v>0.3205</v>
      </c>
      <c r="M2062" s="172">
        <v>949</v>
      </c>
      <c r="N2062" s="173">
        <v>113.4</v>
      </c>
      <c r="O2062" s="173">
        <v>38.08</v>
      </c>
      <c r="Q2062" s="175">
        <v>36.58</v>
      </c>
      <c r="S2062" s="174">
        <f t="shared" si="64"/>
        <v>1.300096</v>
      </c>
      <c r="T2062" s="177">
        <f t="shared" si="65"/>
        <v>-1</v>
      </c>
      <c r="U2062" s="203">
        <v>2.95</v>
      </c>
      <c r="V2062" s="203">
        <v>3.79</v>
      </c>
      <c r="W2062" s="203">
        <v>4.75</v>
      </c>
      <c r="X2062" s="203">
        <v>5.86</v>
      </c>
      <c r="Y2062" s="203">
        <v>6.03</v>
      </c>
      <c r="Z2062" s="203">
        <v>6.02</v>
      </c>
      <c r="AA2062" s="203">
        <v>5.33</v>
      </c>
      <c r="AB2062" s="203">
        <v>4.88</v>
      </c>
      <c r="AC2062" s="203">
        <v>4.34</v>
      </c>
      <c r="AD2062" s="203">
        <v>3.86</v>
      </c>
      <c r="AE2062" s="203">
        <v>3</v>
      </c>
      <c r="AF2062" s="203">
        <v>2.6</v>
      </c>
      <c r="AG2062" s="179">
        <v>3.43695911686522</v>
      </c>
      <c r="AH2062" s="179">
        <v>4.4156186620065</v>
      </c>
      <c r="AI2062" s="179">
        <v>5.53408671359654</v>
      </c>
      <c r="AJ2062" s="179">
        <v>6.82731539824751</v>
      </c>
      <c r="AK2062" s="179">
        <v>7.02537744904992</v>
      </c>
      <c r="AL2062" s="179">
        <v>7.01372674017919</v>
      </c>
      <c r="AM2062" s="179">
        <v>6.20982782809885</v>
      </c>
      <c r="AN2062" s="179">
        <v>5.68554592891602</v>
      </c>
      <c r="AO2062" s="179">
        <v>5.05640764989662</v>
      </c>
      <c r="AP2062" s="179">
        <v>4.49717362410161</v>
      </c>
      <c r="AQ2062" s="179">
        <v>3.49521266121886</v>
      </c>
      <c r="AR2062" s="179">
        <v>3.02918430638968</v>
      </c>
      <c r="AS2062" s="177">
        <v>0.8</v>
      </c>
      <c r="AT2062" s="180">
        <v>1.03965051769662</v>
      </c>
      <c r="AU2062" s="181">
        <v>2055</v>
      </c>
    </row>
    <row r="2063" customHeight="1" spans="1:47">
      <c r="A2063" s="184" t="s">
        <v>2323</v>
      </c>
      <c r="B2063" s="185" t="s">
        <v>2361</v>
      </c>
      <c r="C2063" s="167" t="s">
        <v>2362</v>
      </c>
      <c r="D2063" s="186">
        <v>0</v>
      </c>
      <c r="E2063" s="186">
        <v>0.75</v>
      </c>
      <c r="F2063" s="186" t="s">
        <v>160</v>
      </c>
      <c r="G2063" s="186" t="s">
        <v>160</v>
      </c>
      <c r="H2063" s="186" t="s">
        <v>160</v>
      </c>
      <c r="I2063" s="196" t="s">
        <v>160</v>
      </c>
      <c r="J2063" s="186" t="s">
        <v>160</v>
      </c>
      <c r="K2063" s="196" t="s">
        <v>160</v>
      </c>
      <c r="L2063" s="171">
        <v>0.3205</v>
      </c>
      <c r="M2063" s="172">
        <v>931</v>
      </c>
      <c r="N2063" s="173">
        <v>113.12</v>
      </c>
      <c r="O2063" s="173">
        <v>36.2</v>
      </c>
      <c r="Q2063" s="175">
        <v>34.3</v>
      </c>
      <c r="S2063" s="174">
        <f t="shared" si="64"/>
        <v>1.266008</v>
      </c>
      <c r="T2063" s="177">
        <f t="shared" si="65"/>
        <v>-1</v>
      </c>
      <c r="U2063" s="203">
        <v>3.02</v>
      </c>
      <c r="V2063" s="203">
        <v>3.75</v>
      </c>
      <c r="W2063" s="203">
        <v>4.55</v>
      </c>
      <c r="X2063" s="203">
        <v>5.72</v>
      </c>
      <c r="Y2063" s="203">
        <v>5.97</v>
      </c>
      <c r="Z2063" s="203">
        <v>5.64</v>
      </c>
      <c r="AA2063" s="203">
        <v>5.12</v>
      </c>
      <c r="AB2063" s="203">
        <v>4.69</v>
      </c>
      <c r="AC2063" s="203">
        <v>4.11</v>
      </c>
      <c r="AD2063" s="203">
        <v>3.66</v>
      </c>
      <c r="AE2063" s="203">
        <v>3.08</v>
      </c>
      <c r="AF2063" s="203">
        <v>2.7</v>
      </c>
      <c r="AG2063" s="179">
        <v>3.43670965744292</v>
      </c>
      <c r="AH2063" s="179">
        <v>4.26743748854668</v>
      </c>
      <c r="AI2063" s="179">
        <v>5.17782415276997</v>
      </c>
      <c r="AJ2063" s="179">
        <v>6.50926464919653</v>
      </c>
      <c r="AK2063" s="179">
        <v>6.79376048176631</v>
      </c>
      <c r="AL2063" s="179">
        <v>6.4182259827742</v>
      </c>
      <c r="AM2063" s="179">
        <v>5.82647465102906</v>
      </c>
      <c r="AN2063" s="179">
        <v>5.33714181900904</v>
      </c>
      <c r="AO2063" s="179">
        <v>4.67711148744716</v>
      </c>
      <c r="AP2063" s="179">
        <v>4.16501898882156</v>
      </c>
      <c r="AQ2063" s="179">
        <v>3.50498865725967</v>
      </c>
      <c r="AR2063" s="179">
        <v>3.07255499175361</v>
      </c>
      <c r="AS2063" s="177">
        <v>0.8</v>
      </c>
      <c r="AT2063" s="180">
        <v>1.04023125659166</v>
      </c>
      <c r="AU2063" s="181">
        <v>2056</v>
      </c>
    </row>
    <row r="2064" customHeight="1" spans="1:47">
      <c r="A2064" s="184" t="s">
        <v>2323</v>
      </c>
      <c r="B2064" s="185" t="s">
        <v>2361</v>
      </c>
      <c r="C2064" s="167" t="s">
        <v>2338</v>
      </c>
      <c r="D2064" s="186">
        <v>0</v>
      </c>
      <c r="E2064" s="186">
        <v>0.75</v>
      </c>
      <c r="F2064" s="186" t="s">
        <v>160</v>
      </c>
      <c r="G2064" s="186" t="s">
        <v>160</v>
      </c>
      <c r="H2064" s="186" t="s">
        <v>160</v>
      </c>
      <c r="I2064" s="196" t="s">
        <v>160</v>
      </c>
      <c r="J2064" s="186" t="s">
        <v>160</v>
      </c>
      <c r="K2064" s="196" t="s">
        <v>160</v>
      </c>
      <c r="L2064" s="171">
        <v>0.3205</v>
      </c>
      <c r="M2064" s="172">
        <v>703</v>
      </c>
      <c r="N2064" s="173">
        <v>112.83</v>
      </c>
      <c r="O2064" s="173">
        <v>35.5</v>
      </c>
      <c r="Q2064" s="175">
        <v>32.9</v>
      </c>
      <c r="S2064" s="174">
        <f t="shared" si="64"/>
        <v>1.2216</v>
      </c>
      <c r="T2064" s="177">
        <f t="shared" si="65"/>
        <v>-1</v>
      </c>
      <c r="U2064" s="203">
        <v>2.96</v>
      </c>
      <c r="V2064" s="203">
        <v>3.61</v>
      </c>
      <c r="W2064" s="203">
        <v>4.35</v>
      </c>
      <c r="X2064" s="203">
        <v>5.3</v>
      </c>
      <c r="Y2064" s="203">
        <v>5.72</v>
      </c>
      <c r="Z2064" s="203">
        <v>5.54</v>
      </c>
      <c r="AA2064" s="203">
        <v>5.08</v>
      </c>
      <c r="AB2064" s="203">
        <v>4.57</v>
      </c>
      <c r="AC2064" s="203">
        <v>3.9</v>
      </c>
      <c r="AD2064" s="203">
        <v>3.48</v>
      </c>
      <c r="AE2064" s="203">
        <v>3.01</v>
      </c>
      <c r="AF2064" s="203">
        <v>2.66</v>
      </c>
      <c r="AG2064" s="179">
        <v>3.32357406679764</v>
      </c>
      <c r="AH2064" s="179">
        <v>4.05341296660118</v>
      </c>
      <c r="AI2064" s="179">
        <v>4.88430648330059</v>
      </c>
      <c r="AJ2064" s="179">
        <v>5.95099410609037</v>
      </c>
      <c r="AK2064" s="179">
        <v>6.42258231827112</v>
      </c>
      <c r="AL2064" s="179">
        <v>6.22047308447937</v>
      </c>
      <c r="AM2064" s="179">
        <v>5.70397170923379</v>
      </c>
      <c r="AN2064" s="179">
        <v>5.13132888015717</v>
      </c>
      <c r="AO2064" s="179">
        <v>4.37903339882122</v>
      </c>
      <c r="AP2064" s="179">
        <v>3.90744518664047</v>
      </c>
      <c r="AQ2064" s="179">
        <v>3.37971552062868</v>
      </c>
      <c r="AR2064" s="179">
        <v>2.98672534381139</v>
      </c>
      <c r="AS2064" s="177">
        <v>0.8</v>
      </c>
      <c r="AT2064" s="180">
        <v>1.04073934364391</v>
      </c>
      <c r="AU2064" s="181">
        <v>2057</v>
      </c>
    </row>
    <row r="2065" customHeight="1" spans="1:47">
      <c r="A2065" s="184" t="s">
        <v>2323</v>
      </c>
      <c r="B2065" s="185" t="s">
        <v>2361</v>
      </c>
      <c r="C2065" s="167" t="s">
        <v>187</v>
      </c>
      <c r="D2065" s="186">
        <v>0</v>
      </c>
      <c r="E2065" s="186">
        <v>0.75</v>
      </c>
      <c r="F2065" s="186" t="s">
        <v>160</v>
      </c>
      <c r="G2065" s="186" t="s">
        <v>160</v>
      </c>
      <c r="H2065" s="186" t="s">
        <v>160</v>
      </c>
      <c r="I2065" s="196" t="s">
        <v>160</v>
      </c>
      <c r="J2065" s="186" t="s">
        <v>160</v>
      </c>
      <c r="K2065" s="196" t="s">
        <v>160</v>
      </c>
      <c r="L2065" s="171">
        <v>0.3205</v>
      </c>
      <c r="M2065" s="172">
        <v>931</v>
      </c>
      <c r="N2065" s="173">
        <v>113.12</v>
      </c>
      <c r="O2065" s="173">
        <v>36.2</v>
      </c>
      <c r="Q2065" s="175">
        <v>34.3</v>
      </c>
      <c r="S2065" s="174">
        <f t="shared" si="64"/>
        <v>1.266008</v>
      </c>
      <c r="T2065" s="177">
        <f t="shared" si="65"/>
        <v>-1</v>
      </c>
      <c r="U2065" s="203">
        <v>3.02</v>
      </c>
      <c r="V2065" s="203">
        <v>3.75</v>
      </c>
      <c r="W2065" s="203">
        <v>4.55</v>
      </c>
      <c r="X2065" s="203">
        <v>5.72</v>
      </c>
      <c r="Y2065" s="203">
        <v>5.97</v>
      </c>
      <c r="Z2065" s="203">
        <v>5.64</v>
      </c>
      <c r="AA2065" s="203">
        <v>5.12</v>
      </c>
      <c r="AB2065" s="203">
        <v>4.69</v>
      </c>
      <c r="AC2065" s="203">
        <v>4.11</v>
      </c>
      <c r="AD2065" s="203">
        <v>3.66</v>
      </c>
      <c r="AE2065" s="203">
        <v>3.08</v>
      </c>
      <c r="AF2065" s="203">
        <v>2.7</v>
      </c>
      <c r="AG2065" s="179">
        <v>3.43670965744292</v>
      </c>
      <c r="AH2065" s="179">
        <v>4.26743748854668</v>
      </c>
      <c r="AI2065" s="179">
        <v>5.17782415276997</v>
      </c>
      <c r="AJ2065" s="179">
        <v>6.50926464919653</v>
      </c>
      <c r="AK2065" s="179">
        <v>6.79376048176631</v>
      </c>
      <c r="AL2065" s="179">
        <v>6.4182259827742</v>
      </c>
      <c r="AM2065" s="179">
        <v>5.82647465102906</v>
      </c>
      <c r="AN2065" s="179">
        <v>5.33714181900904</v>
      </c>
      <c r="AO2065" s="179">
        <v>4.67711148744716</v>
      </c>
      <c r="AP2065" s="179">
        <v>4.16501898882156</v>
      </c>
      <c r="AQ2065" s="179">
        <v>3.50498865725967</v>
      </c>
      <c r="AR2065" s="179">
        <v>3.07255499175361</v>
      </c>
      <c r="AS2065" s="177">
        <v>0.8</v>
      </c>
      <c r="AT2065" s="180">
        <v>1.03909164285247</v>
      </c>
      <c r="AU2065" s="181">
        <v>2058</v>
      </c>
    </row>
    <row r="2066" customHeight="1" spans="1:47">
      <c r="A2066" s="184" t="s">
        <v>2323</v>
      </c>
      <c r="B2066" s="185" t="s">
        <v>2361</v>
      </c>
      <c r="C2066" s="167" t="s">
        <v>2363</v>
      </c>
      <c r="D2066" s="186">
        <v>0</v>
      </c>
      <c r="E2066" s="186">
        <v>0.75</v>
      </c>
      <c r="F2066" s="186" t="s">
        <v>160</v>
      </c>
      <c r="G2066" s="186" t="s">
        <v>160</v>
      </c>
      <c r="H2066" s="186" t="s">
        <v>160</v>
      </c>
      <c r="I2066" s="196" t="s">
        <v>160</v>
      </c>
      <c r="J2066" s="186" t="s">
        <v>160</v>
      </c>
      <c r="K2066" s="196" t="s">
        <v>160</v>
      </c>
      <c r="L2066" s="171">
        <v>0.3205</v>
      </c>
      <c r="M2066" s="172">
        <v>976</v>
      </c>
      <c r="N2066" s="173">
        <v>113.03</v>
      </c>
      <c r="O2066" s="173">
        <v>36.05</v>
      </c>
      <c r="Q2066" s="175">
        <v>34.05</v>
      </c>
      <c r="S2066" s="174">
        <f t="shared" si="64"/>
        <v>1.266008</v>
      </c>
      <c r="T2066" s="177">
        <f t="shared" si="65"/>
        <v>-1</v>
      </c>
      <c r="U2066" s="203">
        <v>3.02</v>
      </c>
      <c r="V2066" s="203">
        <v>3.75</v>
      </c>
      <c r="W2066" s="203">
        <v>4.55</v>
      </c>
      <c r="X2066" s="203">
        <v>5.72</v>
      </c>
      <c r="Y2066" s="203">
        <v>5.97</v>
      </c>
      <c r="Z2066" s="203">
        <v>5.64</v>
      </c>
      <c r="AA2066" s="203">
        <v>5.12</v>
      </c>
      <c r="AB2066" s="203">
        <v>4.69</v>
      </c>
      <c r="AC2066" s="203">
        <v>4.11</v>
      </c>
      <c r="AD2066" s="203">
        <v>3.66</v>
      </c>
      <c r="AE2066" s="203">
        <v>3.08</v>
      </c>
      <c r="AF2066" s="203">
        <v>2.7</v>
      </c>
      <c r="AG2066" s="179">
        <v>3.42961055538354</v>
      </c>
      <c r="AH2066" s="179">
        <v>4.2586223783736</v>
      </c>
      <c r="AI2066" s="179">
        <v>5.16712848575996</v>
      </c>
      <c r="AJ2066" s="179">
        <v>6.49581866781253</v>
      </c>
      <c r="AK2066" s="179">
        <v>6.77972682637076</v>
      </c>
      <c r="AL2066" s="179">
        <v>6.40496805707389</v>
      </c>
      <c r="AM2066" s="179">
        <v>5.81443908727275</v>
      </c>
      <c r="AN2066" s="179">
        <v>5.32611705455258</v>
      </c>
      <c r="AO2066" s="179">
        <v>4.66745012669746</v>
      </c>
      <c r="AP2066" s="179">
        <v>4.15641544129263</v>
      </c>
      <c r="AQ2066" s="179">
        <v>3.49774851343751</v>
      </c>
      <c r="AR2066" s="179">
        <v>3.06620811242899</v>
      </c>
      <c r="AS2066" s="177">
        <v>0.8</v>
      </c>
      <c r="AT2066" s="180">
        <v>1.02858995874648</v>
      </c>
      <c r="AU2066" s="181">
        <v>2059</v>
      </c>
    </row>
    <row r="2067" customHeight="1" spans="1:47">
      <c r="A2067" s="184" t="s">
        <v>2323</v>
      </c>
      <c r="B2067" s="185" t="s">
        <v>2361</v>
      </c>
      <c r="C2067" s="167" t="s">
        <v>2364</v>
      </c>
      <c r="D2067" s="186">
        <v>0</v>
      </c>
      <c r="E2067" s="186">
        <v>0.75</v>
      </c>
      <c r="F2067" s="186" t="s">
        <v>160</v>
      </c>
      <c r="G2067" s="186" t="s">
        <v>160</v>
      </c>
      <c r="H2067" s="186" t="s">
        <v>160</v>
      </c>
      <c r="I2067" s="196" t="s">
        <v>160</v>
      </c>
      <c r="J2067" s="186" t="s">
        <v>160</v>
      </c>
      <c r="K2067" s="196" t="s">
        <v>160</v>
      </c>
      <c r="L2067" s="171">
        <v>0.3205</v>
      </c>
      <c r="M2067" s="172">
        <v>863</v>
      </c>
      <c r="N2067" s="173">
        <v>113.05</v>
      </c>
      <c r="O2067" s="173">
        <v>36.53</v>
      </c>
      <c r="Q2067" s="175">
        <v>34.83</v>
      </c>
      <c r="S2067" s="174">
        <f t="shared" si="64"/>
        <v>1.266008</v>
      </c>
      <c r="T2067" s="177">
        <f t="shared" si="65"/>
        <v>-1</v>
      </c>
      <c r="U2067" s="203">
        <v>3.02</v>
      </c>
      <c r="V2067" s="203">
        <v>3.75</v>
      </c>
      <c r="W2067" s="203">
        <v>4.55</v>
      </c>
      <c r="X2067" s="203">
        <v>5.72</v>
      </c>
      <c r="Y2067" s="203">
        <v>5.97</v>
      </c>
      <c r="Z2067" s="203">
        <v>5.64</v>
      </c>
      <c r="AA2067" s="203">
        <v>5.12</v>
      </c>
      <c r="AB2067" s="203">
        <v>4.69</v>
      </c>
      <c r="AC2067" s="203">
        <v>4.11</v>
      </c>
      <c r="AD2067" s="203">
        <v>3.66</v>
      </c>
      <c r="AE2067" s="203">
        <v>3.08</v>
      </c>
      <c r="AF2067" s="203">
        <v>2.7</v>
      </c>
      <c r="AG2067" s="179">
        <v>3.45340781416863</v>
      </c>
      <c r="AH2067" s="179">
        <v>4.28817195467959</v>
      </c>
      <c r="AI2067" s="179">
        <v>5.2029819716779</v>
      </c>
      <c r="AJ2067" s="179">
        <v>6.54089162153793</v>
      </c>
      <c r="AK2067" s="179">
        <v>6.82676975184991</v>
      </c>
      <c r="AL2067" s="179">
        <v>6.4494106198381</v>
      </c>
      <c r="AM2067" s="179">
        <v>5.8547841087892</v>
      </c>
      <c r="AN2067" s="179">
        <v>5.36307372465261</v>
      </c>
      <c r="AO2067" s="179">
        <v>4.69983646232883</v>
      </c>
      <c r="AP2067" s="179">
        <v>4.18525582776728</v>
      </c>
      <c r="AQ2067" s="179">
        <v>3.5220185654435</v>
      </c>
      <c r="AR2067" s="179">
        <v>3.0874838073693</v>
      </c>
      <c r="AS2067" s="177">
        <v>0.8</v>
      </c>
      <c r="AT2067" s="180">
        <v>1.02858995874648</v>
      </c>
      <c r="AU2067" s="181">
        <v>2060</v>
      </c>
    </row>
    <row r="2068" customHeight="1" spans="1:47">
      <c r="A2068" s="184" t="s">
        <v>2323</v>
      </c>
      <c r="B2068" s="185" t="s">
        <v>2361</v>
      </c>
      <c r="C2068" s="167" t="s">
        <v>2365</v>
      </c>
      <c r="D2068" s="186">
        <v>0</v>
      </c>
      <c r="E2068" s="186">
        <v>0.75</v>
      </c>
      <c r="F2068" s="186" t="s">
        <v>160</v>
      </c>
      <c r="G2068" s="186" t="s">
        <v>160</v>
      </c>
      <c r="H2068" s="186" t="s">
        <v>160</v>
      </c>
      <c r="I2068" s="196" t="s">
        <v>160</v>
      </c>
      <c r="J2068" s="186" t="s">
        <v>160</v>
      </c>
      <c r="K2068" s="196" t="s">
        <v>160</v>
      </c>
      <c r="L2068" s="171">
        <v>0.3205</v>
      </c>
      <c r="M2068" s="172">
        <v>952</v>
      </c>
      <c r="N2068" s="173">
        <v>112.88</v>
      </c>
      <c r="O2068" s="173">
        <v>36.32</v>
      </c>
      <c r="Q2068" s="175">
        <v>34.42</v>
      </c>
      <c r="S2068" s="174">
        <f t="shared" si="64"/>
        <v>1.273896</v>
      </c>
      <c r="T2068" s="177">
        <f t="shared" si="65"/>
        <v>-1</v>
      </c>
      <c r="U2068" s="203">
        <v>3.06</v>
      </c>
      <c r="V2068" s="203">
        <v>3.74</v>
      </c>
      <c r="W2068" s="203">
        <v>4.52</v>
      </c>
      <c r="X2068" s="203">
        <v>5.64</v>
      </c>
      <c r="Y2068" s="203">
        <v>6.03</v>
      </c>
      <c r="Z2068" s="203">
        <v>5.78</v>
      </c>
      <c r="AA2068" s="203">
        <v>5.24</v>
      </c>
      <c r="AB2068" s="203">
        <v>4.7</v>
      </c>
      <c r="AC2068" s="203">
        <v>4.13</v>
      </c>
      <c r="AD2068" s="203">
        <v>3.67</v>
      </c>
      <c r="AE2068" s="203">
        <v>3.09</v>
      </c>
      <c r="AF2068" s="203">
        <v>2.73</v>
      </c>
      <c r="AG2068" s="179">
        <v>3.48849262420166</v>
      </c>
      <c r="AH2068" s="179">
        <v>4.26371320735759</v>
      </c>
      <c r="AI2068" s="179">
        <v>5.15293681744821</v>
      </c>
      <c r="AJ2068" s="179">
        <v>6.42977071911679</v>
      </c>
      <c r="AK2068" s="179">
        <v>6.8743825241621</v>
      </c>
      <c r="AL2068" s="179">
        <v>6.58937495682536</v>
      </c>
      <c r="AM2068" s="179">
        <v>5.97375861137801</v>
      </c>
      <c r="AN2068" s="179">
        <v>5.35814226593066</v>
      </c>
      <c r="AO2068" s="179">
        <v>4.7083250124029</v>
      </c>
      <c r="AP2068" s="179">
        <v>4.1839110885033</v>
      </c>
      <c r="AQ2068" s="179">
        <v>3.52269353228207</v>
      </c>
      <c r="AR2068" s="179">
        <v>3.11228263531717</v>
      </c>
      <c r="AS2068" s="177">
        <v>0.8</v>
      </c>
      <c r="AT2068" s="180">
        <v>1.02811524240621</v>
      </c>
      <c r="AU2068" s="181">
        <v>2061</v>
      </c>
    </row>
    <row r="2069" customHeight="1" spans="1:47">
      <c r="A2069" s="184" t="s">
        <v>2323</v>
      </c>
      <c r="B2069" s="185" t="s">
        <v>2361</v>
      </c>
      <c r="C2069" s="167" t="s">
        <v>2366</v>
      </c>
      <c r="D2069" s="186">
        <v>0</v>
      </c>
      <c r="E2069" s="186">
        <v>0.75</v>
      </c>
      <c r="F2069" s="186" t="s">
        <v>160</v>
      </c>
      <c r="G2069" s="186" t="s">
        <v>160</v>
      </c>
      <c r="H2069" s="186" t="s">
        <v>160</v>
      </c>
      <c r="I2069" s="196" t="s">
        <v>160</v>
      </c>
      <c r="J2069" s="186" t="s">
        <v>160</v>
      </c>
      <c r="K2069" s="196" t="s">
        <v>160</v>
      </c>
      <c r="L2069" s="171">
        <v>0.3205</v>
      </c>
      <c r="M2069" s="172">
        <v>1061</v>
      </c>
      <c r="N2069" s="173">
        <v>113.43</v>
      </c>
      <c r="O2069" s="173">
        <v>36.2</v>
      </c>
      <c r="Q2069" s="175">
        <v>34.3</v>
      </c>
      <c r="S2069" s="174">
        <f t="shared" si="64"/>
        <v>1.266008</v>
      </c>
      <c r="T2069" s="177">
        <f t="shared" si="65"/>
        <v>-1</v>
      </c>
      <c r="U2069" s="203">
        <v>3.02</v>
      </c>
      <c r="V2069" s="203">
        <v>3.75</v>
      </c>
      <c r="W2069" s="203">
        <v>4.55</v>
      </c>
      <c r="X2069" s="203">
        <v>5.72</v>
      </c>
      <c r="Y2069" s="203">
        <v>5.97</v>
      </c>
      <c r="Z2069" s="203">
        <v>5.64</v>
      </c>
      <c r="AA2069" s="203">
        <v>5.12</v>
      </c>
      <c r="AB2069" s="203">
        <v>4.69</v>
      </c>
      <c r="AC2069" s="203">
        <v>4.11</v>
      </c>
      <c r="AD2069" s="203">
        <v>3.66</v>
      </c>
      <c r="AE2069" s="203">
        <v>3.08</v>
      </c>
      <c r="AF2069" s="203">
        <v>2.7</v>
      </c>
      <c r="AG2069" s="179">
        <v>3.43670965744292</v>
      </c>
      <c r="AH2069" s="179">
        <v>4.26743748854668</v>
      </c>
      <c r="AI2069" s="179">
        <v>5.17782415276997</v>
      </c>
      <c r="AJ2069" s="179">
        <v>6.50926464919653</v>
      </c>
      <c r="AK2069" s="179">
        <v>6.79376048176631</v>
      </c>
      <c r="AL2069" s="179">
        <v>6.4182259827742</v>
      </c>
      <c r="AM2069" s="179">
        <v>5.82647465102906</v>
      </c>
      <c r="AN2069" s="179">
        <v>5.33714181900904</v>
      </c>
      <c r="AO2069" s="179">
        <v>4.67711148744716</v>
      </c>
      <c r="AP2069" s="179">
        <v>4.16501898882156</v>
      </c>
      <c r="AQ2069" s="179">
        <v>3.50498865725967</v>
      </c>
      <c r="AR2069" s="179">
        <v>3.07255499175361</v>
      </c>
      <c r="AS2069" s="177">
        <v>0.8</v>
      </c>
      <c r="AT2069" s="180">
        <v>1.02840242820029</v>
      </c>
      <c r="AU2069" s="181">
        <v>2062</v>
      </c>
    </row>
    <row r="2070" customHeight="1" spans="1:47">
      <c r="A2070" s="184" t="s">
        <v>2323</v>
      </c>
      <c r="B2070" s="185" t="s">
        <v>2361</v>
      </c>
      <c r="C2070" s="167" t="s">
        <v>2367</v>
      </c>
      <c r="D2070" s="186">
        <v>0</v>
      </c>
      <c r="E2070" s="186">
        <v>0.75</v>
      </c>
      <c r="F2070" s="186" t="s">
        <v>160</v>
      </c>
      <c r="G2070" s="186" t="s">
        <v>160</v>
      </c>
      <c r="H2070" s="186" t="s">
        <v>160</v>
      </c>
      <c r="I2070" s="196" t="s">
        <v>160</v>
      </c>
      <c r="J2070" s="186" t="s">
        <v>160</v>
      </c>
      <c r="K2070" s="196" t="s">
        <v>160</v>
      </c>
      <c r="L2070" s="171">
        <v>0.3205</v>
      </c>
      <c r="M2070" s="172">
        <v>729</v>
      </c>
      <c r="N2070" s="173">
        <v>113.38</v>
      </c>
      <c r="O2070" s="173">
        <v>36.5</v>
      </c>
      <c r="Q2070" s="175">
        <v>34.7</v>
      </c>
      <c r="S2070" s="174">
        <f t="shared" si="64"/>
        <v>1.266008</v>
      </c>
      <c r="T2070" s="177">
        <f t="shared" si="65"/>
        <v>-1</v>
      </c>
      <c r="U2070" s="203">
        <v>3.02</v>
      </c>
      <c r="V2070" s="203">
        <v>3.75</v>
      </c>
      <c r="W2070" s="203">
        <v>4.55</v>
      </c>
      <c r="X2070" s="203">
        <v>5.72</v>
      </c>
      <c r="Y2070" s="203">
        <v>5.97</v>
      </c>
      <c r="Z2070" s="203">
        <v>5.64</v>
      </c>
      <c r="AA2070" s="203">
        <v>5.12</v>
      </c>
      <c r="AB2070" s="203">
        <v>4.69</v>
      </c>
      <c r="AC2070" s="203">
        <v>4.11</v>
      </c>
      <c r="AD2070" s="203">
        <v>3.66</v>
      </c>
      <c r="AE2070" s="203">
        <v>3.08</v>
      </c>
      <c r="AF2070" s="203">
        <v>2.7</v>
      </c>
      <c r="AG2070" s="179">
        <v>3.45224371409975</v>
      </c>
      <c r="AH2070" s="179">
        <v>4.28672646618347</v>
      </c>
      <c r="AI2070" s="179">
        <v>5.20122811230261</v>
      </c>
      <c r="AJ2070" s="179">
        <v>6.53868676975185</v>
      </c>
      <c r="AK2070" s="179">
        <v>6.82446853416408</v>
      </c>
      <c r="AL2070" s="179">
        <v>6.44723660513993</v>
      </c>
      <c r="AM2070" s="179">
        <v>5.85281053516249</v>
      </c>
      <c r="AN2070" s="179">
        <v>5.36126590037346</v>
      </c>
      <c r="AO2070" s="179">
        <v>4.69825220693708</v>
      </c>
      <c r="AP2070" s="179">
        <v>4.18384503099506</v>
      </c>
      <c r="AQ2070" s="179">
        <v>3.52083133755869</v>
      </c>
      <c r="AR2070" s="179">
        <v>3.0864430556521</v>
      </c>
      <c r="AS2070" s="177">
        <v>0.8</v>
      </c>
      <c r="AT2070" s="180">
        <v>1.02504419351347</v>
      </c>
      <c r="AU2070" s="181">
        <v>2063</v>
      </c>
    </row>
    <row r="2071" customHeight="1" spans="1:47">
      <c r="A2071" s="184" t="s">
        <v>2323</v>
      </c>
      <c r="B2071" s="185" t="s">
        <v>2361</v>
      </c>
      <c r="C2071" s="167" t="s">
        <v>2368</v>
      </c>
      <c r="D2071" s="186">
        <v>0</v>
      </c>
      <c r="E2071" s="186">
        <v>0.75</v>
      </c>
      <c r="F2071" s="186" t="s">
        <v>160</v>
      </c>
      <c r="G2071" s="186" t="s">
        <v>160</v>
      </c>
      <c r="H2071" s="186" t="s">
        <v>160</v>
      </c>
      <c r="I2071" s="196" t="s">
        <v>160</v>
      </c>
      <c r="J2071" s="186" t="s">
        <v>160</v>
      </c>
      <c r="K2071" s="196" t="s">
        <v>160</v>
      </c>
      <c r="L2071" s="171">
        <v>0.3205</v>
      </c>
      <c r="M2071" s="172">
        <v>1025</v>
      </c>
      <c r="N2071" s="173">
        <v>113.2</v>
      </c>
      <c r="O2071" s="173">
        <v>36.12</v>
      </c>
      <c r="Q2071" s="175">
        <v>34.12</v>
      </c>
      <c r="S2071" s="174">
        <f t="shared" si="64"/>
        <v>1.266008</v>
      </c>
      <c r="T2071" s="177">
        <f t="shared" si="65"/>
        <v>-1</v>
      </c>
      <c r="U2071" s="203">
        <v>3.02</v>
      </c>
      <c r="V2071" s="203">
        <v>3.75</v>
      </c>
      <c r="W2071" s="203">
        <v>4.55</v>
      </c>
      <c r="X2071" s="203">
        <v>5.72</v>
      </c>
      <c r="Y2071" s="203">
        <v>5.97</v>
      </c>
      <c r="Z2071" s="203">
        <v>5.64</v>
      </c>
      <c r="AA2071" s="203">
        <v>5.12</v>
      </c>
      <c r="AB2071" s="203">
        <v>4.69</v>
      </c>
      <c r="AC2071" s="203">
        <v>4.11</v>
      </c>
      <c r="AD2071" s="203">
        <v>3.66</v>
      </c>
      <c r="AE2071" s="203">
        <v>3.08</v>
      </c>
      <c r="AF2071" s="203">
        <v>2.7</v>
      </c>
      <c r="AG2071" s="179">
        <v>3.4331982736286</v>
      </c>
      <c r="AH2071" s="179">
        <v>4.26307732652558</v>
      </c>
      <c r="AI2071" s="179">
        <v>5.17253382285104</v>
      </c>
      <c r="AJ2071" s="179">
        <v>6.50261394872702</v>
      </c>
      <c r="AK2071" s="179">
        <v>6.78681910382873</v>
      </c>
      <c r="AL2071" s="179">
        <v>6.41166829909448</v>
      </c>
      <c r="AM2071" s="179">
        <v>5.82052157648293</v>
      </c>
      <c r="AN2071" s="179">
        <v>5.331688709708</v>
      </c>
      <c r="AO2071" s="179">
        <v>4.67233274987204</v>
      </c>
      <c r="AP2071" s="179">
        <v>4.16076347068897</v>
      </c>
      <c r="AQ2071" s="179">
        <v>3.50140751085301</v>
      </c>
      <c r="AR2071" s="179">
        <v>3.06941567509842</v>
      </c>
      <c r="AS2071" s="177">
        <v>0.8</v>
      </c>
      <c r="AT2071" s="180">
        <v>1.04059360459947</v>
      </c>
      <c r="AU2071" s="181">
        <v>2064</v>
      </c>
    </row>
    <row r="2072" customHeight="1" spans="1:47">
      <c r="A2072" s="184" t="s">
        <v>2323</v>
      </c>
      <c r="B2072" s="185" t="s">
        <v>2361</v>
      </c>
      <c r="C2072" s="167" t="s">
        <v>2369</v>
      </c>
      <c r="D2072" s="186">
        <v>0</v>
      </c>
      <c r="E2072" s="186">
        <v>0.75</v>
      </c>
      <c r="F2072" s="186" t="s">
        <v>160</v>
      </c>
      <c r="G2072" s="186" t="s">
        <v>160</v>
      </c>
      <c r="H2072" s="186" t="s">
        <v>160</v>
      </c>
      <c r="I2072" s="196" t="s">
        <v>160</v>
      </c>
      <c r="J2072" s="186" t="s">
        <v>160</v>
      </c>
      <c r="K2072" s="196" t="s">
        <v>160</v>
      </c>
      <c r="L2072" s="171">
        <v>0.3205</v>
      </c>
      <c r="M2072" s="172">
        <v>946</v>
      </c>
      <c r="N2072" s="173">
        <v>112.87</v>
      </c>
      <c r="O2072" s="173">
        <v>36.12</v>
      </c>
      <c r="Q2072" s="175">
        <v>34.12</v>
      </c>
      <c r="S2072" s="174">
        <f t="shared" si="64"/>
        <v>1.273896</v>
      </c>
      <c r="T2072" s="177">
        <f t="shared" si="65"/>
        <v>-1</v>
      </c>
      <c r="U2072" s="203">
        <v>3.06</v>
      </c>
      <c r="V2072" s="203">
        <v>3.74</v>
      </c>
      <c r="W2072" s="203">
        <v>4.52</v>
      </c>
      <c r="X2072" s="203">
        <v>5.64</v>
      </c>
      <c r="Y2072" s="203">
        <v>6.03</v>
      </c>
      <c r="Z2072" s="203">
        <v>5.78</v>
      </c>
      <c r="AA2072" s="203">
        <v>5.24</v>
      </c>
      <c r="AB2072" s="203">
        <v>4.7</v>
      </c>
      <c r="AC2072" s="203">
        <v>4.13</v>
      </c>
      <c r="AD2072" s="203">
        <v>3.67</v>
      </c>
      <c r="AE2072" s="203">
        <v>3.09</v>
      </c>
      <c r="AF2072" s="203">
        <v>2.73</v>
      </c>
      <c r="AG2072" s="179">
        <v>3.4782885887074</v>
      </c>
      <c r="AH2072" s="179">
        <v>4.25124160842015</v>
      </c>
      <c r="AI2072" s="179">
        <v>5.13786418985537</v>
      </c>
      <c r="AJ2072" s="179">
        <v>6.41096328114697</v>
      </c>
      <c r="AK2072" s="179">
        <v>6.85427457186458</v>
      </c>
      <c r="AL2072" s="179">
        <v>6.57010066755842</v>
      </c>
      <c r="AM2072" s="179">
        <v>5.95628503425711</v>
      </c>
      <c r="AN2072" s="179">
        <v>5.34246940095581</v>
      </c>
      <c r="AO2072" s="179">
        <v>4.69455289913776</v>
      </c>
      <c r="AP2072" s="179">
        <v>4.17167291521443</v>
      </c>
      <c r="AQ2072" s="179">
        <v>3.51238945722414</v>
      </c>
      <c r="AR2072" s="179">
        <v>3.10317903502327</v>
      </c>
      <c r="AS2072" s="177">
        <v>0.8</v>
      </c>
      <c r="AT2072" s="180">
        <v>1.04059360459947</v>
      </c>
      <c r="AU2072" s="181">
        <v>2065</v>
      </c>
    </row>
    <row r="2073" customHeight="1" spans="1:47">
      <c r="A2073" s="184" t="s">
        <v>2323</v>
      </c>
      <c r="B2073" s="185" t="s">
        <v>2361</v>
      </c>
      <c r="C2073" s="167" t="s">
        <v>2370</v>
      </c>
      <c r="D2073" s="186">
        <v>0</v>
      </c>
      <c r="E2073" s="186">
        <v>0.75</v>
      </c>
      <c r="F2073" s="186" t="s">
        <v>160</v>
      </c>
      <c r="G2073" s="186" t="s">
        <v>160</v>
      </c>
      <c r="H2073" s="186" t="s">
        <v>160</v>
      </c>
      <c r="I2073" s="196" t="s">
        <v>160</v>
      </c>
      <c r="J2073" s="186" t="s">
        <v>160</v>
      </c>
      <c r="K2073" s="196" t="s">
        <v>160</v>
      </c>
      <c r="L2073" s="171">
        <v>0.3205</v>
      </c>
      <c r="M2073" s="172">
        <v>966</v>
      </c>
      <c r="N2073" s="173">
        <v>112.85</v>
      </c>
      <c r="O2073" s="173">
        <v>36.83</v>
      </c>
      <c r="Q2073" s="175">
        <v>35.23</v>
      </c>
      <c r="S2073" s="174">
        <f t="shared" si="64"/>
        <v>1.273896</v>
      </c>
      <c r="T2073" s="177">
        <f t="shared" si="65"/>
        <v>-1</v>
      </c>
      <c r="U2073" s="203">
        <v>3.06</v>
      </c>
      <c r="V2073" s="203">
        <v>3.74</v>
      </c>
      <c r="W2073" s="203">
        <v>4.52</v>
      </c>
      <c r="X2073" s="203">
        <v>5.64</v>
      </c>
      <c r="Y2073" s="203">
        <v>6.03</v>
      </c>
      <c r="Z2073" s="203">
        <v>5.78</v>
      </c>
      <c r="AA2073" s="203">
        <v>5.24</v>
      </c>
      <c r="AB2073" s="203">
        <v>4.7</v>
      </c>
      <c r="AC2073" s="203">
        <v>4.13</v>
      </c>
      <c r="AD2073" s="203">
        <v>3.67</v>
      </c>
      <c r="AE2073" s="203">
        <v>3.09</v>
      </c>
      <c r="AF2073" s="203">
        <v>2.73</v>
      </c>
      <c r="AG2073" s="179">
        <v>3.5139354546996</v>
      </c>
      <c r="AH2073" s="179">
        <v>4.2948100001884</v>
      </c>
      <c r="AI2073" s="179">
        <v>5.19051903766084</v>
      </c>
      <c r="AJ2073" s="179">
        <v>6.47666534787769</v>
      </c>
      <c r="AK2073" s="179">
        <v>6.92451986661391</v>
      </c>
      <c r="AL2073" s="179">
        <v>6.6374336366548</v>
      </c>
      <c r="AM2073" s="179">
        <v>6.0173273799431</v>
      </c>
      <c r="AN2073" s="179">
        <v>5.39722112323141</v>
      </c>
      <c r="AO2073" s="179">
        <v>4.74266451892462</v>
      </c>
      <c r="AP2073" s="179">
        <v>4.21442585579985</v>
      </c>
      <c r="AQ2073" s="179">
        <v>3.54838580229469</v>
      </c>
      <c r="AR2073" s="179">
        <v>3.13498163115356</v>
      </c>
      <c r="AS2073" s="177">
        <v>0.8</v>
      </c>
      <c r="AT2073" s="180">
        <v>1.04168271937883</v>
      </c>
      <c r="AU2073" s="181">
        <v>2066</v>
      </c>
    </row>
    <row r="2074" customHeight="1" spans="1:47">
      <c r="A2074" s="184" t="s">
        <v>2323</v>
      </c>
      <c r="B2074" s="185" t="s">
        <v>2361</v>
      </c>
      <c r="C2074" s="167" t="s">
        <v>2371</v>
      </c>
      <c r="D2074" s="186">
        <v>0</v>
      </c>
      <c r="E2074" s="186">
        <v>0.75</v>
      </c>
      <c r="F2074" s="186" t="s">
        <v>160</v>
      </c>
      <c r="G2074" s="186" t="s">
        <v>160</v>
      </c>
      <c r="H2074" s="186" t="s">
        <v>160</v>
      </c>
      <c r="I2074" s="196" t="s">
        <v>160</v>
      </c>
      <c r="J2074" s="186" t="s">
        <v>160</v>
      </c>
      <c r="K2074" s="196" t="s">
        <v>160</v>
      </c>
      <c r="L2074" s="171">
        <v>0.3205</v>
      </c>
      <c r="M2074" s="172">
        <v>969</v>
      </c>
      <c r="N2074" s="173">
        <v>112.7</v>
      </c>
      <c r="O2074" s="173">
        <v>36.75</v>
      </c>
      <c r="Q2074" s="175">
        <v>35.15</v>
      </c>
      <c r="S2074" s="174">
        <f t="shared" si="64"/>
        <v>1.273896</v>
      </c>
      <c r="T2074" s="177">
        <f t="shared" si="65"/>
        <v>-1</v>
      </c>
      <c r="U2074" s="203">
        <v>3.06</v>
      </c>
      <c r="V2074" s="203">
        <v>3.74</v>
      </c>
      <c r="W2074" s="203">
        <v>4.52</v>
      </c>
      <c r="X2074" s="203">
        <v>5.64</v>
      </c>
      <c r="Y2074" s="203">
        <v>6.03</v>
      </c>
      <c r="Z2074" s="203">
        <v>5.78</v>
      </c>
      <c r="AA2074" s="203">
        <v>5.24</v>
      </c>
      <c r="AB2074" s="203">
        <v>4.7</v>
      </c>
      <c r="AC2074" s="203">
        <v>4.13</v>
      </c>
      <c r="AD2074" s="203">
        <v>3.67</v>
      </c>
      <c r="AE2074" s="203">
        <v>3.09</v>
      </c>
      <c r="AF2074" s="203">
        <v>2.73</v>
      </c>
      <c r="AG2074" s="179">
        <v>3.5103611597807</v>
      </c>
      <c r="AH2074" s="179">
        <v>4.29044141750975</v>
      </c>
      <c r="AI2074" s="179">
        <v>5.18523936019895</v>
      </c>
      <c r="AJ2074" s="179">
        <v>6.47007743175267</v>
      </c>
      <c r="AK2074" s="179">
        <v>6.91747640309727</v>
      </c>
      <c r="AL2074" s="179">
        <v>6.63068219069689</v>
      </c>
      <c r="AM2074" s="179">
        <v>6.01120669191206</v>
      </c>
      <c r="AN2074" s="179">
        <v>5.39173119312723</v>
      </c>
      <c r="AO2074" s="179">
        <v>4.73784038885435</v>
      </c>
      <c r="AP2074" s="179">
        <v>4.21013903803764</v>
      </c>
      <c r="AQ2074" s="179">
        <v>3.54477646526875</v>
      </c>
      <c r="AR2074" s="179">
        <v>3.1317927994122</v>
      </c>
      <c r="AS2074" s="177">
        <v>0.8</v>
      </c>
      <c r="AT2074" s="180">
        <v>1.04518349933518</v>
      </c>
      <c r="AU2074" s="181">
        <v>2067</v>
      </c>
    </row>
    <row r="2075" customHeight="1" spans="1:47">
      <c r="A2075" s="184" t="s">
        <v>2323</v>
      </c>
      <c r="B2075" s="185" t="s">
        <v>2361</v>
      </c>
      <c r="C2075" s="167" t="s">
        <v>2372</v>
      </c>
      <c r="D2075" s="186">
        <v>0</v>
      </c>
      <c r="E2075" s="186">
        <v>0.75</v>
      </c>
      <c r="F2075" s="186" t="s">
        <v>160</v>
      </c>
      <c r="G2075" s="186" t="s">
        <v>160</v>
      </c>
      <c r="H2075" s="186" t="s">
        <v>160</v>
      </c>
      <c r="I2075" s="196" t="s">
        <v>160</v>
      </c>
      <c r="J2075" s="186" t="s">
        <v>160</v>
      </c>
      <c r="K2075" s="196" t="s">
        <v>160</v>
      </c>
      <c r="L2075" s="171">
        <v>0.3205</v>
      </c>
      <c r="M2075" s="172">
        <v>995</v>
      </c>
      <c r="N2075" s="173">
        <v>112.33</v>
      </c>
      <c r="O2075" s="173">
        <v>36.5</v>
      </c>
      <c r="Q2075" s="175">
        <v>34.7</v>
      </c>
      <c r="S2075" s="174">
        <f t="shared" si="64"/>
        <v>1.273896</v>
      </c>
      <c r="T2075" s="177">
        <f t="shared" si="65"/>
        <v>-1</v>
      </c>
      <c r="U2075" s="203">
        <v>3.06</v>
      </c>
      <c r="V2075" s="203">
        <v>3.74</v>
      </c>
      <c r="W2075" s="203">
        <v>4.52</v>
      </c>
      <c r="X2075" s="203">
        <v>5.64</v>
      </c>
      <c r="Y2075" s="203">
        <v>6.03</v>
      </c>
      <c r="Z2075" s="203">
        <v>5.78</v>
      </c>
      <c r="AA2075" s="203">
        <v>5.24</v>
      </c>
      <c r="AB2075" s="203">
        <v>4.7</v>
      </c>
      <c r="AC2075" s="203">
        <v>4.13</v>
      </c>
      <c r="AD2075" s="203">
        <v>3.67</v>
      </c>
      <c r="AE2075" s="203">
        <v>3.09</v>
      </c>
      <c r="AF2075" s="203">
        <v>2.73</v>
      </c>
      <c r="AG2075" s="179">
        <v>3.49810094387611</v>
      </c>
      <c r="AH2075" s="179">
        <v>4.27545670918191</v>
      </c>
      <c r="AI2075" s="179">
        <v>5.16712949879739</v>
      </c>
      <c r="AJ2075" s="179">
        <v>6.44748017106577</v>
      </c>
      <c r="AK2075" s="179">
        <v>6.89331656587351</v>
      </c>
      <c r="AL2075" s="179">
        <v>6.60752400509932</v>
      </c>
      <c r="AM2075" s="179">
        <v>5.99021207382706</v>
      </c>
      <c r="AN2075" s="179">
        <v>5.37290014255481</v>
      </c>
      <c r="AO2075" s="179">
        <v>4.72129310398965</v>
      </c>
      <c r="AP2075" s="179">
        <v>4.19543479216514</v>
      </c>
      <c r="AQ2075" s="179">
        <v>3.53239605116901</v>
      </c>
      <c r="AR2075" s="179">
        <v>3.12085476365418</v>
      </c>
      <c r="AS2075" s="177">
        <v>0.8</v>
      </c>
      <c r="AT2075" s="180">
        <v>1.04579529974141</v>
      </c>
      <c r="AU2075" s="181">
        <v>2068</v>
      </c>
    </row>
    <row r="2076" customHeight="1" spans="1:47">
      <c r="A2076" s="184" t="s">
        <v>2323</v>
      </c>
      <c r="B2076" s="185" t="s">
        <v>2361</v>
      </c>
      <c r="C2076" s="167" t="s">
        <v>2373</v>
      </c>
      <c r="D2076" s="186">
        <v>0</v>
      </c>
      <c r="E2076" s="186">
        <v>0.75</v>
      </c>
      <c r="F2076" s="186" t="s">
        <v>160</v>
      </c>
      <c r="G2076" s="186" t="s">
        <v>160</v>
      </c>
      <c r="H2076" s="186" t="s">
        <v>160</v>
      </c>
      <c r="I2076" s="196" t="s">
        <v>160</v>
      </c>
      <c r="J2076" s="186" t="s">
        <v>160</v>
      </c>
      <c r="K2076" s="196" t="s">
        <v>160</v>
      </c>
      <c r="L2076" s="171">
        <v>0.3205</v>
      </c>
      <c r="M2076" s="172">
        <v>944</v>
      </c>
      <c r="N2076" s="173">
        <v>113.22</v>
      </c>
      <c r="O2076" s="173">
        <v>36.33</v>
      </c>
      <c r="Q2076" s="175">
        <v>34.43</v>
      </c>
      <c r="S2076" s="174">
        <f t="shared" si="64"/>
        <v>1.266008</v>
      </c>
      <c r="T2076" s="177">
        <f t="shared" si="65"/>
        <v>-1</v>
      </c>
      <c r="U2076" s="203">
        <v>3.02</v>
      </c>
      <c r="V2076" s="203">
        <v>3.75</v>
      </c>
      <c r="W2076" s="203">
        <v>4.55</v>
      </c>
      <c r="X2076" s="203">
        <v>5.72</v>
      </c>
      <c r="Y2076" s="203">
        <v>5.97</v>
      </c>
      <c r="Z2076" s="203">
        <v>5.64</v>
      </c>
      <c r="AA2076" s="203">
        <v>5.12</v>
      </c>
      <c r="AB2076" s="203">
        <v>4.69</v>
      </c>
      <c r="AC2076" s="203">
        <v>4.11</v>
      </c>
      <c r="AD2076" s="203">
        <v>3.66</v>
      </c>
      <c r="AE2076" s="203">
        <v>3.08</v>
      </c>
      <c r="AF2076" s="203">
        <v>2.7</v>
      </c>
      <c r="AG2076" s="179">
        <v>3.44314083323328</v>
      </c>
      <c r="AH2076" s="179">
        <v>4.27542322007444</v>
      </c>
      <c r="AI2076" s="179">
        <v>5.18751350702365</v>
      </c>
      <c r="AJ2076" s="179">
        <v>6.52144555168688</v>
      </c>
      <c r="AK2076" s="179">
        <v>6.80647376635851</v>
      </c>
      <c r="AL2076" s="179">
        <v>6.43023652299195</v>
      </c>
      <c r="AM2076" s="179">
        <v>5.83737783647497</v>
      </c>
      <c r="AN2076" s="179">
        <v>5.34712930723976</v>
      </c>
      <c r="AO2076" s="179">
        <v>4.68586384920158</v>
      </c>
      <c r="AP2076" s="179">
        <v>4.17281306279265</v>
      </c>
      <c r="AQ2076" s="179">
        <v>3.51154760475447</v>
      </c>
      <c r="AR2076" s="179">
        <v>3.0783047184536</v>
      </c>
      <c r="AS2076" s="177">
        <v>0.8</v>
      </c>
      <c r="AT2076" s="180">
        <v>1.04682312442389</v>
      </c>
      <c r="AU2076" s="181">
        <v>2069</v>
      </c>
    </row>
    <row r="2077" customHeight="1" spans="1:47">
      <c r="A2077" s="184" t="s">
        <v>2323</v>
      </c>
      <c r="B2077" s="185" t="s">
        <v>2374</v>
      </c>
      <c r="C2077" s="167" t="s">
        <v>2375</v>
      </c>
      <c r="D2077" s="186">
        <v>0</v>
      </c>
      <c r="E2077" s="186">
        <v>0.75</v>
      </c>
      <c r="F2077" s="186" t="s">
        <v>160</v>
      </c>
      <c r="G2077" s="186" t="s">
        <v>160</v>
      </c>
      <c r="H2077" s="186" t="s">
        <v>160</v>
      </c>
      <c r="I2077" s="196" t="s">
        <v>160</v>
      </c>
      <c r="J2077" s="186" t="s">
        <v>160</v>
      </c>
      <c r="K2077" s="196" t="s">
        <v>160</v>
      </c>
      <c r="L2077" s="171">
        <v>0.3205</v>
      </c>
      <c r="M2077" s="172">
        <v>703</v>
      </c>
      <c r="N2077" s="173">
        <v>112.83</v>
      </c>
      <c r="O2077" s="173">
        <v>35.5</v>
      </c>
      <c r="Q2077" s="175">
        <v>32.9</v>
      </c>
      <c r="S2077" s="174">
        <f t="shared" si="64"/>
        <v>1.2216</v>
      </c>
      <c r="T2077" s="177">
        <f t="shared" si="65"/>
        <v>-1</v>
      </c>
      <c r="U2077" s="203">
        <v>2.96</v>
      </c>
      <c r="V2077" s="203">
        <v>3.61</v>
      </c>
      <c r="W2077" s="203">
        <v>4.35</v>
      </c>
      <c r="X2077" s="203">
        <v>5.3</v>
      </c>
      <c r="Y2077" s="203">
        <v>5.72</v>
      </c>
      <c r="Z2077" s="203">
        <v>5.54</v>
      </c>
      <c r="AA2077" s="203">
        <v>5.08</v>
      </c>
      <c r="AB2077" s="203">
        <v>4.57</v>
      </c>
      <c r="AC2077" s="203">
        <v>3.9</v>
      </c>
      <c r="AD2077" s="203">
        <v>3.48</v>
      </c>
      <c r="AE2077" s="203">
        <v>3.01</v>
      </c>
      <c r="AF2077" s="203">
        <v>2.66</v>
      </c>
      <c r="AG2077" s="179">
        <v>3.32357406679764</v>
      </c>
      <c r="AH2077" s="179">
        <v>4.05341296660118</v>
      </c>
      <c r="AI2077" s="179">
        <v>4.88430648330059</v>
      </c>
      <c r="AJ2077" s="179">
        <v>5.95099410609037</v>
      </c>
      <c r="AK2077" s="179">
        <v>6.42258231827112</v>
      </c>
      <c r="AL2077" s="179">
        <v>6.22047308447937</v>
      </c>
      <c r="AM2077" s="179">
        <v>5.70397170923379</v>
      </c>
      <c r="AN2077" s="179">
        <v>5.13132888015717</v>
      </c>
      <c r="AO2077" s="179">
        <v>4.37903339882122</v>
      </c>
      <c r="AP2077" s="179">
        <v>3.90744518664047</v>
      </c>
      <c r="AQ2077" s="179">
        <v>3.37971552062868</v>
      </c>
      <c r="AR2077" s="179">
        <v>2.98672534381139</v>
      </c>
      <c r="AS2077" s="177">
        <v>0.8</v>
      </c>
      <c r="AT2077" s="180">
        <v>1.0371874508276</v>
      </c>
      <c r="AU2077" s="181">
        <v>2070</v>
      </c>
    </row>
    <row r="2078" customHeight="1" spans="1:47">
      <c r="A2078" s="184" t="s">
        <v>2323</v>
      </c>
      <c r="B2078" s="185" t="s">
        <v>2374</v>
      </c>
      <c r="C2078" s="167" t="s">
        <v>2338</v>
      </c>
      <c r="D2078" s="186">
        <v>0</v>
      </c>
      <c r="E2078" s="186">
        <v>0.75</v>
      </c>
      <c r="F2078" s="186" t="s">
        <v>160</v>
      </c>
      <c r="G2078" s="186" t="s">
        <v>160</v>
      </c>
      <c r="H2078" s="186" t="s">
        <v>160</v>
      </c>
      <c r="I2078" s="196" t="s">
        <v>160</v>
      </c>
      <c r="J2078" s="186" t="s">
        <v>160</v>
      </c>
      <c r="K2078" s="196" t="s">
        <v>160</v>
      </c>
      <c r="L2078" s="171">
        <v>0.3205</v>
      </c>
      <c r="M2078" s="172">
        <v>703</v>
      </c>
      <c r="N2078" s="173">
        <v>112.83</v>
      </c>
      <c r="O2078" s="173">
        <v>35.5</v>
      </c>
      <c r="Q2078" s="175">
        <v>32.9</v>
      </c>
      <c r="S2078" s="174">
        <f t="shared" si="64"/>
        <v>1.2216</v>
      </c>
      <c r="T2078" s="177">
        <f t="shared" si="65"/>
        <v>-1</v>
      </c>
      <c r="U2078" s="203">
        <v>2.96</v>
      </c>
      <c r="V2078" s="203">
        <v>3.61</v>
      </c>
      <c r="W2078" s="203">
        <v>4.35</v>
      </c>
      <c r="X2078" s="203">
        <v>5.3</v>
      </c>
      <c r="Y2078" s="203">
        <v>5.72</v>
      </c>
      <c r="Z2078" s="203">
        <v>5.54</v>
      </c>
      <c r="AA2078" s="203">
        <v>5.08</v>
      </c>
      <c r="AB2078" s="203">
        <v>4.57</v>
      </c>
      <c r="AC2078" s="203">
        <v>3.9</v>
      </c>
      <c r="AD2078" s="203">
        <v>3.48</v>
      </c>
      <c r="AE2078" s="203">
        <v>3.01</v>
      </c>
      <c r="AF2078" s="203">
        <v>2.66</v>
      </c>
      <c r="AG2078" s="179">
        <v>3.32357406679764</v>
      </c>
      <c r="AH2078" s="179">
        <v>4.05341296660118</v>
      </c>
      <c r="AI2078" s="179">
        <v>4.88430648330059</v>
      </c>
      <c r="AJ2078" s="179">
        <v>5.95099410609037</v>
      </c>
      <c r="AK2078" s="179">
        <v>6.42258231827112</v>
      </c>
      <c r="AL2078" s="179">
        <v>6.22047308447937</v>
      </c>
      <c r="AM2078" s="179">
        <v>5.70397170923379</v>
      </c>
      <c r="AN2078" s="179">
        <v>5.13132888015717</v>
      </c>
      <c r="AO2078" s="179">
        <v>4.37903339882122</v>
      </c>
      <c r="AP2078" s="179">
        <v>3.90744518664047</v>
      </c>
      <c r="AQ2078" s="179">
        <v>3.37971552062868</v>
      </c>
      <c r="AR2078" s="179">
        <v>2.98672534381139</v>
      </c>
      <c r="AS2078" s="177">
        <v>0.8</v>
      </c>
      <c r="AT2078" s="180">
        <v>1.04713429533353</v>
      </c>
      <c r="AU2078" s="181">
        <v>2071</v>
      </c>
    </row>
    <row r="2079" customHeight="1" spans="1:47">
      <c r="A2079" s="184" t="s">
        <v>2323</v>
      </c>
      <c r="B2079" s="185" t="s">
        <v>2374</v>
      </c>
      <c r="C2079" s="167" t="s">
        <v>2376</v>
      </c>
      <c r="D2079" s="186">
        <v>0</v>
      </c>
      <c r="E2079" s="186">
        <v>0.75</v>
      </c>
      <c r="F2079" s="186" t="s">
        <v>160</v>
      </c>
      <c r="G2079" s="186" t="s">
        <v>160</v>
      </c>
      <c r="H2079" s="186" t="s">
        <v>160</v>
      </c>
      <c r="I2079" s="196" t="s">
        <v>160</v>
      </c>
      <c r="J2079" s="186" t="s">
        <v>160</v>
      </c>
      <c r="K2079" s="196" t="s">
        <v>160</v>
      </c>
      <c r="L2079" s="171">
        <v>0.3205</v>
      </c>
      <c r="M2079" s="172">
        <v>867</v>
      </c>
      <c r="N2079" s="173">
        <v>112.18</v>
      </c>
      <c r="O2079" s="173">
        <v>35.68</v>
      </c>
      <c r="Q2079" s="175">
        <v>33.18</v>
      </c>
      <c r="S2079" s="174">
        <f t="shared" si="64"/>
        <v>1.2216</v>
      </c>
      <c r="T2079" s="177">
        <f t="shared" si="65"/>
        <v>-1</v>
      </c>
      <c r="U2079" s="203">
        <v>2.96</v>
      </c>
      <c r="V2079" s="203">
        <v>3.61</v>
      </c>
      <c r="W2079" s="203">
        <v>4.35</v>
      </c>
      <c r="X2079" s="203">
        <v>5.3</v>
      </c>
      <c r="Y2079" s="203">
        <v>5.72</v>
      </c>
      <c r="Z2079" s="203">
        <v>5.54</v>
      </c>
      <c r="AA2079" s="203">
        <v>5.08</v>
      </c>
      <c r="AB2079" s="203">
        <v>4.57</v>
      </c>
      <c r="AC2079" s="203">
        <v>3.9</v>
      </c>
      <c r="AD2079" s="203">
        <v>3.48</v>
      </c>
      <c r="AE2079" s="203">
        <v>3.01</v>
      </c>
      <c r="AF2079" s="203">
        <v>2.66</v>
      </c>
      <c r="AG2079" s="179">
        <v>3.33090137524558</v>
      </c>
      <c r="AH2079" s="179">
        <v>4.06234931237721</v>
      </c>
      <c r="AI2079" s="179">
        <v>4.8950746561886</v>
      </c>
      <c r="AJ2079" s="179">
        <v>5.96411394891945</v>
      </c>
      <c r="AK2079" s="179">
        <v>6.43674184675835</v>
      </c>
      <c r="AL2079" s="179">
        <v>6.23418703339882</v>
      </c>
      <c r="AM2079" s="179">
        <v>5.71654695481336</v>
      </c>
      <c r="AN2079" s="179">
        <v>5.14264165029469</v>
      </c>
      <c r="AO2079" s="179">
        <v>4.38868762278978</v>
      </c>
      <c r="AP2079" s="179">
        <v>3.91605972495088</v>
      </c>
      <c r="AQ2079" s="179">
        <v>3.38716660117878</v>
      </c>
      <c r="AR2079" s="179">
        <v>2.99331001964636</v>
      </c>
      <c r="AS2079" s="177">
        <v>0.8</v>
      </c>
      <c r="AT2079" s="180">
        <v>1.04721467668388</v>
      </c>
      <c r="AU2079" s="181">
        <v>2072</v>
      </c>
    </row>
    <row r="2080" customHeight="1" spans="1:47">
      <c r="A2080" s="184" t="s">
        <v>2323</v>
      </c>
      <c r="B2080" s="185" t="s">
        <v>2374</v>
      </c>
      <c r="C2080" s="167" t="s">
        <v>2377</v>
      </c>
      <c r="D2080" s="186">
        <v>0</v>
      </c>
      <c r="E2080" s="186">
        <v>0.75</v>
      </c>
      <c r="F2080" s="186" t="s">
        <v>160</v>
      </c>
      <c r="G2080" s="186" t="s">
        <v>160</v>
      </c>
      <c r="H2080" s="186" t="s">
        <v>160</v>
      </c>
      <c r="I2080" s="196" t="s">
        <v>160</v>
      </c>
      <c r="J2080" s="186" t="s">
        <v>160</v>
      </c>
      <c r="K2080" s="196" t="s">
        <v>160</v>
      </c>
      <c r="L2080" s="171">
        <v>0.3205</v>
      </c>
      <c r="M2080" s="172">
        <v>628</v>
      </c>
      <c r="N2080" s="173">
        <v>112.42</v>
      </c>
      <c r="O2080" s="173">
        <v>35.48</v>
      </c>
      <c r="Q2080" s="175">
        <v>32.88</v>
      </c>
      <c r="S2080" s="174">
        <f t="shared" si="64"/>
        <v>1.2216</v>
      </c>
      <c r="T2080" s="177">
        <f t="shared" si="65"/>
        <v>-1</v>
      </c>
      <c r="U2080" s="203">
        <v>2.96</v>
      </c>
      <c r="V2080" s="203">
        <v>3.61</v>
      </c>
      <c r="W2080" s="203">
        <v>4.35</v>
      </c>
      <c r="X2080" s="203">
        <v>5.3</v>
      </c>
      <c r="Y2080" s="203">
        <v>5.72</v>
      </c>
      <c r="Z2080" s="203">
        <v>5.54</v>
      </c>
      <c r="AA2080" s="203">
        <v>5.08</v>
      </c>
      <c r="AB2080" s="203">
        <v>4.57</v>
      </c>
      <c r="AC2080" s="203">
        <v>3.9</v>
      </c>
      <c r="AD2080" s="203">
        <v>3.48</v>
      </c>
      <c r="AE2080" s="203">
        <v>3.01</v>
      </c>
      <c r="AF2080" s="203">
        <v>2.66</v>
      </c>
      <c r="AG2080" s="179">
        <v>3.32243038637852</v>
      </c>
      <c r="AH2080" s="179">
        <v>4.05201814014407</v>
      </c>
      <c r="AI2080" s="179">
        <v>4.8826257367387</v>
      </c>
      <c r="AJ2080" s="179">
        <v>5.94894629993451</v>
      </c>
      <c r="AK2080" s="179">
        <v>6.42037223313687</v>
      </c>
      <c r="AL2080" s="179">
        <v>6.21833254747872</v>
      </c>
      <c r="AM2080" s="179">
        <v>5.70200890635232</v>
      </c>
      <c r="AN2080" s="179">
        <v>5.12956313032089</v>
      </c>
      <c r="AO2080" s="179">
        <v>4.37752652259332</v>
      </c>
      <c r="AP2080" s="179">
        <v>3.90610058939096</v>
      </c>
      <c r="AQ2080" s="179">
        <v>3.37855252128356</v>
      </c>
      <c r="AR2080" s="179">
        <v>2.98569757694826</v>
      </c>
      <c r="AS2080" s="177">
        <v>0.8</v>
      </c>
      <c r="AT2080" s="180">
        <v>1.0395763853145</v>
      </c>
      <c r="AU2080" s="181">
        <v>2073</v>
      </c>
    </row>
    <row r="2081" customHeight="1" spans="1:47">
      <c r="A2081" s="184" t="s">
        <v>2323</v>
      </c>
      <c r="B2081" s="185" t="s">
        <v>2374</v>
      </c>
      <c r="C2081" s="167" t="s">
        <v>2378</v>
      </c>
      <c r="D2081" s="186">
        <v>0</v>
      </c>
      <c r="E2081" s="186">
        <v>0.75</v>
      </c>
      <c r="F2081" s="186" t="s">
        <v>160</v>
      </c>
      <c r="G2081" s="186" t="s">
        <v>160</v>
      </c>
      <c r="H2081" s="186" t="s">
        <v>160</v>
      </c>
      <c r="I2081" s="196" t="s">
        <v>160</v>
      </c>
      <c r="J2081" s="186" t="s">
        <v>160</v>
      </c>
      <c r="K2081" s="196" t="s">
        <v>160</v>
      </c>
      <c r="L2081" s="171">
        <v>0.3205</v>
      </c>
      <c r="M2081" s="172">
        <v>1295</v>
      </c>
      <c r="N2081" s="173">
        <v>113.27</v>
      </c>
      <c r="O2081" s="173">
        <v>35.78</v>
      </c>
      <c r="Q2081" s="175">
        <v>33.18</v>
      </c>
      <c r="S2081" s="174">
        <f t="shared" si="64"/>
        <v>1.211968</v>
      </c>
      <c r="T2081" s="177">
        <f t="shared" si="65"/>
        <v>-1</v>
      </c>
      <c r="U2081" s="203">
        <v>2.92</v>
      </c>
      <c r="V2081" s="203">
        <v>3.59</v>
      </c>
      <c r="W2081" s="203">
        <v>4.34</v>
      </c>
      <c r="X2081" s="203">
        <v>5.39</v>
      </c>
      <c r="Y2081" s="203">
        <v>5.7</v>
      </c>
      <c r="Z2081" s="203">
        <v>5.47</v>
      </c>
      <c r="AA2081" s="203">
        <v>4.87</v>
      </c>
      <c r="AB2081" s="203">
        <v>4.56</v>
      </c>
      <c r="AC2081" s="203">
        <v>3.91</v>
      </c>
      <c r="AD2081" s="203">
        <v>3.43</v>
      </c>
      <c r="AE2081" s="203">
        <v>2.99</v>
      </c>
      <c r="AF2081" s="203">
        <v>2.62</v>
      </c>
      <c r="AG2081" s="179">
        <v>3.28783334213445</v>
      </c>
      <c r="AH2081" s="179">
        <v>4.04223345830913</v>
      </c>
      <c r="AI2081" s="179">
        <v>4.88671120029572</v>
      </c>
      <c r="AJ2081" s="179">
        <v>6.06898003907694</v>
      </c>
      <c r="AK2081" s="179">
        <v>6.41803083909806</v>
      </c>
      <c r="AL2081" s="179">
        <v>6.15905766488884</v>
      </c>
      <c r="AM2081" s="179">
        <v>5.48347547129957</v>
      </c>
      <c r="AN2081" s="179">
        <v>5.13442467127845</v>
      </c>
      <c r="AO2081" s="179">
        <v>4.40254396155674</v>
      </c>
      <c r="AP2081" s="179">
        <v>3.86207820668532</v>
      </c>
      <c r="AQ2081" s="179">
        <v>3.36665126471986</v>
      </c>
      <c r="AR2081" s="179">
        <v>2.95004224533981</v>
      </c>
      <c r="AS2081" s="177">
        <v>0.8</v>
      </c>
      <c r="AT2081" s="180">
        <v>1.03962574121994</v>
      </c>
      <c r="AU2081" s="181">
        <v>2074</v>
      </c>
    </row>
    <row r="2082" customHeight="1" spans="1:47">
      <c r="A2082" s="184" t="s">
        <v>2323</v>
      </c>
      <c r="B2082" s="185" t="s">
        <v>2374</v>
      </c>
      <c r="C2082" s="167" t="s">
        <v>2379</v>
      </c>
      <c r="D2082" s="186">
        <v>0</v>
      </c>
      <c r="E2082" s="186">
        <v>0.75</v>
      </c>
      <c r="F2082" s="186" t="s">
        <v>160</v>
      </c>
      <c r="G2082" s="186" t="s">
        <v>160</v>
      </c>
      <c r="H2082" s="186" t="s">
        <v>160</v>
      </c>
      <c r="I2082" s="196" t="s">
        <v>160</v>
      </c>
      <c r="J2082" s="186" t="s">
        <v>160</v>
      </c>
      <c r="K2082" s="196" t="s">
        <v>160</v>
      </c>
      <c r="L2082" s="171">
        <v>0.3205</v>
      </c>
      <c r="M2082" s="172">
        <v>760</v>
      </c>
      <c r="N2082" s="173">
        <v>112.83</v>
      </c>
      <c r="O2082" s="173">
        <v>35.5</v>
      </c>
      <c r="Q2082" s="175">
        <v>32.9</v>
      </c>
      <c r="S2082" s="174">
        <f t="shared" si="64"/>
        <v>1.2216</v>
      </c>
      <c r="T2082" s="177">
        <f t="shared" si="65"/>
        <v>-1</v>
      </c>
      <c r="U2082" s="203">
        <v>2.96</v>
      </c>
      <c r="V2082" s="203">
        <v>3.61</v>
      </c>
      <c r="W2082" s="203">
        <v>4.35</v>
      </c>
      <c r="X2082" s="203">
        <v>5.3</v>
      </c>
      <c r="Y2082" s="203">
        <v>5.72</v>
      </c>
      <c r="Z2082" s="203">
        <v>5.54</v>
      </c>
      <c r="AA2082" s="203">
        <v>5.08</v>
      </c>
      <c r="AB2082" s="203">
        <v>4.57</v>
      </c>
      <c r="AC2082" s="203">
        <v>3.9</v>
      </c>
      <c r="AD2082" s="203">
        <v>3.48</v>
      </c>
      <c r="AE2082" s="203">
        <v>3.01</v>
      </c>
      <c r="AF2082" s="203">
        <v>2.66</v>
      </c>
      <c r="AG2082" s="179">
        <v>3.32357406679764</v>
      </c>
      <c r="AH2082" s="179">
        <v>4.05341296660118</v>
      </c>
      <c r="AI2082" s="179">
        <v>4.88430648330059</v>
      </c>
      <c r="AJ2082" s="179">
        <v>5.95099410609037</v>
      </c>
      <c r="AK2082" s="179">
        <v>6.42258231827112</v>
      </c>
      <c r="AL2082" s="179">
        <v>6.22047308447937</v>
      </c>
      <c r="AM2082" s="179">
        <v>5.70397170923379</v>
      </c>
      <c r="AN2082" s="179">
        <v>5.13132888015717</v>
      </c>
      <c r="AO2082" s="179">
        <v>4.37903339882122</v>
      </c>
      <c r="AP2082" s="179">
        <v>3.90744518664047</v>
      </c>
      <c r="AQ2082" s="179">
        <v>3.37971552062868</v>
      </c>
      <c r="AR2082" s="179">
        <v>2.98672534381139</v>
      </c>
      <c r="AS2082" s="177">
        <v>0.8</v>
      </c>
      <c r="AT2082" s="180">
        <v>1.03703808160646</v>
      </c>
      <c r="AU2082" s="181">
        <v>2075</v>
      </c>
    </row>
    <row r="2083" customHeight="1" spans="1:47">
      <c r="A2083" s="184" t="s">
        <v>2323</v>
      </c>
      <c r="B2083" s="185" t="s">
        <v>2374</v>
      </c>
      <c r="C2083" s="167" t="s">
        <v>2380</v>
      </c>
      <c r="D2083" s="186">
        <v>0</v>
      </c>
      <c r="E2083" s="186">
        <v>0.75</v>
      </c>
      <c r="F2083" s="186" t="s">
        <v>160</v>
      </c>
      <c r="G2083" s="186" t="s">
        <v>160</v>
      </c>
      <c r="H2083" s="186" t="s">
        <v>160</v>
      </c>
      <c r="I2083" s="196" t="s">
        <v>160</v>
      </c>
      <c r="J2083" s="186" t="s">
        <v>160</v>
      </c>
      <c r="K2083" s="196" t="s">
        <v>160</v>
      </c>
      <c r="L2083" s="171">
        <v>0.3205</v>
      </c>
      <c r="M2083" s="172">
        <v>833</v>
      </c>
      <c r="N2083" s="173">
        <v>112.92</v>
      </c>
      <c r="O2083" s="173">
        <v>35.8</v>
      </c>
      <c r="Q2083" s="175">
        <v>33.4</v>
      </c>
      <c r="S2083" s="174">
        <f t="shared" si="64"/>
        <v>1.2216</v>
      </c>
      <c r="T2083" s="177">
        <f t="shared" si="65"/>
        <v>-1</v>
      </c>
      <c r="U2083" s="203">
        <v>2.96</v>
      </c>
      <c r="V2083" s="203">
        <v>3.61</v>
      </c>
      <c r="W2083" s="203">
        <v>4.35</v>
      </c>
      <c r="X2083" s="203">
        <v>5.3</v>
      </c>
      <c r="Y2083" s="203">
        <v>5.72</v>
      </c>
      <c r="Z2083" s="203">
        <v>5.54</v>
      </c>
      <c r="AA2083" s="203">
        <v>5.08</v>
      </c>
      <c r="AB2083" s="203">
        <v>4.57</v>
      </c>
      <c r="AC2083" s="203">
        <v>3.9</v>
      </c>
      <c r="AD2083" s="203">
        <v>3.48</v>
      </c>
      <c r="AE2083" s="203">
        <v>3.01</v>
      </c>
      <c r="AF2083" s="203">
        <v>2.66</v>
      </c>
      <c r="AG2083" s="179">
        <v>3.33708500327439</v>
      </c>
      <c r="AH2083" s="179">
        <v>4.06989083169614</v>
      </c>
      <c r="AI2083" s="179">
        <v>4.90416208251473</v>
      </c>
      <c r="AJ2083" s="179">
        <v>5.97518598559266</v>
      </c>
      <c r="AK2083" s="179">
        <v>6.44869129011133</v>
      </c>
      <c r="AL2083" s="179">
        <v>6.24576044531762</v>
      </c>
      <c r="AM2083" s="179">
        <v>5.72715939751146</v>
      </c>
      <c r="AN2083" s="179">
        <v>5.15218867059594</v>
      </c>
      <c r="AO2083" s="179">
        <v>4.39683497053045</v>
      </c>
      <c r="AP2083" s="179">
        <v>3.92332966601179</v>
      </c>
      <c r="AQ2083" s="179">
        <v>3.39345468238376</v>
      </c>
      <c r="AR2083" s="179">
        <v>2.9988669286182</v>
      </c>
      <c r="AS2083" s="177">
        <v>0.8</v>
      </c>
      <c r="AT2083" s="180">
        <v>1.03316031554334</v>
      </c>
      <c r="AU2083" s="181">
        <v>2076</v>
      </c>
    </row>
    <row r="2084" customHeight="1" spans="1:47">
      <c r="A2084" s="184" t="s">
        <v>2323</v>
      </c>
      <c r="B2084" s="185" t="s">
        <v>2381</v>
      </c>
      <c r="C2084" s="167" t="s">
        <v>2382</v>
      </c>
      <c r="D2084" s="186">
        <v>0</v>
      </c>
      <c r="E2084" s="186">
        <v>0.65</v>
      </c>
      <c r="F2084" s="186" t="s">
        <v>160</v>
      </c>
      <c r="G2084" s="186" t="s">
        <v>160</v>
      </c>
      <c r="H2084" s="186" t="s">
        <v>160</v>
      </c>
      <c r="I2084" s="196" t="s">
        <v>160</v>
      </c>
      <c r="J2084" s="186" t="s">
        <v>160</v>
      </c>
      <c r="K2084" s="196" t="s">
        <v>160</v>
      </c>
      <c r="L2084" s="171">
        <v>0.3205</v>
      </c>
      <c r="M2084" s="172">
        <v>790</v>
      </c>
      <c r="N2084" s="173">
        <v>112.73</v>
      </c>
      <c r="O2084" s="173">
        <v>38.42</v>
      </c>
      <c r="Q2084" s="175">
        <v>37.32</v>
      </c>
      <c r="S2084" s="174">
        <f t="shared" si="64"/>
        <v>1.299568</v>
      </c>
      <c r="T2084" s="177">
        <f t="shared" si="65"/>
        <v>-1</v>
      </c>
      <c r="U2084" s="203">
        <v>2.98</v>
      </c>
      <c r="V2084" s="203">
        <v>3.8</v>
      </c>
      <c r="W2084" s="203">
        <v>4.72</v>
      </c>
      <c r="X2084" s="203">
        <v>5.83</v>
      </c>
      <c r="Y2084" s="203">
        <v>6.01</v>
      </c>
      <c r="Z2084" s="203">
        <v>6.02</v>
      </c>
      <c r="AA2084" s="203">
        <v>5.3</v>
      </c>
      <c r="AB2084" s="203">
        <v>4.9</v>
      </c>
      <c r="AC2084" s="203">
        <v>4.35</v>
      </c>
      <c r="AD2084" s="203">
        <v>3.84</v>
      </c>
      <c r="AE2084" s="203">
        <v>3.03</v>
      </c>
      <c r="AF2084" s="203">
        <v>2.61</v>
      </c>
      <c r="AG2084" s="179">
        <v>3.49658274134174</v>
      </c>
      <c r="AH2084" s="179">
        <v>4.45872967016732</v>
      </c>
      <c r="AI2084" s="179">
        <v>5.53821159031309</v>
      </c>
      <c r="AJ2084" s="179">
        <v>6.84062999396722</v>
      </c>
      <c r="AK2084" s="179">
        <v>7.05183297834357</v>
      </c>
      <c r="AL2084" s="179">
        <v>7.06356647747559</v>
      </c>
      <c r="AM2084" s="179">
        <v>6.2187545399702</v>
      </c>
      <c r="AN2084" s="179">
        <v>5.74941457468943</v>
      </c>
      <c r="AO2084" s="179">
        <v>5.10407212242838</v>
      </c>
      <c r="AP2084" s="179">
        <v>4.50566366669539</v>
      </c>
      <c r="AQ2084" s="179">
        <v>3.55525023700183</v>
      </c>
      <c r="AR2084" s="179">
        <v>3.06244327345702</v>
      </c>
      <c r="AS2084" s="177">
        <v>0.8</v>
      </c>
      <c r="AT2084" s="180">
        <v>1.03765855584621</v>
      </c>
      <c r="AU2084" s="181">
        <v>2077</v>
      </c>
    </row>
    <row r="2085" customHeight="1" spans="1:47">
      <c r="A2085" s="184" t="s">
        <v>2323</v>
      </c>
      <c r="B2085" s="185" t="s">
        <v>2381</v>
      </c>
      <c r="C2085" s="167" t="s">
        <v>2383</v>
      </c>
      <c r="D2085" s="186">
        <v>0</v>
      </c>
      <c r="E2085" s="186">
        <v>0.65</v>
      </c>
      <c r="F2085" s="186" t="s">
        <v>160</v>
      </c>
      <c r="G2085" s="186" t="s">
        <v>160</v>
      </c>
      <c r="H2085" s="186" t="s">
        <v>160</v>
      </c>
      <c r="I2085" s="196" t="s">
        <v>160</v>
      </c>
      <c r="J2085" s="186" t="s">
        <v>160</v>
      </c>
      <c r="K2085" s="196" t="s">
        <v>160</v>
      </c>
      <c r="L2085" s="171">
        <v>0.3205</v>
      </c>
      <c r="M2085" s="172">
        <v>791</v>
      </c>
      <c r="N2085" s="173">
        <v>112.73</v>
      </c>
      <c r="O2085" s="173">
        <v>38.42</v>
      </c>
      <c r="Q2085" s="175">
        <v>37.32</v>
      </c>
      <c r="S2085" s="174">
        <f t="shared" si="64"/>
        <v>1.299568</v>
      </c>
      <c r="T2085" s="177">
        <f t="shared" si="65"/>
        <v>-1</v>
      </c>
      <c r="U2085" s="203">
        <v>2.98</v>
      </c>
      <c r="V2085" s="203">
        <v>3.8</v>
      </c>
      <c r="W2085" s="203">
        <v>4.72</v>
      </c>
      <c r="X2085" s="203">
        <v>5.83</v>
      </c>
      <c r="Y2085" s="203">
        <v>6.01</v>
      </c>
      <c r="Z2085" s="203">
        <v>6.02</v>
      </c>
      <c r="AA2085" s="203">
        <v>5.3</v>
      </c>
      <c r="AB2085" s="203">
        <v>4.9</v>
      </c>
      <c r="AC2085" s="203">
        <v>4.35</v>
      </c>
      <c r="AD2085" s="203">
        <v>3.84</v>
      </c>
      <c r="AE2085" s="203">
        <v>3.03</v>
      </c>
      <c r="AF2085" s="203">
        <v>2.61</v>
      </c>
      <c r="AG2085" s="179">
        <v>3.49658274134174</v>
      </c>
      <c r="AH2085" s="179">
        <v>4.45872967016732</v>
      </c>
      <c r="AI2085" s="179">
        <v>5.53821159031309</v>
      </c>
      <c r="AJ2085" s="179">
        <v>6.84062999396722</v>
      </c>
      <c r="AK2085" s="179">
        <v>7.05183297834357</v>
      </c>
      <c r="AL2085" s="179">
        <v>7.06356647747559</v>
      </c>
      <c r="AM2085" s="179">
        <v>6.2187545399702</v>
      </c>
      <c r="AN2085" s="179">
        <v>5.74941457468943</v>
      </c>
      <c r="AO2085" s="179">
        <v>5.10407212242838</v>
      </c>
      <c r="AP2085" s="179">
        <v>4.50566366669539</v>
      </c>
      <c r="AQ2085" s="179">
        <v>3.55525023700183</v>
      </c>
      <c r="AR2085" s="179">
        <v>3.06244327345702</v>
      </c>
      <c r="AS2085" s="177">
        <v>0.8</v>
      </c>
      <c r="AT2085" s="180">
        <v>1.03890655516933</v>
      </c>
      <c r="AU2085" s="181">
        <v>2078</v>
      </c>
    </row>
    <row r="2086" customHeight="1" spans="1:47">
      <c r="A2086" s="184" t="s">
        <v>2323</v>
      </c>
      <c r="B2086" s="185" t="s">
        <v>2381</v>
      </c>
      <c r="C2086" s="167" t="s">
        <v>2384</v>
      </c>
      <c r="D2086" s="186">
        <v>0</v>
      </c>
      <c r="E2086" s="186">
        <v>0.65</v>
      </c>
      <c r="F2086" s="186" t="s">
        <v>160</v>
      </c>
      <c r="G2086" s="186" t="s">
        <v>160</v>
      </c>
      <c r="H2086" s="186" t="s">
        <v>160</v>
      </c>
      <c r="I2086" s="196" t="s">
        <v>160</v>
      </c>
      <c r="J2086" s="186" t="s">
        <v>160</v>
      </c>
      <c r="K2086" s="196" t="s">
        <v>160</v>
      </c>
      <c r="L2086" s="171">
        <v>0.3205</v>
      </c>
      <c r="M2086" s="172">
        <v>760</v>
      </c>
      <c r="N2086" s="173">
        <v>112.95</v>
      </c>
      <c r="O2086" s="173">
        <v>38.48</v>
      </c>
      <c r="Q2086" s="175">
        <v>37.38</v>
      </c>
      <c r="S2086" s="174">
        <f t="shared" si="64"/>
        <v>1.299568</v>
      </c>
      <c r="T2086" s="177">
        <f t="shared" si="65"/>
        <v>-1</v>
      </c>
      <c r="U2086" s="203">
        <v>2.98</v>
      </c>
      <c r="V2086" s="203">
        <v>3.8</v>
      </c>
      <c r="W2086" s="203">
        <v>4.72</v>
      </c>
      <c r="X2086" s="203">
        <v>5.83</v>
      </c>
      <c r="Y2086" s="203">
        <v>6.01</v>
      </c>
      <c r="Z2086" s="203">
        <v>6.02</v>
      </c>
      <c r="AA2086" s="203">
        <v>5.3</v>
      </c>
      <c r="AB2086" s="203">
        <v>4.9</v>
      </c>
      <c r="AC2086" s="203">
        <v>4.35</v>
      </c>
      <c r="AD2086" s="203">
        <v>3.84</v>
      </c>
      <c r="AE2086" s="203">
        <v>3.03</v>
      </c>
      <c r="AF2086" s="203">
        <v>2.61</v>
      </c>
      <c r="AG2086" s="179">
        <v>3.50026999741452</v>
      </c>
      <c r="AH2086" s="179">
        <v>4.46343154032725</v>
      </c>
      <c r="AI2086" s="179">
        <v>5.54405180798542</v>
      </c>
      <c r="AJ2086" s="179">
        <v>6.84784365265996</v>
      </c>
      <c r="AK2086" s="179">
        <v>7.05926935720178</v>
      </c>
      <c r="AL2086" s="179">
        <v>7.07101522967632</v>
      </c>
      <c r="AM2086" s="179">
        <v>6.22531241150905</v>
      </c>
      <c r="AN2086" s="179">
        <v>5.75547751252724</v>
      </c>
      <c r="AO2086" s="179">
        <v>5.10945452642724</v>
      </c>
      <c r="AP2086" s="179">
        <v>4.51041503022543</v>
      </c>
      <c r="AQ2086" s="179">
        <v>3.55899935978725</v>
      </c>
      <c r="AR2086" s="179">
        <v>3.06567271585634</v>
      </c>
      <c r="AS2086" s="177">
        <v>0.8</v>
      </c>
      <c r="AT2086" s="180">
        <v>1.03890655516933</v>
      </c>
      <c r="AU2086" s="181">
        <v>2079</v>
      </c>
    </row>
    <row r="2087" customHeight="1" spans="1:47">
      <c r="A2087" s="184" t="s">
        <v>2323</v>
      </c>
      <c r="B2087" s="185" t="s">
        <v>2381</v>
      </c>
      <c r="C2087" s="167" t="s">
        <v>2385</v>
      </c>
      <c r="D2087" s="186">
        <v>0</v>
      </c>
      <c r="E2087" s="186">
        <v>0.65</v>
      </c>
      <c r="F2087" s="186" t="s">
        <v>160</v>
      </c>
      <c r="G2087" s="186" t="s">
        <v>160</v>
      </c>
      <c r="H2087" s="186" t="s">
        <v>160</v>
      </c>
      <c r="I2087" s="196" t="s">
        <v>160</v>
      </c>
      <c r="J2087" s="186" t="s">
        <v>160</v>
      </c>
      <c r="K2087" s="196" t="s">
        <v>160</v>
      </c>
      <c r="L2087" s="171">
        <v>0.3205</v>
      </c>
      <c r="M2087" s="172">
        <v>1032</v>
      </c>
      <c r="N2087" s="173">
        <v>113.25</v>
      </c>
      <c r="O2087" s="173">
        <v>38.73</v>
      </c>
      <c r="Q2087" s="175">
        <v>37.63</v>
      </c>
      <c r="S2087" s="174">
        <f t="shared" si="64"/>
        <v>1.300096</v>
      </c>
      <c r="T2087" s="177">
        <f t="shared" si="65"/>
        <v>-1</v>
      </c>
      <c r="U2087" s="203">
        <v>2.95</v>
      </c>
      <c r="V2087" s="203">
        <v>3.79</v>
      </c>
      <c r="W2087" s="203">
        <v>4.75</v>
      </c>
      <c r="X2087" s="203">
        <v>5.86</v>
      </c>
      <c r="Y2087" s="203">
        <v>6.03</v>
      </c>
      <c r="Z2087" s="203">
        <v>6.02</v>
      </c>
      <c r="AA2087" s="203">
        <v>5.33</v>
      </c>
      <c r="AB2087" s="203">
        <v>4.88</v>
      </c>
      <c r="AC2087" s="203">
        <v>4.34</v>
      </c>
      <c r="AD2087" s="203">
        <v>3.86</v>
      </c>
      <c r="AE2087" s="203">
        <v>3</v>
      </c>
      <c r="AF2087" s="203">
        <v>2.6</v>
      </c>
      <c r="AG2087" s="179">
        <v>3.47498861622526</v>
      </c>
      <c r="AH2087" s="179">
        <v>4.46447690016737</v>
      </c>
      <c r="AI2087" s="179">
        <v>5.59532065324407</v>
      </c>
      <c r="AJ2087" s="179">
        <v>6.902858742739</v>
      </c>
      <c r="AK2087" s="179">
        <v>7.103112324013</v>
      </c>
      <c r="AL2087" s="179">
        <v>7.09133270158511</v>
      </c>
      <c r="AM2087" s="179">
        <v>6.27853875406124</v>
      </c>
      <c r="AN2087" s="179">
        <v>5.74845574480654</v>
      </c>
      <c r="AO2087" s="179">
        <v>5.1123561337009</v>
      </c>
      <c r="AP2087" s="179">
        <v>4.54693425716255</v>
      </c>
      <c r="AQ2087" s="179">
        <v>3.53388672836467</v>
      </c>
      <c r="AR2087" s="179">
        <v>3.06270183124938</v>
      </c>
      <c r="AS2087" s="177">
        <v>0.8</v>
      </c>
      <c r="AT2087" s="180">
        <v>1.03672366596751</v>
      </c>
      <c r="AU2087" s="181">
        <v>2080</v>
      </c>
    </row>
    <row r="2088" customHeight="1" spans="1:47">
      <c r="A2088" s="184" t="s">
        <v>2323</v>
      </c>
      <c r="B2088" s="185" t="s">
        <v>2381</v>
      </c>
      <c r="C2088" s="167" t="s">
        <v>2386</v>
      </c>
      <c r="D2088" s="186">
        <v>0</v>
      </c>
      <c r="E2088" s="186">
        <v>0.65</v>
      </c>
      <c r="F2088" s="186" t="s">
        <v>160</v>
      </c>
      <c r="G2088" s="186" t="s">
        <v>160</v>
      </c>
      <c r="H2088" s="186" t="s">
        <v>160</v>
      </c>
      <c r="I2088" s="196" t="s">
        <v>160</v>
      </c>
      <c r="J2088" s="186" t="s">
        <v>160</v>
      </c>
      <c r="K2088" s="196" t="s">
        <v>160</v>
      </c>
      <c r="L2088" s="171">
        <v>0.3205</v>
      </c>
      <c r="M2088" s="172">
        <v>856</v>
      </c>
      <c r="N2088" s="173">
        <v>112.95</v>
      </c>
      <c r="O2088" s="173">
        <v>39.07</v>
      </c>
      <c r="Q2088" s="175">
        <v>37.07</v>
      </c>
      <c r="S2088" s="174">
        <f t="shared" si="64"/>
        <v>1.32488</v>
      </c>
      <c r="T2088" s="177">
        <f t="shared" si="65"/>
        <v>-1</v>
      </c>
      <c r="U2088" s="203">
        <v>2.81</v>
      </c>
      <c r="V2088" s="203">
        <v>3.7</v>
      </c>
      <c r="W2088" s="203">
        <v>4.76</v>
      </c>
      <c r="X2088" s="203">
        <v>6.01</v>
      </c>
      <c r="Y2088" s="203">
        <v>6.23</v>
      </c>
      <c r="Z2088" s="203">
        <v>6.29</v>
      </c>
      <c r="AA2088" s="203">
        <v>5.6</v>
      </c>
      <c r="AB2088" s="203">
        <v>5.19</v>
      </c>
      <c r="AC2088" s="203">
        <v>4.54</v>
      </c>
      <c r="AD2088" s="203">
        <v>3.83</v>
      </c>
      <c r="AE2088" s="203">
        <v>2.98</v>
      </c>
      <c r="AF2088" s="203">
        <v>2.48</v>
      </c>
      <c r="AG2088" s="179">
        <v>3.29260871928024</v>
      </c>
      <c r="AH2088" s="179">
        <v>4.33546343819818</v>
      </c>
      <c r="AI2088" s="179">
        <v>5.57751512589819</v>
      </c>
      <c r="AJ2088" s="179">
        <v>7.04219871988407</v>
      </c>
      <c r="AK2088" s="179">
        <v>7.29998303242558</v>
      </c>
      <c r="AL2088" s="179">
        <v>7.3702878449369</v>
      </c>
      <c r="AM2088" s="179">
        <v>6.5617825010567</v>
      </c>
      <c r="AN2088" s="179">
        <v>6.08136628222933</v>
      </c>
      <c r="AO2088" s="179">
        <v>5.31973081335668</v>
      </c>
      <c r="AP2088" s="179">
        <v>4.48779053197271</v>
      </c>
      <c r="AQ2088" s="179">
        <v>3.49180568806231</v>
      </c>
      <c r="AR2088" s="179">
        <v>2.90593225046797</v>
      </c>
      <c r="AS2088" s="177">
        <v>0.8</v>
      </c>
      <c r="AT2088" s="180">
        <v>1.03456323549113</v>
      </c>
      <c r="AU2088" s="181">
        <v>2081</v>
      </c>
    </row>
    <row r="2089" customHeight="1" spans="1:47">
      <c r="A2089" s="184" t="s">
        <v>2323</v>
      </c>
      <c r="B2089" s="185" t="s">
        <v>2381</v>
      </c>
      <c r="C2089" s="167" t="s">
        <v>2387</v>
      </c>
      <c r="D2089" s="186">
        <v>0</v>
      </c>
      <c r="E2089" s="186">
        <v>0.65</v>
      </c>
      <c r="F2089" s="186" t="s">
        <v>160</v>
      </c>
      <c r="G2089" s="186" t="s">
        <v>160</v>
      </c>
      <c r="H2089" s="186" t="s">
        <v>160</v>
      </c>
      <c r="I2089" s="196" t="s">
        <v>160</v>
      </c>
      <c r="J2089" s="186" t="s">
        <v>160</v>
      </c>
      <c r="K2089" s="196" t="s">
        <v>160</v>
      </c>
      <c r="L2089" s="171">
        <v>0.3205</v>
      </c>
      <c r="M2089" s="172">
        <v>926</v>
      </c>
      <c r="N2089" s="173">
        <v>113.25</v>
      </c>
      <c r="O2089" s="173">
        <v>39.18</v>
      </c>
      <c r="Q2089" s="175">
        <v>37.28</v>
      </c>
      <c r="S2089" s="174">
        <f t="shared" si="64"/>
        <v>1.31352</v>
      </c>
      <c r="T2089" s="177">
        <f t="shared" si="65"/>
        <v>-1</v>
      </c>
      <c r="U2089" s="203">
        <v>2.81</v>
      </c>
      <c r="V2089" s="203">
        <v>3.75</v>
      </c>
      <c r="W2089" s="203">
        <v>4.76</v>
      </c>
      <c r="X2089" s="203">
        <v>5.95</v>
      </c>
      <c r="Y2089" s="203">
        <v>6.09</v>
      </c>
      <c r="Z2089" s="203">
        <v>6.23</v>
      </c>
      <c r="AA2089" s="203">
        <v>5.57</v>
      </c>
      <c r="AB2089" s="203">
        <v>5.1</v>
      </c>
      <c r="AC2089" s="203">
        <v>4.48</v>
      </c>
      <c r="AD2089" s="203">
        <v>3.8</v>
      </c>
      <c r="AE2089" s="203">
        <v>2.95</v>
      </c>
      <c r="AF2089" s="203">
        <v>2.47</v>
      </c>
      <c r="AG2089" s="179">
        <v>3.30059906206224</v>
      </c>
      <c r="AH2089" s="179">
        <v>4.40471405079481</v>
      </c>
      <c r="AI2089" s="179">
        <v>5.59105036847555</v>
      </c>
      <c r="AJ2089" s="179">
        <v>6.98881296059443</v>
      </c>
      <c r="AK2089" s="179">
        <v>7.15325561849077</v>
      </c>
      <c r="AL2089" s="179">
        <v>7.31769827638711</v>
      </c>
      <c r="AM2089" s="179">
        <v>6.54246860344723</v>
      </c>
      <c r="AN2089" s="179">
        <v>5.99041110908094</v>
      </c>
      <c r="AO2089" s="179">
        <v>5.26216505268287</v>
      </c>
      <c r="AP2089" s="179">
        <v>4.46344357147207</v>
      </c>
      <c r="AQ2089" s="179">
        <v>3.46504171995858</v>
      </c>
      <c r="AR2089" s="179">
        <v>2.90123832145685</v>
      </c>
      <c r="AS2089" s="177">
        <v>0.8</v>
      </c>
      <c r="AT2089" s="180">
        <v>1.03610737024685</v>
      </c>
      <c r="AU2089" s="181">
        <v>2082</v>
      </c>
    </row>
    <row r="2090" customHeight="1" spans="1:47">
      <c r="A2090" s="184" t="s">
        <v>2323</v>
      </c>
      <c r="B2090" s="185" t="s">
        <v>2381</v>
      </c>
      <c r="C2090" s="167" t="s">
        <v>2388</v>
      </c>
      <c r="D2090" s="186">
        <v>0</v>
      </c>
      <c r="E2090" s="186">
        <v>0.65</v>
      </c>
      <c r="F2090" s="186" t="s">
        <v>160</v>
      </c>
      <c r="G2090" s="186" t="s">
        <v>160</v>
      </c>
      <c r="H2090" s="186" t="s">
        <v>160</v>
      </c>
      <c r="I2090" s="196" t="s">
        <v>160</v>
      </c>
      <c r="J2090" s="186" t="s">
        <v>160</v>
      </c>
      <c r="K2090" s="196" t="s">
        <v>160</v>
      </c>
      <c r="L2090" s="171">
        <v>0.3205</v>
      </c>
      <c r="M2090" s="172">
        <v>1392</v>
      </c>
      <c r="N2090" s="173">
        <v>112.3</v>
      </c>
      <c r="O2090" s="173">
        <v>39</v>
      </c>
      <c r="Q2090" s="175">
        <v>36.9</v>
      </c>
      <c r="S2090" s="174">
        <f t="shared" si="64"/>
        <v>1.32488</v>
      </c>
      <c r="T2090" s="177">
        <f t="shared" si="65"/>
        <v>-1</v>
      </c>
      <c r="U2090" s="203">
        <v>2.81</v>
      </c>
      <c r="V2090" s="203">
        <v>3.7</v>
      </c>
      <c r="W2090" s="203">
        <v>4.76</v>
      </c>
      <c r="X2090" s="203">
        <v>6.01</v>
      </c>
      <c r="Y2090" s="203">
        <v>6.23</v>
      </c>
      <c r="Z2090" s="203">
        <v>6.29</v>
      </c>
      <c r="AA2090" s="203">
        <v>5.6</v>
      </c>
      <c r="AB2090" s="203">
        <v>5.19</v>
      </c>
      <c r="AC2090" s="203">
        <v>4.54</v>
      </c>
      <c r="AD2090" s="203">
        <v>3.83</v>
      </c>
      <c r="AE2090" s="203">
        <v>2.98</v>
      </c>
      <c r="AF2090" s="203">
        <v>2.48</v>
      </c>
      <c r="AG2090" s="179">
        <v>3.28845166354689</v>
      </c>
      <c r="AH2090" s="179">
        <v>4.32998973491939</v>
      </c>
      <c r="AI2090" s="179">
        <v>5.570473280599</v>
      </c>
      <c r="AJ2090" s="179">
        <v>7.0333076505042</v>
      </c>
      <c r="AK2090" s="179">
        <v>7.29076649960751</v>
      </c>
      <c r="AL2090" s="179">
        <v>7.36098254936296</v>
      </c>
      <c r="AM2090" s="179">
        <v>6.55349797717529</v>
      </c>
      <c r="AN2090" s="179">
        <v>6.07368830384639</v>
      </c>
      <c r="AO2090" s="179">
        <v>5.31301443149568</v>
      </c>
      <c r="AP2090" s="179">
        <v>4.48212450938953</v>
      </c>
      <c r="AQ2090" s="179">
        <v>3.48739713785399</v>
      </c>
      <c r="AR2090" s="179">
        <v>2.90226338989191</v>
      </c>
      <c r="AS2090" s="177">
        <v>0.8</v>
      </c>
      <c r="AT2090" s="180">
        <v>1.02948957023288</v>
      </c>
      <c r="AU2090" s="181">
        <v>2083</v>
      </c>
    </row>
    <row r="2091" customHeight="1" spans="1:47">
      <c r="A2091" s="184" t="s">
        <v>2323</v>
      </c>
      <c r="B2091" s="185" t="s">
        <v>2381</v>
      </c>
      <c r="C2091" s="167" t="s">
        <v>2389</v>
      </c>
      <c r="D2091" s="186">
        <v>0</v>
      </c>
      <c r="E2091" s="186">
        <v>0.65</v>
      </c>
      <c r="F2091" s="186" t="s">
        <v>160</v>
      </c>
      <c r="G2091" s="186" t="s">
        <v>160</v>
      </c>
      <c r="H2091" s="186" t="s">
        <v>160</v>
      </c>
      <c r="I2091" s="196" t="s">
        <v>160</v>
      </c>
      <c r="J2091" s="186" t="s">
        <v>160</v>
      </c>
      <c r="K2091" s="196" t="s">
        <v>160</v>
      </c>
      <c r="L2091" s="171">
        <v>0.3205</v>
      </c>
      <c r="M2091" s="172">
        <v>1220</v>
      </c>
      <c r="N2091" s="173">
        <v>111.93</v>
      </c>
      <c r="O2091" s="173">
        <v>38.37</v>
      </c>
      <c r="Q2091" s="175">
        <v>36.67</v>
      </c>
      <c r="S2091" s="174">
        <f t="shared" si="64"/>
        <v>1.325816</v>
      </c>
      <c r="T2091" s="177">
        <f t="shared" si="65"/>
        <v>-1</v>
      </c>
      <c r="U2091" s="203">
        <v>2.95</v>
      </c>
      <c r="V2091" s="203">
        <v>3.79</v>
      </c>
      <c r="W2091" s="203">
        <v>4.76</v>
      </c>
      <c r="X2091" s="203">
        <v>5.91</v>
      </c>
      <c r="Y2091" s="203">
        <v>6.22</v>
      </c>
      <c r="Z2091" s="203">
        <v>6.25</v>
      </c>
      <c r="AA2091" s="203">
        <v>5.58</v>
      </c>
      <c r="AB2091" s="203">
        <v>5.11</v>
      </c>
      <c r="AC2091" s="203">
        <v>4.44</v>
      </c>
      <c r="AD2091" s="203">
        <v>3.83</v>
      </c>
      <c r="AE2091" s="203">
        <v>3.02</v>
      </c>
      <c r="AF2091" s="203">
        <v>2.6</v>
      </c>
      <c r="AG2091" s="179">
        <v>3.44209090854236</v>
      </c>
      <c r="AH2091" s="179">
        <v>4.42221170961883</v>
      </c>
      <c r="AI2091" s="179">
        <v>5.55401787276666</v>
      </c>
      <c r="AJ2091" s="179">
        <v>6.89584992185944</v>
      </c>
      <c r="AK2091" s="179">
        <v>7.25756116987576</v>
      </c>
      <c r="AL2091" s="179">
        <v>7.29256548419992</v>
      </c>
      <c r="AM2091" s="179">
        <v>6.51080246429369</v>
      </c>
      <c r="AN2091" s="179">
        <v>5.96240153988185</v>
      </c>
      <c r="AO2091" s="179">
        <v>5.18063851997562</v>
      </c>
      <c r="AP2091" s="179">
        <v>4.46888412871771</v>
      </c>
      <c r="AQ2091" s="179">
        <v>3.5237676419654</v>
      </c>
      <c r="AR2091" s="179">
        <v>3.03370724142717</v>
      </c>
      <c r="AS2091" s="177">
        <v>0.8</v>
      </c>
      <c r="AT2091" s="180">
        <v>1.02952570941209</v>
      </c>
      <c r="AU2091" s="181">
        <v>2084</v>
      </c>
    </row>
    <row r="2092" customHeight="1" spans="1:47">
      <c r="A2092" s="184" t="s">
        <v>2323</v>
      </c>
      <c r="B2092" s="185" t="s">
        <v>2381</v>
      </c>
      <c r="C2092" s="167" t="s">
        <v>2390</v>
      </c>
      <c r="D2092" s="186">
        <v>0</v>
      </c>
      <c r="E2092" s="186">
        <v>0.65</v>
      </c>
      <c r="F2092" s="186" t="s">
        <v>160</v>
      </c>
      <c r="G2092" s="186" t="s">
        <v>160</v>
      </c>
      <c r="H2092" s="186" t="s">
        <v>160</v>
      </c>
      <c r="I2092" s="196" t="s">
        <v>160</v>
      </c>
      <c r="J2092" s="186" t="s">
        <v>160</v>
      </c>
      <c r="K2092" s="196" t="s">
        <v>160</v>
      </c>
      <c r="L2092" s="171">
        <v>0.3205</v>
      </c>
      <c r="M2092" s="172">
        <v>1518</v>
      </c>
      <c r="N2092" s="173">
        <v>112.2</v>
      </c>
      <c r="O2092" s="173">
        <v>39.08</v>
      </c>
      <c r="Q2092" s="175">
        <v>37.08</v>
      </c>
      <c r="S2092" s="174">
        <f t="shared" si="64"/>
        <v>1.32488</v>
      </c>
      <c r="T2092" s="177">
        <f t="shared" si="65"/>
        <v>-1</v>
      </c>
      <c r="U2092" s="203">
        <v>2.81</v>
      </c>
      <c r="V2092" s="203">
        <v>3.7</v>
      </c>
      <c r="W2092" s="203">
        <v>4.76</v>
      </c>
      <c r="X2092" s="203">
        <v>6.01</v>
      </c>
      <c r="Y2092" s="203">
        <v>6.23</v>
      </c>
      <c r="Z2092" s="203">
        <v>6.29</v>
      </c>
      <c r="AA2092" s="203">
        <v>5.6</v>
      </c>
      <c r="AB2092" s="203">
        <v>5.19</v>
      </c>
      <c r="AC2092" s="203">
        <v>4.54</v>
      </c>
      <c r="AD2092" s="203">
        <v>3.83</v>
      </c>
      <c r="AE2092" s="203">
        <v>2.98</v>
      </c>
      <c r="AF2092" s="203">
        <v>2.48</v>
      </c>
      <c r="AG2092" s="179">
        <v>3.29310077893847</v>
      </c>
      <c r="AH2092" s="179">
        <v>4.33611134593322</v>
      </c>
      <c r="AI2092" s="179">
        <v>5.57834865044381</v>
      </c>
      <c r="AJ2092" s="179">
        <v>7.04325113217801</v>
      </c>
      <c r="AK2092" s="179">
        <v>7.30107396896323</v>
      </c>
      <c r="AL2092" s="179">
        <v>7.37138928808647</v>
      </c>
      <c r="AM2092" s="179">
        <v>6.56276311816919</v>
      </c>
      <c r="AN2092" s="179">
        <v>6.08227510416038</v>
      </c>
      <c r="AO2092" s="179">
        <v>5.3205258136586</v>
      </c>
      <c r="AP2092" s="179">
        <v>4.48846120403357</v>
      </c>
      <c r="AQ2092" s="179">
        <v>3.49232751645432</v>
      </c>
      <c r="AR2092" s="179">
        <v>2.90636652376064</v>
      </c>
      <c r="AS2092" s="177">
        <v>0.8</v>
      </c>
      <c r="AT2092" s="180">
        <v>1.02839093918499</v>
      </c>
      <c r="AU2092" s="181">
        <v>2085</v>
      </c>
    </row>
    <row r="2093" customHeight="1" spans="1:47">
      <c r="A2093" s="184" t="s">
        <v>2323</v>
      </c>
      <c r="B2093" s="185" t="s">
        <v>2381</v>
      </c>
      <c r="C2093" s="167" t="s">
        <v>2391</v>
      </c>
      <c r="D2093" s="186">
        <v>0</v>
      </c>
      <c r="E2093" s="186">
        <v>0.65</v>
      </c>
      <c r="F2093" s="186" t="s">
        <v>160</v>
      </c>
      <c r="G2093" s="186" t="s">
        <v>160</v>
      </c>
      <c r="H2093" s="186" t="s">
        <v>160</v>
      </c>
      <c r="I2093" s="196" t="s">
        <v>160</v>
      </c>
      <c r="J2093" s="186" t="s">
        <v>160</v>
      </c>
      <c r="K2093" s="196" t="s">
        <v>160</v>
      </c>
      <c r="L2093" s="171">
        <v>0.3205</v>
      </c>
      <c r="M2093" s="172">
        <v>1423</v>
      </c>
      <c r="N2093" s="173">
        <v>111.85</v>
      </c>
      <c r="O2093" s="173">
        <v>38.9</v>
      </c>
      <c r="Q2093" s="175">
        <v>37.5</v>
      </c>
      <c r="S2093" s="174">
        <f t="shared" si="64"/>
        <v>1.325816</v>
      </c>
      <c r="T2093" s="177">
        <f t="shared" si="65"/>
        <v>-1</v>
      </c>
      <c r="U2093" s="203">
        <v>2.95</v>
      </c>
      <c r="V2093" s="203">
        <v>3.79</v>
      </c>
      <c r="W2093" s="203">
        <v>4.76</v>
      </c>
      <c r="X2093" s="203">
        <v>5.91</v>
      </c>
      <c r="Y2093" s="203">
        <v>6.22</v>
      </c>
      <c r="Z2093" s="203">
        <v>6.25</v>
      </c>
      <c r="AA2093" s="203">
        <v>5.58</v>
      </c>
      <c r="AB2093" s="203">
        <v>5.11</v>
      </c>
      <c r="AC2093" s="203">
        <v>4.44</v>
      </c>
      <c r="AD2093" s="203">
        <v>3.83</v>
      </c>
      <c r="AE2093" s="203">
        <v>3.02</v>
      </c>
      <c r="AF2093" s="203">
        <v>2.6</v>
      </c>
      <c r="AG2093" s="179">
        <v>3.4732237354203</v>
      </c>
      <c r="AH2093" s="179">
        <v>4.4622094770315</v>
      </c>
      <c r="AI2093" s="179">
        <v>5.60425253579682</v>
      </c>
      <c r="AJ2093" s="179">
        <v>6.95822111062169</v>
      </c>
      <c r="AK2093" s="179">
        <v>7.32320394383534</v>
      </c>
      <c r="AL2093" s="179">
        <v>7.3585248631786</v>
      </c>
      <c r="AM2093" s="179">
        <v>6.56969099784586</v>
      </c>
      <c r="AN2093" s="179">
        <v>6.01632992813482</v>
      </c>
      <c r="AO2093" s="179">
        <v>5.22749606280208</v>
      </c>
      <c r="AP2093" s="179">
        <v>4.50930403615585</v>
      </c>
      <c r="AQ2093" s="179">
        <v>3.5556392138879</v>
      </c>
      <c r="AR2093" s="179">
        <v>3.0611463430823</v>
      </c>
      <c r="AS2093" s="177">
        <v>0.8</v>
      </c>
      <c r="AT2093" s="180">
        <v>1.0393267688803</v>
      </c>
      <c r="AU2093" s="181">
        <v>2086</v>
      </c>
    </row>
    <row r="2094" customHeight="1" spans="1:47">
      <c r="A2094" s="184" t="s">
        <v>2323</v>
      </c>
      <c r="B2094" s="185" t="s">
        <v>2381</v>
      </c>
      <c r="C2094" s="167" t="s">
        <v>2392</v>
      </c>
      <c r="D2094" s="186">
        <v>0</v>
      </c>
      <c r="E2094" s="186">
        <v>0.65</v>
      </c>
      <c r="F2094" s="186" t="s">
        <v>160</v>
      </c>
      <c r="G2094" s="186" t="s">
        <v>160</v>
      </c>
      <c r="H2094" s="186" t="s">
        <v>160</v>
      </c>
      <c r="I2094" s="196" t="s">
        <v>160</v>
      </c>
      <c r="J2094" s="186" t="s">
        <v>160</v>
      </c>
      <c r="K2094" s="196" t="s">
        <v>160</v>
      </c>
      <c r="L2094" s="171">
        <v>0.3205</v>
      </c>
      <c r="M2094" s="172">
        <v>1348</v>
      </c>
      <c r="N2094" s="173">
        <v>111.57</v>
      </c>
      <c r="O2094" s="173">
        <v>38.7</v>
      </c>
      <c r="Q2094" s="175">
        <v>37.2</v>
      </c>
      <c r="S2094" s="174">
        <f t="shared" si="64"/>
        <v>1.325816</v>
      </c>
      <c r="T2094" s="177">
        <f t="shared" si="65"/>
        <v>-1</v>
      </c>
      <c r="U2094" s="203">
        <v>2.95</v>
      </c>
      <c r="V2094" s="203">
        <v>3.79</v>
      </c>
      <c r="W2094" s="203">
        <v>4.76</v>
      </c>
      <c r="X2094" s="203">
        <v>5.91</v>
      </c>
      <c r="Y2094" s="203">
        <v>6.22</v>
      </c>
      <c r="Z2094" s="203">
        <v>6.25</v>
      </c>
      <c r="AA2094" s="203">
        <v>5.58</v>
      </c>
      <c r="AB2094" s="203">
        <v>5.11</v>
      </c>
      <c r="AC2094" s="203">
        <v>4.44</v>
      </c>
      <c r="AD2094" s="203">
        <v>3.83</v>
      </c>
      <c r="AE2094" s="203">
        <v>3.02</v>
      </c>
      <c r="AF2094" s="203">
        <v>2.6</v>
      </c>
      <c r="AG2094" s="179">
        <v>3.46160010137153</v>
      </c>
      <c r="AH2094" s="179">
        <v>4.44727606244004</v>
      </c>
      <c r="AI2094" s="179">
        <v>5.58549711272152</v>
      </c>
      <c r="AJ2094" s="179">
        <v>6.93493444037483</v>
      </c>
      <c r="AK2094" s="179">
        <v>7.29869580695964</v>
      </c>
      <c r="AL2094" s="179">
        <v>7.33389851985494</v>
      </c>
      <c r="AM2094" s="179">
        <v>6.54770459852649</v>
      </c>
      <c r="AN2094" s="179">
        <v>5.9961954298334</v>
      </c>
      <c r="AO2094" s="179">
        <v>5.21000150850495</v>
      </c>
      <c r="AP2094" s="179">
        <v>4.49421301296711</v>
      </c>
      <c r="AQ2094" s="179">
        <v>3.54373976479391</v>
      </c>
      <c r="AR2094" s="179">
        <v>3.05090178425966</v>
      </c>
      <c r="AS2094" s="177">
        <v>0.8</v>
      </c>
      <c r="AT2094" s="180">
        <v>1.04198293108745</v>
      </c>
      <c r="AU2094" s="181">
        <v>2087</v>
      </c>
    </row>
    <row r="2095" customHeight="1" spans="1:47">
      <c r="A2095" s="184" t="s">
        <v>2323</v>
      </c>
      <c r="B2095" s="185" t="s">
        <v>2381</v>
      </c>
      <c r="C2095" s="167" t="s">
        <v>2393</v>
      </c>
      <c r="D2095" s="186">
        <v>0</v>
      </c>
      <c r="E2095" s="186">
        <v>0.65</v>
      </c>
      <c r="F2095" s="186" t="s">
        <v>160</v>
      </c>
      <c r="G2095" s="186" t="s">
        <v>160</v>
      </c>
      <c r="H2095" s="186" t="s">
        <v>160</v>
      </c>
      <c r="I2095" s="196" t="s">
        <v>160</v>
      </c>
      <c r="J2095" s="186" t="s">
        <v>160</v>
      </c>
      <c r="K2095" s="196" t="s">
        <v>160</v>
      </c>
      <c r="L2095" s="171">
        <v>0.3205</v>
      </c>
      <c r="M2095" s="172">
        <v>857</v>
      </c>
      <c r="N2095" s="173">
        <v>111.13</v>
      </c>
      <c r="O2095" s="173">
        <v>39.38</v>
      </c>
      <c r="Q2095" s="175">
        <v>37.38</v>
      </c>
      <c r="S2095" s="174">
        <f t="shared" si="64"/>
        <v>1.33816</v>
      </c>
      <c r="T2095" s="177">
        <f t="shared" si="65"/>
        <v>-1</v>
      </c>
      <c r="U2095" s="203">
        <v>2.84</v>
      </c>
      <c r="V2095" s="203">
        <v>3.74</v>
      </c>
      <c r="W2095" s="203">
        <v>4.79</v>
      </c>
      <c r="X2095" s="203">
        <v>5.99</v>
      </c>
      <c r="Y2095" s="203">
        <v>6.38</v>
      </c>
      <c r="Z2095" s="203">
        <v>6.37</v>
      </c>
      <c r="AA2095" s="203">
        <v>5.81</v>
      </c>
      <c r="AB2095" s="203">
        <v>5.23</v>
      </c>
      <c r="AC2095" s="203">
        <v>4.52</v>
      </c>
      <c r="AD2095" s="203">
        <v>3.83</v>
      </c>
      <c r="AE2095" s="203">
        <v>2.96</v>
      </c>
      <c r="AF2095" s="203">
        <v>2.5</v>
      </c>
      <c r="AG2095" s="179">
        <v>3.34261565134214</v>
      </c>
      <c r="AH2095" s="179">
        <v>4.40189525916183</v>
      </c>
      <c r="AI2095" s="179">
        <v>5.63772146828481</v>
      </c>
      <c r="AJ2095" s="179">
        <v>7.05009427871107</v>
      </c>
      <c r="AK2095" s="179">
        <v>7.5091154420996</v>
      </c>
      <c r="AL2095" s="179">
        <v>7.49734566867938</v>
      </c>
      <c r="AM2095" s="179">
        <v>6.83823835714713</v>
      </c>
      <c r="AN2095" s="179">
        <v>6.15559149877444</v>
      </c>
      <c r="AO2095" s="179">
        <v>5.3199375859389</v>
      </c>
      <c r="AP2095" s="179">
        <v>4.5078232199438</v>
      </c>
      <c r="AQ2095" s="179">
        <v>3.48385293238477</v>
      </c>
      <c r="AR2095" s="179">
        <v>2.9424433550547</v>
      </c>
      <c r="AS2095" s="177">
        <v>0.8</v>
      </c>
      <c r="AT2095" s="180">
        <v>1.02782928677081</v>
      </c>
      <c r="AU2095" s="181">
        <v>2088</v>
      </c>
    </row>
    <row r="2096" customHeight="1" spans="1:47">
      <c r="A2096" s="184" t="s">
        <v>2323</v>
      </c>
      <c r="B2096" s="185" t="s">
        <v>2381</v>
      </c>
      <c r="C2096" s="167" t="s">
        <v>2394</v>
      </c>
      <c r="D2096" s="186">
        <v>0</v>
      </c>
      <c r="E2096" s="186">
        <v>0.65</v>
      </c>
      <c r="F2096" s="186" t="s">
        <v>160</v>
      </c>
      <c r="G2096" s="186" t="s">
        <v>160</v>
      </c>
      <c r="H2096" s="186" t="s">
        <v>160</v>
      </c>
      <c r="I2096" s="196" t="s">
        <v>160</v>
      </c>
      <c r="J2096" s="186" t="s">
        <v>160</v>
      </c>
      <c r="K2096" s="196" t="s">
        <v>160</v>
      </c>
      <c r="L2096" s="171">
        <v>0.3205</v>
      </c>
      <c r="N2096" s="173">
        <v>112.73</v>
      </c>
      <c r="O2096" s="173">
        <v>38.42</v>
      </c>
      <c r="Q2096" s="175">
        <v>37.53</v>
      </c>
      <c r="S2096" s="174">
        <f t="shared" si="64"/>
        <v>1.33816</v>
      </c>
      <c r="T2096" s="177">
        <f t="shared" si="65"/>
        <v>-1</v>
      </c>
      <c r="U2096" s="203">
        <v>2.84</v>
      </c>
      <c r="V2096" s="203">
        <v>3.74</v>
      </c>
      <c r="W2096" s="203">
        <v>4.79</v>
      </c>
      <c r="X2096" s="203">
        <v>5.99</v>
      </c>
      <c r="Y2096" s="203">
        <v>6.38</v>
      </c>
      <c r="Z2096" s="203">
        <v>6.37</v>
      </c>
      <c r="AA2096" s="203">
        <v>5.81</v>
      </c>
      <c r="AB2096" s="203">
        <v>5.23</v>
      </c>
      <c r="AC2096" s="203">
        <v>4.52</v>
      </c>
      <c r="AD2096" s="203">
        <v>3.83</v>
      </c>
      <c r="AE2096" s="203">
        <v>2.96</v>
      </c>
      <c r="AF2096" s="203">
        <v>2.5</v>
      </c>
      <c r="AG2096" s="179">
        <v>3.3453491959108</v>
      </c>
      <c r="AH2096" s="179">
        <v>4.40549506785437</v>
      </c>
      <c r="AI2096" s="179">
        <v>5.64233191845519</v>
      </c>
      <c r="AJ2096" s="179">
        <v>7.05585974771328</v>
      </c>
      <c r="AK2096" s="179">
        <v>7.51525629222215</v>
      </c>
      <c r="AL2096" s="179">
        <v>7.503476893645</v>
      </c>
      <c r="AM2096" s="179">
        <v>6.84383057332456</v>
      </c>
      <c r="AN2096" s="179">
        <v>6.16062545584982</v>
      </c>
      <c r="AO2096" s="179">
        <v>5.32428815687212</v>
      </c>
      <c r="AP2096" s="179">
        <v>4.51150965504872</v>
      </c>
      <c r="AQ2096" s="179">
        <v>3.48670197883661</v>
      </c>
      <c r="AR2096" s="179">
        <v>2.94484964428768</v>
      </c>
      <c r="AS2096" s="177">
        <v>0.8</v>
      </c>
      <c r="AT2096" s="180">
        <v>1.02084214826595</v>
      </c>
      <c r="AU2096" s="181">
        <v>2089</v>
      </c>
    </row>
    <row r="2097" customHeight="1" spans="1:47">
      <c r="A2097" s="184" t="s">
        <v>2323</v>
      </c>
      <c r="B2097" s="185" t="s">
        <v>2381</v>
      </c>
      <c r="C2097" s="167" t="s">
        <v>2395</v>
      </c>
      <c r="D2097" s="186">
        <v>0</v>
      </c>
      <c r="E2097" s="186">
        <v>0.65</v>
      </c>
      <c r="F2097" s="186" t="s">
        <v>160</v>
      </c>
      <c r="G2097" s="186" t="s">
        <v>160</v>
      </c>
      <c r="H2097" s="186" t="s">
        <v>160</v>
      </c>
      <c r="I2097" s="196" t="s">
        <v>160</v>
      </c>
      <c r="J2097" s="186" t="s">
        <v>160</v>
      </c>
      <c r="K2097" s="196" t="s">
        <v>160</v>
      </c>
      <c r="L2097" s="171">
        <v>0.3205</v>
      </c>
      <c r="M2097" s="172">
        <v>1148</v>
      </c>
      <c r="N2097" s="173">
        <v>111.5</v>
      </c>
      <c r="O2097" s="173">
        <v>39.43</v>
      </c>
      <c r="Q2097" s="175">
        <v>37.53</v>
      </c>
      <c r="S2097" s="174">
        <f t="shared" si="64"/>
        <v>1.33816</v>
      </c>
      <c r="T2097" s="177">
        <f t="shared" si="65"/>
        <v>-1</v>
      </c>
      <c r="U2097" s="203">
        <v>2.84</v>
      </c>
      <c r="V2097" s="203">
        <v>3.74</v>
      </c>
      <c r="W2097" s="203">
        <v>4.79</v>
      </c>
      <c r="X2097" s="203">
        <v>5.99</v>
      </c>
      <c r="Y2097" s="203">
        <v>6.38</v>
      </c>
      <c r="Z2097" s="203">
        <v>6.37</v>
      </c>
      <c r="AA2097" s="203">
        <v>5.81</v>
      </c>
      <c r="AB2097" s="203">
        <v>5.23</v>
      </c>
      <c r="AC2097" s="203">
        <v>4.52</v>
      </c>
      <c r="AD2097" s="203">
        <v>3.83</v>
      </c>
      <c r="AE2097" s="203">
        <v>2.96</v>
      </c>
      <c r="AF2097" s="203">
        <v>2.5</v>
      </c>
      <c r="AG2097" s="179">
        <v>3.3453491959108</v>
      </c>
      <c r="AH2097" s="179">
        <v>4.40549506785437</v>
      </c>
      <c r="AI2097" s="179">
        <v>5.64233191845519</v>
      </c>
      <c r="AJ2097" s="179">
        <v>7.05585974771328</v>
      </c>
      <c r="AK2097" s="179">
        <v>7.51525629222215</v>
      </c>
      <c r="AL2097" s="179">
        <v>7.503476893645</v>
      </c>
      <c r="AM2097" s="179">
        <v>6.84383057332456</v>
      </c>
      <c r="AN2097" s="179">
        <v>6.16062545584982</v>
      </c>
      <c r="AO2097" s="179">
        <v>5.32428815687212</v>
      </c>
      <c r="AP2097" s="179">
        <v>4.51150965504872</v>
      </c>
      <c r="AQ2097" s="179">
        <v>3.48670197883661</v>
      </c>
      <c r="AR2097" s="179">
        <v>2.94484964428768</v>
      </c>
      <c r="AS2097" s="177">
        <v>0.8</v>
      </c>
      <c r="AT2097" s="180">
        <v>1.02109018223201</v>
      </c>
      <c r="AU2097" s="181">
        <v>2090</v>
      </c>
    </row>
    <row r="2098" customHeight="1" spans="1:47">
      <c r="A2098" s="184" t="s">
        <v>2323</v>
      </c>
      <c r="B2098" s="185" t="s">
        <v>2381</v>
      </c>
      <c r="C2098" s="167" t="s">
        <v>2396</v>
      </c>
      <c r="D2098" s="186">
        <v>0</v>
      </c>
      <c r="E2098" s="186">
        <v>0.65</v>
      </c>
      <c r="F2098" s="186" t="s">
        <v>160</v>
      </c>
      <c r="G2098" s="186" t="s">
        <v>160</v>
      </c>
      <c r="H2098" s="186" t="s">
        <v>160</v>
      </c>
      <c r="I2098" s="196" t="s">
        <v>160</v>
      </c>
      <c r="J2098" s="186" t="s">
        <v>160</v>
      </c>
      <c r="K2098" s="196" t="s">
        <v>160</v>
      </c>
      <c r="L2098" s="171">
        <v>0.3205</v>
      </c>
      <c r="M2098" s="172">
        <v>824</v>
      </c>
      <c r="N2098" s="173">
        <v>112.7</v>
      </c>
      <c r="O2098" s="173">
        <v>38.73</v>
      </c>
      <c r="Q2098" s="175">
        <v>37.73</v>
      </c>
      <c r="S2098" s="174">
        <f t="shared" si="64"/>
        <v>1.299568</v>
      </c>
      <c r="T2098" s="177">
        <f t="shared" si="65"/>
        <v>-1</v>
      </c>
      <c r="U2098" s="203">
        <v>2.98</v>
      </c>
      <c r="V2098" s="203">
        <v>3.8</v>
      </c>
      <c r="W2098" s="203">
        <v>4.72</v>
      </c>
      <c r="X2098" s="203">
        <v>5.83</v>
      </c>
      <c r="Y2098" s="203">
        <v>6.01</v>
      </c>
      <c r="Z2098" s="203">
        <v>6.02</v>
      </c>
      <c r="AA2098" s="203">
        <v>5.3</v>
      </c>
      <c r="AB2098" s="203">
        <v>4.9</v>
      </c>
      <c r="AC2098" s="203">
        <v>4.35</v>
      </c>
      <c r="AD2098" s="203">
        <v>3.84</v>
      </c>
      <c r="AE2098" s="203">
        <v>3.03</v>
      </c>
      <c r="AF2098" s="203">
        <v>2.61</v>
      </c>
      <c r="AG2098" s="179">
        <v>3.51511074449355</v>
      </c>
      <c r="AH2098" s="179">
        <v>4.48235598291124</v>
      </c>
      <c r="AI2098" s="179">
        <v>5.56755795772133</v>
      </c>
      <c r="AJ2098" s="179">
        <v>6.87687773167699</v>
      </c>
      <c r="AK2098" s="179">
        <v>7.08919985718331</v>
      </c>
      <c r="AL2098" s="179">
        <v>7.10099553082255</v>
      </c>
      <c r="AM2098" s="179">
        <v>6.25170702879726</v>
      </c>
      <c r="AN2098" s="179">
        <v>5.77988008322766</v>
      </c>
      <c r="AO2098" s="179">
        <v>5.13111803306945</v>
      </c>
      <c r="AP2098" s="179">
        <v>4.5295386774682</v>
      </c>
      <c r="AQ2098" s="179">
        <v>3.57408911268975</v>
      </c>
      <c r="AR2098" s="179">
        <v>3.07867081984167</v>
      </c>
      <c r="AS2098" s="177">
        <v>0.8</v>
      </c>
      <c r="AT2098" s="180">
        <v>1.02064518011643</v>
      </c>
      <c r="AU2098" s="181">
        <v>2091</v>
      </c>
    </row>
    <row r="2099" customHeight="1" spans="1:47">
      <c r="A2099" s="184" t="s">
        <v>2323</v>
      </c>
      <c r="B2099" s="185" t="s">
        <v>2397</v>
      </c>
      <c r="C2099" s="167" t="s">
        <v>2398</v>
      </c>
      <c r="D2099" s="186">
        <v>0</v>
      </c>
      <c r="E2099" s="186">
        <v>0.75</v>
      </c>
      <c r="F2099" s="186" t="s">
        <v>160</v>
      </c>
      <c r="G2099" s="186" t="s">
        <v>160</v>
      </c>
      <c r="H2099" s="186" t="s">
        <v>160</v>
      </c>
      <c r="I2099" s="196" t="s">
        <v>160</v>
      </c>
      <c r="J2099" s="186" t="s">
        <v>160</v>
      </c>
      <c r="K2099" s="196" t="s">
        <v>160</v>
      </c>
      <c r="L2099" s="171">
        <v>0.3205</v>
      </c>
      <c r="M2099" s="172">
        <v>811</v>
      </c>
      <c r="N2099" s="173">
        <v>112.75</v>
      </c>
      <c r="O2099" s="173">
        <v>37.68</v>
      </c>
      <c r="Q2099" s="175">
        <v>36.48</v>
      </c>
      <c r="S2099" s="174">
        <f t="shared" si="64"/>
        <v>1.302496</v>
      </c>
      <c r="T2099" s="177">
        <f t="shared" si="65"/>
        <v>-1</v>
      </c>
      <c r="U2099" s="203">
        <v>3.05</v>
      </c>
      <c r="V2099" s="203">
        <v>3.83</v>
      </c>
      <c r="W2099" s="203">
        <v>4.68</v>
      </c>
      <c r="X2099" s="203">
        <v>5.84</v>
      </c>
      <c r="Y2099" s="203">
        <v>6.11</v>
      </c>
      <c r="Z2099" s="203">
        <v>5.96</v>
      </c>
      <c r="AA2099" s="203">
        <v>5.31</v>
      </c>
      <c r="AB2099" s="203">
        <v>4.8</v>
      </c>
      <c r="AC2099" s="203">
        <v>4.31</v>
      </c>
      <c r="AD2099" s="203">
        <v>3.83</v>
      </c>
      <c r="AE2099" s="203">
        <v>3.09</v>
      </c>
      <c r="AF2099" s="203">
        <v>2.7</v>
      </c>
      <c r="AG2099" s="179">
        <v>3.55045911849249</v>
      </c>
      <c r="AH2099" s="179">
        <v>4.45844538486107</v>
      </c>
      <c r="AI2099" s="179">
        <v>5.44791759821143</v>
      </c>
      <c r="AJ2099" s="179">
        <v>6.79825614819547</v>
      </c>
      <c r="AK2099" s="179">
        <v>7.11255908655382</v>
      </c>
      <c r="AL2099" s="179">
        <v>6.9379463430214</v>
      </c>
      <c r="AM2099" s="179">
        <v>6.18129112104759</v>
      </c>
      <c r="AN2099" s="179">
        <v>5.58760779303737</v>
      </c>
      <c r="AO2099" s="179">
        <v>5.0172061641648</v>
      </c>
      <c r="AP2099" s="179">
        <v>4.45844538486107</v>
      </c>
      <c r="AQ2099" s="179">
        <v>3.59702251676781</v>
      </c>
      <c r="AR2099" s="179">
        <v>3.14302938358352</v>
      </c>
      <c r="AS2099" s="177">
        <v>0.8</v>
      </c>
      <c r="AT2099" s="180">
        <v>1.02064518011643</v>
      </c>
      <c r="AU2099" s="181">
        <v>2092</v>
      </c>
    </row>
    <row r="2100" customHeight="1" spans="1:47">
      <c r="A2100" s="184" t="s">
        <v>2323</v>
      </c>
      <c r="B2100" s="185" t="s">
        <v>2397</v>
      </c>
      <c r="C2100" s="167" t="s">
        <v>2399</v>
      </c>
      <c r="D2100" s="186">
        <v>0</v>
      </c>
      <c r="E2100" s="186">
        <v>0.75</v>
      </c>
      <c r="F2100" s="186" t="s">
        <v>160</v>
      </c>
      <c r="G2100" s="186" t="s">
        <v>160</v>
      </c>
      <c r="H2100" s="186" t="s">
        <v>160</v>
      </c>
      <c r="I2100" s="196" t="s">
        <v>160</v>
      </c>
      <c r="J2100" s="186" t="s">
        <v>160</v>
      </c>
      <c r="K2100" s="196" t="s">
        <v>160</v>
      </c>
      <c r="L2100" s="171">
        <v>0.3205</v>
      </c>
      <c r="M2100" s="172">
        <v>795</v>
      </c>
      <c r="N2100" s="173">
        <v>112.75</v>
      </c>
      <c r="O2100" s="173">
        <v>37.68</v>
      </c>
      <c r="Q2100" s="175">
        <v>36.48</v>
      </c>
      <c r="S2100" s="174">
        <f t="shared" si="64"/>
        <v>1.302496</v>
      </c>
      <c r="T2100" s="177">
        <f t="shared" si="65"/>
        <v>-1</v>
      </c>
      <c r="U2100" s="203">
        <v>3.05</v>
      </c>
      <c r="V2100" s="203">
        <v>3.83</v>
      </c>
      <c r="W2100" s="203">
        <v>4.68</v>
      </c>
      <c r="X2100" s="203">
        <v>5.84</v>
      </c>
      <c r="Y2100" s="203">
        <v>6.11</v>
      </c>
      <c r="Z2100" s="203">
        <v>5.96</v>
      </c>
      <c r="AA2100" s="203">
        <v>5.31</v>
      </c>
      <c r="AB2100" s="203">
        <v>4.8</v>
      </c>
      <c r="AC2100" s="203">
        <v>4.31</v>
      </c>
      <c r="AD2100" s="203">
        <v>3.83</v>
      </c>
      <c r="AE2100" s="203">
        <v>3.09</v>
      </c>
      <c r="AF2100" s="203">
        <v>2.7</v>
      </c>
      <c r="AG2100" s="179">
        <v>3.55045911849249</v>
      </c>
      <c r="AH2100" s="179">
        <v>4.45844538486107</v>
      </c>
      <c r="AI2100" s="179">
        <v>5.44791759821143</v>
      </c>
      <c r="AJ2100" s="179">
        <v>6.79825614819547</v>
      </c>
      <c r="AK2100" s="179">
        <v>7.11255908655382</v>
      </c>
      <c r="AL2100" s="179">
        <v>6.9379463430214</v>
      </c>
      <c r="AM2100" s="179">
        <v>6.18129112104759</v>
      </c>
      <c r="AN2100" s="179">
        <v>5.58760779303737</v>
      </c>
      <c r="AO2100" s="179">
        <v>5.0172061641648</v>
      </c>
      <c r="AP2100" s="179">
        <v>4.45844538486107</v>
      </c>
      <c r="AQ2100" s="179">
        <v>3.59702251676781</v>
      </c>
      <c r="AR2100" s="179">
        <v>3.14302938358352</v>
      </c>
      <c r="AS2100" s="177">
        <v>0.8</v>
      </c>
      <c r="AT2100" s="180">
        <v>1.0208786238492</v>
      </c>
      <c r="AU2100" s="181">
        <v>2093</v>
      </c>
    </row>
    <row r="2101" customHeight="1" spans="1:47">
      <c r="A2101" s="184" t="s">
        <v>2323</v>
      </c>
      <c r="B2101" s="185" t="s">
        <v>2397</v>
      </c>
      <c r="C2101" s="167" t="s">
        <v>2400</v>
      </c>
      <c r="D2101" s="186">
        <v>0</v>
      </c>
      <c r="E2101" s="186">
        <v>0.75</v>
      </c>
      <c r="F2101" s="186" t="s">
        <v>160</v>
      </c>
      <c r="G2101" s="186" t="s">
        <v>160</v>
      </c>
      <c r="H2101" s="186" t="s">
        <v>160</v>
      </c>
      <c r="I2101" s="196" t="s">
        <v>160</v>
      </c>
      <c r="J2101" s="186" t="s">
        <v>160</v>
      </c>
      <c r="K2101" s="196" t="s">
        <v>160</v>
      </c>
      <c r="L2101" s="171">
        <v>0.3205</v>
      </c>
      <c r="M2101" s="172">
        <v>1001</v>
      </c>
      <c r="N2101" s="173">
        <v>112.97</v>
      </c>
      <c r="O2101" s="173">
        <v>37.07</v>
      </c>
      <c r="Q2101" s="175">
        <v>35.57</v>
      </c>
      <c r="S2101" s="174">
        <f t="shared" si="64"/>
        <v>1.302496</v>
      </c>
      <c r="T2101" s="177">
        <f t="shared" si="65"/>
        <v>-1</v>
      </c>
      <c r="U2101" s="203">
        <v>3.05</v>
      </c>
      <c r="V2101" s="203">
        <v>3.83</v>
      </c>
      <c r="W2101" s="203">
        <v>4.68</v>
      </c>
      <c r="X2101" s="203">
        <v>5.84</v>
      </c>
      <c r="Y2101" s="203">
        <v>6.11</v>
      </c>
      <c r="Z2101" s="203">
        <v>5.96</v>
      </c>
      <c r="AA2101" s="203">
        <v>5.31</v>
      </c>
      <c r="AB2101" s="203">
        <v>4.8</v>
      </c>
      <c r="AC2101" s="203">
        <v>4.31</v>
      </c>
      <c r="AD2101" s="203">
        <v>3.83</v>
      </c>
      <c r="AE2101" s="203">
        <v>3.09</v>
      </c>
      <c r="AF2101" s="203">
        <v>2.7</v>
      </c>
      <c r="AG2101" s="179">
        <v>3.516439513058</v>
      </c>
      <c r="AH2101" s="179">
        <v>4.41572568361054</v>
      </c>
      <c r="AI2101" s="179">
        <v>5.39571702331523</v>
      </c>
      <c r="AJ2101" s="179">
        <v>6.73311696926516</v>
      </c>
      <c r="AK2101" s="179">
        <v>7.04440833599489</v>
      </c>
      <c r="AL2101" s="179">
        <v>6.87146868781171</v>
      </c>
      <c r="AM2101" s="179">
        <v>6.12206354568459</v>
      </c>
      <c r="AN2101" s="179">
        <v>5.53406874186178</v>
      </c>
      <c r="AO2101" s="179">
        <v>4.96913255779672</v>
      </c>
      <c r="AP2101" s="179">
        <v>4.41572568361054</v>
      </c>
      <c r="AQ2101" s="179">
        <v>3.56255675257352</v>
      </c>
      <c r="AR2101" s="179">
        <v>3.11291366729725</v>
      </c>
      <c r="AS2101" s="177">
        <v>0.8</v>
      </c>
      <c r="AT2101" s="180">
        <v>1.0205357533667</v>
      </c>
      <c r="AU2101" s="181">
        <v>2094</v>
      </c>
    </row>
    <row r="2102" customHeight="1" spans="1:47">
      <c r="A2102" s="184" t="s">
        <v>2323</v>
      </c>
      <c r="B2102" s="185" t="s">
        <v>2397</v>
      </c>
      <c r="C2102" s="167" t="s">
        <v>2401</v>
      </c>
      <c r="D2102" s="186">
        <v>0</v>
      </c>
      <c r="E2102" s="186">
        <v>0.75</v>
      </c>
      <c r="F2102" s="186" t="s">
        <v>160</v>
      </c>
      <c r="G2102" s="186" t="s">
        <v>160</v>
      </c>
      <c r="H2102" s="186" t="s">
        <v>160</v>
      </c>
      <c r="I2102" s="196" t="s">
        <v>160</v>
      </c>
      <c r="J2102" s="186" t="s">
        <v>160</v>
      </c>
      <c r="K2102" s="196" t="s">
        <v>160</v>
      </c>
      <c r="L2102" s="171">
        <v>0.3205</v>
      </c>
      <c r="M2102" s="172">
        <v>1145</v>
      </c>
      <c r="N2102" s="173">
        <v>113.37</v>
      </c>
      <c r="O2102" s="173">
        <v>37.07</v>
      </c>
      <c r="Q2102" s="175">
        <v>35.37</v>
      </c>
      <c r="S2102" s="174">
        <f t="shared" si="64"/>
        <v>1.28792</v>
      </c>
      <c r="T2102" s="177">
        <f t="shared" si="65"/>
        <v>-1</v>
      </c>
      <c r="U2102" s="203">
        <v>2.99</v>
      </c>
      <c r="V2102" s="203">
        <v>3.79</v>
      </c>
      <c r="W2102" s="203">
        <v>4.67</v>
      </c>
      <c r="X2102" s="203">
        <v>5.86</v>
      </c>
      <c r="Y2102" s="203">
        <v>6.04</v>
      </c>
      <c r="Z2102" s="203">
        <v>5.79</v>
      </c>
      <c r="AA2102" s="203">
        <v>5.24</v>
      </c>
      <c r="AB2102" s="203">
        <v>4.76</v>
      </c>
      <c r="AC2102" s="203">
        <v>4.25</v>
      </c>
      <c r="AD2102" s="203">
        <v>3.82</v>
      </c>
      <c r="AE2102" s="203">
        <v>3.04</v>
      </c>
      <c r="AF2102" s="203">
        <v>2.66</v>
      </c>
      <c r="AG2102" s="179">
        <v>3.44086800422386</v>
      </c>
      <c r="AH2102" s="179">
        <v>4.36150158394931</v>
      </c>
      <c r="AI2102" s="179">
        <v>5.37419852164731</v>
      </c>
      <c r="AJ2102" s="179">
        <v>6.74364097148891</v>
      </c>
      <c r="AK2102" s="179">
        <v>6.95078352692714</v>
      </c>
      <c r="AL2102" s="179">
        <v>6.66308553326293</v>
      </c>
      <c r="AM2102" s="179">
        <v>6.03014994720169</v>
      </c>
      <c r="AN2102" s="179">
        <v>5.47776979936642</v>
      </c>
      <c r="AO2102" s="179">
        <v>4.89086589229145</v>
      </c>
      <c r="AP2102" s="179">
        <v>4.39602534318902</v>
      </c>
      <c r="AQ2102" s="179">
        <v>3.4984076029567</v>
      </c>
      <c r="AR2102" s="179">
        <v>3.06110665258712</v>
      </c>
      <c r="AS2102" s="177">
        <v>0.8</v>
      </c>
      <c r="AT2102" s="180">
        <v>1.02047009731686</v>
      </c>
      <c r="AU2102" s="181">
        <v>2095</v>
      </c>
    </row>
    <row r="2103" customHeight="1" spans="1:47">
      <c r="A2103" s="184" t="s">
        <v>2323</v>
      </c>
      <c r="B2103" s="185" t="s">
        <v>2397</v>
      </c>
      <c r="C2103" s="167" t="s">
        <v>2402</v>
      </c>
      <c r="D2103" s="186">
        <v>0</v>
      </c>
      <c r="E2103" s="186">
        <v>0.75</v>
      </c>
      <c r="F2103" s="186" t="s">
        <v>160</v>
      </c>
      <c r="G2103" s="186" t="s">
        <v>160</v>
      </c>
      <c r="H2103" s="186" t="s">
        <v>160</v>
      </c>
      <c r="I2103" s="196" t="s">
        <v>160</v>
      </c>
      <c r="J2103" s="186" t="s">
        <v>160</v>
      </c>
      <c r="K2103" s="196" t="s">
        <v>160</v>
      </c>
      <c r="L2103" s="171">
        <v>0.3205</v>
      </c>
      <c r="M2103" s="172">
        <v>1268</v>
      </c>
      <c r="N2103" s="173">
        <v>113.57</v>
      </c>
      <c r="O2103" s="173">
        <v>37.33</v>
      </c>
      <c r="Q2103" s="175">
        <v>35.83</v>
      </c>
      <c r="S2103" s="174">
        <f t="shared" si="64"/>
        <v>1.28792</v>
      </c>
      <c r="T2103" s="177">
        <f t="shared" si="65"/>
        <v>-1</v>
      </c>
      <c r="U2103" s="203">
        <v>2.99</v>
      </c>
      <c r="V2103" s="203">
        <v>3.79</v>
      </c>
      <c r="W2103" s="203">
        <v>4.67</v>
      </c>
      <c r="X2103" s="203">
        <v>5.86</v>
      </c>
      <c r="Y2103" s="203">
        <v>6.04</v>
      </c>
      <c r="Z2103" s="203">
        <v>5.79</v>
      </c>
      <c r="AA2103" s="203">
        <v>5.24</v>
      </c>
      <c r="AB2103" s="203">
        <v>4.76</v>
      </c>
      <c r="AC2103" s="203">
        <v>4.25</v>
      </c>
      <c r="AD2103" s="203">
        <v>3.82</v>
      </c>
      <c r="AE2103" s="203">
        <v>3.04</v>
      </c>
      <c r="AF2103" s="203">
        <v>2.66</v>
      </c>
      <c r="AG2103" s="179">
        <v>3.45561463444934</v>
      </c>
      <c r="AH2103" s="179">
        <v>4.3801938008572</v>
      </c>
      <c r="AI2103" s="179">
        <v>5.39723088390583</v>
      </c>
      <c r="AJ2103" s="179">
        <v>6.77254239393751</v>
      </c>
      <c r="AK2103" s="179">
        <v>6.98057270637928</v>
      </c>
      <c r="AL2103" s="179">
        <v>6.69164171687682</v>
      </c>
      <c r="AM2103" s="179">
        <v>6.05599353997143</v>
      </c>
      <c r="AN2103" s="179">
        <v>5.50124604012671</v>
      </c>
      <c r="AO2103" s="179">
        <v>4.91182682154171</v>
      </c>
      <c r="AP2103" s="179">
        <v>4.41486551959749</v>
      </c>
      <c r="AQ2103" s="179">
        <v>3.51340083234983</v>
      </c>
      <c r="AR2103" s="179">
        <v>3.07422572830611</v>
      </c>
      <c r="AS2103" s="177">
        <v>0.8</v>
      </c>
      <c r="AT2103" s="180">
        <v>1.02594703162222</v>
      </c>
      <c r="AU2103" s="181">
        <v>2096</v>
      </c>
    </row>
    <row r="2104" customHeight="1" spans="1:47">
      <c r="A2104" s="184" t="s">
        <v>2323</v>
      </c>
      <c r="B2104" s="185" t="s">
        <v>2397</v>
      </c>
      <c r="C2104" s="167" t="s">
        <v>2403</v>
      </c>
      <c r="D2104" s="186">
        <v>0</v>
      </c>
      <c r="E2104" s="186">
        <v>0.75</v>
      </c>
      <c r="F2104" s="186" t="s">
        <v>160</v>
      </c>
      <c r="G2104" s="186" t="s">
        <v>160</v>
      </c>
      <c r="H2104" s="186" t="s">
        <v>160</v>
      </c>
      <c r="I2104" s="196" t="s">
        <v>160</v>
      </c>
      <c r="J2104" s="186" t="s">
        <v>160</v>
      </c>
      <c r="K2104" s="196" t="s">
        <v>160</v>
      </c>
      <c r="L2104" s="171">
        <v>0.3205</v>
      </c>
      <c r="M2104" s="172">
        <v>846</v>
      </c>
      <c r="N2104" s="173">
        <v>113.7</v>
      </c>
      <c r="O2104" s="173">
        <v>37.62</v>
      </c>
      <c r="Q2104" s="175">
        <v>36.22</v>
      </c>
      <c r="S2104" s="174">
        <f t="shared" si="64"/>
        <v>1.28792</v>
      </c>
      <c r="T2104" s="177">
        <f t="shared" si="65"/>
        <v>-1</v>
      </c>
      <c r="U2104" s="203">
        <v>2.99</v>
      </c>
      <c r="V2104" s="203">
        <v>3.79</v>
      </c>
      <c r="W2104" s="203">
        <v>4.67</v>
      </c>
      <c r="X2104" s="203">
        <v>5.86</v>
      </c>
      <c r="Y2104" s="203">
        <v>6.04</v>
      </c>
      <c r="Z2104" s="203">
        <v>5.79</v>
      </c>
      <c r="AA2104" s="203">
        <v>5.24</v>
      </c>
      <c r="AB2104" s="203">
        <v>4.76</v>
      </c>
      <c r="AC2104" s="203">
        <v>4.25</v>
      </c>
      <c r="AD2104" s="203">
        <v>3.82</v>
      </c>
      <c r="AE2104" s="203">
        <v>3.04</v>
      </c>
      <c r="AF2104" s="203">
        <v>2.66</v>
      </c>
      <c r="AG2104" s="179">
        <v>3.47006410336046</v>
      </c>
      <c r="AH2104" s="179">
        <v>4.39850934840673</v>
      </c>
      <c r="AI2104" s="179">
        <v>5.41979911795764</v>
      </c>
      <c r="AJ2104" s="179">
        <v>6.80086141996397</v>
      </c>
      <c r="AK2104" s="179">
        <v>7.00976160009938</v>
      </c>
      <c r="AL2104" s="179">
        <v>6.71962246102242</v>
      </c>
      <c r="AM2104" s="179">
        <v>6.08131635505311</v>
      </c>
      <c r="AN2104" s="179">
        <v>5.52424920802534</v>
      </c>
      <c r="AO2104" s="179">
        <v>4.93236536430834</v>
      </c>
      <c r="AP2104" s="179">
        <v>4.43332604509597</v>
      </c>
      <c r="AQ2104" s="179">
        <v>3.52809193117585</v>
      </c>
      <c r="AR2104" s="179">
        <v>3.08708043977887</v>
      </c>
      <c r="AS2104" s="177">
        <v>0.8</v>
      </c>
      <c r="AT2104" s="180">
        <v>1.01915580051082</v>
      </c>
      <c r="AU2104" s="181">
        <v>2097</v>
      </c>
    </row>
    <row r="2105" customHeight="1" spans="1:47">
      <c r="A2105" s="184" t="s">
        <v>2323</v>
      </c>
      <c r="B2105" s="185" t="s">
        <v>2397</v>
      </c>
      <c r="C2105" s="167" t="s">
        <v>2404</v>
      </c>
      <c r="D2105" s="186">
        <v>0</v>
      </c>
      <c r="E2105" s="186">
        <v>0.75</v>
      </c>
      <c r="F2105" s="186" t="s">
        <v>160</v>
      </c>
      <c r="G2105" s="186" t="s">
        <v>160</v>
      </c>
      <c r="H2105" s="186" t="s">
        <v>160</v>
      </c>
      <c r="I2105" s="196" t="s">
        <v>160</v>
      </c>
      <c r="J2105" s="186" t="s">
        <v>160</v>
      </c>
      <c r="K2105" s="196" t="s">
        <v>160</v>
      </c>
      <c r="L2105" s="171">
        <v>0.3205</v>
      </c>
      <c r="M2105" s="172">
        <v>1074</v>
      </c>
      <c r="N2105" s="173">
        <v>113.18</v>
      </c>
      <c r="O2105" s="173">
        <v>37.88</v>
      </c>
      <c r="Q2105" s="175">
        <v>36.68</v>
      </c>
      <c r="S2105" s="174">
        <f t="shared" si="64"/>
        <v>1.28792</v>
      </c>
      <c r="T2105" s="177">
        <f t="shared" si="65"/>
        <v>-1</v>
      </c>
      <c r="U2105" s="203">
        <v>2.99</v>
      </c>
      <c r="V2105" s="203">
        <v>3.79</v>
      </c>
      <c r="W2105" s="203">
        <v>4.67</v>
      </c>
      <c r="X2105" s="203">
        <v>5.86</v>
      </c>
      <c r="Y2105" s="203">
        <v>6.04</v>
      </c>
      <c r="Z2105" s="203">
        <v>5.79</v>
      </c>
      <c r="AA2105" s="203">
        <v>5.24</v>
      </c>
      <c r="AB2105" s="203">
        <v>4.76</v>
      </c>
      <c r="AC2105" s="203">
        <v>4.25</v>
      </c>
      <c r="AD2105" s="203">
        <v>3.82</v>
      </c>
      <c r="AE2105" s="203">
        <v>3.04</v>
      </c>
      <c r="AF2105" s="203">
        <v>2.66</v>
      </c>
      <c r="AG2105" s="179">
        <v>3.48598080626126</v>
      </c>
      <c r="AH2105" s="179">
        <v>4.4186847009131</v>
      </c>
      <c r="AI2105" s="179">
        <v>5.44465898503012</v>
      </c>
      <c r="AJ2105" s="179">
        <v>6.83205602832474</v>
      </c>
      <c r="AK2105" s="179">
        <v>7.0419144046214</v>
      </c>
      <c r="AL2105" s="179">
        <v>6.7504444375427</v>
      </c>
      <c r="AM2105" s="179">
        <v>6.10921050996956</v>
      </c>
      <c r="AN2105" s="179">
        <v>5.54958817317846</v>
      </c>
      <c r="AO2105" s="179">
        <v>4.95498944033791</v>
      </c>
      <c r="AP2105" s="179">
        <v>4.45366109696254</v>
      </c>
      <c r="AQ2105" s="179">
        <v>3.544274799677</v>
      </c>
      <c r="AR2105" s="179">
        <v>3.10124044971737</v>
      </c>
      <c r="AS2105" s="177">
        <v>0.8</v>
      </c>
      <c r="AT2105" s="180">
        <v>1.02050539492737</v>
      </c>
      <c r="AU2105" s="181">
        <v>2098</v>
      </c>
    </row>
    <row r="2106" customHeight="1" spans="1:47">
      <c r="A2106" s="184" t="s">
        <v>2323</v>
      </c>
      <c r="B2106" s="185" t="s">
        <v>2397</v>
      </c>
      <c r="C2106" s="167" t="s">
        <v>2405</v>
      </c>
      <c r="D2106" s="186">
        <v>0</v>
      </c>
      <c r="E2106" s="186">
        <v>0.75</v>
      </c>
      <c r="F2106" s="186" t="s">
        <v>160</v>
      </c>
      <c r="G2106" s="186" t="s">
        <v>160</v>
      </c>
      <c r="H2106" s="186" t="s">
        <v>160</v>
      </c>
      <c r="I2106" s="196" t="s">
        <v>160</v>
      </c>
      <c r="J2106" s="186" t="s">
        <v>160</v>
      </c>
      <c r="K2106" s="196" t="s">
        <v>160</v>
      </c>
      <c r="L2106" s="171">
        <v>0.3205</v>
      </c>
      <c r="M2106" s="172">
        <v>791</v>
      </c>
      <c r="N2106" s="173">
        <v>112.55</v>
      </c>
      <c r="O2106" s="173">
        <v>37.42</v>
      </c>
      <c r="Q2106" s="175">
        <v>36.12</v>
      </c>
      <c r="S2106" s="174">
        <f t="shared" si="64"/>
        <v>1.302496</v>
      </c>
      <c r="T2106" s="177">
        <f t="shared" si="65"/>
        <v>-1</v>
      </c>
      <c r="U2106" s="203">
        <v>3.05</v>
      </c>
      <c r="V2106" s="203">
        <v>3.83</v>
      </c>
      <c r="W2106" s="203">
        <v>4.68</v>
      </c>
      <c r="X2106" s="203">
        <v>5.84</v>
      </c>
      <c r="Y2106" s="203">
        <v>6.11</v>
      </c>
      <c r="Z2106" s="203">
        <v>5.96</v>
      </c>
      <c r="AA2106" s="203">
        <v>5.31</v>
      </c>
      <c r="AB2106" s="203">
        <v>4.8</v>
      </c>
      <c r="AC2106" s="203">
        <v>4.31</v>
      </c>
      <c r="AD2106" s="203">
        <v>3.83</v>
      </c>
      <c r="AE2106" s="203">
        <v>3.09</v>
      </c>
      <c r="AF2106" s="203">
        <v>2.7</v>
      </c>
      <c r="AG2106" s="179">
        <v>3.53603450605606</v>
      </c>
      <c r="AH2106" s="179">
        <v>4.44033185514581</v>
      </c>
      <c r="AI2106" s="179">
        <v>5.42578409453849</v>
      </c>
      <c r="AJ2106" s="179">
        <v>6.77063656241555</v>
      </c>
      <c r="AK2106" s="179">
        <v>7.08366256786969</v>
      </c>
      <c r="AL2106" s="179">
        <v>6.90975923150628</v>
      </c>
      <c r="AM2106" s="179">
        <v>6.15617810726482</v>
      </c>
      <c r="AN2106" s="179">
        <v>5.56490676362922</v>
      </c>
      <c r="AO2106" s="179">
        <v>4.99682253150873</v>
      </c>
      <c r="AP2106" s="179">
        <v>4.44033185514581</v>
      </c>
      <c r="AQ2106" s="179">
        <v>3.58240872908631</v>
      </c>
      <c r="AR2106" s="179">
        <v>3.13026005454143</v>
      </c>
      <c r="AS2106" s="177">
        <v>0.8</v>
      </c>
      <c r="AT2106" s="180">
        <v>1.02722375325019</v>
      </c>
      <c r="AU2106" s="181">
        <v>2099</v>
      </c>
    </row>
    <row r="2107" customHeight="1" spans="1:47">
      <c r="A2107" s="184" t="s">
        <v>2323</v>
      </c>
      <c r="B2107" s="185" t="s">
        <v>2397</v>
      </c>
      <c r="C2107" s="167" t="s">
        <v>2406</v>
      </c>
      <c r="D2107" s="186">
        <v>0</v>
      </c>
      <c r="E2107" s="186">
        <v>0.75</v>
      </c>
      <c r="F2107" s="186" t="s">
        <v>160</v>
      </c>
      <c r="G2107" s="186" t="s">
        <v>160</v>
      </c>
      <c r="H2107" s="186" t="s">
        <v>160</v>
      </c>
      <c r="I2107" s="196" t="s">
        <v>160</v>
      </c>
      <c r="J2107" s="186" t="s">
        <v>160</v>
      </c>
      <c r="K2107" s="196" t="s">
        <v>160</v>
      </c>
      <c r="L2107" s="171">
        <v>0.3205</v>
      </c>
      <c r="M2107" s="172">
        <v>766</v>
      </c>
      <c r="N2107" s="173">
        <v>112.33</v>
      </c>
      <c r="O2107" s="173">
        <v>37.35</v>
      </c>
      <c r="Q2107" s="175">
        <v>35.95</v>
      </c>
      <c r="S2107" s="174">
        <f t="shared" si="64"/>
        <v>1.302496</v>
      </c>
      <c r="T2107" s="177">
        <f t="shared" si="65"/>
        <v>-1</v>
      </c>
      <c r="U2107" s="203">
        <v>3.05</v>
      </c>
      <c r="V2107" s="203">
        <v>3.83</v>
      </c>
      <c r="W2107" s="203">
        <v>4.68</v>
      </c>
      <c r="X2107" s="203">
        <v>5.84</v>
      </c>
      <c r="Y2107" s="203">
        <v>6.11</v>
      </c>
      <c r="Z2107" s="203">
        <v>5.96</v>
      </c>
      <c r="AA2107" s="203">
        <v>5.31</v>
      </c>
      <c r="AB2107" s="203">
        <v>4.8</v>
      </c>
      <c r="AC2107" s="203">
        <v>4.31</v>
      </c>
      <c r="AD2107" s="203">
        <v>3.83</v>
      </c>
      <c r="AE2107" s="203">
        <v>3.09</v>
      </c>
      <c r="AF2107" s="203">
        <v>2.7</v>
      </c>
      <c r="AG2107" s="179">
        <v>3.53148232317028</v>
      </c>
      <c r="AH2107" s="179">
        <v>4.43461550745645</v>
      </c>
      <c r="AI2107" s="179">
        <v>5.41879910571702</v>
      </c>
      <c r="AJ2107" s="179">
        <v>6.76192025157851</v>
      </c>
      <c r="AK2107" s="179">
        <v>7.07454327690834</v>
      </c>
      <c r="AL2107" s="179">
        <v>6.90086381839177</v>
      </c>
      <c r="AM2107" s="179">
        <v>6.14825283148662</v>
      </c>
      <c r="AN2107" s="179">
        <v>5.55774267253028</v>
      </c>
      <c r="AO2107" s="179">
        <v>4.99038977470948</v>
      </c>
      <c r="AP2107" s="179">
        <v>4.43461550745645</v>
      </c>
      <c r="AQ2107" s="179">
        <v>3.57779684544137</v>
      </c>
      <c r="AR2107" s="179">
        <v>3.12623025329828</v>
      </c>
      <c r="AS2107" s="177">
        <v>0.8</v>
      </c>
      <c r="AT2107" s="180">
        <v>1.02612608404565</v>
      </c>
      <c r="AU2107" s="181">
        <v>2100</v>
      </c>
    </row>
    <row r="2108" customHeight="1" spans="1:47">
      <c r="A2108" s="184" t="s">
        <v>2323</v>
      </c>
      <c r="B2108" s="185" t="s">
        <v>2397</v>
      </c>
      <c r="C2108" s="167" t="s">
        <v>2407</v>
      </c>
      <c r="D2108" s="186">
        <v>0</v>
      </c>
      <c r="E2108" s="186">
        <v>0.75</v>
      </c>
      <c r="F2108" s="186" t="s">
        <v>160</v>
      </c>
      <c r="G2108" s="186" t="s">
        <v>160</v>
      </c>
      <c r="H2108" s="186" t="s">
        <v>160</v>
      </c>
      <c r="I2108" s="196" t="s">
        <v>160</v>
      </c>
      <c r="J2108" s="186" t="s">
        <v>160</v>
      </c>
      <c r="K2108" s="196" t="s">
        <v>160</v>
      </c>
      <c r="L2108" s="171">
        <v>0.3205</v>
      </c>
      <c r="M2108" s="172">
        <v>768</v>
      </c>
      <c r="N2108" s="173">
        <v>112.17</v>
      </c>
      <c r="O2108" s="173">
        <v>37.18</v>
      </c>
      <c r="Q2108" s="175">
        <v>35.68</v>
      </c>
      <c r="S2108" s="174">
        <f t="shared" si="64"/>
        <v>1.302496</v>
      </c>
      <c r="T2108" s="177">
        <f t="shared" si="65"/>
        <v>-1</v>
      </c>
      <c r="U2108" s="203">
        <v>3.05</v>
      </c>
      <c r="V2108" s="203">
        <v>3.83</v>
      </c>
      <c r="W2108" s="203">
        <v>4.68</v>
      </c>
      <c r="X2108" s="203">
        <v>5.84</v>
      </c>
      <c r="Y2108" s="203">
        <v>6.11</v>
      </c>
      <c r="Z2108" s="203">
        <v>5.96</v>
      </c>
      <c r="AA2108" s="203">
        <v>5.31</v>
      </c>
      <c r="AB2108" s="203">
        <v>4.8</v>
      </c>
      <c r="AC2108" s="203">
        <v>4.31</v>
      </c>
      <c r="AD2108" s="203">
        <v>3.83</v>
      </c>
      <c r="AE2108" s="203">
        <v>3.09</v>
      </c>
      <c r="AF2108" s="203">
        <v>2.7</v>
      </c>
      <c r="AG2108" s="179">
        <v>3.52219062476967</v>
      </c>
      <c r="AH2108" s="179">
        <v>4.42294757143208</v>
      </c>
      <c r="AI2108" s="179">
        <v>5.40454167997445</v>
      </c>
      <c r="AJ2108" s="179">
        <v>6.74412893398521</v>
      </c>
      <c r="AK2108" s="179">
        <v>7.0559294155222</v>
      </c>
      <c r="AL2108" s="179">
        <v>6.88270692577943</v>
      </c>
      <c r="AM2108" s="179">
        <v>6.13207613689409</v>
      </c>
      <c r="AN2108" s="179">
        <v>5.54311967176867</v>
      </c>
      <c r="AO2108" s="179">
        <v>4.97725953860895</v>
      </c>
      <c r="AP2108" s="179">
        <v>4.42294757143208</v>
      </c>
      <c r="AQ2108" s="179">
        <v>3.56838328870108</v>
      </c>
      <c r="AR2108" s="179">
        <v>3.11800481536987</v>
      </c>
      <c r="AS2108" s="177">
        <v>0.8</v>
      </c>
      <c r="AT2108" s="180">
        <v>1.02240357281896</v>
      </c>
      <c r="AU2108" s="181">
        <v>2101</v>
      </c>
    </row>
    <row r="2109" customHeight="1" spans="1:47">
      <c r="A2109" s="184" t="s">
        <v>2323</v>
      </c>
      <c r="B2109" s="185" t="s">
        <v>2397</v>
      </c>
      <c r="C2109" s="167" t="s">
        <v>2408</v>
      </c>
      <c r="D2109" s="186">
        <v>0</v>
      </c>
      <c r="E2109" s="186">
        <v>0.75</v>
      </c>
      <c r="F2109" s="186" t="s">
        <v>160</v>
      </c>
      <c r="G2109" s="186" t="s">
        <v>160</v>
      </c>
      <c r="H2109" s="186" t="s">
        <v>160</v>
      </c>
      <c r="I2109" s="196" t="s">
        <v>160</v>
      </c>
      <c r="J2109" s="186" t="s">
        <v>160</v>
      </c>
      <c r="K2109" s="196" t="s">
        <v>160</v>
      </c>
      <c r="L2109" s="171">
        <v>0.3205</v>
      </c>
      <c r="M2109" s="172">
        <v>723</v>
      </c>
      <c r="N2109" s="173">
        <v>111.77</v>
      </c>
      <c r="O2109" s="173">
        <v>36.85</v>
      </c>
      <c r="Q2109" s="175">
        <v>34.85</v>
      </c>
      <c r="S2109" s="174">
        <f t="shared" si="64"/>
        <v>1.263992</v>
      </c>
      <c r="T2109" s="177">
        <f t="shared" si="65"/>
        <v>-1</v>
      </c>
      <c r="U2109" s="203">
        <v>3.03</v>
      </c>
      <c r="V2109" s="203">
        <v>3.69</v>
      </c>
      <c r="W2109" s="203">
        <v>4.47</v>
      </c>
      <c r="X2109" s="203">
        <v>5.58</v>
      </c>
      <c r="Y2109" s="203">
        <v>5.98</v>
      </c>
      <c r="Z2109" s="203">
        <v>5.82</v>
      </c>
      <c r="AA2109" s="203">
        <v>5.23</v>
      </c>
      <c r="AB2109" s="203">
        <v>4.78</v>
      </c>
      <c r="AC2109" s="203">
        <v>4.04</v>
      </c>
      <c r="AD2109" s="203">
        <v>3.59</v>
      </c>
      <c r="AE2109" s="203">
        <v>3.02</v>
      </c>
      <c r="AF2109" s="203">
        <v>2.69</v>
      </c>
      <c r="AG2109" s="179">
        <v>3.46789530313483</v>
      </c>
      <c r="AH2109" s="179">
        <v>4.22327843847113</v>
      </c>
      <c r="AI2109" s="179">
        <v>5.11600396205039</v>
      </c>
      <c r="AJ2109" s="179">
        <v>6.3864210532978</v>
      </c>
      <c r="AK2109" s="179">
        <v>6.84422901410768</v>
      </c>
      <c r="AL2109" s="179">
        <v>6.66110582978373</v>
      </c>
      <c r="AM2109" s="179">
        <v>5.98583908758916</v>
      </c>
      <c r="AN2109" s="179">
        <v>5.47080513167805</v>
      </c>
      <c r="AO2109" s="179">
        <v>4.62386040417977</v>
      </c>
      <c r="AP2109" s="179">
        <v>4.10882644826866</v>
      </c>
      <c r="AQ2109" s="179">
        <v>3.45645010411458</v>
      </c>
      <c r="AR2109" s="179">
        <v>3.07875853644643</v>
      </c>
      <c r="AS2109" s="177">
        <v>0.8</v>
      </c>
      <c r="AT2109" s="180">
        <v>1.05301617292025</v>
      </c>
      <c r="AU2109" s="181">
        <v>2102</v>
      </c>
    </row>
    <row r="2110" customHeight="1" spans="1:47">
      <c r="A2110" s="184" t="s">
        <v>2323</v>
      </c>
      <c r="B2110" s="185" t="s">
        <v>2397</v>
      </c>
      <c r="C2110" s="167" t="s">
        <v>2409</v>
      </c>
      <c r="D2110" s="186">
        <v>0</v>
      </c>
      <c r="E2110" s="186">
        <v>0.75</v>
      </c>
      <c r="F2110" s="186" t="s">
        <v>160</v>
      </c>
      <c r="G2110" s="186" t="s">
        <v>160</v>
      </c>
      <c r="H2110" s="186" t="s">
        <v>160</v>
      </c>
      <c r="I2110" s="196" t="s">
        <v>160</v>
      </c>
      <c r="J2110" s="186" t="s">
        <v>160</v>
      </c>
      <c r="K2110" s="196" t="s">
        <v>160</v>
      </c>
      <c r="L2110" s="171">
        <v>0.3205</v>
      </c>
      <c r="M2110" s="172">
        <v>755</v>
      </c>
      <c r="N2110" s="173">
        <v>111.92</v>
      </c>
      <c r="O2110" s="173">
        <v>37.03</v>
      </c>
      <c r="Q2110" s="175">
        <v>34.73</v>
      </c>
      <c r="S2110" s="174">
        <f t="shared" si="64"/>
        <v>1.303</v>
      </c>
      <c r="T2110" s="177">
        <f t="shared" si="65"/>
        <v>-1</v>
      </c>
      <c r="U2110" s="203">
        <v>2.97</v>
      </c>
      <c r="V2110" s="203">
        <v>3.73</v>
      </c>
      <c r="W2110" s="203">
        <v>4.66</v>
      </c>
      <c r="X2110" s="203">
        <v>5.78</v>
      </c>
      <c r="Y2110" s="203">
        <v>6.15</v>
      </c>
      <c r="Z2110" s="203">
        <v>6.07</v>
      </c>
      <c r="AA2110" s="203">
        <v>5.44</v>
      </c>
      <c r="AB2110" s="203">
        <v>4.99</v>
      </c>
      <c r="AC2110" s="203">
        <v>4.3</v>
      </c>
      <c r="AD2110" s="203">
        <v>3.76</v>
      </c>
      <c r="AE2110" s="203">
        <v>3.03</v>
      </c>
      <c r="AF2110" s="203">
        <v>2.64</v>
      </c>
      <c r="AG2110" s="179">
        <v>3.39895643898695</v>
      </c>
      <c r="AH2110" s="179">
        <v>4.26872306983883</v>
      </c>
      <c r="AI2110" s="179">
        <v>5.33304276285495</v>
      </c>
      <c r="AJ2110" s="179">
        <v>6.61480411358404</v>
      </c>
      <c r="AK2110" s="179">
        <v>7.03824313123561</v>
      </c>
      <c r="AL2110" s="179">
        <v>6.94668874904068</v>
      </c>
      <c r="AM2110" s="179">
        <v>6.22569798925556</v>
      </c>
      <c r="AN2110" s="179">
        <v>5.71070458940906</v>
      </c>
      <c r="AO2110" s="179">
        <v>4.92104804297774</v>
      </c>
      <c r="AP2110" s="179">
        <v>4.30305596316193</v>
      </c>
      <c r="AQ2110" s="179">
        <v>3.46762222563315</v>
      </c>
      <c r="AR2110" s="179">
        <v>3.02129461243285</v>
      </c>
      <c r="AS2110" s="177">
        <v>0.8</v>
      </c>
      <c r="AT2110" s="180">
        <v>1.05301617292025</v>
      </c>
      <c r="AU2110" s="181">
        <v>2103</v>
      </c>
    </row>
    <row r="2111" customHeight="1" spans="1:47">
      <c r="A2111" s="184" t="s">
        <v>2323</v>
      </c>
      <c r="B2111" s="185" t="s">
        <v>2410</v>
      </c>
      <c r="C2111" s="167" t="s">
        <v>2411</v>
      </c>
      <c r="D2111" s="186">
        <v>0</v>
      </c>
      <c r="E2111" s="186">
        <v>0.75</v>
      </c>
      <c r="F2111" s="186" t="s">
        <v>160</v>
      </c>
      <c r="G2111" s="186" t="s">
        <v>160</v>
      </c>
      <c r="H2111" s="186" t="s">
        <v>160</v>
      </c>
      <c r="I2111" s="196" t="s">
        <v>160</v>
      </c>
      <c r="J2111" s="186" t="s">
        <v>160</v>
      </c>
      <c r="K2111" s="196" t="s">
        <v>160</v>
      </c>
      <c r="L2111" s="171">
        <v>0.3205</v>
      </c>
      <c r="M2111" s="172">
        <v>450</v>
      </c>
      <c r="N2111" s="173">
        <v>111.52</v>
      </c>
      <c r="O2111" s="173">
        <v>36.08</v>
      </c>
      <c r="Q2111" s="175">
        <v>33.68</v>
      </c>
      <c r="S2111" s="174">
        <f t="shared" si="64"/>
        <v>1.263992</v>
      </c>
      <c r="T2111" s="177">
        <f t="shared" si="65"/>
        <v>-1</v>
      </c>
      <c r="U2111" s="203">
        <v>3.03</v>
      </c>
      <c r="V2111" s="203">
        <v>3.69</v>
      </c>
      <c r="W2111" s="203">
        <v>4.47</v>
      </c>
      <c r="X2111" s="203">
        <v>5.58</v>
      </c>
      <c r="Y2111" s="203">
        <v>5.98</v>
      </c>
      <c r="Z2111" s="203">
        <v>5.82</v>
      </c>
      <c r="AA2111" s="203">
        <v>5.23</v>
      </c>
      <c r="AB2111" s="203">
        <v>4.78</v>
      </c>
      <c r="AC2111" s="203">
        <v>4.04</v>
      </c>
      <c r="AD2111" s="203">
        <v>3.59</v>
      </c>
      <c r="AE2111" s="203">
        <v>3.02</v>
      </c>
      <c r="AF2111" s="203">
        <v>2.69</v>
      </c>
      <c r="AG2111" s="179">
        <v>3.43025019145691</v>
      </c>
      <c r="AH2111" s="179">
        <v>4.17743340147722</v>
      </c>
      <c r="AI2111" s="179">
        <v>5.06046810422851</v>
      </c>
      <c r="AJ2111" s="179">
        <v>6.31709441198995</v>
      </c>
      <c r="AK2111" s="179">
        <v>6.76993272109317</v>
      </c>
      <c r="AL2111" s="179">
        <v>6.58879739745188</v>
      </c>
      <c r="AM2111" s="179">
        <v>5.92086089152463</v>
      </c>
      <c r="AN2111" s="179">
        <v>5.4114177937835</v>
      </c>
      <c r="AO2111" s="179">
        <v>4.57366692194254</v>
      </c>
      <c r="AP2111" s="179">
        <v>4.06422382420142</v>
      </c>
      <c r="AQ2111" s="179">
        <v>3.41892923372933</v>
      </c>
      <c r="AR2111" s="179">
        <v>3.04533762871917</v>
      </c>
      <c r="AS2111" s="177">
        <v>0.8</v>
      </c>
      <c r="AT2111" s="180">
        <v>1.05301617292025</v>
      </c>
      <c r="AU2111" s="181">
        <v>2104</v>
      </c>
    </row>
    <row r="2112" customHeight="1" spans="1:47">
      <c r="A2112" s="184" t="s">
        <v>2323</v>
      </c>
      <c r="B2112" s="185" t="s">
        <v>2410</v>
      </c>
      <c r="C2112" s="167" t="s">
        <v>2412</v>
      </c>
      <c r="D2112" s="186">
        <v>0</v>
      </c>
      <c r="E2112" s="186">
        <v>0.75</v>
      </c>
      <c r="F2112" s="186" t="s">
        <v>160</v>
      </c>
      <c r="G2112" s="186" t="s">
        <v>160</v>
      </c>
      <c r="H2112" s="186" t="s">
        <v>160</v>
      </c>
      <c r="I2112" s="196" t="s">
        <v>160</v>
      </c>
      <c r="J2112" s="186" t="s">
        <v>160</v>
      </c>
      <c r="K2112" s="196" t="s">
        <v>160</v>
      </c>
      <c r="L2112" s="171">
        <v>0.3205</v>
      </c>
      <c r="M2112" s="172">
        <v>470</v>
      </c>
      <c r="N2112" s="173">
        <v>111.52</v>
      </c>
      <c r="O2112" s="173">
        <v>36.08</v>
      </c>
      <c r="Q2112" s="175">
        <v>33.68</v>
      </c>
      <c r="S2112" s="174">
        <f t="shared" si="64"/>
        <v>1.263992</v>
      </c>
      <c r="T2112" s="177">
        <f t="shared" si="65"/>
        <v>-1</v>
      </c>
      <c r="U2112" s="203">
        <v>3.03</v>
      </c>
      <c r="V2112" s="203">
        <v>3.69</v>
      </c>
      <c r="W2112" s="203">
        <v>4.47</v>
      </c>
      <c r="X2112" s="203">
        <v>5.58</v>
      </c>
      <c r="Y2112" s="203">
        <v>5.98</v>
      </c>
      <c r="Z2112" s="203">
        <v>5.82</v>
      </c>
      <c r="AA2112" s="203">
        <v>5.23</v>
      </c>
      <c r="AB2112" s="203">
        <v>4.78</v>
      </c>
      <c r="AC2112" s="203">
        <v>4.04</v>
      </c>
      <c r="AD2112" s="203">
        <v>3.59</v>
      </c>
      <c r="AE2112" s="203">
        <v>3.02</v>
      </c>
      <c r="AF2112" s="203">
        <v>2.69</v>
      </c>
      <c r="AG2112" s="179">
        <v>3.43025019145691</v>
      </c>
      <c r="AH2112" s="179">
        <v>4.17743340147722</v>
      </c>
      <c r="AI2112" s="179">
        <v>5.06046810422851</v>
      </c>
      <c r="AJ2112" s="179">
        <v>6.31709441198995</v>
      </c>
      <c r="AK2112" s="179">
        <v>6.76993272109317</v>
      </c>
      <c r="AL2112" s="179">
        <v>6.58879739745188</v>
      </c>
      <c r="AM2112" s="179">
        <v>5.92086089152463</v>
      </c>
      <c r="AN2112" s="179">
        <v>5.4114177937835</v>
      </c>
      <c r="AO2112" s="179">
        <v>4.57366692194254</v>
      </c>
      <c r="AP2112" s="179">
        <v>4.06422382420142</v>
      </c>
      <c r="AQ2112" s="179">
        <v>3.41892923372933</v>
      </c>
      <c r="AR2112" s="179">
        <v>3.04533762871917</v>
      </c>
      <c r="AS2112" s="177">
        <v>0.8</v>
      </c>
      <c r="AT2112" s="180">
        <v>1.05312921380068</v>
      </c>
      <c r="AU2112" s="181">
        <v>2105</v>
      </c>
    </row>
    <row r="2113" customHeight="1" spans="1:47">
      <c r="A2113" s="184" t="s">
        <v>2323</v>
      </c>
      <c r="B2113" s="185" t="s">
        <v>2410</v>
      </c>
      <c r="C2113" s="167" t="s">
        <v>2413</v>
      </c>
      <c r="D2113" s="186">
        <v>0</v>
      </c>
      <c r="E2113" s="186">
        <v>0.75</v>
      </c>
      <c r="F2113" s="186" t="s">
        <v>160</v>
      </c>
      <c r="G2113" s="186" t="s">
        <v>160</v>
      </c>
      <c r="H2113" s="186" t="s">
        <v>160</v>
      </c>
      <c r="I2113" s="196" t="s">
        <v>160</v>
      </c>
      <c r="J2113" s="186" t="s">
        <v>160</v>
      </c>
      <c r="K2113" s="196" t="s">
        <v>160</v>
      </c>
      <c r="L2113" s="171">
        <v>0.3205</v>
      </c>
      <c r="M2113" s="172">
        <v>459</v>
      </c>
      <c r="N2113" s="173">
        <v>111.47</v>
      </c>
      <c r="O2113" s="173">
        <v>35.63</v>
      </c>
      <c r="Q2113" s="175">
        <v>32.63</v>
      </c>
      <c r="S2113" s="174">
        <f t="shared" si="64"/>
        <v>1.210264</v>
      </c>
      <c r="T2113" s="177">
        <f t="shared" si="65"/>
        <v>-1</v>
      </c>
      <c r="U2113" s="203">
        <v>2.93</v>
      </c>
      <c r="V2113" s="203">
        <v>3.57</v>
      </c>
      <c r="W2113" s="203">
        <v>4.27</v>
      </c>
      <c r="X2113" s="203">
        <v>5.22</v>
      </c>
      <c r="Y2113" s="203">
        <v>5.66</v>
      </c>
      <c r="Z2113" s="203">
        <v>5.51</v>
      </c>
      <c r="AA2113" s="203">
        <v>5.17</v>
      </c>
      <c r="AB2113" s="203">
        <v>4.65</v>
      </c>
      <c r="AC2113" s="203">
        <v>3.82</v>
      </c>
      <c r="AD2113" s="203">
        <v>3.36</v>
      </c>
      <c r="AE2113" s="203">
        <v>2.92</v>
      </c>
      <c r="AF2113" s="203">
        <v>2.63</v>
      </c>
      <c r="AG2113" s="179">
        <v>3.28206559891065</v>
      </c>
      <c r="AH2113" s="179">
        <v>3.99896729969659</v>
      </c>
      <c r="AI2113" s="179">
        <v>4.78307853493122</v>
      </c>
      <c r="AJ2113" s="179">
        <v>5.84722949703536</v>
      </c>
      <c r="AK2113" s="179">
        <v>6.34009941632569</v>
      </c>
      <c r="AL2113" s="179">
        <v>6.17207558020399</v>
      </c>
      <c r="AM2113" s="179">
        <v>5.79122155166146</v>
      </c>
      <c r="AN2113" s="179">
        <v>5.20873891977288</v>
      </c>
      <c r="AO2113" s="179">
        <v>4.2790070265661</v>
      </c>
      <c r="AP2113" s="179">
        <v>3.76373392912621</v>
      </c>
      <c r="AQ2113" s="179">
        <v>3.27086400983587</v>
      </c>
      <c r="AR2113" s="179">
        <v>2.94601792666724</v>
      </c>
      <c r="AS2113" s="177">
        <v>0.8</v>
      </c>
      <c r="AT2113" s="180">
        <v>1.05312921380068</v>
      </c>
      <c r="AU2113" s="181">
        <v>2106</v>
      </c>
    </row>
    <row r="2114" customHeight="1" spans="1:47">
      <c r="A2114" s="184" t="s">
        <v>2323</v>
      </c>
      <c r="B2114" s="185" t="s">
        <v>2410</v>
      </c>
      <c r="C2114" s="167" t="s">
        <v>2414</v>
      </c>
      <c r="D2114" s="186">
        <v>0</v>
      </c>
      <c r="E2114" s="186">
        <v>0.75</v>
      </c>
      <c r="F2114" s="186" t="s">
        <v>160</v>
      </c>
      <c r="G2114" s="186" t="s">
        <v>160</v>
      </c>
      <c r="H2114" s="186" t="s">
        <v>160</v>
      </c>
      <c r="I2114" s="196" t="s">
        <v>160</v>
      </c>
      <c r="J2114" s="186" t="s">
        <v>160</v>
      </c>
      <c r="K2114" s="196" t="s">
        <v>160</v>
      </c>
      <c r="L2114" s="171">
        <v>0.3205</v>
      </c>
      <c r="M2114" s="172">
        <v>583</v>
      </c>
      <c r="N2114" s="173">
        <v>111.72</v>
      </c>
      <c r="O2114" s="173">
        <v>35.73</v>
      </c>
      <c r="Q2114" s="175">
        <v>32.83</v>
      </c>
      <c r="S2114" s="174">
        <f t="shared" si="64"/>
        <v>1.210264</v>
      </c>
      <c r="T2114" s="177">
        <f t="shared" si="65"/>
        <v>-1</v>
      </c>
      <c r="U2114" s="203">
        <v>2.93</v>
      </c>
      <c r="V2114" s="203">
        <v>3.57</v>
      </c>
      <c r="W2114" s="203">
        <v>4.27</v>
      </c>
      <c r="X2114" s="203">
        <v>5.22</v>
      </c>
      <c r="Y2114" s="203">
        <v>5.66</v>
      </c>
      <c r="Z2114" s="203">
        <v>5.51</v>
      </c>
      <c r="AA2114" s="203">
        <v>5.17</v>
      </c>
      <c r="AB2114" s="203">
        <v>4.65</v>
      </c>
      <c r="AC2114" s="203">
        <v>3.82</v>
      </c>
      <c r="AD2114" s="203">
        <v>3.36</v>
      </c>
      <c r="AE2114" s="203">
        <v>2.92</v>
      </c>
      <c r="AF2114" s="203">
        <v>2.63</v>
      </c>
      <c r="AG2114" s="179">
        <v>3.28659763489619</v>
      </c>
      <c r="AH2114" s="179">
        <v>4.00448926845713</v>
      </c>
      <c r="AI2114" s="179">
        <v>4.78968324266441</v>
      </c>
      <c r="AJ2114" s="179">
        <v>5.85530363623143</v>
      </c>
      <c r="AK2114" s="179">
        <v>6.34885413430458</v>
      </c>
      <c r="AL2114" s="179">
        <v>6.18059828268874</v>
      </c>
      <c r="AM2114" s="179">
        <v>5.79921835235949</v>
      </c>
      <c r="AN2114" s="179">
        <v>5.21593140009122</v>
      </c>
      <c r="AO2114" s="179">
        <v>4.28491568781687</v>
      </c>
      <c r="AP2114" s="179">
        <v>3.76893107619495</v>
      </c>
      <c r="AQ2114" s="179">
        <v>3.2753805781218</v>
      </c>
      <c r="AR2114" s="179">
        <v>2.9500859316645</v>
      </c>
      <c r="AS2114" s="177">
        <v>0.8</v>
      </c>
      <c r="AT2114" s="180">
        <v>1.0523702250321</v>
      </c>
      <c r="AU2114" s="181">
        <v>2107</v>
      </c>
    </row>
    <row r="2115" customHeight="1" spans="1:47">
      <c r="A2115" s="184" t="s">
        <v>2323</v>
      </c>
      <c r="B2115" s="185" t="s">
        <v>2410</v>
      </c>
      <c r="C2115" s="167" t="s">
        <v>2415</v>
      </c>
      <c r="D2115" s="186">
        <v>0</v>
      </c>
      <c r="E2115" s="186">
        <v>0.75</v>
      </c>
      <c r="F2115" s="186" t="s">
        <v>160</v>
      </c>
      <c r="G2115" s="186" t="s">
        <v>160</v>
      </c>
      <c r="H2115" s="186" t="s">
        <v>160</v>
      </c>
      <c r="I2115" s="196" t="s">
        <v>160</v>
      </c>
      <c r="J2115" s="186" t="s">
        <v>160</v>
      </c>
      <c r="K2115" s="196" t="s">
        <v>160</v>
      </c>
      <c r="L2115" s="171">
        <v>0.3205</v>
      </c>
      <c r="M2115" s="172">
        <v>442</v>
      </c>
      <c r="N2115" s="173">
        <v>111.43</v>
      </c>
      <c r="O2115" s="173">
        <v>35.88</v>
      </c>
      <c r="Q2115" s="175">
        <v>32.98</v>
      </c>
      <c r="S2115" s="174">
        <f t="shared" si="64"/>
        <v>1.210264</v>
      </c>
      <c r="T2115" s="177">
        <f t="shared" si="65"/>
        <v>-1</v>
      </c>
      <c r="U2115" s="203">
        <v>2.93</v>
      </c>
      <c r="V2115" s="203">
        <v>3.57</v>
      </c>
      <c r="W2115" s="203">
        <v>4.27</v>
      </c>
      <c r="X2115" s="203">
        <v>5.22</v>
      </c>
      <c r="Y2115" s="203">
        <v>5.66</v>
      </c>
      <c r="Z2115" s="203">
        <v>5.51</v>
      </c>
      <c r="AA2115" s="203">
        <v>5.17</v>
      </c>
      <c r="AB2115" s="203">
        <v>4.65</v>
      </c>
      <c r="AC2115" s="203">
        <v>3.82</v>
      </c>
      <c r="AD2115" s="203">
        <v>3.36</v>
      </c>
      <c r="AE2115" s="203">
        <v>2.92</v>
      </c>
      <c r="AF2115" s="203">
        <v>2.63</v>
      </c>
      <c r="AG2115" s="179">
        <v>3.29260161419327</v>
      </c>
      <c r="AH2115" s="179">
        <v>4.01180469715698</v>
      </c>
      <c r="AI2115" s="179">
        <v>4.79843306914855</v>
      </c>
      <c r="AJ2115" s="179">
        <v>5.86600014542282</v>
      </c>
      <c r="AK2115" s="179">
        <v>6.36045226496037</v>
      </c>
      <c r="AL2115" s="179">
        <v>6.19188904239075</v>
      </c>
      <c r="AM2115" s="179">
        <v>5.80981240456628</v>
      </c>
      <c r="AN2115" s="179">
        <v>5.22545989965826</v>
      </c>
      <c r="AO2115" s="179">
        <v>4.29274340143969</v>
      </c>
      <c r="AP2115" s="179">
        <v>3.77581618555951</v>
      </c>
      <c r="AQ2115" s="179">
        <v>3.28136406602196</v>
      </c>
      <c r="AR2115" s="179">
        <v>2.95547516905402</v>
      </c>
      <c r="AS2115" s="177">
        <v>0.8</v>
      </c>
      <c r="AT2115" s="180">
        <v>1.05516394964836</v>
      </c>
      <c r="AU2115" s="181">
        <v>2108</v>
      </c>
    </row>
    <row r="2116" customHeight="1" spans="1:47">
      <c r="A2116" s="184" t="s">
        <v>2323</v>
      </c>
      <c r="B2116" s="185" t="s">
        <v>2410</v>
      </c>
      <c r="C2116" s="167" t="s">
        <v>2416</v>
      </c>
      <c r="D2116" s="186">
        <v>0</v>
      </c>
      <c r="E2116" s="186">
        <v>0.75</v>
      </c>
      <c r="F2116" s="186" t="s">
        <v>160</v>
      </c>
      <c r="G2116" s="186" t="s">
        <v>160</v>
      </c>
      <c r="H2116" s="186" t="s">
        <v>160</v>
      </c>
      <c r="I2116" s="196" t="s">
        <v>160</v>
      </c>
      <c r="J2116" s="186" t="s">
        <v>160</v>
      </c>
      <c r="K2116" s="196" t="s">
        <v>160</v>
      </c>
      <c r="L2116" s="171">
        <v>0.3205</v>
      </c>
      <c r="M2116" s="172">
        <v>456</v>
      </c>
      <c r="N2116" s="173">
        <v>111.67</v>
      </c>
      <c r="O2116" s="173">
        <v>36.25</v>
      </c>
      <c r="Q2116" s="175">
        <v>33.95</v>
      </c>
      <c r="S2116" s="174">
        <f t="shared" si="64"/>
        <v>1.263992</v>
      </c>
      <c r="T2116" s="177">
        <f t="shared" si="65"/>
        <v>-1</v>
      </c>
      <c r="U2116" s="203">
        <v>3.03</v>
      </c>
      <c r="V2116" s="203">
        <v>3.69</v>
      </c>
      <c r="W2116" s="203">
        <v>4.47</v>
      </c>
      <c r="X2116" s="203">
        <v>5.58</v>
      </c>
      <c r="Y2116" s="203">
        <v>5.98</v>
      </c>
      <c r="Z2116" s="203">
        <v>5.82</v>
      </c>
      <c r="AA2116" s="203">
        <v>5.23</v>
      </c>
      <c r="AB2116" s="203">
        <v>4.78</v>
      </c>
      <c r="AC2116" s="203">
        <v>4.04</v>
      </c>
      <c r="AD2116" s="203">
        <v>3.59</v>
      </c>
      <c r="AE2116" s="203">
        <v>3.02</v>
      </c>
      <c r="AF2116" s="203">
        <v>2.69</v>
      </c>
      <c r="AG2116" s="179">
        <v>3.43700061392794</v>
      </c>
      <c r="AH2116" s="179">
        <v>4.18565421300135</v>
      </c>
      <c r="AI2116" s="179">
        <v>5.07042664826993</v>
      </c>
      <c r="AJ2116" s="179">
        <v>6.32952588307521</v>
      </c>
      <c r="AK2116" s="179">
        <v>6.78325533705909</v>
      </c>
      <c r="AL2116" s="179">
        <v>6.60176355546554</v>
      </c>
      <c r="AM2116" s="179">
        <v>5.93251261083931</v>
      </c>
      <c r="AN2116" s="179">
        <v>5.42206697510744</v>
      </c>
      <c r="AO2116" s="179">
        <v>4.58266748523725</v>
      </c>
      <c r="AP2116" s="179">
        <v>4.07222184950538</v>
      </c>
      <c r="AQ2116" s="179">
        <v>3.42565737757834</v>
      </c>
      <c r="AR2116" s="179">
        <v>3.05133057804163</v>
      </c>
      <c r="AS2116" s="177">
        <v>0.8</v>
      </c>
      <c r="AT2116" s="180">
        <v>1.05392049996367</v>
      </c>
      <c r="AU2116" s="181">
        <v>2109</v>
      </c>
    </row>
    <row r="2117" customHeight="1" spans="1:47">
      <c r="A2117" s="184" t="s">
        <v>2323</v>
      </c>
      <c r="B2117" s="185" t="s">
        <v>2410</v>
      </c>
      <c r="C2117" s="167" t="s">
        <v>2417</v>
      </c>
      <c r="D2117" s="186">
        <v>0</v>
      </c>
      <c r="E2117" s="186">
        <v>0.75</v>
      </c>
      <c r="F2117" s="186" t="s">
        <v>160</v>
      </c>
      <c r="G2117" s="186" t="s">
        <v>160</v>
      </c>
      <c r="H2117" s="186" t="s">
        <v>160</v>
      </c>
      <c r="I2117" s="196" t="s">
        <v>160</v>
      </c>
      <c r="J2117" s="186" t="s">
        <v>160</v>
      </c>
      <c r="K2117" s="196" t="s">
        <v>160</v>
      </c>
      <c r="L2117" s="171">
        <v>0.3205</v>
      </c>
      <c r="M2117" s="172">
        <v>693</v>
      </c>
      <c r="N2117" s="173">
        <v>111.92</v>
      </c>
      <c r="O2117" s="173">
        <v>36.27</v>
      </c>
      <c r="Q2117" s="175">
        <v>33.97</v>
      </c>
      <c r="S2117" s="174">
        <f t="shared" si="64"/>
        <v>1.263992</v>
      </c>
      <c r="T2117" s="177">
        <f t="shared" si="65"/>
        <v>-1</v>
      </c>
      <c r="U2117" s="203">
        <v>3.03</v>
      </c>
      <c r="V2117" s="203">
        <v>3.69</v>
      </c>
      <c r="W2117" s="203">
        <v>4.47</v>
      </c>
      <c r="X2117" s="203">
        <v>5.58</v>
      </c>
      <c r="Y2117" s="203">
        <v>5.98</v>
      </c>
      <c r="Z2117" s="203">
        <v>5.82</v>
      </c>
      <c r="AA2117" s="203">
        <v>5.23</v>
      </c>
      <c r="AB2117" s="203">
        <v>4.78</v>
      </c>
      <c r="AC2117" s="203">
        <v>4.04</v>
      </c>
      <c r="AD2117" s="203">
        <v>3.59</v>
      </c>
      <c r="AE2117" s="203">
        <v>3.02</v>
      </c>
      <c r="AF2117" s="203">
        <v>2.69</v>
      </c>
      <c r="AG2117" s="179">
        <v>3.43899505693074</v>
      </c>
      <c r="AH2117" s="179">
        <v>4.18808308913347</v>
      </c>
      <c r="AI2117" s="179">
        <v>5.07336894537307</v>
      </c>
      <c r="AJ2117" s="179">
        <v>6.33319881771404</v>
      </c>
      <c r="AK2117" s="179">
        <v>6.78719156450357</v>
      </c>
      <c r="AL2117" s="179">
        <v>6.60559446578776</v>
      </c>
      <c r="AM2117" s="179">
        <v>5.93595516427319</v>
      </c>
      <c r="AN2117" s="179">
        <v>5.42521332413496</v>
      </c>
      <c r="AO2117" s="179">
        <v>4.58532674257432</v>
      </c>
      <c r="AP2117" s="179">
        <v>4.07458490243609</v>
      </c>
      <c r="AQ2117" s="179">
        <v>3.427645238261</v>
      </c>
      <c r="AR2117" s="179">
        <v>3.05310122215963</v>
      </c>
      <c r="AS2117" s="177">
        <v>0.8</v>
      </c>
      <c r="AT2117" s="180">
        <v>1.05311796092807</v>
      </c>
      <c r="AU2117" s="181">
        <v>2110</v>
      </c>
    </row>
    <row r="2118" customHeight="1" spans="1:47">
      <c r="A2118" s="184" t="s">
        <v>2323</v>
      </c>
      <c r="B2118" s="185" t="s">
        <v>2410</v>
      </c>
      <c r="C2118" s="167" t="s">
        <v>2418</v>
      </c>
      <c r="D2118" s="186">
        <v>0</v>
      </c>
      <c r="E2118" s="186">
        <v>0.75</v>
      </c>
      <c r="F2118" s="186" t="s">
        <v>160</v>
      </c>
      <c r="G2118" s="186" t="s">
        <v>160</v>
      </c>
      <c r="H2118" s="186" t="s">
        <v>160</v>
      </c>
      <c r="I2118" s="196" t="s">
        <v>160</v>
      </c>
      <c r="J2118" s="186" t="s">
        <v>160</v>
      </c>
      <c r="K2118" s="196" t="s">
        <v>160</v>
      </c>
      <c r="L2118" s="171">
        <v>0.3205</v>
      </c>
      <c r="M2118" s="172">
        <v>850</v>
      </c>
      <c r="N2118" s="173">
        <v>112.25</v>
      </c>
      <c r="O2118" s="173">
        <v>36.15</v>
      </c>
      <c r="Q2118" s="175">
        <v>34.15</v>
      </c>
      <c r="S2118" s="174">
        <f t="shared" si="64"/>
        <v>1.273896</v>
      </c>
      <c r="T2118" s="177">
        <f t="shared" si="65"/>
        <v>-1</v>
      </c>
      <c r="U2118" s="203">
        <v>3.06</v>
      </c>
      <c r="V2118" s="203">
        <v>3.74</v>
      </c>
      <c r="W2118" s="203">
        <v>4.52</v>
      </c>
      <c r="X2118" s="203">
        <v>5.64</v>
      </c>
      <c r="Y2118" s="203">
        <v>6.03</v>
      </c>
      <c r="Z2118" s="203">
        <v>5.78</v>
      </c>
      <c r="AA2118" s="203">
        <v>5.24</v>
      </c>
      <c r="AB2118" s="203">
        <v>4.7</v>
      </c>
      <c r="AC2118" s="203">
        <v>4.13</v>
      </c>
      <c r="AD2118" s="203">
        <v>3.67</v>
      </c>
      <c r="AE2118" s="203">
        <v>3.09</v>
      </c>
      <c r="AF2118" s="203">
        <v>2.73</v>
      </c>
      <c r="AG2118" s="179">
        <v>3.48019103600294</v>
      </c>
      <c r="AH2118" s="179">
        <v>4.25356682178137</v>
      </c>
      <c r="AI2118" s="179">
        <v>5.14067434076251</v>
      </c>
      <c r="AJ2118" s="179">
        <v>6.41446975263287</v>
      </c>
      <c r="AK2118" s="179">
        <v>6.85802351212344</v>
      </c>
      <c r="AL2118" s="179">
        <v>6.57369417911666</v>
      </c>
      <c r="AM2118" s="179">
        <v>5.95954281982203</v>
      </c>
      <c r="AN2118" s="179">
        <v>5.34539146052739</v>
      </c>
      <c r="AO2118" s="179">
        <v>4.69712058127194</v>
      </c>
      <c r="AP2118" s="179">
        <v>4.17395460853947</v>
      </c>
      <c r="AQ2118" s="179">
        <v>3.51431055596375</v>
      </c>
      <c r="AR2118" s="179">
        <v>3.10487631643399</v>
      </c>
      <c r="AS2118" s="177">
        <v>0.8</v>
      </c>
      <c r="AT2118" s="180">
        <v>1.05206450894578</v>
      </c>
      <c r="AU2118" s="181">
        <v>2111</v>
      </c>
    </row>
    <row r="2119" customHeight="1" spans="1:47">
      <c r="A2119" s="184" t="s">
        <v>2323</v>
      </c>
      <c r="B2119" s="185" t="s">
        <v>2410</v>
      </c>
      <c r="C2119" s="167" t="s">
        <v>2419</v>
      </c>
      <c r="D2119" s="186">
        <v>0</v>
      </c>
      <c r="E2119" s="186">
        <v>0.75</v>
      </c>
      <c r="F2119" s="186" t="s">
        <v>160</v>
      </c>
      <c r="G2119" s="186" t="s">
        <v>160</v>
      </c>
      <c r="H2119" s="186" t="s">
        <v>160</v>
      </c>
      <c r="I2119" s="196" t="s">
        <v>160</v>
      </c>
      <c r="J2119" s="186" t="s">
        <v>160</v>
      </c>
      <c r="K2119" s="196" t="s">
        <v>160</v>
      </c>
      <c r="L2119" s="171">
        <v>0.3205</v>
      </c>
      <c r="M2119" s="172">
        <v>837</v>
      </c>
      <c r="N2119" s="173">
        <v>111.83</v>
      </c>
      <c r="O2119" s="173">
        <v>35.97</v>
      </c>
      <c r="Q2119" s="175">
        <v>33.17</v>
      </c>
      <c r="S2119" s="174">
        <f t="shared" si="64"/>
        <v>1.210264</v>
      </c>
      <c r="T2119" s="177">
        <f t="shared" si="65"/>
        <v>-1</v>
      </c>
      <c r="U2119" s="203">
        <v>2.93</v>
      </c>
      <c r="V2119" s="203">
        <v>3.57</v>
      </c>
      <c r="W2119" s="203">
        <v>4.27</v>
      </c>
      <c r="X2119" s="203">
        <v>5.22</v>
      </c>
      <c r="Y2119" s="203">
        <v>5.66</v>
      </c>
      <c r="Z2119" s="203">
        <v>5.51</v>
      </c>
      <c r="AA2119" s="203">
        <v>5.17</v>
      </c>
      <c r="AB2119" s="203">
        <v>4.65</v>
      </c>
      <c r="AC2119" s="203">
        <v>3.82</v>
      </c>
      <c r="AD2119" s="203">
        <v>3.36</v>
      </c>
      <c r="AE2119" s="203">
        <v>2.92</v>
      </c>
      <c r="AF2119" s="203">
        <v>2.63</v>
      </c>
      <c r="AG2119" s="179">
        <v>3.29668819365031</v>
      </c>
      <c r="AH2119" s="179">
        <v>4.0167839083043</v>
      </c>
      <c r="AI2119" s="179">
        <v>4.80438859620711</v>
      </c>
      <c r="AJ2119" s="179">
        <v>5.87328067264663</v>
      </c>
      <c r="AK2119" s="179">
        <v>6.36834647647125</v>
      </c>
      <c r="AL2119" s="179">
        <v>6.19957404334922</v>
      </c>
      <c r="AM2119" s="179">
        <v>5.81702319493929</v>
      </c>
      <c r="AN2119" s="179">
        <v>5.23194542678292</v>
      </c>
      <c r="AO2119" s="179">
        <v>4.29807129684102</v>
      </c>
      <c r="AP2119" s="179">
        <v>3.78050250193346</v>
      </c>
      <c r="AQ2119" s="179">
        <v>3.28543669810884</v>
      </c>
      <c r="AR2119" s="179">
        <v>2.95914332740625</v>
      </c>
      <c r="AS2119" s="177">
        <v>0.8</v>
      </c>
      <c r="AT2119" s="180">
        <v>1.05679219589068</v>
      </c>
      <c r="AU2119" s="181">
        <v>2112</v>
      </c>
    </row>
    <row r="2120" customHeight="1" spans="1:47">
      <c r="A2120" s="184" t="s">
        <v>2323</v>
      </c>
      <c r="B2120" s="185" t="s">
        <v>2410</v>
      </c>
      <c r="C2120" s="167" t="s">
        <v>2420</v>
      </c>
      <c r="D2120" s="186">
        <v>0</v>
      </c>
      <c r="E2120" s="186">
        <v>0.75</v>
      </c>
      <c r="F2120" s="186" t="s">
        <v>160</v>
      </c>
      <c r="G2120" s="186" t="s">
        <v>160</v>
      </c>
      <c r="H2120" s="186" t="s">
        <v>160</v>
      </c>
      <c r="I2120" s="196" t="s">
        <v>160</v>
      </c>
      <c r="J2120" s="186" t="s">
        <v>160</v>
      </c>
      <c r="K2120" s="196" t="s">
        <v>160</v>
      </c>
      <c r="L2120" s="171">
        <v>0.3205</v>
      </c>
      <c r="M2120" s="172">
        <v>841</v>
      </c>
      <c r="N2120" s="173">
        <v>110.68</v>
      </c>
      <c r="O2120" s="173">
        <v>36.1</v>
      </c>
      <c r="Q2120" s="175">
        <v>33.6</v>
      </c>
      <c r="S2120" s="174">
        <f t="shared" si="64"/>
        <v>1.270664</v>
      </c>
      <c r="T2120" s="177">
        <f t="shared" si="65"/>
        <v>-1</v>
      </c>
      <c r="U2120" s="203">
        <v>3.02</v>
      </c>
      <c r="V2120" s="203">
        <v>3.7</v>
      </c>
      <c r="W2120" s="203">
        <v>4.5</v>
      </c>
      <c r="X2120" s="203">
        <v>5.58</v>
      </c>
      <c r="Y2120" s="203">
        <v>5.93</v>
      </c>
      <c r="Z2120" s="203">
        <v>5.87</v>
      </c>
      <c r="AA2120" s="203">
        <v>5.37</v>
      </c>
      <c r="AB2120" s="203">
        <v>4.93</v>
      </c>
      <c r="AC2120" s="203">
        <v>4</v>
      </c>
      <c r="AD2120" s="203">
        <v>3.58</v>
      </c>
      <c r="AE2120" s="203">
        <v>3.01</v>
      </c>
      <c r="AF2120" s="203">
        <v>2.7</v>
      </c>
      <c r="AG2120" s="179">
        <v>3.41554160659309</v>
      </c>
      <c r="AH2120" s="179">
        <v>4.18460395509749</v>
      </c>
      <c r="AI2120" s="179">
        <v>5.08938318863209</v>
      </c>
      <c r="AJ2120" s="179">
        <v>6.31083515390379</v>
      </c>
      <c r="AK2120" s="179">
        <v>6.70667606857517</v>
      </c>
      <c r="AL2120" s="179">
        <v>6.63881762606008</v>
      </c>
      <c r="AM2120" s="179">
        <v>6.07333060510096</v>
      </c>
      <c r="AN2120" s="179">
        <v>5.57570202665693</v>
      </c>
      <c r="AO2120" s="179">
        <v>4.52389616767296</v>
      </c>
      <c r="AP2120" s="179">
        <v>4.0488870700673</v>
      </c>
      <c r="AQ2120" s="179">
        <v>3.40423186617391</v>
      </c>
      <c r="AR2120" s="179">
        <v>3.05362991317925</v>
      </c>
      <c r="AS2120" s="177">
        <v>0.8</v>
      </c>
      <c r="AT2120" s="180">
        <v>1.05700945104256</v>
      </c>
      <c r="AU2120" s="181">
        <v>2113</v>
      </c>
    </row>
    <row r="2121" customHeight="1" spans="1:47">
      <c r="A2121" s="184" t="s">
        <v>2323</v>
      </c>
      <c r="B2121" s="185" t="s">
        <v>2410</v>
      </c>
      <c r="C2121" s="167" t="s">
        <v>2421</v>
      </c>
      <c r="D2121" s="186">
        <v>0</v>
      </c>
      <c r="E2121" s="186">
        <v>0.75</v>
      </c>
      <c r="F2121" s="186" t="s">
        <v>160</v>
      </c>
      <c r="G2121" s="186" t="s">
        <v>160</v>
      </c>
      <c r="H2121" s="186" t="s">
        <v>160</v>
      </c>
      <c r="I2121" s="196" t="s">
        <v>160</v>
      </c>
      <c r="J2121" s="186" t="s">
        <v>160</v>
      </c>
      <c r="K2121" s="196" t="s">
        <v>160</v>
      </c>
      <c r="L2121" s="171">
        <v>0.3205</v>
      </c>
      <c r="M2121" s="172">
        <v>961</v>
      </c>
      <c r="N2121" s="173">
        <v>110.83</v>
      </c>
      <c r="O2121" s="173">
        <v>35.97</v>
      </c>
      <c r="Q2121" s="175">
        <v>33.37</v>
      </c>
      <c r="S2121" s="174">
        <f t="shared" si="64"/>
        <v>1.201184</v>
      </c>
      <c r="T2121" s="177">
        <f t="shared" si="65"/>
        <v>-1</v>
      </c>
      <c r="U2121" s="203">
        <v>2.97</v>
      </c>
      <c r="V2121" s="203">
        <v>3.58</v>
      </c>
      <c r="W2121" s="203">
        <v>4.24</v>
      </c>
      <c r="X2121" s="203">
        <v>5.2</v>
      </c>
      <c r="Y2121" s="203">
        <v>5.53</v>
      </c>
      <c r="Z2121" s="203">
        <v>5.48</v>
      </c>
      <c r="AA2121" s="203">
        <v>5.06</v>
      </c>
      <c r="AB2121" s="203">
        <v>4.66</v>
      </c>
      <c r="AC2121" s="203">
        <v>3.73</v>
      </c>
      <c r="AD2121" s="203">
        <v>3.32</v>
      </c>
      <c r="AE2121" s="203">
        <v>2.91</v>
      </c>
      <c r="AF2121" s="203">
        <v>2.66</v>
      </c>
      <c r="AG2121" s="179">
        <v>3.34774788874977</v>
      </c>
      <c r="AH2121" s="179">
        <v>4.035332471961</v>
      </c>
      <c r="AI2121" s="179">
        <v>4.77927644723872</v>
      </c>
      <c r="AJ2121" s="179">
        <v>5.86137677491542</v>
      </c>
      <c r="AK2121" s="179">
        <v>6.23334876255428</v>
      </c>
      <c r="AL2121" s="179">
        <v>6.17698937048779</v>
      </c>
      <c r="AM2121" s="179">
        <v>5.70357047712923</v>
      </c>
      <c r="AN2121" s="179">
        <v>5.25269534059728</v>
      </c>
      <c r="AO2121" s="179">
        <v>4.20441064816048</v>
      </c>
      <c r="AP2121" s="179">
        <v>3.74226363321523</v>
      </c>
      <c r="AQ2121" s="179">
        <v>3.28011661826997</v>
      </c>
      <c r="AR2121" s="179">
        <v>2.9983196579375</v>
      </c>
      <c r="AS2121" s="177">
        <v>0.8</v>
      </c>
      <c r="AT2121" s="180">
        <v>1.05700945104256</v>
      </c>
      <c r="AU2121" s="181">
        <v>2114</v>
      </c>
    </row>
    <row r="2122" customHeight="1" spans="1:47">
      <c r="A2122" s="184" t="s">
        <v>2323</v>
      </c>
      <c r="B2122" s="185" t="s">
        <v>2410</v>
      </c>
      <c r="C2122" s="167" t="s">
        <v>2422</v>
      </c>
      <c r="D2122" s="186">
        <v>0</v>
      </c>
      <c r="E2122" s="186">
        <v>0.75</v>
      </c>
      <c r="F2122" s="186" t="s">
        <v>160</v>
      </c>
      <c r="G2122" s="186" t="s">
        <v>160</v>
      </c>
      <c r="H2122" s="186" t="s">
        <v>160</v>
      </c>
      <c r="I2122" s="196" t="s">
        <v>160</v>
      </c>
      <c r="J2122" s="186" t="s">
        <v>160</v>
      </c>
      <c r="K2122" s="196" t="s">
        <v>160</v>
      </c>
      <c r="L2122" s="171">
        <v>0.3205</v>
      </c>
      <c r="M2122" s="172">
        <v>767</v>
      </c>
      <c r="N2122" s="173">
        <v>110.75</v>
      </c>
      <c r="O2122" s="173">
        <v>36.47</v>
      </c>
      <c r="Q2122" s="175">
        <v>34.17</v>
      </c>
      <c r="S2122" s="174">
        <f t="shared" si="64"/>
        <v>1.270664</v>
      </c>
      <c r="T2122" s="177">
        <f t="shared" si="65"/>
        <v>-1</v>
      </c>
      <c r="U2122" s="203">
        <v>3.02</v>
      </c>
      <c r="V2122" s="203">
        <v>3.7</v>
      </c>
      <c r="W2122" s="203">
        <v>4.5</v>
      </c>
      <c r="X2122" s="203">
        <v>5.58</v>
      </c>
      <c r="Y2122" s="203">
        <v>5.93</v>
      </c>
      <c r="Z2122" s="203">
        <v>5.87</v>
      </c>
      <c r="AA2122" s="203">
        <v>5.37</v>
      </c>
      <c r="AB2122" s="203">
        <v>4.93</v>
      </c>
      <c r="AC2122" s="203">
        <v>4</v>
      </c>
      <c r="AD2122" s="203">
        <v>3.58</v>
      </c>
      <c r="AE2122" s="203">
        <v>3.01</v>
      </c>
      <c r="AF2122" s="203">
        <v>2.7</v>
      </c>
      <c r="AG2122" s="179">
        <v>3.43343348044802</v>
      </c>
      <c r="AH2122" s="179">
        <v>4.20652446280055</v>
      </c>
      <c r="AI2122" s="179">
        <v>5.11604326556824</v>
      </c>
      <c r="AJ2122" s="179">
        <v>6.34389364930462</v>
      </c>
      <c r="AK2122" s="179">
        <v>6.74180812551548</v>
      </c>
      <c r="AL2122" s="179">
        <v>6.6735942153079</v>
      </c>
      <c r="AM2122" s="179">
        <v>6.1051449635781</v>
      </c>
      <c r="AN2122" s="179">
        <v>5.60490962205587</v>
      </c>
      <c r="AO2122" s="179">
        <v>4.54759401383843</v>
      </c>
      <c r="AP2122" s="179">
        <v>4.0700966423854</v>
      </c>
      <c r="AQ2122" s="179">
        <v>3.42206449541342</v>
      </c>
      <c r="AR2122" s="179">
        <v>3.06962595934094</v>
      </c>
      <c r="AS2122" s="177">
        <v>0.8</v>
      </c>
      <c r="AT2122" s="180">
        <v>1.05700945104256</v>
      </c>
      <c r="AU2122" s="181">
        <v>2115</v>
      </c>
    </row>
    <row r="2123" customHeight="1" spans="1:47">
      <c r="A2123" s="184" t="s">
        <v>2323</v>
      </c>
      <c r="B2123" s="185" t="s">
        <v>2410</v>
      </c>
      <c r="C2123" s="167" t="s">
        <v>2423</v>
      </c>
      <c r="D2123" s="186">
        <v>0</v>
      </c>
      <c r="E2123" s="186">
        <v>0.75</v>
      </c>
      <c r="F2123" s="186" t="s">
        <v>160</v>
      </c>
      <c r="G2123" s="186" t="s">
        <v>160</v>
      </c>
      <c r="H2123" s="186" t="s">
        <v>160</v>
      </c>
      <c r="I2123" s="196" t="s">
        <v>160</v>
      </c>
      <c r="J2123" s="186" t="s">
        <v>160</v>
      </c>
      <c r="K2123" s="196" t="s">
        <v>160</v>
      </c>
      <c r="L2123" s="171">
        <v>0.3205</v>
      </c>
      <c r="M2123" s="172">
        <v>1030</v>
      </c>
      <c r="N2123" s="173">
        <v>110.93</v>
      </c>
      <c r="O2123" s="173">
        <v>36.7</v>
      </c>
      <c r="Q2123" s="175">
        <v>34.5</v>
      </c>
      <c r="S2123" s="174">
        <f t="shared" ref="S2123:S2186" si="66">(U2123*31+V2123*28+W2123*31+X2123*30+Y2123*31+Z2123*30+AA2123*31+AB2123*31+AC2123*30+AD2123*31+AE2123*30+AF2123*31)*AS2123/1000</f>
        <v>1.270664</v>
      </c>
      <c r="T2123" s="177">
        <f t="shared" ref="T2123:T2186" si="67">P2123/S2123-1</f>
        <v>-1</v>
      </c>
      <c r="U2123" s="203">
        <v>3.02</v>
      </c>
      <c r="V2123" s="203">
        <v>3.7</v>
      </c>
      <c r="W2123" s="203">
        <v>4.5</v>
      </c>
      <c r="X2123" s="203">
        <v>5.58</v>
      </c>
      <c r="Y2123" s="203">
        <v>5.93</v>
      </c>
      <c r="Z2123" s="203">
        <v>5.87</v>
      </c>
      <c r="AA2123" s="203">
        <v>5.37</v>
      </c>
      <c r="AB2123" s="203">
        <v>4.93</v>
      </c>
      <c r="AC2123" s="203">
        <v>4</v>
      </c>
      <c r="AD2123" s="203">
        <v>3.58</v>
      </c>
      <c r="AE2123" s="203">
        <v>3.01</v>
      </c>
      <c r="AF2123" s="203">
        <v>2.7</v>
      </c>
      <c r="AG2123" s="179">
        <v>3.44510788060416</v>
      </c>
      <c r="AH2123" s="179">
        <v>4.22082753583953</v>
      </c>
      <c r="AI2123" s="179">
        <v>5.13343889493997</v>
      </c>
      <c r="AJ2123" s="179">
        <v>6.36546422972556</v>
      </c>
      <c r="AK2123" s="179">
        <v>6.764731699332</v>
      </c>
      <c r="AL2123" s="179">
        <v>6.69628584739947</v>
      </c>
      <c r="AM2123" s="179">
        <v>6.1259037479617</v>
      </c>
      <c r="AN2123" s="179">
        <v>5.62396750045645</v>
      </c>
      <c r="AO2123" s="179">
        <v>4.56305679550219</v>
      </c>
      <c r="AP2123" s="179">
        <v>4.08393583197446</v>
      </c>
      <c r="AQ2123" s="179">
        <v>3.4337002386154</v>
      </c>
      <c r="AR2123" s="179">
        <v>3.08006333696398</v>
      </c>
      <c r="AS2123" s="177">
        <v>0.8</v>
      </c>
      <c r="AT2123" s="180">
        <v>1.05700945104256</v>
      </c>
      <c r="AU2123" s="181">
        <v>2116</v>
      </c>
    </row>
    <row r="2124" customHeight="1" spans="1:47">
      <c r="A2124" s="184" t="s">
        <v>2323</v>
      </c>
      <c r="B2124" s="185" t="s">
        <v>2410</v>
      </c>
      <c r="C2124" s="167" t="s">
        <v>2424</v>
      </c>
      <c r="D2124" s="186">
        <v>0</v>
      </c>
      <c r="E2124" s="186">
        <v>0.75</v>
      </c>
      <c r="F2124" s="186" t="s">
        <v>160</v>
      </c>
      <c r="G2124" s="186" t="s">
        <v>160</v>
      </c>
      <c r="H2124" s="186" t="s">
        <v>160</v>
      </c>
      <c r="I2124" s="196" t="s">
        <v>160</v>
      </c>
      <c r="J2124" s="186" t="s">
        <v>160</v>
      </c>
      <c r="K2124" s="196" t="s">
        <v>160</v>
      </c>
      <c r="L2124" s="171">
        <v>0.3205</v>
      </c>
      <c r="M2124" s="172">
        <v>995</v>
      </c>
      <c r="N2124" s="173">
        <v>110.63</v>
      </c>
      <c r="O2124" s="173">
        <v>36.77</v>
      </c>
      <c r="Q2124" s="175">
        <v>34.57</v>
      </c>
      <c r="S2124" s="174">
        <f t="shared" si="66"/>
        <v>1.270664</v>
      </c>
      <c r="T2124" s="177">
        <f t="shared" si="67"/>
        <v>-1</v>
      </c>
      <c r="U2124" s="203">
        <v>3.02</v>
      </c>
      <c r="V2124" s="203">
        <v>3.7</v>
      </c>
      <c r="W2124" s="203">
        <v>4.5</v>
      </c>
      <c r="X2124" s="203">
        <v>5.58</v>
      </c>
      <c r="Y2124" s="203">
        <v>5.93</v>
      </c>
      <c r="Z2124" s="203">
        <v>5.87</v>
      </c>
      <c r="AA2124" s="203">
        <v>5.37</v>
      </c>
      <c r="AB2124" s="203">
        <v>4.93</v>
      </c>
      <c r="AC2124" s="203">
        <v>4</v>
      </c>
      <c r="AD2124" s="203">
        <v>3.58</v>
      </c>
      <c r="AE2124" s="203">
        <v>3.01</v>
      </c>
      <c r="AF2124" s="203">
        <v>2.7</v>
      </c>
      <c r="AG2124" s="179">
        <v>3.448188096932</v>
      </c>
      <c r="AH2124" s="179">
        <v>4.22460131081073</v>
      </c>
      <c r="AI2124" s="179">
        <v>5.13802862125629</v>
      </c>
      <c r="AJ2124" s="179">
        <v>6.3711554903578</v>
      </c>
      <c r="AK2124" s="179">
        <v>6.77077993867773</v>
      </c>
      <c r="AL2124" s="179">
        <v>6.70227289039431</v>
      </c>
      <c r="AM2124" s="179">
        <v>6.13138082136584</v>
      </c>
      <c r="AN2124" s="179">
        <v>5.62899580062078</v>
      </c>
      <c r="AO2124" s="179">
        <v>4.56713655222781</v>
      </c>
      <c r="AP2124" s="179">
        <v>4.08758721424389</v>
      </c>
      <c r="AQ2124" s="179">
        <v>3.43677025555143</v>
      </c>
      <c r="AR2124" s="179">
        <v>3.08281717275377</v>
      </c>
      <c r="AS2124" s="177">
        <v>0.8</v>
      </c>
      <c r="AT2124" s="180">
        <v>1.05700945104256</v>
      </c>
      <c r="AU2124" s="181">
        <v>2117</v>
      </c>
    </row>
    <row r="2125" customHeight="1" spans="1:47">
      <c r="A2125" s="184" t="s">
        <v>2323</v>
      </c>
      <c r="B2125" s="185" t="s">
        <v>2410</v>
      </c>
      <c r="C2125" s="167" t="s">
        <v>2425</v>
      </c>
      <c r="D2125" s="186">
        <v>0</v>
      </c>
      <c r="E2125" s="186">
        <v>0.75</v>
      </c>
      <c r="F2125" s="186" t="s">
        <v>160</v>
      </c>
      <c r="G2125" s="186" t="s">
        <v>160</v>
      </c>
      <c r="H2125" s="186" t="s">
        <v>160</v>
      </c>
      <c r="I2125" s="196" t="s">
        <v>160</v>
      </c>
      <c r="J2125" s="186" t="s">
        <v>160</v>
      </c>
      <c r="K2125" s="196" t="s">
        <v>160</v>
      </c>
      <c r="L2125" s="171">
        <v>0.3205</v>
      </c>
      <c r="M2125" s="172">
        <v>991</v>
      </c>
      <c r="N2125" s="173">
        <v>111.08</v>
      </c>
      <c r="O2125" s="173">
        <v>36.42</v>
      </c>
      <c r="Q2125" s="175">
        <v>34.22</v>
      </c>
      <c r="S2125" s="174">
        <f t="shared" si="66"/>
        <v>1.263992</v>
      </c>
      <c r="T2125" s="177">
        <f t="shared" si="67"/>
        <v>-1</v>
      </c>
      <c r="U2125" s="203">
        <v>3.03</v>
      </c>
      <c r="V2125" s="203">
        <v>3.69</v>
      </c>
      <c r="W2125" s="203">
        <v>4.47</v>
      </c>
      <c r="X2125" s="203">
        <v>5.58</v>
      </c>
      <c r="Y2125" s="203">
        <v>5.98</v>
      </c>
      <c r="Z2125" s="203">
        <v>5.82</v>
      </c>
      <c r="AA2125" s="203">
        <v>5.23</v>
      </c>
      <c r="AB2125" s="203">
        <v>4.78</v>
      </c>
      <c r="AC2125" s="203">
        <v>4.04</v>
      </c>
      <c r="AD2125" s="203">
        <v>3.59</v>
      </c>
      <c r="AE2125" s="203">
        <v>3.02</v>
      </c>
      <c r="AF2125" s="203">
        <v>2.69</v>
      </c>
      <c r="AG2125" s="179">
        <v>3.44534275533389</v>
      </c>
      <c r="AH2125" s="179">
        <v>4.19581345451553</v>
      </c>
      <c r="AI2125" s="179">
        <v>5.0827333717302</v>
      </c>
      <c r="AJ2125" s="179">
        <v>6.34488863853569</v>
      </c>
      <c r="AK2125" s="179">
        <v>6.79971936531244</v>
      </c>
      <c r="AL2125" s="179">
        <v>6.61778707460174</v>
      </c>
      <c r="AM2125" s="179">
        <v>5.94691175260603</v>
      </c>
      <c r="AN2125" s="179">
        <v>5.43522718498218</v>
      </c>
      <c r="AO2125" s="179">
        <v>4.59379034044519</v>
      </c>
      <c r="AP2125" s="179">
        <v>4.08210577282135</v>
      </c>
      <c r="AQ2125" s="179">
        <v>3.43397198716447</v>
      </c>
      <c r="AR2125" s="179">
        <v>3.05873663757365</v>
      </c>
      <c r="AS2125" s="177">
        <v>0.8</v>
      </c>
      <c r="AT2125" s="180">
        <v>1.05700945104256</v>
      </c>
      <c r="AU2125" s="181">
        <v>2118</v>
      </c>
    </row>
    <row r="2126" customHeight="1" spans="1:47">
      <c r="A2126" s="184" t="s">
        <v>2323</v>
      </c>
      <c r="B2126" s="185" t="s">
        <v>2410</v>
      </c>
      <c r="C2126" s="167" t="s">
        <v>2426</v>
      </c>
      <c r="D2126" s="186">
        <v>0</v>
      </c>
      <c r="E2126" s="186">
        <v>0.75</v>
      </c>
      <c r="F2126" s="186" t="s">
        <v>160</v>
      </c>
      <c r="G2126" s="186" t="s">
        <v>160</v>
      </c>
      <c r="H2126" s="186" t="s">
        <v>160</v>
      </c>
      <c r="I2126" s="196" t="s">
        <v>160</v>
      </c>
      <c r="J2126" s="186" t="s">
        <v>160</v>
      </c>
      <c r="K2126" s="196" t="s">
        <v>160</v>
      </c>
      <c r="L2126" s="171">
        <v>0.3205</v>
      </c>
      <c r="M2126" s="172">
        <v>1001</v>
      </c>
      <c r="N2126" s="173">
        <v>111.57</v>
      </c>
      <c r="O2126" s="173">
        <v>36.65</v>
      </c>
      <c r="Q2126" s="175">
        <v>34.55</v>
      </c>
      <c r="S2126" s="174">
        <f t="shared" si="66"/>
        <v>1.263992</v>
      </c>
      <c r="T2126" s="177">
        <f t="shared" si="67"/>
        <v>-1</v>
      </c>
      <c r="U2126" s="203">
        <v>3.03</v>
      </c>
      <c r="V2126" s="203">
        <v>3.69</v>
      </c>
      <c r="W2126" s="203">
        <v>4.47</v>
      </c>
      <c r="X2126" s="203">
        <v>5.58</v>
      </c>
      <c r="Y2126" s="203">
        <v>5.98</v>
      </c>
      <c r="Z2126" s="203">
        <v>5.82</v>
      </c>
      <c r="AA2126" s="203">
        <v>5.23</v>
      </c>
      <c r="AB2126" s="203">
        <v>4.78</v>
      </c>
      <c r="AC2126" s="203">
        <v>4.04</v>
      </c>
      <c r="AD2126" s="203">
        <v>3.59</v>
      </c>
      <c r="AE2126" s="203">
        <v>3.02</v>
      </c>
      <c r="AF2126" s="203">
        <v>2.69</v>
      </c>
      <c r="AG2126" s="179">
        <v>3.45798062013051</v>
      </c>
      <c r="AH2126" s="179">
        <v>4.21120412154507</v>
      </c>
      <c r="AI2126" s="179">
        <v>5.10137735048956</v>
      </c>
      <c r="AJ2126" s="179">
        <v>6.36816233014133</v>
      </c>
      <c r="AK2126" s="179">
        <v>6.82466142190773</v>
      </c>
      <c r="AL2126" s="179">
        <v>6.64206178520117</v>
      </c>
      <c r="AM2126" s="179">
        <v>5.96872562484573</v>
      </c>
      <c r="AN2126" s="179">
        <v>5.45516414660852</v>
      </c>
      <c r="AO2126" s="179">
        <v>4.61064082684068</v>
      </c>
      <c r="AP2126" s="179">
        <v>4.09707934860347</v>
      </c>
      <c r="AQ2126" s="179">
        <v>3.44656814283635</v>
      </c>
      <c r="AR2126" s="179">
        <v>3.06995639212906</v>
      </c>
      <c r="AS2126" s="177">
        <v>0.8</v>
      </c>
      <c r="AT2126" s="180">
        <v>1.04211897524967</v>
      </c>
      <c r="AU2126" s="181">
        <v>2119</v>
      </c>
    </row>
    <row r="2127" customHeight="1" spans="1:47">
      <c r="A2127" s="184" t="s">
        <v>2323</v>
      </c>
      <c r="B2127" s="185" t="s">
        <v>2410</v>
      </c>
      <c r="C2127" s="167" t="s">
        <v>2427</v>
      </c>
      <c r="D2127" s="186">
        <v>0</v>
      </c>
      <c r="E2127" s="186">
        <v>0.75</v>
      </c>
      <c r="F2127" s="186" t="s">
        <v>160</v>
      </c>
      <c r="G2127" s="186" t="s">
        <v>160</v>
      </c>
      <c r="H2127" s="186" t="s">
        <v>160</v>
      </c>
      <c r="I2127" s="196" t="s">
        <v>160</v>
      </c>
      <c r="J2127" s="186" t="s">
        <v>160</v>
      </c>
      <c r="K2127" s="196" t="s">
        <v>160</v>
      </c>
      <c r="L2127" s="171">
        <v>0.3205</v>
      </c>
      <c r="M2127" s="172">
        <v>429</v>
      </c>
      <c r="N2127" s="173">
        <v>111.35</v>
      </c>
      <c r="O2127" s="173">
        <v>35.62</v>
      </c>
      <c r="Q2127" s="175">
        <v>32.62</v>
      </c>
      <c r="S2127" s="174">
        <f t="shared" si="66"/>
        <v>1.210264</v>
      </c>
      <c r="T2127" s="177">
        <f t="shared" si="67"/>
        <v>-1</v>
      </c>
      <c r="U2127" s="203">
        <v>2.93</v>
      </c>
      <c r="V2127" s="203">
        <v>3.57</v>
      </c>
      <c r="W2127" s="203">
        <v>4.27</v>
      </c>
      <c r="X2127" s="203">
        <v>5.22</v>
      </c>
      <c r="Y2127" s="203">
        <v>5.66</v>
      </c>
      <c r="Z2127" s="203">
        <v>5.51</v>
      </c>
      <c r="AA2127" s="203">
        <v>5.17</v>
      </c>
      <c r="AB2127" s="203">
        <v>4.65</v>
      </c>
      <c r="AC2127" s="203">
        <v>3.82</v>
      </c>
      <c r="AD2127" s="203">
        <v>3.36</v>
      </c>
      <c r="AE2127" s="203">
        <v>2.92</v>
      </c>
      <c r="AF2127" s="203">
        <v>2.63</v>
      </c>
      <c r="AG2127" s="179">
        <v>3.28177508378337</v>
      </c>
      <c r="AH2127" s="179">
        <v>3.99861332734015</v>
      </c>
      <c r="AI2127" s="179">
        <v>4.78265515623038</v>
      </c>
      <c r="AJ2127" s="179">
        <v>5.84671192400997</v>
      </c>
      <c r="AK2127" s="179">
        <v>6.33953821645525</v>
      </c>
      <c r="AL2127" s="179">
        <v>6.17152925312163</v>
      </c>
      <c r="AM2127" s="179">
        <v>5.79070893623209</v>
      </c>
      <c r="AN2127" s="179">
        <v>5.20827786334221</v>
      </c>
      <c r="AO2127" s="179">
        <v>4.27862826622952</v>
      </c>
      <c r="AP2127" s="179">
        <v>3.76340077867308</v>
      </c>
      <c r="AQ2127" s="179">
        <v>3.2705744862278</v>
      </c>
      <c r="AR2127" s="179">
        <v>2.94575715711613</v>
      </c>
      <c r="AS2127" s="177">
        <v>0.8</v>
      </c>
      <c r="AT2127" s="180">
        <v>1.05648102428164</v>
      </c>
      <c r="AU2127" s="181">
        <v>2120</v>
      </c>
    </row>
    <row r="2128" customHeight="1" spans="1:47">
      <c r="A2128" s="184" t="s">
        <v>2323</v>
      </c>
      <c r="B2128" s="185" t="s">
        <v>2410</v>
      </c>
      <c r="C2128" s="167" t="s">
        <v>2428</v>
      </c>
      <c r="D2128" s="186">
        <v>0</v>
      </c>
      <c r="E2128" s="186">
        <v>0.75</v>
      </c>
      <c r="F2128" s="186" t="s">
        <v>160</v>
      </c>
      <c r="G2128" s="186" t="s">
        <v>160</v>
      </c>
      <c r="H2128" s="186" t="s">
        <v>160</v>
      </c>
      <c r="I2128" s="196" t="s">
        <v>160</v>
      </c>
      <c r="J2128" s="186" t="s">
        <v>160</v>
      </c>
      <c r="K2128" s="196" t="s">
        <v>160</v>
      </c>
      <c r="L2128" s="171">
        <v>0.3205</v>
      </c>
      <c r="M2128" s="172">
        <v>587</v>
      </c>
      <c r="N2128" s="173">
        <v>111.72</v>
      </c>
      <c r="O2128" s="173">
        <v>36.57</v>
      </c>
      <c r="Q2128" s="175">
        <v>34.47</v>
      </c>
      <c r="S2128" s="174">
        <f t="shared" si="66"/>
        <v>1.263992</v>
      </c>
      <c r="T2128" s="177">
        <f t="shared" si="67"/>
        <v>-1</v>
      </c>
      <c r="U2128" s="203">
        <v>3.03</v>
      </c>
      <c r="V2128" s="203">
        <v>3.69</v>
      </c>
      <c r="W2128" s="203">
        <v>4.47</v>
      </c>
      <c r="X2128" s="203">
        <v>5.58</v>
      </c>
      <c r="Y2128" s="203">
        <v>5.98</v>
      </c>
      <c r="Z2128" s="203">
        <v>5.82</v>
      </c>
      <c r="AA2128" s="203">
        <v>5.23</v>
      </c>
      <c r="AB2128" s="203">
        <v>4.78</v>
      </c>
      <c r="AC2128" s="203">
        <v>4.04</v>
      </c>
      <c r="AD2128" s="203">
        <v>3.59</v>
      </c>
      <c r="AE2128" s="203">
        <v>3.02</v>
      </c>
      <c r="AF2128" s="203">
        <v>2.69</v>
      </c>
      <c r="AG2128" s="179">
        <v>3.45318628598915</v>
      </c>
      <c r="AH2128" s="179">
        <v>4.20536547699669</v>
      </c>
      <c r="AI2128" s="179">
        <v>5.09430452091469</v>
      </c>
      <c r="AJ2128" s="179">
        <v>6.35933316033646</v>
      </c>
      <c r="AK2128" s="179">
        <v>6.81519933670466</v>
      </c>
      <c r="AL2128" s="179">
        <v>6.63285286615738</v>
      </c>
      <c r="AM2128" s="179">
        <v>5.96045025601428</v>
      </c>
      <c r="AN2128" s="179">
        <v>5.44760080760005</v>
      </c>
      <c r="AO2128" s="179">
        <v>4.60424838131887</v>
      </c>
      <c r="AP2128" s="179">
        <v>4.09139893290464</v>
      </c>
      <c r="AQ2128" s="179">
        <v>3.44178963157995</v>
      </c>
      <c r="AR2128" s="179">
        <v>3.06570003607618</v>
      </c>
      <c r="AS2128" s="177">
        <v>0.8</v>
      </c>
      <c r="AT2128" s="180">
        <v>1.05797101449275</v>
      </c>
      <c r="AU2128" s="181">
        <v>2121</v>
      </c>
    </row>
    <row r="2129" customHeight="1" spans="1:47">
      <c r="A2129" s="184" t="s">
        <v>2323</v>
      </c>
      <c r="B2129" s="185" t="s">
        <v>2429</v>
      </c>
      <c r="C2129" s="167" t="s">
        <v>2430</v>
      </c>
      <c r="D2129" s="186">
        <v>0</v>
      </c>
      <c r="E2129" s="186">
        <v>0.75</v>
      </c>
      <c r="F2129" s="186" t="s">
        <v>160</v>
      </c>
      <c r="G2129" s="186" t="s">
        <v>160</v>
      </c>
      <c r="H2129" s="186" t="s">
        <v>160</v>
      </c>
      <c r="I2129" s="196" t="s">
        <v>160</v>
      </c>
      <c r="J2129" s="186" t="s">
        <v>160</v>
      </c>
      <c r="K2129" s="196" t="s">
        <v>160</v>
      </c>
      <c r="L2129" s="171">
        <v>0.3205</v>
      </c>
      <c r="M2129" s="172">
        <v>370</v>
      </c>
      <c r="N2129" s="173">
        <v>110.98</v>
      </c>
      <c r="O2129" s="173">
        <v>35.02</v>
      </c>
      <c r="Q2129" s="175">
        <v>31.92</v>
      </c>
      <c r="S2129" s="174">
        <f t="shared" si="66"/>
        <v>1.201184</v>
      </c>
      <c r="T2129" s="177">
        <f t="shared" si="67"/>
        <v>-1</v>
      </c>
      <c r="U2129" s="203">
        <v>2.97</v>
      </c>
      <c r="V2129" s="203">
        <v>3.58</v>
      </c>
      <c r="W2129" s="203">
        <v>4.24</v>
      </c>
      <c r="X2129" s="203">
        <v>5.2</v>
      </c>
      <c r="Y2129" s="203">
        <v>5.53</v>
      </c>
      <c r="Z2129" s="203">
        <v>5.48</v>
      </c>
      <c r="AA2129" s="203">
        <v>5.06</v>
      </c>
      <c r="AB2129" s="203">
        <v>4.66</v>
      </c>
      <c r="AC2129" s="203">
        <v>3.73</v>
      </c>
      <c r="AD2129" s="203">
        <v>3.32</v>
      </c>
      <c r="AE2129" s="203">
        <v>2.91</v>
      </c>
      <c r="AF2129" s="203">
        <v>2.66</v>
      </c>
      <c r="AG2129" s="179">
        <v>3.30723745904041</v>
      </c>
      <c r="AH2129" s="179">
        <v>3.98650171830461</v>
      </c>
      <c r="AI2129" s="179">
        <v>4.72144337586914</v>
      </c>
      <c r="AJ2129" s="179">
        <v>5.79044942323574</v>
      </c>
      <c r="AK2129" s="179">
        <v>6.15792025201801</v>
      </c>
      <c r="AL2129" s="179">
        <v>6.10224285371766</v>
      </c>
      <c r="AM2129" s="179">
        <v>5.63455270799478</v>
      </c>
      <c r="AN2129" s="179">
        <v>5.18913352159203</v>
      </c>
      <c r="AO2129" s="179">
        <v>4.15353391320564</v>
      </c>
      <c r="AP2129" s="179">
        <v>3.69697924714282</v>
      </c>
      <c r="AQ2129" s="179">
        <v>3.24042458108</v>
      </c>
      <c r="AR2129" s="179">
        <v>2.96203758957828</v>
      </c>
      <c r="AS2129" s="177">
        <v>0.8</v>
      </c>
      <c r="AT2129" s="180">
        <v>1.05742420984734</v>
      </c>
      <c r="AU2129" s="181">
        <v>2122</v>
      </c>
    </row>
    <row r="2130" customHeight="1" spans="1:47">
      <c r="A2130" s="184" t="s">
        <v>2323</v>
      </c>
      <c r="B2130" s="185" t="s">
        <v>2429</v>
      </c>
      <c r="C2130" s="167" t="s">
        <v>2431</v>
      </c>
      <c r="D2130" s="186">
        <v>0</v>
      </c>
      <c r="E2130" s="186">
        <v>0.75</v>
      </c>
      <c r="F2130" s="186" t="s">
        <v>160</v>
      </c>
      <c r="G2130" s="186" t="s">
        <v>160</v>
      </c>
      <c r="H2130" s="186" t="s">
        <v>160</v>
      </c>
      <c r="I2130" s="196" t="s">
        <v>160</v>
      </c>
      <c r="J2130" s="186" t="s">
        <v>160</v>
      </c>
      <c r="K2130" s="196" t="s">
        <v>160</v>
      </c>
      <c r="L2130" s="171">
        <v>0.3205</v>
      </c>
      <c r="M2130" s="172">
        <v>369</v>
      </c>
      <c r="N2130" s="173">
        <v>110.98</v>
      </c>
      <c r="O2130" s="173">
        <v>35.02</v>
      </c>
      <c r="Q2130" s="175">
        <v>31.92</v>
      </c>
      <c r="S2130" s="174">
        <f t="shared" si="66"/>
        <v>1.201184</v>
      </c>
      <c r="T2130" s="177">
        <f t="shared" si="67"/>
        <v>-1</v>
      </c>
      <c r="U2130" s="203">
        <v>2.97</v>
      </c>
      <c r="V2130" s="203">
        <v>3.58</v>
      </c>
      <c r="W2130" s="203">
        <v>4.24</v>
      </c>
      <c r="X2130" s="203">
        <v>5.2</v>
      </c>
      <c r="Y2130" s="203">
        <v>5.53</v>
      </c>
      <c r="Z2130" s="203">
        <v>5.48</v>
      </c>
      <c r="AA2130" s="203">
        <v>5.06</v>
      </c>
      <c r="AB2130" s="203">
        <v>4.66</v>
      </c>
      <c r="AC2130" s="203">
        <v>3.73</v>
      </c>
      <c r="AD2130" s="203">
        <v>3.32</v>
      </c>
      <c r="AE2130" s="203">
        <v>2.91</v>
      </c>
      <c r="AF2130" s="203">
        <v>2.66</v>
      </c>
      <c r="AG2130" s="179">
        <v>3.30723745904041</v>
      </c>
      <c r="AH2130" s="179">
        <v>3.98650171830461</v>
      </c>
      <c r="AI2130" s="179">
        <v>4.72144337586914</v>
      </c>
      <c r="AJ2130" s="179">
        <v>5.79044942323574</v>
      </c>
      <c r="AK2130" s="179">
        <v>6.15792025201801</v>
      </c>
      <c r="AL2130" s="179">
        <v>6.10224285371766</v>
      </c>
      <c r="AM2130" s="179">
        <v>5.63455270799478</v>
      </c>
      <c r="AN2130" s="179">
        <v>5.18913352159203</v>
      </c>
      <c r="AO2130" s="179">
        <v>4.15353391320564</v>
      </c>
      <c r="AP2130" s="179">
        <v>3.69697924714282</v>
      </c>
      <c r="AQ2130" s="179">
        <v>3.24042458108</v>
      </c>
      <c r="AR2130" s="179">
        <v>2.96203758957828</v>
      </c>
      <c r="AS2130" s="177">
        <v>0.8</v>
      </c>
      <c r="AT2130" s="180">
        <v>1.05950431837279</v>
      </c>
      <c r="AU2130" s="181">
        <v>2123</v>
      </c>
    </row>
    <row r="2131" customHeight="1" spans="1:47">
      <c r="A2131" s="184" t="s">
        <v>2323</v>
      </c>
      <c r="B2131" s="185" t="s">
        <v>2429</v>
      </c>
      <c r="C2131" s="167" t="s">
        <v>2432</v>
      </c>
      <c r="D2131" s="186">
        <v>0</v>
      </c>
      <c r="E2131" s="186">
        <v>0.75</v>
      </c>
      <c r="F2131" s="186" t="s">
        <v>160</v>
      </c>
      <c r="G2131" s="186" t="s">
        <v>160</v>
      </c>
      <c r="H2131" s="186" t="s">
        <v>160</v>
      </c>
      <c r="I2131" s="196" t="s">
        <v>160</v>
      </c>
      <c r="J2131" s="186" t="s">
        <v>160</v>
      </c>
      <c r="K2131" s="196" t="s">
        <v>160</v>
      </c>
      <c r="L2131" s="171">
        <v>0.3205</v>
      </c>
      <c r="M2131" s="172">
        <v>400</v>
      </c>
      <c r="N2131" s="173">
        <v>110.77</v>
      </c>
      <c r="O2131" s="173">
        <v>35.15</v>
      </c>
      <c r="Q2131" s="175">
        <v>32.15</v>
      </c>
      <c r="S2131" s="174">
        <f t="shared" si="66"/>
        <v>1.201184</v>
      </c>
      <c r="T2131" s="177">
        <f t="shared" si="67"/>
        <v>-1</v>
      </c>
      <c r="U2131" s="203">
        <v>2.97</v>
      </c>
      <c r="V2131" s="203">
        <v>3.58</v>
      </c>
      <c r="W2131" s="203">
        <v>4.24</v>
      </c>
      <c r="X2131" s="203">
        <v>5.2</v>
      </c>
      <c r="Y2131" s="203">
        <v>5.53</v>
      </c>
      <c r="Z2131" s="203">
        <v>5.48</v>
      </c>
      <c r="AA2131" s="203">
        <v>5.06</v>
      </c>
      <c r="AB2131" s="203">
        <v>4.66</v>
      </c>
      <c r="AC2131" s="203">
        <v>3.73</v>
      </c>
      <c r="AD2131" s="203">
        <v>3.32</v>
      </c>
      <c r="AE2131" s="203">
        <v>2.91</v>
      </c>
      <c r="AF2131" s="203">
        <v>2.66</v>
      </c>
      <c r="AG2131" s="179">
        <v>3.31216279937129</v>
      </c>
      <c r="AH2131" s="179">
        <v>3.99243866052162</v>
      </c>
      <c r="AI2131" s="179">
        <v>4.72847483815968</v>
      </c>
      <c r="AJ2131" s="179">
        <v>5.79907291472414</v>
      </c>
      <c r="AK2131" s="179">
        <v>6.16709100354317</v>
      </c>
      <c r="AL2131" s="179">
        <v>6.11133068705544</v>
      </c>
      <c r="AM2131" s="179">
        <v>5.64294402855849</v>
      </c>
      <c r="AN2131" s="179">
        <v>5.19686149665663</v>
      </c>
      <c r="AO2131" s="179">
        <v>4.15971960998481</v>
      </c>
      <c r="AP2131" s="179">
        <v>3.70248501478541</v>
      </c>
      <c r="AQ2131" s="179">
        <v>3.24525041958601</v>
      </c>
      <c r="AR2131" s="179">
        <v>2.96644883714735</v>
      </c>
      <c r="AS2131" s="177">
        <v>0.8</v>
      </c>
      <c r="AT2131" s="180">
        <v>1.04165556443734</v>
      </c>
      <c r="AU2131" s="181">
        <v>2124</v>
      </c>
    </row>
    <row r="2132" customHeight="1" spans="1:47">
      <c r="A2132" s="184" t="s">
        <v>2323</v>
      </c>
      <c r="B2132" s="185" t="s">
        <v>2429</v>
      </c>
      <c r="C2132" s="167" t="s">
        <v>2433</v>
      </c>
      <c r="D2132" s="186">
        <v>0</v>
      </c>
      <c r="E2132" s="186">
        <v>0.75</v>
      </c>
      <c r="F2132" s="186" t="s">
        <v>160</v>
      </c>
      <c r="G2132" s="186" t="s">
        <v>160</v>
      </c>
      <c r="H2132" s="186" t="s">
        <v>160</v>
      </c>
      <c r="I2132" s="196" t="s">
        <v>160</v>
      </c>
      <c r="J2132" s="186" t="s">
        <v>160</v>
      </c>
      <c r="K2132" s="196" t="s">
        <v>160</v>
      </c>
      <c r="L2132" s="171">
        <v>0.3205</v>
      </c>
      <c r="M2132" s="172">
        <v>596</v>
      </c>
      <c r="N2132" s="173">
        <v>110.83</v>
      </c>
      <c r="O2132" s="173">
        <v>35.42</v>
      </c>
      <c r="Q2132" s="175">
        <v>32.52</v>
      </c>
      <c r="S2132" s="174">
        <f t="shared" si="66"/>
        <v>1.201184</v>
      </c>
      <c r="T2132" s="177">
        <f t="shared" si="67"/>
        <v>-1</v>
      </c>
      <c r="U2132" s="203">
        <v>2.97</v>
      </c>
      <c r="V2132" s="203">
        <v>3.58</v>
      </c>
      <c r="W2132" s="203">
        <v>4.24</v>
      </c>
      <c r="X2132" s="203">
        <v>5.2</v>
      </c>
      <c r="Y2132" s="203">
        <v>5.53</v>
      </c>
      <c r="Z2132" s="203">
        <v>5.48</v>
      </c>
      <c r="AA2132" s="203">
        <v>5.06</v>
      </c>
      <c r="AB2132" s="203">
        <v>4.66</v>
      </c>
      <c r="AC2132" s="203">
        <v>3.73</v>
      </c>
      <c r="AD2132" s="203">
        <v>3.32</v>
      </c>
      <c r="AE2132" s="203">
        <v>2.91</v>
      </c>
      <c r="AF2132" s="203">
        <v>2.66</v>
      </c>
      <c r="AG2132" s="179">
        <v>3.32416955270799</v>
      </c>
      <c r="AH2132" s="179">
        <v>4.00691144737193</v>
      </c>
      <c r="AI2132" s="179">
        <v>4.74561579241815</v>
      </c>
      <c r="AJ2132" s="179">
        <v>5.8200948397581</v>
      </c>
      <c r="AK2132" s="179">
        <v>6.18944701228121</v>
      </c>
      <c r="AL2132" s="179">
        <v>6.13348456189893</v>
      </c>
      <c r="AM2132" s="179">
        <v>5.66339997868769</v>
      </c>
      <c r="AN2132" s="179">
        <v>5.21570037562938</v>
      </c>
      <c r="AO2132" s="179">
        <v>4.17479879851879</v>
      </c>
      <c r="AP2132" s="179">
        <v>3.71590670538402</v>
      </c>
      <c r="AQ2132" s="179">
        <v>3.25701461224925</v>
      </c>
      <c r="AR2132" s="179">
        <v>2.9772023603378</v>
      </c>
      <c r="AS2132" s="177">
        <v>0.8</v>
      </c>
      <c r="AT2132" s="180">
        <v>1.05422489787143</v>
      </c>
      <c r="AU2132" s="181">
        <v>2125</v>
      </c>
    </row>
    <row r="2133" customHeight="1" spans="1:47">
      <c r="A2133" s="184" t="s">
        <v>2323</v>
      </c>
      <c r="B2133" s="185" t="s">
        <v>2429</v>
      </c>
      <c r="C2133" s="167" t="s">
        <v>2434</v>
      </c>
      <c r="D2133" s="186">
        <v>0</v>
      </c>
      <c r="E2133" s="186">
        <v>0.75</v>
      </c>
      <c r="F2133" s="186" t="s">
        <v>160</v>
      </c>
      <c r="G2133" s="186" t="s">
        <v>160</v>
      </c>
      <c r="H2133" s="186" t="s">
        <v>160</v>
      </c>
      <c r="I2133" s="196" t="s">
        <v>160</v>
      </c>
      <c r="J2133" s="186" t="s">
        <v>160</v>
      </c>
      <c r="K2133" s="196" t="s">
        <v>160</v>
      </c>
      <c r="L2133" s="171">
        <v>0.3205</v>
      </c>
      <c r="M2133" s="172">
        <v>468</v>
      </c>
      <c r="N2133" s="173">
        <v>111.22</v>
      </c>
      <c r="O2133" s="173">
        <v>35.35</v>
      </c>
      <c r="Q2133" s="175">
        <v>32.25</v>
      </c>
      <c r="S2133" s="174">
        <f t="shared" si="66"/>
        <v>1.210264</v>
      </c>
      <c r="T2133" s="177">
        <f t="shared" si="67"/>
        <v>-1</v>
      </c>
      <c r="U2133" s="203">
        <v>2.93</v>
      </c>
      <c r="V2133" s="203">
        <v>3.57</v>
      </c>
      <c r="W2133" s="203">
        <v>4.27</v>
      </c>
      <c r="X2133" s="203">
        <v>5.22</v>
      </c>
      <c r="Y2133" s="203">
        <v>5.66</v>
      </c>
      <c r="Z2133" s="203">
        <v>5.51</v>
      </c>
      <c r="AA2133" s="203">
        <v>5.17</v>
      </c>
      <c r="AB2133" s="203">
        <v>4.65</v>
      </c>
      <c r="AC2133" s="203">
        <v>3.82</v>
      </c>
      <c r="AD2133" s="203">
        <v>3.36</v>
      </c>
      <c r="AE2133" s="203">
        <v>2.92</v>
      </c>
      <c r="AF2133" s="203">
        <v>2.63</v>
      </c>
      <c r="AG2133" s="179">
        <v>3.27083234732257</v>
      </c>
      <c r="AH2133" s="179">
        <v>3.98528036858074</v>
      </c>
      <c r="AI2133" s="179">
        <v>4.76670789183186</v>
      </c>
      <c r="AJ2133" s="179">
        <v>5.82721667338696</v>
      </c>
      <c r="AK2133" s="179">
        <v>6.31839968800196</v>
      </c>
      <c r="AL2133" s="179">
        <v>6.15095093301957</v>
      </c>
      <c r="AM2133" s="179">
        <v>5.77140042172617</v>
      </c>
      <c r="AN2133" s="179">
        <v>5.1909114044539</v>
      </c>
      <c r="AO2133" s="179">
        <v>4.26436162688471</v>
      </c>
      <c r="AP2133" s="179">
        <v>3.7508521116054</v>
      </c>
      <c r="AQ2133" s="179">
        <v>3.25966909699041</v>
      </c>
      <c r="AR2133" s="179">
        <v>2.9359348373578</v>
      </c>
      <c r="AS2133" s="177">
        <v>0.8</v>
      </c>
      <c r="AT2133" s="180">
        <v>1.06070843836898</v>
      </c>
      <c r="AU2133" s="181">
        <v>2126</v>
      </c>
    </row>
    <row r="2134" customHeight="1" spans="1:47">
      <c r="A2134" s="184" t="s">
        <v>2323</v>
      </c>
      <c r="B2134" s="185" t="s">
        <v>2429</v>
      </c>
      <c r="C2134" s="167" t="s">
        <v>2435</v>
      </c>
      <c r="D2134" s="186">
        <v>0</v>
      </c>
      <c r="E2134" s="186">
        <v>0.75</v>
      </c>
      <c r="F2134" s="186" t="s">
        <v>160</v>
      </c>
      <c r="G2134" s="186" t="s">
        <v>160</v>
      </c>
      <c r="H2134" s="186" t="s">
        <v>160</v>
      </c>
      <c r="I2134" s="196" t="s">
        <v>160</v>
      </c>
      <c r="J2134" s="186" t="s">
        <v>160</v>
      </c>
      <c r="K2134" s="196" t="s">
        <v>160</v>
      </c>
      <c r="L2134" s="171">
        <v>0.3205</v>
      </c>
      <c r="M2134" s="172">
        <v>388</v>
      </c>
      <c r="N2134" s="173">
        <v>110.97</v>
      </c>
      <c r="O2134" s="173">
        <v>35.6</v>
      </c>
      <c r="Q2134" s="175">
        <v>32.9</v>
      </c>
      <c r="S2134" s="174">
        <f t="shared" si="66"/>
        <v>1.201184</v>
      </c>
      <c r="T2134" s="177">
        <f t="shared" si="67"/>
        <v>-1</v>
      </c>
      <c r="U2134" s="203">
        <v>2.97</v>
      </c>
      <c r="V2134" s="203">
        <v>3.58</v>
      </c>
      <c r="W2134" s="203">
        <v>4.24</v>
      </c>
      <c r="X2134" s="203">
        <v>5.2</v>
      </c>
      <c r="Y2134" s="203">
        <v>5.53</v>
      </c>
      <c r="Z2134" s="203">
        <v>5.48</v>
      </c>
      <c r="AA2134" s="203">
        <v>5.06</v>
      </c>
      <c r="AB2134" s="203">
        <v>4.66</v>
      </c>
      <c r="AC2134" s="203">
        <v>3.73</v>
      </c>
      <c r="AD2134" s="203">
        <v>3.32</v>
      </c>
      <c r="AE2134" s="203">
        <v>2.91</v>
      </c>
      <c r="AF2134" s="203">
        <v>2.66</v>
      </c>
      <c r="AG2134" s="179">
        <v>3.33249713615899</v>
      </c>
      <c r="AH2134" s="179">
        <v>4.01694940991555</v>
      </c>
      <c r="AI2134" s="179">
        <v>4.75750432906199</v>
      </c>
      <c r="AJ2134" s="179">
        <v>5.83467512054773</v>
      </c>
      <c r="AK2134" s="179">
        <v>6.20495258012095</v>
      </c>
      <c r="AL2134" s="179">
        <v>6.14884993473107</v>
      </c>
      <c r="AM2134" s="179">
        <v>5.67758771345606</v>
      </c>
      <c r="AN2134" s="179">
        <v>5.228766550337</v>
      </c>
      <c r="AO2134" s="179">
        <v>4.1852573460852</v>
      </c>
      <c r="AP2134" s="179">
        <v>3.72521565388816</v>
      </c>
      <c r="AQ2134" s="179">
        <v>3.26517396169113</v>
      </c>
      <c r="AR2134" s="179">
        <v>2.98466073474172</v>
      </c>
      <c r="AS2134" s="177">
        <v>0.8</v>
      </c>
      <c r="AT2134" s="180">
        <v>1.0509527826072</v>
      </c>
      <c r="AU2134" s="181">
        <v>2127</v>
      </c>
    </row>
    <row r="2135" customHeight="1" spans="1:47">
      <c r="A2135" s="184" t="s">
        <v>2323</v>
      </c>
      <c r="B2135" s="185" t="s">
        <v>2429</v>
      </c>
      <c r="C2135" s="167" t="s">
        <v>2436</v>
      </c>
      <c r="D2135" s="186">
        <v>0</v>
      </c>
      <c r="E2135" s="186">
        <v>0.75</v>
      </c>
      <c r="F2135" s="186" t="s">
        <v>160</v>
      </c>
      <c r="G2135" s="186" t="s">
        <v>160</v>
      </c>
      <c r="H2135" s="186" t="s">
        <v>160</v>
      </c>
      <c r="I2135" s="196" t="s">
        <v>160</v>
      </c>
      <c r="J2135" s="186" t="s">
        <v>160</v>
      </c>
      <c r="K2135" s="196" t="s">
        <v>160</v>
      </c>
      <c r="L2135" s="171">
        <v>0.3205</v>
      </c>
      <c r="M2135" s="172">
        <v>398</v>
      </c>
      <c r="N2135" s="173">
        <v>111.22</v>
      </c>
      <c r="O2135" s="173">
        <v>35.62</v>
      </c>
      <c r="Q2135" s="175">
        <v>32.62</v>
      </c>
      <c r="S2135" s="174">
        <f t="shared" si="66"/>
        <v>1.210264</v>
      </c>
      <c r="T2135" s="177">
        <f t="shared" si="67"/>
        <v>-1</v>
      </c>
      <c r="U2135" s="203">
        <v>2.93</v>
      </c>
      <c r="V2135" s="203">
        <v>3.57</v>
      </c>
      <c r="W2135" s="203">
        <v>4.27</v>
      </c>
      <c r="X2135" s="203">
        <v>5.22</v>
      </c>
      <c r="Y2135" s="203">
        <v>5.66</v>
      </c>
      <c r="Z2135" s="203">
        <v>5.51</v>
      </c>
      <c r="AA2135" s="203">
        <v>5.17</v>
      </c>
      <c r="AB2135" s="203">
        <v>4.65</v>
      </c>
      <c r="AC2135" s="203">
        <v>3.82</v>
      </c>
      <c r="AD2135" s="203">
        <v>3.36</v>
      </c>
      <c r="AE2135" s="203">
        <v>2.92</v>
      </c>
      <c r="AF2135" s="203">
        <v>2.63</v>
      </c>
      <c r="AG2135" s="179">
        <v>3.28177508378337</v>
      </c>
      <c r="AH2135" s="179">
        <v>3.99861332734015</v>
      </c>
      <c r="AI2135" s="179">
        <v>4.78265515623038</v>
      </c>
      <c r="AJ2135" s="179">
        <v>5.84671192400997</v>
      </c>
      <c r="AK2135" s="179">
        <v>6.33953821645525</v>
      </c>
      <c r="AL2135" s="179">
        <v>6.17152925312163</v>
      </c>
      <c r="AM2135" s="179">
        <v>5.79070893623209</v>
      </c>
      <c r="AN2135" s="179">
        <v>5.20827786334221</v>
      </c>
      <c r="AO2135" s="179">
        <v>4.27862826622952</v>
      </c>
      <c r="AP2135" s="179">
        <v>3.76340077867308</v>
      </c>
      <c r="AQ2135" s="179">
        <v>3.2705744862278</v>
      </c>
      <c r="AR2135" s="179">
        <v>2.94575715711613</v>
      </c>
      <c r="AS2135" s="177">
        <v>0.8</v>
      </c>
      <c r="AT2135" s="180">
        <v>1.04130683006063</v>
      </c>
      <c r="AU2135" s="181">
        <v>2128</v>
      </c>
    </row>
    <row r="2136" customHeight="1" spans="1:47">
      <c r="A2136" s="184" t="s">
        <v>2323</v>
      </c>
      <c r="B2136" s="185" t="s">
        <v>2429</v>
      </c>
      <c r="C2136" s="167" t="s">
        <v>2437</v>
      </c>
      <c r="D2136" s="186">
        <v>0</v>
      </c>
      <c r="E2136" s="186">
        <v>0.75</v>
      </c>
      <c r="F2136" s="186" t="s">
        <v>160</v>
      </c>
      <c r="G2136" s="186" t="s">
        <v>160</v>
      </c>
      <c r="H2136" s="186" t="s">
        <v>160</v>
      </c>
      <c r="I2136" s="196" t="s">
        <v>160</v>
      </c>
      <c r="J2136" s="186" t="s">
        <v>160</v>
      </c>
      <c r="K2136" s="196" t="s">
        <v>160</v>
      </c>
      <c r="L2136" s="171">
        <v>0.3205</v>
      </c>
      <c r="M2136" s="172">
        <v>738</v>
      </c>
      <c r="N2136" s="173">
        <v>111.57</v>
      </c>
      <c r="O2136" s="173">
        <v>35.48</v>
      </c>
      <c r="Q2136" s="175">
        <v>32.38</v>
      </c>
      <c r="S2136" s="174">
        <f t="shared" si="66"/>
        <v>1.210264</v>
      </c>
      <c r="T2136" s="177">
        <f t="shared" si="67"/>
        <v>-1</v>
      </c>
      <c r="U2136" s="203">
        <v>2.93</v>
      </c>
      <c r="V2136" s="203">
        <v>3.57</v>
      </c>
      <c r="W2136" s="203">
        <v>4.27</v>
      </c>
      <c r="X2136" s="203">
        <v>5.22</v>
      </c>
      <c r="Y2136" s="203">
        <v>5.66</v>
      </c>
      <c r="Z2136" s="203">
        <v>5.51</v>
      </c>
      <c r="AA2136" s="203">
        <v>5.17</v>
      </c>
      <c r="AB2136" s="203">
        <v>4.65</v>
      </c>
      <c r="AC2136" s="203">
        <v>3.82</v>
      </c>
      <c r="AD2136" s="203">
        <v>3.36</v>
      </c>
      <c r="AE2136" s="203">
        <v>2.92</v>
      </c>
      <c r="AF2136" s="203">
        <v>2.63</v>
      </c>
      <c r="AG2136" s="179">
        <v>3.27513197120628</v>
      </c>
      <c r="AH2136" s="179">
        <v>3.99051915945612</v>
      </c>
      <c r="AI2136" s="179">
        <v>4.77297389660438</v>
      </c>
      <c r="AJ2136" s="179">
        <v>5.83487675416273</v>
      </c>
      <c r="AK2136" s="179">
        <v>6.32670544608449</v>
      </c>
      <c r="AL2136" s="179">
        <v>6.15903657383844</v>
      </c>
      <c r="AM2136" s="179">
        <v>5.77898713008071</v>
      </c>
      <c r="AN2136" s="179">
        <v>5.19773503962772</v>
      </c>
      <c r="AO2136" s="179">
        <v>4.26996727986621</v>
      </c>
      <c r="AP2136" s="179">
        <v>3.75578273831164</v>
      </c>
      <c r="AQ2136" s="179">
        <v>3.26395404638988</v>
      </c>
      <c r="AR2136" s="179">
        <v>2.93979422671417</v>
      </c>
      <c r="AS2136" s="177">
        <v>0.8</v>
      </c>
      <c r="AT2136" s="180">
        <v>1.04130683006063</v>
      </c>
      <c r="AU2136" s="181">
        <v>2129</v>
      </c>
    </row>
    <row r="2137" customHeight="1" spans="1:47">
      <c r="A2137" s="184" t="s">
        <v>2323</v>
      </c>
      <c r="B2137" s="185" t="s">
        <v>2429</v>
      </c>
      <c r="C2137" s="167" t="s">
        <v>2438</v>
      </c>
      <c r="D2137" s="186">
        <v>0</v>
      </c>
      <c r="E2137" s="186">
        <v>0.75</v>
      </c>
      <c r="F2137" s="186" t="s">
        <v>160</v>
      </c>
      <c r="G2137" s="186" t="s">
        <v>160</v>
      </c>
      <c r="H2137" s="186" t="s">
        <v>160</v>
      </c>
      <c r="I2137" s="196" t="s">
        <v>160</v>
      </c>
      <c r="J2137" s="186" t="s">
        <v>160</v>
      </c>
      <c r="K2137" s="196" t="s">
        <v>160</v>
      </c>
      <c r="L2137" s="171">
        <v>0.3205</v>
      </c>
      <c r="M2137" s="172">
        <v>570</v>
      </c>
      <c r="N2137" s="173">
        <v>111.67</v>
      </c>
      <c r="O2137" s="173">
        <v>35.3</v>
      </c>
      <c r="Q2137" s="175">
        <v>32.1</v>
      </c>
      <c r="S2137" s="174">
        <f t="shared" si="66"/>
        <v>1.210264</v>
      </c>
      <c r="T2137" s="177">
        <f t="shared" si="67"/>
        <v>-1</v>
      </c>
      <c r="U2137" s="203">
        <v>2.93</v>
      </c>
      <c r="V2137" s="203">
        <v>3.57</v>
      </c>
      <c r="W2137" s="203">
        <v>4.27</v>
      </c>
      <c r="X2137" s="203">
        <v>5.22</v>
      </c>
      <c r="Y2137" s="203">
        <v>5.66</v>
      </c>
      <c r="Z2137" s="203">
        <v>5.51</v>
      </c>
      <c r="AA2137" s="203">
        <v>5.17</v>
      </c>
      <c r="AB2137" s="203">
        <v>4.65</v>
      </c>
      <c r="AC2137" s="203">
        <v>3.82</v>
      </c>
      <c r="AD2137" s="203">
        <v>3.36</v>
      </c>
      <c r="AE2137" s="203">
        <v>2.92</v>
      </c>
      <c r="AF2137" s="203">
        <v>2.63</v>
      </c>
      <c r="AG2137" s="179">
        <v>3.26792719604979</v>
      </c>
      <c r="AH2137" s="179">
        <v>3.98174064501629</v>
      </c>
      <c r="AI2137" s="179">
        <v>4.76247410482341</v>
      </c>
      <c r="AJ2137" s="179">
        <v>5.82204094313307</v>
      </c>
      <c r="AK2137" s="179">
        <v>6.31278768929754</v>
      </c>
      <c r="AL2137" s="179">
        <v>6.14548766219602</v>
      </c>
      <c r="AM2137" s="179">
        <v>5.76627426743256</v>
      </c>
      <c r="AN2137" s="179">
        <v>5.18630084014727</v>
      </c>
      <c r="AO2137" s="179">
        <v>4.26057402351883</v>
      </c>
      <c r="AP2137" s="179">
        <v>3.74752060707416</v>
      </c>
      <c r="AQ2137" s="179">
        <v>3.25677386090969</v>
      </c>
      <c r="AR2137" s="179">
        <v>2.93332714184674</v>
      </c>
      <c r="AS2137" s="177">
        <v>0.8</v>
      </c>
      <c r="AT2137" s="180">
        <v>1.04236824753542</v>
      </c>
      <c r="AU2137" s="181">
        <v>2130</v>
      </c>
    </row>
    <row r="2138" customHeight="1" spans="1:47">
      <c r="A2138" s="184" t="s">
        <v>2323</v>
      </c>
      <c r="B2138" s="185" t="s">
        <v>2429</v>
      </c>
      <c r="C2138" s="167" t="s">
        <v>2439</v>
      </c>
      <c r="D2138" s="186">
        <v>0</v>
      </c>
      <c r="E2138" s="186">
        <v>0.75</v>
      </c>
      <c r="F2138" s="186" t="s">
        <v>160</v>
      </c>
      <c r="G2138" s="186" t="s">
        <v>160</v>
      </c>
      <c r="H2138" s="186" t="s">
        <v>160</v>
      </c>
      <c r="I2138" s="196" t="s">
        <v>160</v>
      </c>
      <c r="J2138" s="186" t="s">
        <v>160</v>
      </c>
      <c r="K2138" s="196" t="s">
        <v>160</v>
      </c>
      <c r="L2138" s="171">
        <v>0.3205</v>
      </c>
      <c r="M2138" s="172">
        <v>402</v>
      </c>
      <c r="N2138" s="173">
        <v>111.22</v>
      </c>
      <c r="O2138" s="173">
        <v>35.15</v>
      </c>
      <c r="Q2138" s="175">
        <v>31.85</v>
      </c>
      <c r="S2138" s="174">
        <f t="shared" si="66"/>
        <v>1.210264</v>
      </c>
      <c r="T2138" s="177">
        <f t="shared" si="67"/>
        <v>-1</v>
      </c>
      <c r="U2138" s="203">
        <v>2.93</v>
      </c>
      <c r="V2138" s="203">
        <v>3.57</v>
      </c>
      <c r="W2138" s="203">
        <v>4.27</v>
      </c>
      <c r="X2138" s="203">
        <v>5.22</v>
      </c>
      <c r="Y2138" s="203">
        <v>5.66</v>
      </c>
      <c r="Z2138" s="203">
        <v>5.51</v>
      </c>
      <c r="AA2138" s="203">
        <v>5.17</v>
      </c>
      <c r="AB2138" s="203">
        <v>4.65</v>
      </c>
      <c r="AC2138" s="203">
        <v>3.82</v>
      </c>
      <c r="AD2138" s="203">
        <v>3.36</v>
      </c>
      <c r="AE2138" s="203">
        <v>2.92</v>
      </c>
      <c r="AF2138" s="203">
        <v>2.63</v>
      </c>
      <c r="AG2138" s="179">
        <v>3.26254298235757</v>
      </c>
      <c r="AH2138" s="179">
        <v>3.97518035734352</v>
      </c>
      <c r="AI2138" s="179">
        <v>4.75462748623441</v>
      </c>
      <c r="AJ2138" s="179">
        <v>5.81244858972918</v>
      </c>
      <c r="AK2138" s="179">
        <v>6.30238678503203</v>
      </c>
      <c r="AL2138" s="179">
        <v>6.13536240026969</v>
      </c>
      <c r="AM2138" s="179">
        <v>5.75677379480841</v>
      </c>
      <c r="AN2138" s="179">
        <v>5.17775592763232</v>
      </c>
      <c r="AO2138" s="179">
        <v>4.25355433194741</v>
      </c>
      <c r="AP2138" s="179">
        <v>3.74134621867626</v>
      </c>
      <c r="AQ2138" s="179">
        <v>3.25140802337341</v>
      </c>
      <c r="AR2138" s="179">
        <v>2.9284942128329</v>
      </c>
      <c r="AS2138" s="177">
        <v>0.8</v>
      </c>
      <c r="AT2138" s="180">
        <v>1.04088545179323</v>
      </c>
      <c r="AU2138" s="181">
        <v>2131</v>
      </c>
    </row>
    <row r="2139" customHeight="1" spans="1:47">
      <c r="A2139" s="184" t="s">
        <v>2323</v>
      </c>
      <c r="B2139" s="185" t="s">
        <v>2429</v>
      </c>
      <c r="C2139" s="167" t="s">
        <v>2440</v>
      </c>
      <c r="D2139" s="186">
        <v>0</v>
      </c>
      <c r="E2139" s="186">
        <v>0.75</v>
      </c>
      <c r="F2139" s="186" t="s">
        <v>160</v>
      </c>
      <c r="G2139" s="186" t="s">
        <v>160</v>
      </c>
      <c r="H2139" s="186" t="s">
        <v>160</v>
      </c>
      <c r="I2139" s="196" t="s">
        <v>160</v>
      </c>
      <c r="J2139" s="186" t="s">
        <v>160</v>
      </c>
      <c r="K2139" s="196" t="s">
        <v>160</v>
      </c>
      <c r="L2139" s="171">
        <v>0.3205</v>
      </c>
      <c r="M2139" s="172">
        <v>389</v>
      </c>
      <c r="N2139" s="173">
        <v>111.22</v>
      </c>
      <c r="O2139" s="173">
        <v>34.83</v>
      </c>
      <c r="Q2139" s="175">
        <v>31.23</v>
      </c>
      <c r="S2139" s="174">
        <f t="shared" si="66"/>
        <v>1.16384</v>
      </c>
      <c r="T2139" s="177">
        <f t="shared" si="67"/>
        <v>-1</v>
      </c>
      <c r="U2139" s="203">
        <v>2.88</v>
      </c>
      <c r="V2139" s="203">
        <v>3.4</v>
      </c>
      <c r="W2139" s="203">
        <v>4.1</v>
      </c>
      <c r="X2139" s="203">
        <v>5</v>
      </c>
      <c r="Y2139" s="203">
        <v>5.31</v>
      </c>
      <c r="Z2139" s="203">
        <v>5.27</v>
      </c>
      <c r="AA2139" s="203">
        <v>5</v>
      </c>
      <c r="AB2139" s="203">
        <v>4.48</v>
      </c>
      <c r="AC2139" s="203">
        <v>3.72</v>
      </c>
      <c r="AD2139" s="203">
        <v>3.24</v>
      </c>
      <c r="AE2139" s="203">
        <v>2.81</v>
      </c>
      <c r="AF2139" s="203">
        <v>2.59</v>
      </c>
      <c r="AG2139" s="179">
        <v>3.18633159197141</v>
      </c>
      <c r="AH2139" s="179">
        <v>3.76164146274402</v>
      </c>
      <c r="AI2139" s="179">
        <v>4.53609705801485</v>
      </c>
      <c r="AJ2139" s="179">
        <v>5.53182568050591</v>
      </c>
      <c r="AK2139" s="179">
        <v>5.87479887269728</v>
      </c>
      <c r="AL2139" s="179">
        <v>5.83054426725323</v>
      </c>
      <c r="AM2139" s="179">
        <v>5.53182568050591</v>
      </c>
      <c r="AN2139" s="179">
        <v>4.9565158097333</v>
      </c>
      <c r="AO2139" s="179">
        <v>4.1156783062964</v>
      </c>
      <c r="AP2139" s="179">
        <v>3.58462304096783</v>
      </c>
      <c r="AQ2139" s="179">
        <v>3.10888603244432</v>
      </c>
      <c r="AR2139" s="179">
        <v>2.86548570250206</v>
      </c>
      <c r="AS2139" s="177">
        <v>0.8</v>
      </c>
      <c r="AT2139" s="180">
        <v>1.04088545179323</v>
      </c>
      <c r="AU2139" s="181">
        <v>2132</v>
      </c>
    </row>
    <row r="2140" customHeight="1" spans="1:47">
      <c r="A2140" s="184" t="s">
        <v>2323</v>
      </c>
      <c r="B2140" s="185" t="s">
        <v>2429</v>
      </c>
      <c r="C2140" s="167" t="s">
        <v>2441</v>
      </c>
      <c r="D2140" s="186">
        <v>0</v>
      </c>
      <c r="E2140" s="186">
        <v>0.75</v>
      </c>
      <c r="F2140" s="186" t="s">
        <v>160</v>
      </c>
      <c r="G2140" s="186" t="s">
        <v>160</v>
      </c>
      <c r="H2140" s="186" t="s">
        <v>160</v>
      </c>
      <c r="I2140" s="196" t="s">
        <v>160</v>
      </c>
      <c r="J2140" s="186" t="s">
        <v>160</v>
      </c>
      <c r="K2140" s="196" t="s">
        <v>160</v>
      </c>
      <c r="L2140" s="171">
        <v>0.3205</v>
      </c>
      <c r="M2140" s="172">
        <v>504</v>
      </c>
      <c r="N2140" s="173">
        <v>110.68</v>
      </c>
      <c r="O2140" s="173">
        <v>34.7</v>
      </c>
      <c r="Q2140" s="175">
        <v>31</v>
      </c>
      <c r="S2140" s="174">
        <f t="shared" si="66"/>
        <v>1.163192</v>
      </c>
      <c r="T2140" s="177">
        <f t="shared" si="67"/>
        <v>-1</v>
      </c>
      <c r="U2140" s="203">
        <v>2.89</v>
      </c>
      <c r="V2140" s="203">
        <v>3.37</v>
      </c>
      <c r="W2140" s="203">
        <v>4.03</v>
      </c>
      <c r="X2140" s="203">
        <v>4.97</v>
      </c>
      <c r="Y2140" s="203">
        <v>5.24</v>
      </c>
      <c r="Z2140" s="203">
        <v>5.28</v>
      </c>
      <c r="AA2140" s="203">
        <v>5.08</v>
      </c>
      <c r="AB2140" s="203">
        <v>4.58</v>
      </c>
      <c r="AC2140" s="203">
        <v>3.73</v>
      </c>
      <c r="AD2140" s="203">
        <v>3.19</v>
      </c>
      <c r="AE2140" s="203">
        <v>2.79</v>
      </c>
      <c r="AF2140" s="203">
        <v>2.62</v>
      </c>
      <c r="AG2140" s="179">
        <v>3.19098742082133</v>
      </c>
      <c r="AH2140" s="179">
        <v>3.72097841113075</v>
      </c>
      <c r="AI2140" s="179">
        <v>4.44971602280621</v>
      </c>
      <c r="AJ2140" s="179">
        <v>5.4876150454955</v>
      </c>
      <c r="AK2140" s="179">
        <v>5.78573497754455</v>
      </c>
      <c r="AL2140" s="179">
        <v>5.82990089340367</v>
      </c>
      <c r="AM2140" s="179">
        <v>5.60907131410807</v>
      </c>
      <c r="AN2140" s="179">
        <v>5.05699736586909</v>
      </c>
      <c r="AO2140" s="179">
        <v>4.11847165386282</v>
      </c>
      <c r="AP2140" s="179">
        <v>3.52223178976472</v>
      </c>
      <c r="AQ2140" s="179">
        <v>3.08057263117353</v>
      </c>
      <c r="AR2140" s="179">
        <v>2.89286748877227</v>
      </c>
      <c r="AS2140" s="177">
        <v>0.8</v>
      </c>
      <c r="AT2140" s="180">
        <v>1.04088545179323</v>
      </c>
      <c r="AU2140" s="181">
        <v>2133</v>
      </c>
    </row>
    <row r="2141" customHeight="1" spans="1:47">
      <c r="A2141" s="184" t="s">
        <v>2323</v>
      </c>
      <c r="B2141" s="185" t="s">
        <v>2429</v>
      </c>
      <c r="C2141" s="167" t="s">
        <v>2442</v>
      </c>
      <c r="D2141" s="186">
        <v>0</v>
      </c>
      <c r="E2141" s="186">
        <v>0.75</v>
      </c>
      <c r="F2141" s="186" t="s">
        <v>160</v>
      </c>
      <c r="G2141" s="186" t="s">
        <v>160</v>
      </c>
      <c r="H2141" s="186" t="s">
        <v>160</v>
      </c>
      <c r="I2141" s="196" t="s">
        <v>160</v>
      </c>
      <c r="J2141" s="186" t="s">
        <v>160</v>
      </c>
      <c r="K2141" s="196" t="s">
        <v>160</v>
      </c>
      <c r="L2141" s="171">
        <v>0.3205</v>
      </c>
      <c r="N2141" s="173">
        <v>110.98</v>
      </c>
      <c r="O2141" s="173">
        <v>35.02</v>
      </c>
      <c r="Q2141" s="175">
        <v>32.9</v>
      </c>
      <c r="S2141" s="174">
        <f t="shared" si="66"/>
        <v>1.201184</v>
      </c>
      <c r="T2141" s="177">
        <f t="shared" si="67"/>
        <v>-1</v>
      </c>
      <c r="U2141" s="203">
        <v>2.97</v>
      </c>
      <c r="V2141" s="203">
        <v>3.58</v>
      </c>
      <c r="W2141" s="203">
        <v>4.24</v>
      </c>
      <c r="X2141" s="203">
        <v>5.2</v>
      </c>
      <c r="Y2141" s="203">
        <v>5.53</v>
      </c>
      <c r="Z2141" s="203">
        <v>5.48</v>
      </c>
      <c r="AA2141" s="203">
        <v>5.06</v>
      </c>
      <c r="AB2141" s="203">
        <v>4.66</v>
      </c>
      <c r="AC2141" s="203">
        <v>3.73</v>
      </c>
      <c r="AD2141" s="203">
        <v>3.32</v>
      </c>
      <c r="AE2141" s="203">
        <v>2.91</v>
      </c>
      <c r="AF2141" s="203">
        <v>2.66</v>
      </c>
      <c r="AG2141" s="179">
        <v>3.33249713615899</v>
      </c>
      <c r="AH2141" s="179">
        <v>4.01694940991555</v>
      </c>
      <c r="AI2141" s="179">
        <v>4.75750432906199</v>
      </c>
      <c r="AJ2141" s="179">
        <v>5.83467512054773</v>
      </c>
      <c r="AK2141" s="179">
        <v>6.20495258012095</v>
      </c>
      <c r="AL2141" s="179">
        <v>6.14884993473107</v>
      </c>
      <c r="AM2141" s="179">
        <v>5.67758771345606</v>
      </c>
      <c r="AN2141" s="179">
        <v>5.228766550337</v>
      </c>
      <c r="AO2141" s="179">
        <v>4.1852573460852</v>
      </c>
      <c r="AP2141" s="179">
        <v>3.72521565388816</v>
      </c>
      <c r="AQ2141" s="179">
        <v>3.26517396169113</v>
      </c>
      <c r="AR2141" s="179">
        <v>2.98466073474172</v>
      </c>
      <c r="AS2141" s="177">
        <v>0.8</v>
      </c>
      <c r="AT2141" s="180">
        <v>1.04088545179323</v>
      </c>
      <c r="AU2141" s="181">
        <v>2134</v>
      </c>
    </row>
    <row r="2142" customHeight="1" spans="1:47">
      <c r="A2142" s="184" t="s">
        <v>2323</v>
      </c>
      <c r="B2142" s="185" t="s">
        <v>2429</v>
      </c>
      <c r="C2142" s="167" t="s">
        <v>2443</v>
      </c>
      <c r="D2142" s="186">
        <v>0</v>
      </c>
      <c r="E2142" s="186">
        <v>0.75</v>
      </c>
      <c r="F2142" s="186" t="s">
        <v>160</v>
      </c>
      <c r="G2142" s="186" t="s">
        <v>160</v>
      </c>
      <c r="H2142" s="186" t="s">
        <v>160</v>
      </c>
      <c r="I2142" s="196" t="s">
        <v>160</v>
      </c>
      <c r="J2142" s="186" t="s">
        <v>160</v>
      </c>
      <c r="K2142" s="196" t="s">
        <v>160</v>
      </c>
      <c r="L2142" s="171">
        <v>0.3205</v>
      </c>
      <c r="M2142" s="172">
        <v>396</v>
      </c>
      <c r="N2142" s="173">
        <v>110.7</v>
      </c>
      <c r="O2142" s="173">
        <v>35.6</v>
      </c>
      <c r="Q2142" s="175">
        <v>32.9</v>
      </c>
      <c r="S2142" s="174">
        <f t="shared" si="66"/>
        <v>1.201184</v>
      </c>
      <c r="T2142" s="177">
        <f t="shared" si="67"/>
        <v>-1</v>
      </c>
      <c r="U2142" s="203">
        <v>2.97</v>
      </c>
      <c r="V2142" s="203">
        <v>3.58</v>
      </c>
      <c r="W2142" s="203">
        <v>4.24</v>
      </c>
      <c r="X2142" s="203">
        <v>5.2</v>
      </c>
      <c r="Y2142" s="203">
        <v>5.53</v>
      </c>
      <c r="Z2142" s="203">
        <v>5.48</v>
      </c>
      <c r="AA2142" s="203">
        <v>5.06</v>
      </c>
      <c r="AB2142" s="203">
        <v>4.66</v>
      </c>
      <c r="AC2142" s="203">
        <v>3.73</v>
      </c>
      <c r="AD2142" s="203">
        <v>3.32</v>
      </c>
      <c r="AE2142" s="203">
        <v>2.91</v>
      </c>
      <c r="AF2142" s="203">
        <v>2.66</v>
      </c>
      <c r="AG2142" s="179">
        <v>3.33249713615899</v>
      </c>
      <c r="AH2142" s="179">
        <v>4.01694940991555</v>
      </c>
      <c r="AI2142" s="179">
        <v>4.75750432906199</v>
      </c>
      <c r="AJ2142" s="179">
        <v>5.83467512054773</v>
      </c>
      <c r="AK2142" s="179">
        <v>6.20495258012095</v>
      </c>
      <c r="AL2142" s="179">
        <v>6.14884993473107</v>
      </c>
      <c r="AM2142" s="179">
        <v>5.67758771345606</v>
      </c>
      <c r="AN2142" s="179">
        <v>5.228766550337</v>
      </c>
      <c r="AO2142" s="179">
        <v>4.1852573460852</v>
      </c>
      <c r="AP2142" s="179">
        <v>3.72521565388816</v>
      </c>
      <c r="AQ2142" s="179">
        <v>3.26517396169113</v>
      </c>
      <c r="AR2142" s="179">
        <v>2.98466073474172</v>
      </c>
      <c r="AS2142" s="177">
        <v>0.8</v>
      </c>
      <c r="AT2142" s="180">
        <v>1.0404807937293</v>
      </c>
      <c r="AU2142" s="181">
        <v>2135</v>
      </c>
    </row>
    <row r="2143" customHeight="1" spans="1:47">
      <c r="A2143" s="184" t="s">
        <v>2323</v>
      </c>
      <c r="B2143" s="236" t="s">
        <v>2444</v>
      </c>
      <c r="C2143" s="167" t="s">
        <v>2445</v>
      </c>
      <c r="D2143" s="186">
        <v>0</v>
      </c>
      <c r="E2143" s="186">
        <v>0.75</v>
      </c>
      <c r="F2143" s="186" t="s">
        <v>160</v>
      </c>
      <c r="G2143" s="186" t="s">
        <v>160</v>
      </c>
      <c r="H2143" s="186" t="s">
        <v>160</v>
      </c>
      <c r="I2143" s="196" t="s">
        <v>160</v>
      </c>
      <c r="J2143" s="186" t="s">
        <v>160</v>
      </c>
      <c r="K2143" s="196" t="s">
        <v>160</v>
      </c>
      <c r="L2143" s="171">
        <v>0.3205</v>
      </c>
      <c r="M2143" s="172">
        <v>951</v>
      </c>
      <c r="N2143" s="173">
        <v>111.13</v>
      </c>
      <c r="O2143" s="173">
        <v>37.52</v>
      </c>
      <c r="Q2143" s="175">
        <v>35.52</v>
      </c>
      <c r="S2143" s="174">
        <f t="shared" si="66"/>
        <v>1.303</v>
      </c>
      <c r="T2143" s="177">
        <f t="shared" si="67"/>
        <v>-1</v>
      </c>
      <c r="U2143" s="203">
        <v>2.97</v>
      </c>
      <c r="V2143" s="203">
        <v>3.73</v>
      </c>
      <c r="W2143" s="203">
        <v>4.66</v>
      </c>
      <c r="X2143" s="203">
        <v>5.78</v>
      </c>
      <c r="Y2143" s="203">
        <v>6.15</v>
      </c>
      <c r="Z2143" s="203">
        <v>6.07</v>
      </c>
      <c r="AA2143" s="203">
        <v>5.44</v>
      </c>
      <c r="AB2143" s="203">
        <v>4.99</v>
      </c>
      <c r="AC2143" s="203">
        <v>4.3</v>
      </c>
      <c r="AD2143" s="203">
        <v>3.76</v>
      </c>
      <c r="AE2143" s="203">
        <v>3.03</v>
      </c>
      <c r="AF2143" s="203">
        <v>2.64</v>
      </c>
      <c r="AG2143" s="179">
        <v>3.42401111281658</v>
      </c>
      <c r="AH2143" s="179">
        <v>4.30018904067536</v>
      </c>
      <c r="AI2143" s="179">
        <v>5.37235413660783</v>
      </c>
      <c r="AJ2143" s="179">
        <v>6.66356371450499</v>
      </c>
      <c r="AK2143" s="179">
        <v>7.09012402148887</v>
      </c>
      <c r="AL2143" s="179">
        <v>6.99789476592479</v>
      </c>
      <c r="AM2143" s="179">
        <v>6.27158937835764</v>
      </c>
      <c r="AN2143" s="179">
        <v>5.75279981580967</v>
      </c>
      <c r="AO2143" s="179">
        <v>4.95732248656945</v>
      </c>
      <c r="AP2143" s="179">
        <v>4.3347750115119</v>
      </c>
      <c r="AQ2143" s="179">
        <v>3.49318305448964</v>
      </c>
      <c r="AR2143" s="179">
        <v>3.04356543361474</v>
      </c>
      <c r="AS2143" s="177">
        <v>0.8</v>
      </c>
      <c r="AT2143" s="180">
        <v>1.03671746341011</v>
      </c>
      <c r="AU2143" s="181">
        <v>2136</v>
      </c>
    </row>
    <row r="2144" customHeight="1" spans="1:47">
      <c r="A2144" s="184" t="s">
        <v>2323</v>
      </c>
      <c r="B2144" s="236" t="s">
        <v>2444</v>
      </c>
      <c r="C2144" s="167" t="s">
        <v>2446</v>
      </c>
      <c r="D2144" s="186">
        <v>0</v>
      </c>
      <c r="E2144" s="186">
        <v>0.75</v>
      </c>
      <c r="F2144" s="186" t="s">
        <v>160</v>
      </c>
      <c r="G2144" s="186" t="s">
        <v>160</v>
      </c>
      <c r="H2144" s="186" t="s">
        <v>160</v>
      </c>
      <c r="I2144" s="196" t="s">
        <v>160</v>
      </c>
      <c r="J2144" s="186" t="s">
        <v>160</v>
      </c>
      <c r="K2144" s="196" t="s">
        <v>160</v>
      </c>
      <c r="L2144" s="171">
        <v>0.3205</v>
      </c>
      <c r="M2144" s="172">
        <v>959</v>
      </c>
      <c r="N2144" s="173">
        <v>111.13</v>
      </c>
      <c r="O2144" s="173">
        <v>37.52</v>
      </c>
      <c r="Q2144" s="175">
        <v>35.52</v>
      </c>
      <c r="S2144" s="174">
        <f t="shared" si="66"/>
        <v>1.303</v>
      </c>
      <c r="T2144" s="177">
        <f t="shared" si="67"/>
        <v>-1</v>
      </c>
      <c r="U2144" s="203">
        <v>2.97</v>
      </c>
      <c r="V2144" s="203">
        <v>3.73</v>
      </c>
      <c r="W2144" s="203">
        <v>4.66</v>
      </c>
      <c r="X2144" s="203">
        <v>5.78</v>
      </c>
      <c r="Y2144" s="203">
        <v>6.15</v>
      </c>
      <c r="Z2144" s="203">
        <v>6.07</v>
      </c>
      <c r="AA2144" s="203">
        <v>5.44</v>
      </c>
      <c r="AB2144" s="203">
        <v>4.99</v>
      </c>
      <c r="AC2144" s="203">
        <v>4.3</v>
      </c>
      <c r="AD2144" s="203">
        <v>3.76</v>
      </c>
      <c r="AE2144" s="203">
        <v>3.03</v>
      </c>
      <c r="AF2144" s="203">
        <v>2.64</v>
      </c>
      <c r="AG2144" s="179">
        <v>3.42401111281658</v>
      </c>
      <c r="AH2144" s="179">
        <v>4.30018904067536</v>
      </c>
      <c r="AI2144" s="179">
        <v>5.37235413660783</v>
      </c>
      <c r="AJ2144" s="179">
        <v>6.66356371450499</v>
      </c>
      <c r="AK2144" s="179">
        <v>7.09012402148887</v>
      </c>
      <c r="AL2144" s="179">
        <v>6.99789476592479</v>
      </c>
      <c r="AM2144" s="179">
        <v>6.27158937835764</v>
      </c>
      <c r="AN2144" s="179">
        <v>5.75279981580967</v>
      </c>
      <c r="AO2144" s="179">
        <v>4.95732248656945</v>
      </c>
      <c r="AP2144" s="179">
        <v>4.3347750115119</v>
      </c>
      <c r="AQ2144" s="179">
        <v>3.49318305448964</v>
      </c>
      <c r="AR2144" s="179">
        <v>3.04356543361474</v>
      </c>
      <c r="AS2144" s="177">
        <v>0.8</v>
      </c>
      <c r="AT2144" s="180">
        <v>1.03854875283447</v>
      </c>
      <c r="AU2144" s="181">
        <v>2137</v>
      </c>
    </row>
    <row r="2145" customHeight="1" spans="1:47">
      <c r="A2145" s="184" t="s">
        <v>2323</v>
      </c>
      <c r="B2145" s="236" t="s">
        <v>2444</v>
      </c>
      <c r="C2145" s="167" t="s">
        <v>2447</v>
      </c>
      <c r="D2145" s="186">
        <v>0</v>
      </c>
      <c r="E2145" s="186">
        <v>0.75</v>
      </c>
      <c r="F2145" s="186" t="s">
        <v>160</v>
      </c>
      <c r="G2145" s="186" t="s">
        <v>160</v>
      </c>
      <c r="H2145" s="186" t="s">
        <v>160</v>
      </c>
      <c r="I2145" s="196" t="s">
        <v>160</v>
      </c>
      <c r="J2145" s="186" t="s">
        <v>160</v>
      </c>
      <c r="K2145" s="196" t="s">
        <v>160</v>
      </c>
      <c r="L2145" s="171">
        <v>0.3205</v>
      </c>
      <c r="M2145" s="172">
        <v>757</v>
      </c>
      <c r="N2145" s="173">
        <v>112.02</v>
      </c>
      <c r="O2145" s="173">
        <v>37.43</v>
      </c>
      <c r="Q2145" s="175">
        <v>36.13</v>
      </c>
      <c r="S2145" s="174">
        <f t="shared" si="66"/>
        <v>1.302496</v>
      </c>
      <c r="T2145" s="177">
        <f t="shared" si="67"/>
        <v>-1</v>
      </c>
      <c r="U2145" s="203">
        <v>3.05</v>
      </c>
      <c r="V2145" s="203">
        <v>3.83</v>
      </c>
      <c r="W2145" s="203">
        <v>4.68</v>
      </c>
      <c r="X2145" s="203">
        <v>5.84</v>
      </c>
      <c r="Y2145" s="203">
        <v>6.11</v>
      </c>
      <c r="Z2145" s="203">
        <v>5.96</v>
      </c>
      <c r="AA2145" s="203">
        <v>5.31</v>
      </c>
      <c r="AB2145" s="203">
        <v>4.8</v>
      </c>
      <c r="AC2145" s="203">
        <v>4.31</v>
      </c>
      <c r="AD2145" s="203">
        <v>3.83</v>
      </c>
      <c r="AE2145" s="203">
        <v>3.09</v>
      </c>
      <c r="AF2145" s="203">
        <v>2.7</v>
      </c>
      <c r="AG2145" s="179">
        <v>3.53644663783996</v>
      </c>
      <c r="AH2145" s="179">
        <v>4.44084938456625</v>
      </c>
      <c r="AI2145" s="179">
        <v>5.42641648035771</v>
      </c>
      <c r="AJ2145" s="179">
        <v>6.77142569343783</v>
      </c>
      <c r="AK2145" s="179">
        <v>7.08448818268924</v>
      </c>
      <c r="AL2145" s="179">
        <v>6.91056457754957</v>
      </c>
      <c r="AM2145" s="179">
        <v>6.15689562194433</v>
      </c>
      <c r="AN2145" s="179">
        <v>5.56555536446945</v>
      </c>
      <c r="AO2145" s="179">
        <v>4.99740492101319</v>
      </c>
      <c r="AP2145" s="179">
        <v>4.44084938456625</v>
      </c>
      <c r="AQ2145" s="179">
        <v>3.58282626587721</v>
      </c>
      <c r="AR2145" s="179">
        <v>3.13062489251407</v>
      </c>
      <c r="AS2145" s="177">
        <v>0.8</v>
      </c>
      <c r="AT2145" s="180">
        <v>1.02560161985783</v>
      </c>
      <c r="AU2145" s="181">
        <v>2138</v>
      </c>
    </row>
    <row r="2146" customHeight="1" spans="1:47">
      <c r="A2146" s="184" t="s">
        <v>2323</v>
      </c>
      <c r="B2146" s="236" t="s">
        <v>2444</v>
      </c>
      <c r="C2146" s="167" t="s">
        <v>2448</v>
      </c>
      <c r="D2146" s="186">
        <v>0</v>
      </c>
      <c r="E2146" s="186">
        <v>0.75</v>
      </c>
      <c r="F2146" s="186" t="s">
        <v>160</v>
      </c>
      <c r="G2146" s="186" t="s">
        <v>160</v>
      </c>
      <c r="H2146" s="186" t="s">
        <v>160</v>
      </c>
      <c r="I2146" s="196" t="s">
        <v>160</v>
      </c>
      <c r="J2146" s="186" t="s">
        <v>160</v>
      </c>
      <c r="K2146" s="196" t="s">
        <v>160</v>
      </c>
      <c r="L2146" s="171">
        <v>0.3205</v>
      </c>
      <c r="M2146" s="172">
        <v>768</v>
      </c>
      <c r="N2146" s="173">
        <v>112.15</v>
      </c>
      <c r="O2146" s="173">
        <v>37.55</v>
      </c>
      <c r="Q2146" s="175">
        <v>36.25</v>
      </c>
      <c r="S2146" s="174">
        <f t="shared" si="66"/>
        <v>1.302496</v>
      </c>
      <c r="T2146" s="177">
        <f t="shared" si="67"/>
        <v>-1</v>
      </c>
      <c r="U2146" s="203">
        <v>3.05</v>
      </c>
      <c r="V2146" s="203">
        <v>3.83</v>
      </c>
      <c r="W2146" s="203">
        <v>4.68</v>
      </c>
      <c r="X2146" s="203">
        <v>5.84</v>
      </c>
      <c r="Y2146" s="203">
        <v>6.11</v>
      </c>
      <c r="Z2146" s="203">
        <v>5.96</v>
      </c>
      <c r="AA2146" s="203">
        <v>5.31</v>
      </c>
      <c r="AB2146" s="203">
        <v>4.8</v>
      </c>
      <c r="AC2146" s="203">
        <v>4.31</v>
      </c>
      <c r="AD2146" s="203">
        <v>3.83</v>
      </c>
      <c r="AE2146" s="203">
        <v>3.09</v>
      </c>
      <c r="AF2146" s="203">
        <v>2.7</v>
      </c>
      <c r="AG2146" s="179">
        <v>3.54279721396457</v>
      </c>
      <c r="AH2146" s="179">
        <v>4.44882404245387</v>
      </c>
      <c r="AI2146" s="179">
        <v>5.4361609709358</v>
      </c>
      <c r="AJ2146" s="179">
        <v>6.78358548509938</v>
      </c>
      <c r="AK2146" s="179">
        <v>7.09721015649952</v>
      </c>
      <c r="AL2146" s="179">
        <v>6.92297422794389</v>
      </c>
      <c r="AM2146" s="179">
        <v>6.16795187086947</v>
      </c>
      <c r="AN2146" s="179">
        <v>5.57554971378031</v>
      </c>
      <c r="AO2146" s="179">
        <v>5.0063790138319</v>
      </c>
      <c r="AP2146" s="179">
        <v>4.44882404245387</v>
      </c>
      <c r="AQ2146" s="179">
        <v>3.58926012824608</v>
      </c>
      <c r="AR2146" s="179">
        <v>3.13624671400143</v>
      </c>
      <c r="AS2146" s="177">
        <v>0.8</v>
      </c>
      <c r="AT2146" s="180">
        <v>1.01995440525681</v>
      </c>
      <c r="AU2146" s="181">
        <v>2139</v>
      </c>
    </row>
    <row r="2147" customHeight="1" spans="1:47">
      <c r="A2147" s="184" t="s">
        <v>2323</v>
      </c>
      <c r="B2147" s="236" t="s">
        <v>2444</v>
      </c>
      <c r="C2147" s="167" t="s">
        <v>2449</v>
      </c>
      <c r="D2147" s="186">
        <v>0</v>
      </c>
      <c r="E2147" s="186">
        <v>0.75</v>
      </c>
      <c r="F2147" s="186" t="s">
        <v>160</v>
      </c>
      <c r="G2147" s="186" t="s">
        <v>160</v>
      </c>
      <c r="H2147" s="186" t="s">
        <v>160</v>
      </c>
      <c r="I2147" s="196" t="s">
        <v>160</v>
      </c>
      <c r="J2147" s="186" t="s">
        <v>160</v>
      </c>
      <c r="K2147" s="196" t="s">
        <v>160</v>
      </c>
      <c r="L2147" s="171">
        <v>0.3205</v>
      </c>
      <c r="M2147" s="172">
        <v>1002</v>
      </c>
      <c r="N2147" s="173">
        <v>111.12</v>
      </c>
      <c r="O2147" s="173">
        <v>38.47</v>
      </c>
      <c r="Q2147" s="175">
        <v>36.77</v>
      </c>
      <c r="S2147" s="174">
        <f t="shared" si="66"/>
        <v>1.325816</v>
      </c>
      <c r="T2147" s="177">
        <f t="shared" si="67"/>
        <v>-1</v>
      </c>
      <c r="U2147" s="203">
        <v>2.95</v>
      </c>
      <c r="V2147" s="203">
        <v>3.79</v>
      </c>
      <c r="W2147" s="203">
        <v>4.76</v>
      </c>
      <c r="X2147" s="203">
        <v>5.91</v>
      </c>
      <c r="Y2147" s="203">
        <v>6.22</v>
      </c>
      <c r="Z2147" s="203">
        <v>6.25</v>
      </c>
      <c r="AA2147" s="203">
        <v>5.58</v>
      </c>
      <c r="AB2147" s="203">
        <v>5.11</v>
      </c>
      <c r="AC2147" s="203">
        <v>4.44</v>
      </c>
      <c r="AD2147" s="203">
        <v>3.83</v>
      </c>
      <c r="AE2147" s="203">
        <v>3.02</v>
      </c>
      <c r="AF2147" s="203">
        <v>2.6</v>
      </c>
      <c r="AG2147" s="179">
        <v>3.44817863112227</v>
      </c>
      <c r="AH2147" s="179">
        <v>4.43003288540793</v>
      </c>
      <c r="AI2147" s="179">
        <v>5.56384077428542</v>
      </c>
      <c r="AJ2147" s="179">
        <v>6.90804600336698</v>
      </c>
      <c r="AK2147" s="179">
        <v>7.27039697816288</v>
      </c>
      <c r="AL2147" s="179">
        <v>7.30546320153023</v>
      </c>
      <c r="AM2147" s="179">
        <v>6.52231754632619</v>
      </c>
      <c r="AN2147" s="179">
        <v>5.97294671357111</v>
      </c>
      <c r="AO2147" s="179">
        <v>5.18980105836707</v>
      </c>
      <c r="AP2147" s="179">
        <v>4.47678784989772</v>
      </c>
      <c r="AQ2147" s="179">
        <v>3.52999981897941</v>
      </c>
      <c r="AR2147" s="179">
        <v>3.03907269183657</v>
      </c>
      <c r="AS2147" s="177">
        <v>0.8</v>
      </c>
      <c r="AT2147" s="180">
        <v>1.01995440525681</v>
      </c>
      <c r="AU2147" s="181">
        <v>2140</v>
      </c>
    </row>
    <row r="2148" customHeight="1" spans="1:47">
      <c r="A2148" s="184" t="s">
        <v>2323</v>
      </c>
      <c r="B2148" s="236" t="s">
        <v>2444</v>
      </c>
      <c r="C2148" s="167" t="s">
        <v>2450</v>
      </c>
      <c r="D2148" s="186">
        <v>0</v>
      </c>
      <c r="E2148" s="186">
        <v>0.75</v>
      </c>
      <c r="F2148" s="186" t="s">
        <v>160</v>
      </c>
      <c r="G2148" s="186" t="s">
        <v>160</v>
      </c>
      <c r="H2148" s="186" t="s">
        <v>160</v>
      </c>
      <c r="I2148" s="196" t="s">
        <v>160</v>
      </c>
      <c r="J2148" s="186" t="s">
        <v>160</v>
      </c>
      <c r="K2148" s="196" t="s">
        <v>160</v>
      </c>
      <c r="L2148" s="171">
        <v>0.3205</v>
      </c>
      <c r="M2148" s="172">
        <v>990</v>
      </c>
      <c r="N2148" s="173">
        <v>110.98</v>
      </c>
      <c r="O2148" s="173">
        <v>37.95</v>
      </c>
      <c r="Q2148" s="175">
        <v>36.05</v>
      </c>
      <c r="S2148" s="174">
        <f t="shared" si="66"/>
        <v>1.306272</v>
      </c>
      <c r="T2148" s="177">
        <f t="shared" si="67"/>
        <v>-1</v>
      </c>
      <c r="U2148" s="203">
        <v>2.99</v>
      </c>
      <c r="V2148" s="203">
        <v>3.76</v>
      </c>
      <c r="W2148" s="203">
        <v>4.65</v>
      </c>
      <c r="X2148" s="203">
        <v>5.73</v>
      </c>
      <c r="Y2148" s="203">
        <v>6.21</v>
      </c>
      <c r="Z2148" s="203">
        <v>6.1</v>
      </c>
      <c r="AA2148" s="203">
        <v>5.58</v>
      </c>
      <c r="AB2148" s="203">
        <v>5.09</v>
      </c>
      <c r="AC2148" s="203">
        <v>4.19</v>
      </c>
      <c r="AD2148" s="203">
        <v>3.69</v>
      </c>
      <c r="AE2148" s="203">
        <v>3.01</v>
      </c>
      <c r="AF2148" s="203">
        <v>2.65</v>
      </c>
      <c r="AG2148" s="179">
        <v>3.46654246588766</v>
      </c>
      <c r="AH2148" s="179">
        <v>4.35926410426006</v>
      </c>
      <c r="AI2148" s="179">
        <v>5.39111119276843</v>
      </c>
      <c r="AJ2148" s="179">
        <v>6.64324024399206</v>
      </c>
      <c r="AK2148" s="179">
        <v>7.1997420445359</v>
      </c>
      <c r="AL2148" s="179">
        <v>7.07221038191127</v>
      </c>
      <c r="AM2148" s="179">
        <v>6.46933343132211</v>
      </c>
      <c r="AN2148" s="179">
        <v>5.90123784326695</v>
      </c>
      <c r="AO2148" s="179">
        <v>4.85779696724725</v>
      </c>
      <c r="AP2148" s="179">
        <v>4.27810759168075</v>
      </c>
      <c r="AQ2148" s="179">
        <v>3.48973004091032</v>
      </c>
      <c r="AR2148" s="179">
        <v>3.07235369050244</v>
      </c>
      <c r="AS2148" s="177">
        <v>0.8</v>
      </c>
      <c r="AT2148" s="180">
        <v>1.01995440525681</v>
      </c>
      <c r="AU2148" s="181">
        <v>2141</v>
      </c>
    </row>
    <row r="2149" customHeight="1" spans="1:47">
      <c r="A2149" s="184" t="s">
        <v>2323</v>
      </c>
      <c r="B2149" s="236" t="s">
        <v>2444</v>
      </c>
      <c r="C2149" s="167" t="s">
        <v>2451</v>
      </c>
      <c r="D2149" s="186">
        <v>0</v>
      </c>
      <c r="E2149" s="186">
        <v>0.75</v>
      </c>
      <c r="F2149" s="186" t="s">
        <v>160</v>
      </c>
      <c r="G2149" s="186" t="s">
        <v>160</v>
      </c>
      <c r="H2149" s="186" t="s">
        <v>160</v>
      </c>
      <c r="I2149" s="196" t="s">
        <v>160</v>
      </c>
      <c r="J2149" s="186" t="s">
        <v>160</v>
      </c>
      <c r="K2149" s="196" t="s">
        <v>160</v>
      </c>
      <c r="L2149" s="171">
        <v>0.3205</v>
      </c>
      <c r="M2149" s="172">
        <v>786</v>
      </c>
      <c r="N2149" s="173">
        <v>110.9</v>
      </c>
      <c r="O2149" s="173">
        <v>37.43</v>
      </c>
      <c r="Q2149" s="175">
        <v>35.23</v>
      </c>
      <c r="S2149" s="174">
        <f t="shared" si="66"/>
        <v>1.306272</v>
      </c>
      <c r="T2149" s="177">
        <f t="shared" si="67"/>
        <v>-1</v>
      </c>
      <c r="U2149" s="203">
        <v>2.99</v>
      </c>
      <c r="V2149" s="203">
        <v>3.76</v>
      </c>
      <c r="W2149" s="203">
        <v>4.65</v>
      </c>
      <c r="X2149" s="203">
        <v>5.73</v>
      </c>
      <c r="Y2149" s="203">
        <v>6.21</v>
      </c>
      <c r="Z2149" s="203">
        <v>6.1</v>
      </c>
      <c r="AA2149" s="203">
        <v>5.58</v>
      </c>
      <c r="AB2149" s="203">
        <v>5.09</v>
      </c>
      <c r="AC2149" s="203">
        <v>4.19</v>
      </c>
      <c r="AD2149" s="203">
        <v>3.69</v>
      </c>
      <c r="AE2149" s="203">
        <v>3.01</v>
      </c>
      <c r="AF2149" s="203">
        <v>2.65</v>
      </c>
      <c r="AG2149" s="179">
        <v>3.43830589647485</v>
      </c>
      <c r="AH2149" s="179">
        <v>4.32375590994831</v>
      </c>
      <c r="AI2149" s="179">
        <v>5.34719813331374</v>
      </c>
      <c r="AJ2149" s="179">
        <v>6.58912802234144</v>
      </c>
      <c r="AK2149" s="179">
        <v>7.14109686190931</v>
      </c>
      <c r="AL2149" s="179">
        <v>7.01460400284167</v>
      </c>
      <c r="AM2149" s="179">
        <v>6.41663775997648</v>
      </c>
      <c r="AN2149" s="179">
        <v>5.85316956958428</v>
      </c>
      <c r="AO2149" s="179">
        <v>4.81822799539453</v>
      </c>
      <c r="AP2149" s="179">
        <v>4.243260454178</v>
      </c>
      <c r="AQ2149" s="179">
        <v>3.46130459812351</v>
      </c>
      <c r="AR2149" s="179">
        <v>3.04732796844761</v>
      </c>
      <c r="AS2149" s="177">
        <v>0.8</v>
      </c>
      <c r="AT2149" s="180">
        <v>1.02020249430066</v>
      </c>
      <c r="AU2149" s="181">
        <v>2142</v>
      </c>
    </row>
    <row r="2150" customHeight="1" spans="1:47">
      <c r="A2150" s="184" t="s">
        <v>2323</v>
      </c>
      <c r="B2150" s="236" t="s">
        <v>2444</v>
      </c>
      <c r="C2150" s="167" t="s">
        <v>2452</v>
      </c>
      <c r="D2150" s="186">
        <v>0</v>
      </c>
      <c r="E2150" s="186">
        <v>0.75</v>
      </c>
      <c r="F2150" s="186" t="s">
        <v>160</v>
      </c>
      <c r="G2150" s="186" t="s">
        <v>160</v>
      </c>
      <c r="H2150" s="186" t="s">
        <v>160</v>
      </c>
      <c r="I2150" s="196" t="s">
        <v>160</v>
      </c>
      <c r="J2150" s="186" t="s">
        <v>160</v>
      </c>
      <c r="K2150" s="196" t="s">
        <v>160</v>
      </c>
      <c r="L2150" s="171">
        <v>0.3205</v>
      </c>
      <c r="M2150" s="172">
        <v>973</v>
      </c>
      <c r="N2150" s="173">
        <v>110.83</v>
      </c>
      <c r="O2150" s="173">
        <v>37</v>
      </c>
      <c r="Q2150" s="175">
        <v>34.6</v>
      </c>
      <c r="S2150" s="174">
        <f t="shared" si="66"/>
        <v>1.306272</v>
      </c>
      <c r="T2150" s="177">
        <f t="shared" si="67"/>
        <v>-1</v>
      </c>
      <c r="U2150" s="203">
        <v>2.99</v>
      </c>
      <c r="V2150" s="203">
        <v>3.76</v>
      </c>
      <c r="W2150" s="203">
        <v>4.65</v>
      </c>
      <c r="X2150" s="203">
        <v>5.73</v>
      </c>
      <c r="Y2150" s="203">
        <v>6.21</v>
      </c>
      <c r="Z2150" s="203">
        <v>6.1</v>
      </c>
      <c r="AA2150" s="203">
        <v>5.58</v>
      </c>
      <c r="AB2150" s="203">
        <v>5.09</v>
      </c>
      <c r="AC2150" s="203">
        <v>4.19</v>
      </c>
      <c r="AD2150" s="203">
        <v>3.69</v>
      </c>
      <c r="AE2150" s="203">
        <v>3.01</v>
      </c>
      <c r="AF2150" s="203">
        <v>2.65</v>
      </c>
      <c r="AG2150" s="179">
        <v>3.41627697753607</v>
      </c>
      <c r="AH2150" s="179">
        <v>4.29605399181794</v>
      </c>
      <c r="AI2150" s="179">
        <v>5.31293911222165</v>
      </c>
      <c r="AJ2150" s="179">
        <v>6.54691206731829</v>
      </c>
      <c r="AK2150" s="179">
        <v>7.09534449180569</v>
      </c>
      <c r="AL2150" s="179">
        <v>6.96966206119399</v>
      </c>
      <c r="AM2150" s="179">
        <v>6.37552693466598</v>
      </c>
      <c r="AN2150" s="179">
        <v>5.81566883466843</v>
      </c>
      <c r="AO2150" s="179">
        <v>4.78735803875456</v>
      </c>
      <c r="AP2150" s="179">
        <v>4.21607426324686</v>
      </c>
      <c r="AQ2150" s="179">
        <v>3.43912832855638</v>
      </c>
      <c r="AR2150" s="179">
        <v>3.02780401019083</v>
      </c>
      <c r="AS2150" s="177">
        <v>0.8</v>
      </c>
      <c r="AT2150" s="180">
        <v>1.02076572348129</v>
      </c>
      <c r="AU2150" s="181">
        <v>2143</v>
      </c>
    </row>
    <row r="2151" customHeight="1" spans="1:47">
      <c r="A2151" s="184" t="s">
        <v>2323</v>
      </c>
      <c r="B2151" s="236" t="s">
        <v>2444</v>
      </c>
      <c r="C2151" s="167" t="s">
        <v>2453</v>
      </c>
      <c r="D2151" s="186">
        <v>0</v>
      </c>
      <c r="E2151" s="186">
        <v>0.75</v>
      </c>
      <c r="F2151" s="186" t="s">
        <v>160</v>
      </c>
      <c r="G2151" s="186" t="s">
        <v>160</v>
      </c>
      <c r="H2151" s="186" t="s">
        <v>160</v>
      </c>
      <c r="I2151" s="196" t="s">
        <v>160</v>
      </c>
      <c r="J2151" s="186" t="s">
        <v>160</v>
      </c>
      <c r="K2151" s="196" t="s">
        <v>160</v>
      </c>
      <c r="L2151" s="171">
        <v>0.3205</v>
      </c>
      <c r="M2151" s="172">
        <v>1185</v>
      </c>
      <c r="N2151" s="173">
        <v>111.67</v>
      </c>
      <c r="O2151" s="173">
        <v>38.28</v>
      </c>
      <c r="Q2151" s="175">
        <v>36.48</v>
      </c>
      <c r="S2151" s="174">
        <f t="shared" si="66"/>
        <v>1.325816</v>
      </c>
      <c r="T2151" s="177">
        <f t="shared" si="67"/>
        <v>-1</v>
      </c>
      <c r="U2151" s="203">
        <v>2.95</v>
      </c>
      <c r="V2151" s="203">
        <v>3.79</v>
      </c>
      <c r="W2151" s="203">
        <v>4.76</v>
      </c>
      <c r="X2151" s="203">
        <v>5.91</v>
      </c>
      <c r="Y2151" s="203">
        <v>6.22</v>
      </c>
      <c r="Z2151" s="203">
        <v>6.25</v>
      </c>
      <c r="AA2151" s="203">
        <v>5.58</v>
      </c>
      <c r="AB2151" s="203">
        <v>5.11</v>
      </c>
      <c r="AC2151" s="203">
        <v>4.44</v>
      </c>
      <c r="AD2151" s="203">
        <v>3.83</v>
      </c>
      <c r="AE2151" s="203">
        <v>3.02</v>
      </c>
      <c r="AF2151" s="203">
        <v>2.6</v>
      </c>
      <c r="AG2151" s="179">
        <v>3.43669739994087</v>
      </c>
      <c r="AH2151" s="179">
        <v>4.41528242229691</v>
      </c>
      <c r="AI2151" s="179">
        <v>5.54531512668424</v>
      </c>
      <c r="AJ2151" s="179">
        <v>6.88504462157645</v>
      </c>
      <c r="AK2151" s="179">
        <v>7.24618909411261</v>
      </c>
      <c r="AL2151" s="179">
        <v>7.28113855919675</v>
      </c>
      <c r="AM2151" s="179">
        <v>6.50060050565086</v>
      </c>
      <c r="AN2151" s="179">
        <v>5.95305888599926</v>
      </c>
      <c r="AO2151" s="179">
        <v>5.17252083245337</v>
      </c>
      <c r="AP2151" s="179">
        <v>4.46188170907577</v>
      </c>
      <c r="AQ2151" s="179">
        <v>3.51824615180387</v>
      </c>
      <c r="AR2151" s="179">
        <v>3.02895364062585</v>
      </c>
      <c r="AS2151" s="177">
        <v>0.8</v>
      </c>
      <c r="AT2151" s="180">
        <v>1.02141494649809</v>
      </c>
      <c r="AU2151" s="181">
        <v>2144</v>
      </c>
    </row>
    <row r="2152" customHeight="1" spans="1:47">
      <c r="A2152" s="184" t="s">
        <v>2323</v>
      </c>
      <c r="B2152" s="236" t="s">
        <v>2444</v>
      </c>
      <c r="C2152" s="167" t="s">
        <v>2454</v>
      </c>
      <c r="D2152" s="186">
        <v>0</v>
      </c>
      <c r="E2152" s="186">
        <v>0.75</v>
      </c>
      <c r="F2152" s="186" t="s">
        <v>160</v>
      </c>
      <c r="G2152" s="186" t="s">
        <v>160</v>
      </c>
      <c r="H2152" s="186" t="s">
        <v>160</v>
      </c>
      <c r="I2152" s="196" t="s">
        <v>160</v>
      </c>
      <c r="J2152" s="186" t="s">
        <v>160</v>
      </c>
      <c r="K2152" s="196" t="s">
        <v>160</v>
      </c>
      <c r="L2152" s="171">
        <v>0.3205</v>
      </c>
      <c r="M2152" s="172">
        <v>1219</v>
      </c>
      <c r="N2152" s="173">
        <v>111.23</v>
      </c>
      <c r="O2152" s="173">
        <v>37.88</v>
      </c>
      <c r="Q2152" s="175">
        <v>36.08</v>
      </c>
      <c r="S2152" s="174">
        <f t="shared" si="66"/>
        <v>1.303</v>
      </c>
      <c r="T2152" s="177">
        <f t="shared" si="67"/>
        <v>-1</v>
      </c>
      <c r="U2152" s="203">
        <v>2.97</v>
      </c>
      <c r="V2152" s="203">
        <v>3.73</v>
      </c>
      <c r="W2152" s="203">
        <v>4.66</v>
      </c>
      <c r="X2152" s="203">
        <v>5.78</v>
      </c>
      <c r="Y2152" s="203">
        <v>6.15</v>
      </c>
      <c r="Z2152" s="203">
        <v>6.07</v>
      </c>
      <c r="AA2152" s="203">
        <v>5.44</v>
      </c>
      <c r="AB2152" s="203">
        <v>4.99</v>
      </c>
      <c r="AC2152" s="203">
        <v>4.3</v>
      </c>
      <c r="AD2152" s="203">
        <v>3.76</v>
      </c>
      <c r="AE2152" s="203">
        <v>3.03</v>
      </c>
      <c r="AF2152" s="203">
        <v>2.64</v>
      </c>
      <c r="AG2152" s="179">
        <v>3.44397826554106</v>
      </c>
      <c r="AH2152" s="179">
        <v>4.32526563315426</v>
      </c>
      <c r="AI2152" s="179">
        <v>5.40368306983883</v>
      </c>
      <c r="AJ2152" s="179">
        <v>6.70242234842671</v>
      </c>
      <c r="AK2152" s="179">
        <v>7.13147014581735</v>
      </c>
      <c r="AL2152" s="179">
        <v>7.03870305448964</v>
      </c>
      <c r="AM2152" s="179">
        <v>6.30816221028396</v>
      </c>
      <c r="AN2152" s="179">
        <v>5.78634732156562</v>
      </c>
      <c r="AO2152" s="179">
        <v>4.98623115886416</v>
      </c>
      <c r="AP2152" s="179">
        <v>4.36005329240215</v>
      </c>
      <c r="AQ2152" s="179">
        <v>3.51355358403684</v>
      </c>
      <c r="AR2152" s="179">
        <v>3.06131401381427</v>
      </c>
      <c r="AS2152" s="177">
        <v>0.8</v>
      </c>
      <c r="AT2152" s="180">
        <v>1.02118803315771</v>
      </c>
      <c r="AU2152" s="181">
        <v>2145</v>
      </c>
    </row>
    <row r="2153" customHeight="1" spans="1:47">
      <c r="A2153" s="184" t="s">
        <v>2323</v>
      </c>
      <c r="B2153" s="236" t="s">
        <v>2444</v>
      </c>
      <c r="C2153" s="167" t="s">
        <v>2455</v>
      </c>
      <c r="D2153" s="186">
        <v>0</v>
      </c>
      <c r="E2153" s="186">
        <v>0.75</v>
      </c>
      <c r="F2153" s="186" t="s">
        <v>160</v>
      </c>
      <c r="G2153" s="186" t="s">
        <v>160</v>
      </c>
      <c r="H2153" s="186" t="s">
        <v>160</v>
      </c>
      <c r="I2153" s="196" t="s">
        <v>160</v>
      </c>
      <c r="J2153" s="186" t="s">
        <v>160</v>
      </c>
      <c r="K2153" s="196" t="s">
        <v>160</v>
      </c>
      <c r="L2153" s="171">
        <v>0.3205</v>
      </c>
      <c r="M2153" s="172">
        <v>1071</v>
      </c>
      <c r="N2153" s="173">
        <v>111.18</v>
      </c>
      <c r="O2153" s="173">
        <v>37.33</v>
      </c>
      <c r="Q2153" s="175">
        <v>35.23</v>
      </c>
      <c r="S2153" s="174">
        <f t="shared" si="66"/>
        <v>1.303</v>
      </c>
      <c r="T2153" s="177">
        <f t="shared" si="67"/>
        <v>-1</v>
      </c>
      <c r="U2153" s="203">
        <v>2.97</v>
      </c>
      <c r="V2153" s="203">
        <v>3.73</v>
      </c>
      <c r="W2153" s="203">
        <v>4.66</v>
      </c>
      <c r="X2153" s="203">
        <v>5.78</v>
      </c>
      <c r="Y2153" s="203">
        <v>6.15</v>
      </c>
      <c r="Z2153" s="203">
        <v>6.07</v>
      </c>
      <c r="AA2153" s="203">
        <v>5.44</v>
      </c>
      <c r="AB2153" s="203">
        <v>4.99</v>
      </c>
      <c r="AC2153" s="203">
        <v>4.3</v>
      </c>
      <c r="AD2153" s="203">
        <v>3.76</v>
      </c>
      <c r="AE2153" s="203">
        <v>3.03</v>
      </c>
      <c r="AF2153" s="203">
        <v>2.64</v>
      </c>
      <c r="AG2153" s="179">
        <v>3.41409135840368</v>
      </c>
      <c r="AH2153" s="179">
        <v>4.28773089792786</v>
      </c>
      <c r="AI2153" s="179">
        <v>5.35678980813507</v>
      </c>
      <c r="AJ2153" s="179">
        <v>6.64425860322333</v>
      </c>
      <c r="AK2153" s="179">
        <v>7.06958311588642</v>
      </c>
      <c r="AL2153" s="179">
        <v>6.9776210590944</v>
      </c>
      <c r="AM2153" s="179">
        <v>6.25341986185725</v>
      </c>
      <c r="AN2153" s="179">
        <v>5.73613329240215</v>
      </c>
      <c r="AO2153" s="179">
        <v>4.94296055257099</v>
      </c>
      <c r="AP2153" s="179">
        <v>4.32221666922487</v>
      </c>
      <c r="AQ2153" s="179">
        <v>3.4830629009977</v>
      </c>
      <c r="AR2153" s="179">
        <v>3.03474787413661</v>
      </c>
      <c r="AS2153" s="177">
        <v>0.8</v>
      </c>
      <c r="AT2153" s="180">
        <v>1.02184750005318</v>
      </c>
      <c r="AU2153" s="181">
        <v>2146</v>
      </c>
    </row>
    <row r="2154" customHeight="1" spans="1:47">
      <c r="A2154" s="184" t="s">
        <v>2323</v>
      </c>
      <c r="B2154" s="236" t="s">
        <v>2444</v>
      </c>
      <c r="C2154" s="167" t="s">
        <v>2456</v>
      </c>
      <c r="D2154" s="186">
        <v>0</v>
      </c>
      <c r="E2154" s="186">
        <v>0.75</v>
      </c>
      <c r="F2154" s="186" t="s">
        <v>160</v>
      </c>
      <c r="G2154" s="186" t="s">
        <v>160</v>
      </c>
      <c r="H2154" s="186" t="s">
        <v>160</v>
      </c>
      <c r="I2154" s="196" t="s">
        <v>160</v>
      </c>
      <c r="J2154" s="186" t="s">
        <v>160</v>
      </c>
      <c r="K2154" s="196" t="s">
        <v>160</v>
      </c>
      <c r="L2154" s="171">
        <v>0.3205</v>
      </c>
      <c r="M2154" s="172">
        <v>1332</v>
      </c>
      <c r="N2154" s="173">
        <v>111.2</v>
      </c>
      <c r="O2154" s="173">
        <v>36.97</v>
      </c>
      <c r="Q2154" s="175">
        <v>35.07</v>
      </c>
      <c r="S2154" s="174">
        <f t="shared" si="66"/>
        <v>1.263992</v>
      </c>
      <c r="T2154" s="177">
        <f t="shared" si="67"/>
        <v>-1</v>
      </c>
      <c r="U2154" s="203">
        <v>3.03</v>
      </c>
      <c r="V2154" s="203">
        <v>3.69</v>
      </c>
      <c r="W2154" s="203">
        <v>4.47</v>
      </c>
      <c r="X2154" s="203">
        <v>5.58</v>
      </c>
      <c r="Y2154" s="203">
        <v>5.98</v>
      </c>
      <c r="Z2154" s="203">
        <v>5.82</v>
      </c>
      <c r="AA2154" s="203">
        <v>5.23</v>
      </c>
      <c r="AB2154" s="203">
        <v>4.78</v>
      </c>
      <c r="AC2154" s="203">
        <v>4.04</v>
      </c>
      <c r="AD2154" s="203">
        <v>3.59</v>
      </c>
      <c r="AE2154" s="203">
        <v>3.02</v>
      </c>
      <c r="AF2154" s="203">
        <v>2.69</v>
      </c>
      <c r="AG2154" s="179">
        <v>3.47368685877759</v>
      </c>
      <c r="AH2154" s="179">
        <v>4.23033152108558</v>
      </c>
      <c r="AI2154" s="179">
        <v>5.12454794017683</v>
      </c>
      <c r="AJ2154" s="179">
        <v>6.39708669042209</v>
      </c>
      <c r="AK2154" s="179">
        <v>6.85565921303299</v>
      </c>
      <c r="AL2154" s="179">
        <v>6.67223020398863</v>
      </c>
      <c r="AM2154" s="179">
        <v>5.99583573313755</v>
      </c>
      <c r="AN2154" s="179">
        <v>5.47994164520029</v>
      </c>
      <c r="AO2154" s="179">
        <v>4.63158247837011</v>
      </c>
      <c r="AP2154" s="179">
        <v>4.11568839043285</v>
      </c>
      <c r="AQ2154" s="179">
        <v>3.46222254571231</v>
      </c>
      <c r="AR2154" s="179">
        <v>3.08390021455832</v>
      </c>
      <c r="AS2154" s="177">
        <v>0.8</v>
      </c>
      <c r="AT2154" s="180">
        <v>1.01724505786364</v>
      </c>
      <c r="AU2154" s="181">
        <v>2147</v>
      </c>
    </row>
    <row r="2155" customHeight="1" spans="1:47">
      <c r="A2155" s="184" t="s">
        <v>2323</v>
      </c>
      <c r="B2155" s="236" t="s">
        <v>2444</v>
      </c>
      <c r="C2155" s="167" t="s">
        <v>2457</v>
      </c>
      <c r="D2155" s="186">
        <v>0</v>
      </c>
      <c r="E2155" s="186">
        <v>0.75</v>
      </c>
      <c r="F2155" s="186" t="s">
        <v>160</v>
      </c>
      <c r="G2155" s="186" t="s">
        <v>160</v>
      </c>
      <c r="H2155" s="186" t="s">
        <v>160</v>
      </c>
      <c r="I2155" s="196" t="s">
        <v>160</v>
      </c>
      <c r="J2155" s="186" t="s">
        <v>160</v>
      </c>
      <c r="K2155" s="196" t="s">
        <v>160</v>
      </c>
      <c r="L2155" s="171">
        <v>0.3205</v>
      </c>
      <c r="M2155" s="172">
        <v>753</v>
      </c>
      <c r="N2155" s="173">
        <v>111.77</v>
      </c>
      <c r="O2155" s="173">
        <v>37.15</v>
      </c>
      <c r="Q2155" s="175">
        <v>34.95</v>
      </c>
      <c r="S2155" s="174">
        <f t="shared" si="66"/>
        <v>1.303</v>
      </c>
      <c r="T2155" s="177">
        <f t="shared" si="67"/>
        <v>-1</v>
      </c>
      <c r="U2155" s="203">
        <v>2.97</v>
      </c>
      <c r="V2155" s="203">
        <v>3.73</v>
      </c>
      <c r="W2155" s="203">
        <v>4.66</v>
      </c>
      <c r="X2155" s="203">
        <v>5.78</v>
      </c>
      <c r="Y2155" s="203">
        <v>6.15</v>
      </c>
      <c r="Z2155" s="203">
        <v>6.07</v>
      </c>
      <c r="AA2155" s="203">
        <v>5.44</v>
      </c>
      <c r="AB2155" s="203">
        <v>4.99</v>
      </c>
      <c r="AC2155" s="203">
        <v>4.3</v>
      </c>
      <c r="AD2155" s="203">
        <v>3.76</v>
      </c>
      <c r="AE2155" s="203">
        <v>3.03</v>
      </c>
      <c r="AF2155" s="203">
        <v>2.64</v>
      </c>
      <c r="AG2155" s="179">
        <v>3.40530216423638</v>
      </c>
      <c r="AH2155" s="179">
        <v>4.27669261703761</v>
      </c>
      <c r="AI2155" s="179">
        <v>5.34299935533384</v>
      </c>
      <c r="AJ2155" s="179">
        <v>6.62715370683039</v>
      </c>
      <c r="AK2155" s="179">
        <v>7.05138326937836</v>
      </c>
      <c r="AL2155" s="179">
        <v>6.95965795855718</v>
      </c>
      <c r="AM2155" s="179">
        <v>6.23732113584037</v>
      </c>
      <c r="AN2155" s="179">
        <v>5.72136626247122</v>
      </c>
      <c r="AO2155" s="179">
        <v>4.93023545663853</v>
      </c>
      <c r="AP2155" s="179">
        <v>4.31108960859555</v>
      </c>
      <c r="AQ2155" s="179">
        <v>3.47409614735226</v>
      </c>
      <c r="AR2155" s="179">
        <v>3.026935257099</v>
      </c>
      <c r="AS2155" s="177">
        <v>0.8</v>
      </c>
      <c r="AT2155" s="180">
        <v>1.01808323585454</v>
      </c>
      <c r="AU2155" s="181">
        <v>2148</v>
      </c>
    </row>
    <row r="2156" customHeight="1" spans="1:47">
      <c r="A2156" s="184" t="s">
        <v>2323</v>
      </c>
      <c r="B2156" s="236" t="s">
        <v>2444</v>
      </c>
      <c r="C2156" s="167" t="s">
        <v>2458</v>
      </c>
      <c r="D2156" s="186">
        <v>0</v>
      </c>
      <c r="E2156" s="186">
        <v>0.75</v>
      </c>
      <c r="F2156" s="186" t="s">
        <v>160</v>
      </c>
      <c r="G2156" s="186" t="s">
        <v>160</v>
      </c>
      <c r="H2156" s="186" t="s">
        <v>160</v>
      </c>
      <c r="I2156" s="196" t="s">
        <v>160</v>
      </c>
      <c r="J2156" s="186" t="s">
        <v>160</v>
      </c>
      <c r="K2156" s="196" t="s">
        <v>160</v>
      </c>
      <c r="L2156" s="171">
        <v>0.3205</v>
      </c>
      <c r="M2156" s="172">
        <v>756</v>
      </c>
      <c r="N2156" s="173">
        <v>111.78</v>
      </c>
      <c r="O2156" s="173">
        <v>37.27</v>
      </c>
      <c r="Q2156" s="175">
        <v>35.07</v>
      </c>
      <c r="S2156" s="174">
        <f t="shared" si="66"/>
        <v>1.303</v>
      </c>
      <c r="T2156" s="177">
        <f t="shared" si="67"/>
        <v>-1</v>
      </c>
      <c r="U2156" s="203">
        <v>2.97</v>
      </c>
      <c r="V2156" s="203">
        <v>3.73</v>
      </c>
      <c r="W2156" s="203">
        <v>4.66</v>
      </c>
      <c r="X2156" s="203">
        <v>5.78</v>
      </c>
      <c r="Y2156" s="203">
        <v>6.15</v>
      </c>
      <c r="Z2156" s="203">
        <v>6.07</v>
      </c>
      <c r="AA2156" s="203">
        <v>5.44</v>
      </c>
      <c r="AB2156" s="203">
        <v>4.99</v>
      </c>
      <c r="AC2156" s="203">
        <v>4.3</v>
      </c>
      <c r="AD2156" s="203">
        <v>3.76</v>
      </c>
      <c r="AE2156" s="203">
        <v>3.03</v>
      </c>
      <c r="AF2156" s="203">
        <v>2.64</v>
      </c>
      <c r="AG2156" s="179">
        <v>3.41108260936301</v>
      </c>
      <c r="AH2156" s="179">
        <v>4.28395223330775</v>
      </c>
      <c r="AI2156" s="179">
        <v>5.35206900997698</v>
      </c>
      <c r="AJ2156" s="179">
        <v>6.63840319263239</v>
      </c>
      <c r="AK2156" s="179">
        <v>7.06335287797391</v>
      </c>
      <c r="AL2156" s="179">
        <v>6.97147186492709</v>
      </c>
      <c r="AM2156" s="179">
        <v>6.24790888718342</v>
      </c>
      <c r="AN2156" s="179">
        <v>5.73107818879509</v>
      </c>
      <c r="AO2156" s="179">
        <v>4.93860445126631</v>
      </c>
      <c r="AP2156" s="179">
        <v>4.31840761320031</v>
      </c>
      <c r="AQ2156" s="179">
        <v>3.47999336914812</v>
      </c>
      <c r="AR2156" s="179">
        <v>3.0320734305449</v>
      </c>
      <c r="AS2156" s="177">
        <v>0.8</v>
      </c>
      <c r="AT2156" s="180">
        <v>1.02252114903243</v>
      </c>
      <c r="AU2156" s="181">
        <v>2149</v>
      </c>
    </row>
    <row r="2157" customHeight="1" spans="1:47">
      <c r="A2157" s="184" t="s">
        <v>2459</v>
      </c>
      <c r="B2157" s="185" t="s">
        <v>2460</v>
      </c>
      <c r="C2157" s="167" t="s">
        <v>2461</v>
      </c>
      <c r="D2157" s="186">
        <v>0</v>
      </c>
      <c r="E2157" s="186">
        <v>0.75</v>
      </c>
      <c r="F2157" s="186" t="s">
        <v>2462</v>
      </c>
      <c r="G2157" s="187"/>
      <c r="H2157" s="187" t="s">
        <v>2463</v>
      </c>
      <c r="I2157" s="187"/>
      <c r="J2157" s="186" t="s">
        <v>160</v>
      </c>
      <c r="K2157" s="196" t="s">
        <v>160</v>
      </c>
      <c r="L2157" s="171">
        <v>0.3346</v>
      </c>
      <c r="M2157" s="172">
        <v>385</v>
      </c>
      <c r="N2157" s="173">
        <v>108.93</v>
      </c>
      <c r="O2157" s="173">
        <v>34.27</v>
      </c>
      <c r="Q2157" s="175">
        <v>29.87</v>
      </c>
      <c r="S2157" s="174">
        <f t="shared" si="66"/>
        <v>1.14812</v>
      </c>
      <c r="T2157" s="177">
        <f t="shared" si="67"/>
        <v>-1</v>
      </c>
      <c r="U2157" s="203">
        <v>2.84</v>
      </c>
      <c r="V2157" s="203">
        <v>3.34</v>
      </c>
      <c r="W2157" s="203">
        <v>3.85</v>
      </c>
      <c r="X2157" s="203">
        <v>4.81</v>
      </c>
      <c r="Y2157" s="203">
        <v>5.29</v>
      </c>
      <c r="Z2157" s="203">
        <v>5.27</v>
      </c>
      <c r="AA2157" s="203">
        <v>5.11</v>
      </c>
      <c r="AB2157" s="203">
        <v>4.57</v>
      </c>
      <c r="AC2157" s="203">
        <v>3.69</v>
      </c>
      <c r="AD2157" s="203">
        <v>3.06</v>
      </c>
      <c r="AE2157" s="203">
        <v>2.71</v>
      </c>
      <c r="AF2157" s="203">
        <v>2.61</v>
      </c>
      <c r="AG2157" s="179">
        <v>3.10841626310839</v>
      </c>
      <c r="AH2157" s="179">
        <v>3.65567264745845</v>
      </c>
      <c r="AI2157" s="179">
        <v>4.21387415949552</v>
      </c>
      <c r="AJ2157" s="179">
        <v>5.26460641744765</v>
      </c>
      <c r="AK2157" s="179">
        <v>5.78997254642372</v>
      </c>
      <c r="AL2157" s="179">
        <v>5.76808229104971</v>
      </c>
      <c r="AM2157" s="179">
        <v>5.59296024805769</v>
      </c>
      <c r="AN2157" s="179">
        <v>5.00192335295962</v>
      </c>
      <c r="AO2157" s="179">
        <v>4.0387521165035</v>
      </c>
      <c r="AP2157" s="179">
        <v>3.34920907222242</v>
      </c>
      <c r="AQ2157" s="179">
        <v>2.96612960317737</v>
      </c>
      <c r="AR2157" s="179">
        <v>2.85667832630735</v>
      </c>
      <c r="AS2157" s="177">
        <v>0.8</v>
      </c>
      <c r="AT2157" s="180">
        <v>1.02262751466073</v>
      </c>
      <c r="AU2157" s="181">
        <v>2150</v>
      </c>
    </row>
    <row r="2158" customHeight="1" spans="1:47">
      <c r="A2158" s="184" t="s">
        <v>2459</v>
      </c>
      <c r="B2158" s="185" t="s">
        <v>2460</v>
      </c>
      <c r="C2158" s="167" t="s">
        <v>2205</v>
      </c>
      <c r="D2158" s="186">
        <v>0</v>
      </c>
      <c r="E2158" s="186">
        <v>0.75</v>
      </c>
      <c r="F2158" s="186" t="s">
        <v>2462</v>
      </c>
      <c r="G2158" s="187"/>
      <c r="H2158" s="187" t="s">
        <v>2463</v>
      </c>
      <c r="I2158" s="187"/>
      <c r="J2158" s="186" t="s">
        <v>160</v>
      </c>
      <c r="K2158" s="196" t="s">
        <v>160</v>
      </c>
      <c r="L2158" s="171">
        <v>0.3346</v>
      </c>
      <c r="M2158" s="172">
        <v>1075</v>
      </c>
      <c r="N2158" s="173">
        <v>108.95</v>
      </c>
      <c r="O2158" s="173">
        <v>34.27</v>
      </c>
      <c r="Q2158" s="175">
        <v>29.87</v>
      </c>
      <c r="S2158" s="174">
        <f t="shared" si="66"/>
        <v>1.14812</v>
      </c>
      <c r="T2158" s="177">
        <f t="shared" si="67"/>
        <v>-1</v>
      </c>
      <c r="U2158" s="203">
        <v>2.84</v>
      </c>
      <c r="V2158" s="203">
        <v>3.34</v>
      </c>
      <c r="W2158" s="203">
        <v>3.85</v>
      </c>
      <c r="X2158" s="203">
        <v>4.81</v>
      </c>
      <c r="Y2158" s="203">
        <v>5.29</v>
      </c>
      <c r="Z2158" s="203">
        <v>5.27</v>
      </c>
      <c r="AA2158" s="203">
        <v>5.11</v>
      </c>
      <c r="AB2158" s="203">
        <v>4.57</v>
      </c>
      <c r="AC2158" s="203">
        <v>3.69</v>
      </c>
      <c r="AD2158" s="203">
        <v>3.06</v>
      </c>
      <c r="AE2158" s="203">
        <v>2.71</v>
      </c>
      <c r="AF2158" s="203">
        <v>2.61</v>
      </c>
      <c r="AG2158" s="179">
        <v>3.10841626310839</v>
      </c>
      <c r="AH2158" s="179">
        <v>3.65567264745845</v>
      </c>
      <c r="AI2158" s="179">
        <v>4.21387415949552</v>
      </c>
      <c r="AJ2158" s="179">
        <v>5.26460641744765</v>
      </c>
      <c r="AK2158" s="179">
        <v>5.78997254642372</v>
      </c>
      <c r="AL2158" s="179">
        <v>5.76808229104971</v>
      </c>
      <c r="AM2158" s="179">
        <v>5.59296024805769</v>
      </c>
      <c r="AN2158" s="179">
        <v>5.00192335295962</v>
      </c>
      <c r="AO2158" s="179">
        <v>4.0387521165035</v>
      </c>
      <c r="AP2158" s="179">
        <v>3.34920907222242</v>
      </c>
      <c r="AQ2158" s="179">
        <v>2.96612960317737</v>
      </c>
      <c r="AR2158" s="179">
        <v>2.85667832630735</v>
      </c>
      <c r="AS2158" s="177">
        <v>0.8</v>
      </c>
      <c r="AT2158" s="180">
        <v>1.02262751466073</v>
      </c>
      <c r="AU2158" s="181">
        <v>2151</v>
      </c>
    </row>
    <row r="2159" customHeight="1" spans="1:47">
      <c r="A2159" s="184" t="s">
        <v>2459</v>
      </c>
      <c r="B2159" s="185" t="s">
        <v>2460</v>
      </c>
      <c r="C2159" s="167" t="s">
        <v>2464</v>
      </c>
      <c r="D2159" s="186">
        <v>0</v>
      </c>
      <c r="E2159" s="186">
        <v>0.75</v>
      </c>
      <c r="F2159" s="186" t="s">
        <v>2462</v>
      </c>
      <c r="G2159" s="187"/>
      <c r="H2159" s="187" t="s">
        <v>2463</v>
      </c>
      <c r="I2159" s="187"/>
      <c r="J2159" s="186" t="s">
        <v>160</v>
      </c>
      <c r="K2159" s="196" t="s">
        <v>160</v>
      </c>
      <c r="L2159" s="171">
        <v>0.3346</v>
      </c>
      <c r="M2159" s="172">
        <v>415</v>
      </c>
      <c r="N2159" s="173">
        <v>108.93</v>
      </c>
      <c r="O2159" s="173">
        <v>34.23</v>
      </c>
      <c r="Q2159" s="175">
        <v>29.73</v>
      </c>
      <c r="S2159" s="174">
        <f t="shared" si="66"/>
        <v>1.14812</v>
      </c>
      <c r="T2159" s="177">
        <f t="shared" si="67"/>
        <v>-1</v>
      </c>
      <c r="U2159" s="203">
        <v>2.84</v>
      </c>
      <c r="V2159" s="203">
        <v>3.34</v>
      </c>
      <c r="W2159" s="203">
        <v>3.85</v>
      </c>
      <c r="X2159" s="203">
        <v>4.81</v>
      </c>
      <c r="Y2159" s="203">
        <v>5.29</v>
      </c>
      <c r="Z2159" s="203">
        <v>5.27</v>
      </c>
      <c r="AA2159" s="203">
        <v>5.11</v>
      </c>
      <c r="AB2159" s="203">
        <v>4.57</v>
      </c>
      <c r="AC2159" s="203">
        <v>3.69</v>
      </c>
      <c r="AD2159" s="203">
        <v>3.06</v>
      </c>
      <c r="AE2159" s="203">
        <v>2.71</v>
      </c>
      <c r="AF2159" s="203">
        <v>2.61</v>
      </c>
      <c r="AG2159" s="179">
        <v>3.10681336445668</v>
      </c>
      <c r="AH2159" s="179">
        <v>3.65378754833989</v>
      </c>
      <c r="AI2159" s="179">
        <v>4.21170121590078</v>
      </c>
      <c r="AJ2159" s="179">
        <v>5.26189164895655</v>
      </c>
      <c r="AK2159" s="179">
        <v>5.78698686548444</v>
      </c>
      <c r="AL2159" s="179">
        <v>5.76510789812911</v>
      </c>
      <c r="AM2159" s="179">
        <v>5.59007615928649</v>
      </c>
      <c r="AN2159" s="179">
        <v>4.99934404069261</v>
      </c>
      <c r="AO2159" s="179">
        <v>4.03666947705815</v>
      </c>
      <c r="AP2159" s="179">
        <v>3.34748200536529</v>
      </c>
      <c r="AQ2159" s="179">
        <v>2.96460007664704</v>
      </c>
      <c r="AR2159" s="179">
        <v>2.8552052398704</v>
      </c>
      <c r="AS2159" s="177">
        <v>0.8</v>
      </c>
      <c r="AT2159" s="180">
        <v>1.02136052123198</v>
      </c>
      <c r="AU2159" s="181">
        <v>2152</v>
      </c>
    </row>
    <row r="2160" customHeight="1" spans="1:47">
      <c r="A2160" s="184" t="s">
        <v>2459</v>
      </c>
      <c r="B2160" s="185" t="s">
        <v>2460</v>
      </c>
      <c r="C2160" s="167" t="s">
        <v>2465</v>
      </c>
      <c r="D2160" s="186">
        <v>0</v>
      </c>
      <c r="E2160" s="186">
        <v>0.75</v>
      </c>
      <c r="F2160" s="186" t="s">
        <v>2462</v>
      </c>
      <c r="G2160" s="187"/>
      <c r="H2160" s="187" t="s">
        <v>2463</v>
      </c>
      <c r="I2160" s="187"/>
      <c r="J2160" s="186" t="s">
        <v>160</v>
      </c>
      <c r="K2160" s="196" t="s">
        <v>160</v>
      </c>
      <c r="L2160" s="171">
        <v>0.3346</v>
      </c>
      <c r="M2160" s="172">
        <v>409</v>
      </c>
      <c r="N2160" s="173">
        <v>108.93</v>
      </c>
      <c r="O2160" s="173">
        <v>34.27</v>
      </c>
      <c r="Q2160" s="175">
        <v>29.87</v>
      </c>
      <c r="S2160" s="174">
        <f t="shared" si="66"/>
        <v>1.14812</v>
      </c>
      <c r="T2160" s="177">
        <f t="shared" si="67"/>
        <v>-1</v>
      </c>
      <c r="U2160" s="203">
        <v>2.84</v>
      </c>
      <c r="V2160" s="203">
        <v>3.34</v>
      </c>
      <c r="W2160" s="203">
        <v>3.85</v>
      </c>
      <c r="X2160" s="203">
        <v>4.81</v>
      </c>
      <c r="Y2160" s="203">
        <v>5.29</v>
      </c>
      <c r="Z2160" s="203">
        <v>5.27</v>
      </c>
      <c r="AA2160" s="203">
        <v>5.11</v>
      </c>
      <c r="AB2160" s="203">
        <v>4.57</v>
      </c>
      <c r="AC2160" s="203">
        <v>3.69</v>
      </c>
      <c r="AD2160" s="203">
        <v>3.06</v>
      </c>
      <c r="AE2160" s="203">
        <v>2.71</v>
      </c>
      <c r="AF2160" s="203">
        <v>2.61</v>
      </c>
      <c r="AG2160" s="179">
        <v>3.10841626310839</v>
      </c>
      <c r="AH2160" s="179">
        <v>3.65567264745845</v>
      </c>
      <c r="AI2160" s="179">
        <v>4.21387415949552</v>
      </c>
      <c r="AJ2160" s="179">
        <v>5.26460641744765</v>
      </c>
      <c r="AK2160" s="179">
        <v>5.78997254642372</v>
      </c>
      <c r="AL2160" s="179">
        <v>5.76808229104971</v>
      </c>
      <c r="AM2160" s="179">
        <v>5.59296024805769</v>
      </c>
      <c r="AN2160" s="179">
        <v>5.00192335295962</v>
      </c>
      <c r="AO2160" s="179">
        <v>4.0387521165035</v>
      </c>
      <c r="AP2160" s="179">
        <v>3.34920907222242</v>
      </c>
      <c r="AQ2160" s="179">
        <v>2.96612960317737</v>
      </c>
      <c r="AR2160" s="179">
        <v>2.85667832630735</v>
      </c>
      <c r="AS2160" s="177">
        <v>0.8</v>
      </c>
      <c r="AT2160" s="180">
        <v>1.02066270502942</v>
      </c>
      <c r="AU2160" s="181">
        <v>2153</v>
      </c>
    </row>
    <row r="2161" customHeight="1" spans="1:47">
      <c r="A2161" s="184" t="s">
        <v>2459</v>
      </c>
      <c r="B2161" s="185" t="s">
        <v>2460</v>
      </c>
      <c r="C2161" s="167" t="s">
        <v>2466</v>
      </c>
      <c r="D2161" s="186">
        <v>0</v>
      </c>
      <c r="E2161" s="186">
        <v>0.75</v>
      </c>
      <c r="F2161" s="186" t="s">
        <v>2462</v>
      </c>
      <c r="G2161" s="187"/>
      <c r="H2161" s="187" t="s">
        <v>2463</v>
      </c>
      <c r="I2161" s="187"/>
      <c r="J2161" s="186" t="s">
        <v>160</v>
      </c>
      <c r="K2161" s="196" t="s">
        <v>160</v>
      </c>
      <c r="L2161" s="171">
        <v>0.3346</v>
      </c>
      <c r="M2161" s="172">
        <v>438</v>
      </c>
      <c r="N2161" s="173">
        <v>109.07</v>
      </c>
      <c r="O2161" s="173">
        <v>34.27</v>
      </c>
      <c r="Q2161" s="175">
        <v>29.87</v>
      </c>
      <c r="S2161" s="174">
        <f t="shared" si="66"/>
        <v>1.169872</v>
      </c>
      <c r="T2161" s="177">
        <f t="shared" si="67"/>
        <v>-1</v>
      </c>
      <c r="U2161" s="203">
        <v>2.87</v>
      </c>
      <c r="V2161" s="203">
        <v>3.39</v>
      </c>
      <c r="W2161" s="203">
        <v>3.97</v>
      </c>
      <c r="X2161" s="203">
        <v>4.92</v>
      </c>
      <c r="Y2161" s="203">
        <v>5.36</v>
      </c>
      <c r="Z2161" s="203">
        <v>5.33</v>
      </c>
      <c r="AA2161" s="203">
        <v>5.21</v>
      </c>
      <c r="AB2161" s="203">
        <v>4.76</v>
      </c>
      <c r="AC2161" s="203">
        <v>3.77</v>
      </c>
      <c r="AD2161" s="203">
        <v>3.13</v>
      </c>
      <c r="AE2161" s="203">
        <v>2.71</v>
      </c>
      <c r="AF2161" s="203">
        <v>2.62</v>
      </c>
      <c r="AG2161" s="179">
        <v>3.14366604209691</v>
      </c>
      <c r="AH2161" s="179">
        <v>3.71325013334792</v>
      </c>
      <c r="AI2161" s="179">
        <v>4.34855546589713</v>
      </c>
      <c r="AJ2161" s="179">
        <v>5.38914178645185</v>
      </c>
      <c r="AK2161" s="179">
        <v>5.87109755597194</v>
      </c>
      <c r="AL2161" s="179">
        <v>5.83823693532284</v>
      </c>
      <c r="AM2161" s="179">
        <v>5.70679445272645</v>
      </c>
      <c r="AN2161" s="179">
        <v>5.21388514299</v>
      </c>
      <c r="AO2161" s="179">
        <v>4.12948466156981</v>
      </c>
      <c r="AP2161" s="179">
        <v>3.42845808772242</v>
      </c>
      <c r="AQ2161" s="179">
        <v>2.96840939863506</v>
      </c>
      <c r="AR2161" s="179">
        <v>2.86982753668777</v>
      </c>
      <c r="AS2161" s="177">
        <v>0.8</v>
      </c>
      <c r="AT2161" s="180">
        <v>1.02710508267927</v>
      </c>
      <c r="AU2161" s="181">
        <v>2154</v>
      </c>
    </row>
    <row r="2162" customHeight="1" spans="1:47">
      <c r="A2162" s="184" t="s">
        <v>2459</v>
      </c>
      <c r="B2162" s="185" t="s">
        <v>2460</v>
      </c>
      <c r="C2162" s="167" t="s">
        <v>2467</v>
      </c>
      <c r="D2162" s="186">
        <v>0</v>
      </c>
      <c r="E2162" s="186">
        <v>0.75</v>
      </c>
      <c r="F2162" s="186" t="s">
        <v>2462</v>
      </c>
      <c r="G2162" s="187"/>
      <c r="H2162" s="187" t="s">
        <v>2463</v>
      </c>
      <c r="I2162" s="187"/>
      <c r="J2162" s="186" t="s">
        <v>160</v>
      </c>
      <c r="K2162" s="196" t="s">
        <v>160</v>
      </c>
      <c r="L2162" s="171">
        <v>0.3346</v>
      </c>
      <c r="M2162" s="172">
        <v>417</v>
      </c>
      <c r="N2162" s="173">
        <v>108.93</v>
      </c>
      <c r="O2162" s="173">
        <v>34.28</v>
      </c>
      <c r="Q2162" s="175">
        <v>29.88</v>
      </c>
      <c r="S2162" s="174">
        <f t="shared" si="66"/>
        <v>1.14812</v>
      </c>
      <c r="T2162" s="177">
        <f t="shared" si="67"/>
        <v>-1</v>
      </c>
      <c r="U2162" s="203">
        <v>2.84</v>
      </c>
      <c r="V2162" s="203">
        <v>3.34</v>
      </c>
      <c r="W2162" s="203">
        <v>3.85</v>
      </c>
      <c r="X2162" s="203">
        <v>4.81</v>
      </c>
      <c r="Y2162" s="203">
        <v>5.29</v>
      </c>
      <c r="Z2162" s="203">
        <v>5.27</v>
      </c>
      <c r="AA2162" s="203">
        <v>5.11</v>
      </c>
      <c r="AB2162" s="203">
        <v>4.57</v>
      </c>
      <c r="AC2162" s="203">
        <v>3.69</v>
      </c>
      <c r="AD2162" s="203">
        <v>3.06</v>
      </c>
      <c r="AE2162" s="203">
        <v>2.71</v>
      </c>
      <c r="AF2162" s="203">
        <v>2.61</v>
      </c>
      <c r="AG2162" s="179">
        <v>3.10922760687036</v>
      </c>
      <c r="AH2162" s="179">
        <v>3.65662683343204</v>
      </c>
      <c r="AI2162" s="179">
        <v>4.21497404452496</v>
      </c>
      <c r="AJ2162" s="179">
        <v>5.26598055952339</v>
      </c>
      <c r="AK2162" s="179">
        <v>5.79148381702261</v>
      </c>
      <c r="AL2162" s="179">
        <v>5.76958784796014</v>
      </c>
      <c r="AM2162" s="179">
        <v>5.5944200954604</v>
      </c>
      <c r="AN2162" s="179">
        <v>5.00322893077379</v>
      </c>
      <c r="AO2162" s="179">
        <v>4.03980629202522</v>
      </c>
      <c r="AP2162" s="179">
        <v>3.3500832665575</v>
      </c>
      <c r="AQ2162" s="179">
        <v>2.96690380796432</v>
      </c>
      <c r="AR2162" s="179">
        <v>2.85742396265199</v>
      </c>
      <c r="AS2162" s="177">
        <v>0.8</v>
      </c>
      <c r="AT2162" s="180">
        <v>1.02710508267927</v>
      </c>
      <c r="AU2162" s="181">
        <v>2155</v>
      </c>
    </row>
    <row r="2163" customHeight="1" spans="1:47">
      <c r="A2163" s="184" t="s">
        <v>2459</v>
      </c>
      <c r="B2163" s="185" t="s">
        <v>2460</v>
      </c>
      <c r="C2163" s="167" t="s">
        <v>2468</v>
      </c>
      <c r="D2163" s="186">
        <v>0</v>
      </c>
      <c r="E2163" s="186">
        <v>0.75</v>
      </c>
      <c r="F2163" s="186" t="s">
        <v>2462</v>
      </c>
      <c r="G2163" s="187"/>
      <c r="H2163" s="187" t="s">
        <v>2463</v>
      </c>
      <c r="I2163" s="187"/>
      <c r="J2163" s="186" t="s">
        <v>160</v>
      </c>
      <c r="K2163" s="196" t="s">
        <v>160</v>
      </c>
      <c r="L2163" s="171">
        <v>0.3346</v>
      </c>
      <c r="M2163" s="172">
        <v>419</v>
      </c>
      <c r="N2163" s="173">
        <v>108.95</v>
      </c>
      <c r="O2163" s="173">
        <v>34.22</v>
      </c>
      <c r="Q2163" s="175">
        <v>29.72</v>
      </c>
      <c r="S2163" s="174">
        <f t="shared" si="66"/>
        <v>1.14812</v>
      </c>
      <c r="T2163" s="177">
        <f t="shared" si="67"/>
        <v>-1</v>
      </c>
      <c r="U2163" s="203">
        <v>2.84</v>
      </c>
      <c r="V2163" s="203">
        <v>3.34</v>
      </c>
      <c r="W2163" s="203">
        <v>3.85</v>
      </c>
      <c r="X2163" s="203">
        <v>4.81</v>
      </c>
      <c r="Y2163" s="203">
        <v>5.29</v>
      </c>
      <c r="Z2163" s="203">
        <v>5.27</v>
      </c>
      <c r="AA2163" s="203">
        <v>5.11</v>
      </c>
      <c r="AB2163" s="203">
        <v>4.57</v>
      </c>
      <c r="AC2163" s="203">
        <v>3.69</v>
      </c>
      <c r="AD2163" s="203">
        <v>3.06</v>
      </c>
      <c r="AE2163" s="203">
        <v>2.71</v>
      </c>
      <c r="AF2163" s="203">
        <v>2.61</v>
      </c>
      <c r="AG2163" s="179">
        <v>3.10610096505592</v>
      </c>
      <c r="AH2163" s="179">
        <v>3.65294972650942</v>
      </c>
      <c r="AI2163" s="179">
        <v>4.210735463192</v>
      </c>
      <c r="AJ2163" s="179">
        <v>5.26068508518273</v>
      </c>
      <c r="AK2163" s="179">
        <v>5.7856598961781</v>
      </c>
      <c r="AL2163" s="179">
        <v>5.76378594571996</v>
      </c>
      <c r="AM2163" s="179">
        <v>5.58879434205484</v>
      </c>
      <c r="AN2163" s="179">
        <v>4.99819767968505</v>
      </c>
      <c r="AO2163" s="179">
        <v>4.03574385952688</v>
      </c>
      <c r="AP2163" s="179">
        <v>3.34671442009546</v>
      </c>
      <c r="AQ2163" s="179">
        <v>2.96392028707801</v>
      </c>
      <c r="AR2163" s="179">
        <v>2.8545505347873</v>
      </c>
      <c r="AS2163" s="177">
        <v>0.8</v>
      </c>
      <c r="AT2163" s="180">
        <v>1.02710508267927</v>
      </c>
      <c r="AU2163" s="181">
        <v>2156</v>
      </c>
    </row>
    <row r="2164" customHeight="1" spans="1:47">
      <c r="A2164" s="184" t="s">
        <v>2459</v>
      </c>
      <c r="B2164" s="185" t="s">
        <v>2460</v>
      </c>
      <c r="C2164" s="167" t="s">
        <v>2469</v>
      </c>
      <c r="D2164" s="186">
        <v>0</v>
      </c>
      <c r="E2164" s="186">
        <v>0.75</v>
      </c>
      <c r="F2164" s="186" t="s">
        <v>2462</v>
      </c>
      <c r="G2164" s="187"/>
      <c r="H2164" s="187" t="s">
        <v>2463</v>
      </c>
      <c r="I2164" s="187"/>
      <c r="J2164" s="186" t="s">
        <v>160</v>
      </c>
      <c r="K2164" s="196" t="s">
        <v>160</v>
      </c>
      <c r="L2164" s="171">
        <v>0.3346</v>
      </c>
      <c r="M2164" s="172">
        <v>395</v>
      </c>
      <c r="N2164" s="173">
        <v>109.23</v>
      </c>
      <c r="O2164" s="173">
        <v>34.65</v>
      </c>
      <c r="Q2164" s="175">
        <v>30.45</v>
      </c>
      <c r="S2164" s="174">
        <f t="shared" si="66"/>
        <v>1.169872</v>
      </c>
      <c r="T2164" s="177">
        <f t="shared" si="67"/>
        <v>-1</v>
      </c>
      <c r="U2164" s="203">
        <v>2.87</v>
      </c>
      <c r="V2164" s="203">
        <v>3.39</v>
      </c>
      <c r="W2164" s="203">
        <v>3.97</v>
      </c>
      <c r="X2164" s="203">
        <v>4.92</v>
      </c>
      <c r="Y2164" s="203">
        <v>5.36</v>
      </c>
      <c r="Z2164" s="203">
        <v>5.33</v>
      </c>
      <c r="AA2164" s="203">
        <v>5.21</v>
      </c>
      <c r="AB2164" s="203">
        <v>4.76</v>
      </c>
      <c r="AC2164" s="203">
        <v>3.77</v>
      </c>
      <c r="AD2164" s="203">
        <v>3.13</v>
      </c>
      <c r="AE2164" s="203">
        <v>2.71</v>
      </c>
      <c r="AF2164" s="203">
        <v>2.62</v>
      </c>
      <c r="AG2164" s="179">
        <v>3.15608934994598</v>
      </c>
      <c r="AH2164" s="179">
        <v>3.72792435411737</v>
      </c>
      <c r="AI2164" s="179">
        <v>4.36574032030855</v>
      </c>
      <c r="AJ2164" s="179">
        <v>5.41043888562168</v>
      </c>
      <c r="AK2164" s="179">
        <v>5.8942992737667</v>
      </c>
      <c r="AL2164" s="179">
        <v>5.86130879275682</v>
      </c>
      <c r="AM2164" s="179">
        <v>5.72934686871726</v>
      </c>
      <c r="AN2164" s="179">
        <v>5.23448965356894</v>
      </c>
      <c r="AO2164" s="179">
        <v>4.14580378024263</v>
      </c>
      <c r="AP2164" s="179">
        <v>3.44200685203168</v>
      </c>
      <c r="AQ2164" s="179">
        <v>2.98014011789324</v>
      </c>
      <c r="AR2164" s="179">
        <v>2.88116867486357</v>
      </c>
      <c r="AS2164" s="177">
        <v>0.8</v>
      </c>
      <c r="AT2164" s="180">
        <v>1.02729558789911</v>
      </c>
      <c r="AU2164" s="181">
        <v>2157</v>
      </c>
    </row>
    <row r="2165" customHeight="1" spans="1:47">
      <c r="A2165" s="184" t="s">
        <v>2459</v>
      </c>
      <c r="B2165" s="185" t="s">
        <v>2460</v>
      </c>
      <c r="C2165" s="167" t="s">
        <v>2470</v>
      </c>
      <c r="D2165" s="186">
        <v>0</v>
      </c>
      <c r="E2165" s="186">
        <v>0.75</v>
      </c>
      <c r="F2165" s="186" t="s">
        <v>2462</v>
      </c>
      <c r="G2165" s="187"/>
      <c r="H2165" s="187" t="s">
        <v>2463</v>
      </c>
      <c r="I2165" s="187"/>
      <c r="J2165" s="186" t="s">
        <v>160</v>
      </c>
      <c r="K2165" s="196" t="s">
        <v>160</v>
      </c>
      <c r="L2165" s="171">
        <v>0.3346</v>
      </c>
      <c r="M2165" s="172">
        <v>472</v>
      </c>
      <c r="N2165" s="173">
        <v>109.22</v>
      </c>
      <c r="O2165" s="173">
        <v>34.37</v>
      </c>
      <c r="Q2165" s="175">
        <v>29.97</v>
      </c>
      <c r="S2165" s="174">
        <f t="shared" si="66"/>
        <v>1.169872</v>
      </c>
      <c r="T2165" s="177">
        <f t="shared" si="67"/>
        <v>-1</v>
      </c>
      <c r="U2165" s="203">
        <v>2.87</v>
      </c>
      <c r="V2165" s="203">
        <v>3.39</v>
      </c>
      <c r="W2165" s="203">
        <v>3.97</v>
      </c>
      <c r="X2165" s="203">
        <v>4.92</v>
      </c>
      <c r="Y2165" s="203">
        <v>5.36</v>
      </c>
      <c r="Z2165" s="203">
        <v>5.33</v>
      </c>
      <c r="AA2165" s="203">
        <v>5.21</v>
      </c>
      <c r="AB2165" s="203">
        <v>4.76</v>
      </c>
      <c r="AC2165" s="203">
        <v>3.77</v>
      </c>
      <c r="AD2165" s="203">
        <v>3.13</v>
      </c>
      <c r="AE2165" s="203">
        <v>2.71</v>
      </c>
      <c r="AF2165" s="203">
        <v>2.62</v>
      </c>
      <c r="AG2165" s="179">
        <v>3.14647257135823</v>
      </c>
      <c r="AH2165" s="179">
        <v>3.71656516268447</v>
      </c>
      <c r="AI2165" s="179">
        <v>4.35243766839449</v>
      </c>
      <c r="AJ2165" s="179">
        <v>5.39395297947126</v>
      </c>
      <c r="AK2165" s="179">
        <v>5.87633901828576</v>
      </c>
      <c r="AL2165" s="179">
        <v>5.84344906109386</v>
      </c>
      <c r="AM2165" s="179">
        <v>5.71188923232627</v>
      </c>
      <c r="AN2165" s="179">
        <v>5.2185398744478</v>
      </c>
      <c r="AO2165" s="179">
        <v>4.13317128711517</v>
      </c>
      <c r="AP2165" s="179">
        <v>3.43151886702135</v>
      </c>
      <c r="AQ2165" s="179">
        <v>2.97105946633478</v>
      </c>
      <c r="AR2165" s="179">
        <v>2.87238959475909</v>
      </c>
      <c r="AS2165" s="177">
        <v>0.8</v>
      </c>
      <c r="AT2165" s="180">
        <v>1.037799890211</v>
      </c>
      <c r="AU2165" s="181">
        <v>2158</v>
      </c>
    </row>
    <row r="2166" customHeight="1" spans="1:47">
      <c r="A2166" s="184" t="s">
        <v>2459</v>
      </c>
      <c r="B2166" s="185" t="s">
        <v>2460</v>
      </c>
      <c r="C2166" s="167" t="s">
        <v>2471</v>
      </c>
      <c r="D2166" s="186">
        <v>0</v>
      </c>
      <c r="E2166" s="186">
        <v>0.75</v>
      </c>
      <c r="F2166" s="186" t="s">
        <v>2462</v>
      </c>
      <c r="G2166" s="187"/>
      <c r="H2166" s="187" t="s">
        <v>2463</v>
      </c>
      <c r="I2166" s="187"/>
      <c r="J2166" s="186" t="s">
        <v>160</v>
      </c>
      <c r="K2166" s="196" t="s">
        <v>160</v>
      </c>
      <c r="L2166" s="171">
        <v>0.3346</v>
      </c>
      <c r="M2166" s="172">
        <v>428</v>
      </c>
      <c r="N2166" s="173">
        <v>108.93</v>
      </c>
      <c r="O2166" s="173">
        <v>34.17</v>
      </c>
      <c r="Q2166" s="175">
        <v>29.67</v>
      </c>
      <c r="S2166" s="174">
        <f t="shared" si="66"/>
        <v>1.14812</v>
      </c>
      <c r="T2166" s="177">
        <f t="shared" si="67"/>
        <v>-1</v>
      </c>
      <c r="U2166" s="203">
        <v>2.84</v>
      </c>
      <c r="V2166" s="203">
        <v>3.34</v>
      </c>
      <c r="W2166" s="203">
        <v>3.85</v>
      </c>
      <c r="X2166" s="203">
        <v>4.81</v>
      </c>
      <c r="Y2166" s="203">
        <v>5.29</v>
      </c>
      <c r="Z2166" s="203">
        <v>5.27</v>
      </c>
      <c r="AA2166" s="203">
        <v>5.11</v>
      </c>
      <c r="AB2166" s="203">
        <v>4.57</v>
      </c>
      <c r="AC2166" s="203">
        <v>3.69</v>
      </c>
      <c r="AD2166" s="203">
        <v>3.06</v>
      </c>
      <c r="AE2166" s="203">
        <v>2.71</v>
      </c>
      <c r="AF2166" s="203">
        <v>2.61</v>
      </c>
      <c r="AG2166" s="179">
        <v>3.10489384384907</v>
      </c>
      <c r="AH2166" s="179">
        <v>3.65153008396335</v>
      </c>
      <c r="AI2166" s="179">
        <v>4.20909904887991</v>
      </c>
      <c r="AJ2166" s="179">
        <v>5.25864062989931</v>
      </c>
      <c r="AK2166" s="179">
        <v>5.78341142040902</v>
      </c>
      <c r="AL2166" s="179">
        <v>5.76154597080444</v>
      </c>
      <c r="AM2166" s="179">
        <v>5.58662237396788</v>
      </c>
      <c r="AN2166" s="179">
        <v>4.99625523464446</v>
      </c>
      <c r="AO2166" s="179">
        <v>4.03417545204334</v>
      </c>
      <c r="AP2166" s="179">
        <v>3.34541378949935</v>
      </c>
      <c r="AQ2166" s="179">
        <v>2.96276842141936</v>
      </c>
      <c r="AR2166" s="179">
        <v>2.85344117339651</v>
      </c>
      <c r="AS2166" s="177">
        <v>0.8</v>
      </c>
      <c r="AT2166" s="180">
        <v>1.03681024285018</v>
      </c>
      <c r="AU2166" s="181">
        <v>2159</v>
      </c>
    </row>
    <row r="2167" customHeight="1" spans="1:47">
      <c r="A2167" s="184" t="s">
        <v>2459</v>
      </c>
      <c r="B2167" s="185" t="s">
        <v>2460</v>
      </c>
      <c r="C2167" s="167" t="s">
        <v>2472</v>
      </c>
      <c r="D2167" s="186">
        <v>0</v>
      </c>
      <c r="E2167" s="186">
        <v>0.75</v>
      </c>
      <c r="F2167" s="186" t="s">
        <v>2462</v>
      </c>
      <c r="G2167" s="187"/>
      <c r="H2167" s="187" t="s">
        <v>2463</v>
      </c>
      <c r="I2167" s="187"/>
      <c r="J2167" s="186" t="s">
        <v>160</v>
      </c>
      <c r="K2167" s="196" t="s">
        <v>160</v>
      </c>
      <c r="L2167" s="171">
        <v>0.3346</v>
      </c>
      <c r="M2167" s="172">
        <v>522</v>
      </c>
      <c r="N2167" s="173">
        <v>109.32</v>
      </c>
      <c r="O2167" s="173">
        <v>34.15</v>
      </c>
      <c r="Q2167" s="175">
        <v>29.65</v>
      </c>
      <c r="S2167" s="174">
        <f t="shared" si="66"/>
        <v>1.169872</v>
      </c>
      <c r="T2167" s="177">
        <f t="shared" si="67"/>
        <v>-1</v>
      </c>
      <c r="U2167" s="203">
        <v>2.87</v>
      </c>
      <c r="V2167" s="203">
        <v>3.39</v>
      </c>
      <c r="W2167" s="203">
        <v>3.97</v>
      </c>
      <c r="X2167" s="203">
        <v>4.92</v>
      </c>
      <c r="Y2167" s="203">
        <v>5.36</v>
      </c>
      <c r="Z2167" s="203">
        <v>5.33</v>
      </c>
      <c r="AA2167" s="203">
        <v>5.21</v>
      </c>
      <c r="AB2167" s="203">
        <v>4.76</v>
      </c>
      <c r="AC2167" s="203">
        <v>3.77</v>
      </c>
      <c r="AD2167" s="203">
        <v>3.13</v>
      </c>
      <c r="AE2167" s="203">
        <v>2.71</v>
      </c>
      <c r="AF2167" s="203">
        <v>2.62</v>
      </c>
      <c r="AG2167" s="179">
        <v>3.13901466143305</v>
      </c>
      <c r="AH2167" s="179">
        <v>3.70775599381813</v>
      </c>
      <c r="AI2167" s="179">
        <v>4.3421213260938</v>
      </c>
      <c r="AJ2167" s="179">
        <v>5.38116799102808</v>
      </c>
      <c r="AK2167" s="179">
        <v>5.86241065689238</v>
      </c>
      <c r="AL2167" s="179">
        <v>5.82959865694709</v>
      </c>
      <c r="AM2167" s="179">
        <v>5.69835065716591</v>
      </c>
      <c r="AN2167" s="179">
        <v>5.20617065798652</v>
      </c>
      <c r="AO2167" s="179">
        <v>4.12337465979184</v>
      </c>
      <c r="AP2167" s="179">
        <v>3.42338532762559</v>
      </c>
      <c r="AQ2167" s="179">
        <v>2.96401732839148</v>
      </c>
      <c r="AR2167" s="179">
        <v>2.8655813285556</v>
      </c>
      <c r="AS2167" s="177">
        <v>0.8</v>
      </c>
      <c r="AT2167" s="180">
        <v>1.02417404731383</v>
      </c>
      <c r="AU2167" s="181">
        <v>2160</v>
      </c>
    </row>
    <row r="2168" customHeight="1" spans="1:47">
      <c r="A2168" s="184" t="s">
        <v>2459</v>
      </c>
      <c r="B2168" s="185" t="s">
        <v>2460</v>
      </c>
      <c r="C2168" s="167" t="s">
        <v>2473</v>
      </c>
      <c r="D2168" s="186">
        <v>0</v>
      </c>
      <c r="E2168" s="186">
        <v>0.75</v>
      </c>
      <c r="F2168" s="186" t="s">
        <v>2462</v>
      </c>
      <c r="G2168" s="187"/>
      <c r="H2168" s="187" t="s">
        <v>2463</v>
      </c>
      <c r="I2168" s="187"/>
      <c r="J2168" s="186" t="s">
        <v>160</v>
      </c>
      <c r="K2168" s="196" t="s">
        <v>160</v>
      </c>
      <c r="L2168" s="171">
        <v>0.3346</v>
      </c>
      <c r="M2168" s="172">
        <v>433</v>
      </c>
      <c r="N2168" s="173">
        <v>108.2</v>
      </c>
      <c r="O2168" s="173">
        <v>34.17</v>
      </c>
      <c r="Q2168" s="175">
        <v>29.67</v>
      </c>
      <c r="S2168" s="174">
        <f t="shared" si="66"/>
        <v>1.14812</v>
      </c>
      <c r="T2168" s="177">
        <f t="shared" si="67"/>
        <v>-1</v>
      </c>
      <c r="U2168" s="203">
        <v>2.84</v>
      </c>
      <c r="V2168" s="203">
        <v>3.34</v>
      </c>
      <c r="W2168" s="203">
        <v>3.85</v>
      </c>
      <c r="X2168" s="203">
        <v>4.81</v>
      </c>
      <c r="Y2168" s="203">
        <v>5.29</v>
      </c>
      <c r="Z2168" s="203">
        <v>5.27</v>
      </c>
      <c r="AA2168" s="203">
        <v>5.11</v>
      </c>
      <c r="AB2168" s="203">
        <v>4.57</v>
      </c>
      <c r="AC2168" s="203">
        <v>3.69</v>
      </c>
      <c r="AD2168" s="203">
        <v>3.06</v>
      </c>
      <c r="AE2168" s="203">
        <v>2.71</v>
      </c>
      <c r="AF2168" s="203">
        <v>2.61</v>
      </c>
      <c r="AG2168" s="179">
        <v>3.10489384384907</v>
      </c>
      <c r="AH2168" s="179">
        <v>3.65153008396335</v>
      </c>
      <c r="AI2168" s="179">
        <v>4.20909904887991</v>
      </c>
      <c r="AJ2168" s="179">
        <v>5.25864062989931</v>
      </c>
      <c r="AK2168" s="179">
        <v>5.78341142040902</v>
      </c>
      <c r="AL2168" s="179">
        <v>5.76154597080444</v>
      </c>
      <c r="AM2168" s="179">
        <v>5.58662237396788</v>
      </c>
      <c r="AN2168" s="179">
        <v>4.99625523464446</v>
      </c>
      <c r="AO2168" s="179">
        <v>4.03417545204334</v>
      </c>
      <c r="AP2168" s="179">
        <v>3.34541378949935</v>
      </c>
      <c r="AQ2168" s="179">
        <v>2.96276842141936</v>
      </c>
      <c r="AR2168" s="179">
        <v>2.85344117339651</v>
      </c>
      <c r="AS2168" s="177">
        <v>0.8</v>
      </c>
      <c r="AT2168" s="180">
        <v>1.02417404731383</v>
      </c>
      <c r="AU2168" s="181">
        <v>2161</v>
      </c>
    </row>
    <row r="2169" customHeight="1" spans="1:47">
      <c r="A2169" s="184" t="s">
        <v>2459</v>
      </c>
      <c r="B2169" s="185" t="s">
        <v>2460</v>
      </c>
      <c r="C2169" s="167" t="s">
        <v>2474</v>
      </c>
      <c r="D2169" s="186">
        <v>0</v>
      </c>
      <c r="E2169" s="186">
        <v>0.75</v>
      </c>
      <c r="F2169" s="186" t="s">
        <v>2462</v>
      </c>
      <c r="G2169" s="187"/>
      <c r="H2169" s="187" t="s">
        <v>2463</v>
      </c>
      <c r="I2169" s="187"/>
      <c r="J2169" s="186" t="s">
        <v>160</v>
      </c>
      <c r="K2169" s="196" t="s">
        <v>160</v>
      </c>
      <c r="L2169" s="171">
        <v>0.3346</v>
      </c>
      <c r="M2169" s="172">
        <v>415</v>
      </c>
      <c r="N2169" s="173">
        <v>108.6</v>
      </c>
      <c r="O2169" s="173">
        <v>34.1</v>
      </c>
      <c r="Q2169" s="175">
        <v>29.6</v>
      </c>
      <c r="S2169" s="174">
        <f t="shared" si="66"/>
        <v>1.14812</v>
      </c>
      <c r="T2169" s="177">
        <f t="shared" si="67"/>
        <v>-1</v>
      </c>
      <c r="U2169" s="203">
        <v>2.84</v>
      </c>
      <c r="V2169" s="203">
        <v>3.34</v>
      </c>
      <c r="W2169" s="203">
        <v>3.85</v>
      </c>
      <c r="X2169" s="203">
        <v>4.81</v>
      </c>
      <c r="Y2169" s="203">
        <v>5.29</v>
      </c>
      <c r="Z2169" s="203">
        <v>5.27</v>
      </c>
      <c r="AA2169" s="203">
        <v>5.11</v>
      </c>
      <c r="AB2169" s="203">
        <v>4.57</v>
      </c>
      <c r="AC2169" s="203">
        <v>3.69</v>
      </c>
      <c r="AD2169" s="203">
        <v>3.06</v>
      </c>
      <c r="AE2169" s="203">
        <v>2.71</v>
      </c>
      <c r="AF2169" s="203">
        <v>2.61</v>
      </c>
      <c r="AG2169" s="179">
        <v>3.1024400236909</v>
      </c>
      <c r="AH2169" s="179">
        <v>3.64864425321395</v>
      </c>
      <c r="AI2169" s="179">
        <v>4.20577256732746</v>
      </c>
      <c r="AJ2169" s="179">
        <v>5.25448468801171</v>
      </c>
      <c r="AK2169" s="179">
        <v>5.77884074835383</v>
      </c>
      <c r="AL2169" s="179">
        <v>5.75699257917291</v>
      </c>
      <c r="AM2169" s="179">
        <v>5.58220722572553</v>
      </c>
      <c r="AN2169" s="179">
        <v>4.99230665784064</v>
      </c>
      <c r="AO2169" s="179">
        <v>4.03098721388008</v>
      </c>
      <c r="AP2169" s="179">
        <v>3.34276988468104</v>
      </c>
      <c r="AQ2169" s="179">
        <v>2.96042692401491</v>
      </c>
      <c r="AR2169" s="179">
        <v>2.8511860781103</v>
      </c>
      <c r="AS2169" s="177">
        <v>0.8</v>
      </c>
      <c r="AT2169" s="180">
        <v>1.02539768092297</v>
      </c>
      <c r="AU2169" s="181">
        <v>2162</v>
      </c>
    </row>
    <row r="2170" customHeight="1" spans="1:47">
      <c r="A2170" s="184" t="s">
        <v>2459</v>
      </c>
      <c r="B2170" s="185" t="s">
        <v>2460</v>
      </c>
      <c r="C2170" s="167" t="s">
        <v>2475</v>
      </c>
      <c r="D2170" s="186">
        <v>0</v>
      </c>
      <c r="E2170" s="186">
        <v>0.75</v>
      </c>
      <c r="F2170" s="186" t="s">
        <v>2462</v>
      </c>
      <c r="G2170" s="187"/>
      <c r="H2170" s="187" t="s">
        <v>2463</v>
      </c>
      <c r="I2170" s="187"/>
      <c r="J2170" s="186" t="s">
        <v>160</v>
      </c>
      <c r="K2170" s="196" t="s">
        <v>160</v>
      </c>
      <c r="L2170" s="171">
        <v>0.3346</v>
      </c>
      <c r="M2170" s="172">
        <v>381</v>
      </c>
      <c r="N2170" s="173">
        <v>109.08</v>
      </c>
      <c r="O2170" s="173">
        <v>34.53</v>
      </c>
      <c r="Q2170" s="175">
        <v>30.23</v>
      </c>
      <c r="S2170" s="174">
        <f t="shared" si="66"/>
        <v>1.169872</v>
      </c>
      <c r="T2170" s="177">
        <f t="shared" si="67"/>
        <v>-1</v>
      </c>
      <c r="U2170" s="203">
        <v>2.87</v>
      </c>
      <c r="V2170" s="203">
        <v>3.39</v>
      </c>
      <c r="W2170" s="203">
        <v>3.97</v>
      </c>
      <c r="X2170" s="203">
        <v>4.92</v>
      </c>
      <c r="Y2170" s="203">
        <v>5.36</v>
      </c>
      <c r="Z2170" s="203">
        <v>5.33</v>
      </c>
      <c r="AA2170" s="203">
        <v>5.21</v>
      </c>
      <c r="AB2170" s="203">
        <v>4.76</v>
      </c>
      <c r="AC2170" s="203">
        <v>3.77</v>
      </c>
      <c r="AD2170" s="203">
        <v>3.13</v>
      </c>
      <c r="AE2170" s="203">
        <v>2.71</v>
      </c>
      <c r="AF2170" s="203">
        <v>2.62</v>
      </c>
      <c r="AG2170" s="179">
        <v>3.15261553400714</v>
      </c>
      <c r="AH2170" s="179">
        <v>3.72382113598753</v>
      </c>
      <c r="AI2170" s="179">
        <v>4.36093507665796</v>
      </c>
      <c r="AJ2170" s="179">
        <v>5.40448377258367</v>
      </c>
      <c r="AK2170" s="179">
        <v>5.887811589644</v>
      </c>
      <c r="AL2170" s="179">
        <v>5.85485742029897</v>
      </c>
      <c r="AM2170" s="179">
        <v>5.72304074291888</v>
      </c>
      <c r="AN2170" s="179">
        <v>5.22872820274355</v>
      </c>
      <c r="AO2170" s="179">
        <v>4.14124061435781</v>
      </c>
      <c r="AP2170" s="179">
        <v>3.43821833499733</v>
      </c>
      <c r="AQ2170" s="179">
        <v>2.97685996416702</v>
      </c>
      <c r="AR2170" s="179">
        <v>2.87799745613195</v>
      </c>
      <c r="AS2170" s="177">
        <v>0.8</v>
      </c>
      <c r="AT2170" s="180">
        <v>1.02284844423727</v>
      </c>
      <c r="AU2170" s="181">
        <v>2163</v>
      </c>
    </row>
    <row r="2171" customHeight="1" spans="1:47">
      <c r="A2171" s="184" t="s">
        <v>2459</v>
      </c>
      <c r="B2171" s="185" t="s">
        <v>2476</v>
      </c>
      <c r="C2171" s="167" t="s">
        <v>2477</v>
      </c>
      <c r="D2171" s="186">
        <v>0</v>
      </c>
      <c r="E2171" s="186">
        <v>0.75</v>
      </c>
      <c r="F2171" s="186" t="s">
        <v>2462</v>
      </c>
      <c r="G2171" s="187"/>
      <c r="H2171" s="186" t="s">
        <v>160</v>
      </c>
      <c r="I2171" s="196" t="s">
        <v>160</v>
      </c>
      <c r="J2171" s="186" t="s">
        <v>160</v>
      </c>
      <c r="K2171" s="196" t="s">
        <v>160</v>
      </c>
      <c r="L2171" s="171">
        <v>0.3346</v>
      </c>
      <c r="M2171" s="172">
        <v>567</v>
      </c>
      <c r="N2171" s="173">
        <v>107.13</v>
      </c>
      <c r="O2171" s="173">
        <v>34.37</v>
      </c>
      <c r="Q2171" s="175">
        <v>30.57</v>
      </c>
      <c r="S2171" s="174">
        <f t="shared" si="66"/>
        <v>1.129616</v>
      </c>
      <c r="T2171" s="177">
        <f t="shared" si="67"/>
        <v>-1</v>
      </c>
      <c r="U2171" s="203">
        <v>2.89</v>
      </c>
      <c r="V2171" s="203">
        <v>3.33</v>
      </c>
      <c r="W2171" s="203">
        <v>3.87</v>
      </c>
      <c r="X2171" s="203">
        <v>4.61</v>
      </c>
      <c r="Y2171" s="203">
        <v>5.15</v>
      </c>
      <c r="Z2171" s="203">
        <v>5.17</v>
      </c>
      <c r="AA2171" s="203">
        <v>5</v>
      </c>
      <c r="AB2171" s="203">
        <v>4.39</v>
      </c>
      <c r="AC2171" s="203">
        <v>3.52</v>
      </c>
      <c r="AD2171" s="203">
        <v>3.04</v>
      </c>
      <c r="AE2171" s="203">
        <v>2.78</v>
      </c>
      <c r="AF2171" s="203">
        <v>2.64</v>
      </c>
      <c r="AG2171" s="179">
        <v>3.17811581988924</v>
      </c>
      <c r="AH2171" s="179">
        <v>3.66198120423223</v>
      </c>
      <c r="AI2171" s="179">
        <v>4.25581599410773</v>
      </c>
      <c r="AJ2171" s="179">
        <v>5.06958959504823</v>
      </c>
      <c r="AK2171" s="179">
        <v>5.66342438492373</v>
      </c>
      <c r="AL2171" s="179">
        <v>5.68541826603023</v>
      </c>
      <c r="AM2171" s="179">
        <v>5.49847027662498</v>
      </c>
      <c r="AN2171" s="179">
        <v>4.82765690287673</v>
      </c>
      <c r="AO2171" s="179">
        <v>3.87092307474398</v>
      </c>
      <c r="AP2171" s="179">
        <v>3.34306992818799</v>
      </c>
      <c r="AQ2171" s="179">
        <v>3.05714947380349</v>
      </c>
      <c r="AR2171" s="179">
        <v>2.90319230605799</v>
      </c>
      <c r="AS2171" s="177">
        <v>0.8</v>
      </c>
      <c r="AT2171" s="180">
        <v>1.02069208676426</v>
      </c>
      <c r="AU2171" s="181">
        <v>2164</v>
      </c>
    </row>
    <row r="2172" customHeight="1" spans="1:47">
      <c r="A2172" s="184" t="s">
        <v>2459</v>
      </c>
      <c r="B2172" s="185" t="s">
        <v>2476</v>
      </c>
      <c r="C2172" s="167" t="s">
        <v>2478</v>
      </c>
      <c r="D2172" s="186">
        <v>0</v>
      </c>
      <c r="E2172" s="186">
        <v>0.75</v>
      </c>
      <c r="F2172" s="186" t="s">
        <v>2462</v>
      </c>
      <c r="G2172" s="187"/>
      <c r="H2172" s="186" t="s">
        <v>160</v>
      </c>
      <c r="I2172" s="196" t="s">
        <v>160</v>
      </c>
      <c r="J2172" s="186" t="s">
        <v>160</v>
      </c>
      <c r="K2172" s="196" t="s">
        <v>160</v>
      </c>
      <c r="L2172" s="171">
        <v>0.3346</v>
      </c>
      <c r="M2172" s="172">
        <v>595</v>
      </c>
      <c r="N2172" s="173">
        <v>107.15</v>
      </c>
      <c r="O2172" s="173">
        <v>34.37</v>
      </c>
      <c r="Q2172" s="175">
        <v>30.57</v>
      </c>
      <c r="S2172" s="174">
        <f t="shared" si="66"/>
        <v>1.129616</v>
      </c>
      <c r="T2172" s="177">
        <f t="shared" si="67"/>
        <v>-1</v>
      </c>
      <c r="U2172" s="203">
        <v>2.89</v>
      </c>
      <c r="V2172" s="203">
        <v>3.33</v>
      </c>
      <c r="W2172" s="203">
        <v>3.87</v>
      </c>
      <c r="X2172" s="203">
        <v>4.61</v>
      </c>
      <c r="Y2172" s="203">
        <v>5.15</v>
      </c>
      <c r="Z2172" s="203">
        <v>5.17</v>
      </c>
      <c r="AA2172" s="203">
        <v>5</v>
      </c>
      <c r="AB2172" s="203">
        <v>4.39</v>
      </c>
      <c r="AC2172" s="203">
        <v>3.52</v>
      </c>
      <c r="AD2172" s="203">
        <v>3.04</v>
      </c>
      <c r="AE2172" s="203">
        <v>2.78</v>
      </c>
      <c r="AF2172" s="203">
        <v>2.64</v>
      </c>
      <c r="AG2172" s="179">
        <v>3.17811581988924</v>
      </c>
      <c r="AH2172" s="179">
        <v>3.66198120423223</v>
      </c>
      <c r="AI2172" s="179">
        <v>4.25581599410773</v>
      </c>
      <c r="AJ2172" s="179">
        <v>5.06958959504823</v>
      </c>
      <c r="AK2172" s="179">
        <v>5.66342438492373</v>
      </c>
      <c r="AL2172" s="179">
        <v>5.68541826603023</v>
      </c>
      <c r="AM2172" s="179">
        <v>5.49847027662498</v>
      </c>
      <c r="AN2172" s="179">
        <v>4.82765690287673</v>
      </c>
      <c r="AO2172" s="179">
        <v>3.87092307474398</v>
      </c>
      <c r="AP2172" s="179">
        <v>3.34306992818799</v>
      </c>
      <c r="AQ2172" s="179">
        <v>3.05714947380349</v>
      </c>
      <c r="AR2172" s="179">
        <v>2.90319230605799</v>
      </c>
      <c r="AS2172" s="177">
        <v>0.8</v>
      </c>
      <c r="AT2172" s="180">
        <v>1.02280022623936</v>
      </c>
      <c r="AU2172" s="181">
        <v>2165</v>
      </c>
    </row>
    <row r="2173" customHeight="1" spans="1:47">
      <c r="A2173" s="184" t="s">
        <v>2459</v>
      </c>
      <c r="B2173" s="185" t="s">
        <v>2476</v>
      </c>
      <c r="C2173" s="167" t="s">
        <v>2479</v>
      </c>
      <c r="D2173" s="186">
        <v>0</v>
      </c>
      <c r="E2173" s="186">
        <v>0.75</v>
      </c>
      <c r="F2173" s="186" t="s">
        <v>2462</v>
      </c>
      <c r="G2173" s="187"/>
      <c r="H2173" s="186" t="s">
        <v>160</v>
      </c>
      <c r="I2173" s="196" t="s">
        <v>160</v>
      </c>
      <c r="J2173" s="186" t="s">
        <v>160</v>
      </c>
      <c r="K2173" s="196" t="s">
        <v>160</v>
      </c>
      <c r="L2173" s="171">
        <v>0.3346</v>
      </c>
      <c r="M2173" s="172">
        <v>609</v>
      </c>
      <c r="N2173" s="173">
        <v>107.13</v>
      </c>
      <c r="O2173" s="173">
        <v>34.38</v>
      </c>
      <c r="Q2173" s="175">
        <v>30.58</v>
      </c>
      <c r="S2173" s="174">
        <f t="shared" si="66"/>
        <v>1.129616</v>
      </c>
      <c r="T2173" s="177">
        <f t="shared" si="67"/>
        <v>-1</v>
      </c>
      <c r="U2173" s="203">
        <v>2.89</v>
      </c>
      <c r="V2173" s="203">
        <v>3.33</v>
      </c>
      <c r="W2173" s="203">
        <v>3.87</v>
      </c>
      <c r="X2173" s="203">
        <v>4.61</v>
      </c>
      <c r="Y2173" s="203">
        <v>5.15</v>
      </c>
      <c r="Z2173" s="203">
        <v>5.17</v>
      </c>
      <c r="AA2173" s="203">
        <v>5</v>
      </c>
      <c r="AB2173" s="203">
        <v>4.39</v>
      </c>
      <c r="AC2173" s="203">
        <v>3.52</v>
      </c>
      <c r="AD2173" s="203">
        <v>3.04</v>
      </c>
      <c r="AE2173" s="203">
        <v>2.78</v>
      </c>
      <c r="AF2173" s="203">
        <v>2.64</v>
      </c>
      <c r="AG2173" s="179">
        <v>3.17836142547556</v>
      </c>
      <c r="AH2173" s="179">
        <v>3.66226420305661</v>
      </c>
      <c r="AI2173" s="179">
        <v>4.25614488463336</v>
      </c>
      <c r="AJ2173" s="179">
        <v>5.0699813742015</v>
      </c>
      <c r="AK2173" s="179">
        <v>5.66386205577825</v>
      </c>
      <c r="AL2173" s="179">
        <v>5.68585763657739</v>
      </c>
      <c r="AM2173" s="179">
        <v>5.49889519978471</v>
      </c>
      <c r="AN2173" s="179">
        <v>4.82802998541097</v>
      </c>
      <c r="AO2173" s="179">
        <v>3.87122222064843</v>
      </c>
      <c r="AP2173" s="179">
        <v>3.3433282814691</v>
      </c>
      <c r="AQ2173" s="179">
        <v>3.0573857310803</v>
      </c>
      <c r="AR2173" s="179">
        <v>2.90341666548632</v>
      </c>
      <c r="AS2173" s="177">
        <v>0.8</v>
      </c>
      <c r="AT2173" s="180">
        <v>1.02454550751661</v>
      </c>
      <c r="AU2173" s="181">
        <v>2166</v>
      </c>
    </row>
    <row r="2174" customHeight="1" spans="1:47">
      <c r="A2174" s="184" t="s">
        <v>2459</v>
      </c>
      <c r="B2174" s="185" t="s">
        <v>2476</v>
      </c>
      <c r="C2174" s="167" t="s">
        <v>2480</v>
      </c>
      <c r="D2174" s="186">
        <v>0</v>
      </c>
      <c r="E2174" s="186">
        <v>0.75</v>
      </c>
      <c r="F2174" s="186" t="s">
        <v>2462</v>
      </c>
      <c r="G2174" s="187"/>
      <c r="H2174" s="186" t="s">
        <v>160</v>
      </c>
      <c r="I2174" s="196" t="s">
        <v>160</v>
      </c>
      <c r="J2174" s="186" t="s">
        <v>160</v>
      </c>
      <c r="K2174" s="196" t="s">
        <v>160</v>
      </c>
      <c r="L2174" s="171">
        <v>0.3346</v>
      </c>
      <c r="M2174" s="172">
        <v>557</v>
      </c>
      <c r="N2174" s="173">
        <v>107.37</v>
      </c>
      <c r="O2174" s="173">
        <v>34.37</v>
      </c>
      <c r="Q2174" s="175">
        <v>30.57</v>
      </c>
      <c r="S2174" s="174">
        <f t="shared" si="66"/>
        <v>1.129616</v>
      </c>
      <c r="T2174" s="177">
        <f t="shared" si="67"/>
        <v>-1</v>
      </c>
      <c r="U2174" s="203">
        <v>2.89</v>
      </c>
      <c r="V2174" s="203">
        <v>3.33</v>
      </c>
      <c r="W2174" s="203">
        <v>3.87</v>
      </c>
      <c r="X2174" s="203">
        <v>4.61</v>
      </c>
      <c r="Y2174" s="203">
        <v>5.15</v>
      </c>
      <c r="Z2174" s="203">
        <v>5.17</v>
      </c>
      <c r="AA2174" s="203">
        <v>5</v>
      </c>
      <c r="AB2174" s="203">
        <v>4.39</v>
      </c>
      <c r="AC2174" s="203">
        <v>3.52</v>
      </c>
      <c r="AD2174" s="203">
        <v>3.04</v>
      </c>
      <c r="AE2174" s="203">
        <v>2.78</v>
      </c>
      <c r="AF2174" s="203">
        <v>2.64</v>
      </c>
      <c r="AG2174" s="179">
        <v>3.17811581988924</v>
      </c>
      <c r="AH2174" s="179">
        <v>3.66198120423223</v>
      </c>
      <c r="AI2174" s="179">
        <v>4.25581599410773</v>
      </c>
      <c r="AJ2174" s="179">
        <v>5.06958959504823</v>
      </c>
      <c r="AK2174" s="179">
        <v>5.66342438492373</v>
      </c>
      <c r="AL2174" s="179">
        <v>5.68541826603023</v>
      </c>
      <c r="AM2174" s="179">
        <v>5.49847027662498</v>
      </c>
      <c r="AN2174" s="179">
        <v>4.82765690287673</v>
      </c>
      <c r="AO2174" s="179">
        <v>3.87092307474398</v>
      </c>
      <c r="AP2174" s="179">
        <v>3.34306992818799</v>
      </c>
      <c r="AQ2174" s="179">
        <v>3.05714947380349</v>
      </c>
      <c r="AR2174" s="179">
        <v>2.90319230605799</v>
      </c>
      <c r="AS2174" s="177">
        <v>0.8</v>
      </c>
      <c r="AT2174" s="180">
        <v>1.02415657693664</v>
      </c>
      <c r="AU2174" s="181">
        <v>2167</v>
      </c>
    </row>
    <row r="2175" customHeight="1" spans="1:47">
      <c r="A2175" s="184" t="s">
        <v>2459</v>
      </c>
      <c r="B2175" s="185" t="s">
        <v>2476</v>
      </c>
      <c r="C2175" s="167" t="s">
        <v>2481</v>
      </c>
      <c r="D2175" s="186">
        <v>0</v>
      </c>
      <c r="E2175" s="186">
        <v>0.75</v>
      </c>
      <c r="F2175" s="186" t="s">
        <v>2462</v>
      </c>
      <c r="G2175" s="187"/>
      <c r="H2175" s="186" t="s">
        <v>160</v>
      </c>
      <c r="I2175" s="196" t="s">
        <v>160</v>
      </c>
      <c r="J2175" s="186" t="s">
        <v>160</v>
      </c>
      <c r="K2175" s="196" t="s">
        <v>160</v>
      </c>
      <c r="L2175" s="171">
        <v>0.3346</v>
      </c>
      <c r="M2175" s="172">
        <v>782</v>
      </c>
      <c r="N2175" s="173">
        <v>107.38</v>
      </c>
      <c r="O2175" s="173">
        <v>34.52</v>
      </c>
      <c r="Q2175" s="175">
        <v>30.82</v>
      </c>
      <c r="S2175" s="174">
        <f t="shared" si="66"/>
        <v>1.129616</v>
      </c>
      <c r="T2175" s="177">
        <f t="shared" si="67"/>
        <v>-1</v>
      </c>
      <c r="U2175" s="203">
        <v>2.89</v>
      </c>
      <c r="V2175" s="203">
        <v>3.33</v>
      </c>
      <c r="W2175" s="203">
        <v>3.87</v>
      </c>
      <c r="X2175" s="203">
        <v>4.61</v>
      </c>
      <c r="Y2175" s="203">
        <v>5.15</v>
      </c>
      <c r="Z2175" s="203">
        <v>5.17</v>
      </c>
      <c r="AA2175" s="203">
        <v>5</v>
      </c>
      <c r="AB2175" s="203">
        <v>4.39</v>
      </c>
      <c r="AC2175" s="203">
        <v>3.52</v>
      </c>
      <c r="AD2175" s="203">
        <v>3.04</v>
      </c>
      <c r="AE2175" s="203">
        <v>2.78</v>
      </c>
      <c r="AF2175" s="203">
        <v>2.64</v>
      </c>
      <c r="AG2175" s="179">
        <v>3.18337587286299</v>
      </c>
      <c r="AH2175" s="179">
        <v>3.66804209572102</v>
      </c>
      <c r="AI2175" s="179">
        <v>4.26285973286497</v>
      </c>
      <c r="AJ2175" s="179">
        <v>5.07798019858076</v>
      </c>
      <c r="AK2175" s="179">
        <v>5.67279783572471</v>
      </c>
      <c r="AL2175" s="179">
        <v>5.69482811858189</v>
      </c>
      <c r="AM2175" s="179">
        <v>5.50757071429583</v>
      </c>
      <c r="AN2175" s="179">
        <v>4.83564708715174</v>
      </c>
      <c r="AO2175" s="179">
        <v>3.87732978286426</v>
      </c>
      <c r="AP2175" s="179">
        <v>3.34860299429187</v>
      </c>
      <c r="AQ2175" s="179">
        <v>3.06220931714848</v>
      </c>
      <c r="AR2175" s="179">
        <v>2.9079973371482</v>
      </c>
      <c r="AS2175" s="177">
        <v>0.8</v>
      </c>
      <c r="AT2175" s="180">
        <v>1.02415657693664</v>
      </c>
      <c r="AU2175" s="181">
        <v>2168</v>
      </c>
    </row>
    <row r="2176" customHeight="1" spans="1:47">
      <c r="A2176" s="184" t="s">
        <v>2459</v>
      </c>
      <c r="B2176" s="185" t="s">
        <v>2476</v>
      </c>
      <c r="C2176" s="167" t="s">
        <v>2482</v>
      </c>
      <c r="D2176" s="186">
        <v>0</v>
      </c>
      <c r="E2176" s="186">
        <v>0.75</v>
      </c>
      <c r="F2176" s="186" t="s">
        <v>2462</v>
      </c>
      <c r="G2176" s="187"/>
      <c r="H2176" s="186" t="s">
        <v>160</v>
      </c>
      <c r="I2176" s="196" t="s">
        <v>160</v>
      </c>
      <c r="J2176" s="186" t="s">
        <v>160</v>
      </c>
      <c r="K2176" s="196" t="s">
        <v>160</v>
      </c>
      <c r="L2176" s="171">
        <v>0.3346</v>
      </c>
      <c r="M2176" s="172">
        <v>682</v>
      </c>
      <c r="N2176" s="173">
        <v>107.62</v>
      </c>
      <c r="O2176" s="173">
        <v>34.45</v>
      </c>
      <c r="Q2176" s="175">
        <v>30.75</v>
      </c>
      <c r="S2176" s="174">
        <f t="shared" si="66"/>
        <v>1.129616</v>
      </c>
      <c r="T2176" s="177">
        <f t="shared" si="67"/>
        <v>-1</v>
      </c>
      <c r="U2176" s="203">
        <v>2.89</v>
      </c>
      <c r="V2176" s="203">
        <v>3.33</v>
      </c>
      <c r="W2176" s="203">
        <v>3.87</v>
      </c>
      <c r="X2176" s="203">
        <v>4.61</v>
      </c>
      <c r="Y2176" s="203">
        <v>5.15</v>
      </c>
      <c r="Z2176" s="203">
        <v>5.17</v>
      </c>
      <c r="AA2176" s="203">
        <v>5</v>
      </c>
      <c r="AB2176" s="203">
        <v>4.39</v>
      </c>
      <c r="AC2176" s="203">
        <v>3.52</v>
      </c>
      <c r="AD2176" s="203">
        <v>3.04</v>
      </c>
      <c r="AE2176" s="203">
        <v>2.78</v>
      </c>
      <c r="AF2176" s="203">
        <v>2.64</v>
      </c>
      <c r="AG2176" s="179">
        <v>3.18141102817241</v>
      </c>
      <c r="AH2176" s="179">
        <v>3.66577810512599</v>
      </c>
      <c r="AI2176" s="179">
        <v>4.26022860865993</v>
      </c>
      <c r="AJ2176" s="179">
        <v>5.0748459653546</v>
      </c>
      <c r="AK2176" s="179">
        <v>5.66929646888854</v>
      </c>
      <c r="AL2176" s="179">
        <v>5.69131315420461</v>
      </c>
      <c r="AM2176" s="179">
        <v>5.504171329018</v>
      </c>
      <c r="AN2176" s="179">
        <v>4.83266242687781</v>
      </c>
      <c r="AO2176" s="179">
        <v>3.87493661562867</v>
      </c>
      <c r="AP2176" s="179">
        <v>3.34653616804295</v>
      </c>
      <c r="AQ2176" s="179">
        <v>3.06031925893401</v>
      </c>
      <c r="AR2176" s="179">
        <v>2.90620246172151</v>
      </c>
      <c r="AS2176" s="177">
        <v>0.8</v>
      </c>
      <c r="AT2176" s="180">
        <v>1.02345862231104</v>
      </c>
      <c r="AU2176" s="181">
        <v>2169</v>
      </c>
    </row>
    <row r="2177" customHeight="1" spans="1:47">
      <c r="A2177" s="184" t="s">
        <v>2459</v>
      </c>
      <c r="B2177" s="185" t="s">
        <v>2476</v>
      </c>
      <c r="C2177" s="167" t="s">
        <v>2483</v>
      </c>
      <c r="D2177" s="186">
        <v>0</v>
      </c>
      <c r="E2177" s="186">
        <v>0.75</v>
      </c>
      <c r="F2177" s="186" t="s">
        <v>2462</v>
      </c>
      <c r="G2177" s="187"/>
      <c r="H2177" s="186" t="s">
        <v>160</v>
      </c>
      <c r="I2177" s="196" t="s">
        <v>160</v>
      </c>
      <c r="J2177" s="186" t="s">
        <v>160</v>
      </c>
      <c r="K2177" s="196" t="s">
        <v>160</v>
      </c>
      <c r="L2177" s="171">
        <v>0.3346</v>
      </c>
      <c r="M2177" s="172">
        <v>581</v>
      </c>
      <c r="N2177" s="173">
        <v>107.87</v>
      </c>
      <c r="O2177" s="173">
        <v>34.37</v>
      </c>
      <c r="Q2177" s="175">
        <v>30.57</v>
      </c>
      <c r="S2177" s="174">
        <f t="shared" si="66"/>
        <v>1.129616</v>
      </c>
      <c r="T2177" s="177">
        <f t="shared" si="67"/>
        <v>-1</v>
      </c>
      <c r="U2177" s="203">
        <v>2.89</v>
      </c>
      <c r="V2177" s="203">
        <v>3.33</v>
      </c>
      <c r="W2177" s="203">
        <v>3.87</v>
      </c>
      <c r="X2177" s="203">
        <v>4.61</v>
      </c>
      <c r="Y2177" s="203">
        <v>5.15</v>
      </c>
      <c r="Z2177" s="203">
        <v>5.17</v>
      </c>
      <c r="AA2177" s="203">
        <v>5</v>
      </c>
      <c r="AB2177" s="203">
        <v>4.39</v>
      </c>
      <c r="AC2177" s="203">
        <v>3.52</v>
      </c>
      <c r="AD2177" s="203">
        <v>3.04</v>
      </c>
      <c r="AE2177" s="203">
        <v>2.78</v>
      </c>
      <c r="AF2177" s="203">
        <v>2.64</v>
      </c>
      <c r="AG2177" s="179">
        <v>3.17811581988924</v>
      </c>
      <c r="AH2177" s="179">
        <v>3.66198120423223</v>
      </c>
      <c r="AI2177" s="179">
        <v>4.25581599410773</v>
      </c>
      <c r="AJ2177" s="179">
        <v>5.06958959504823</v>
      </c>
      <c r="AK2177" s="179">
        <v>5.66342438492373</v>
      </c>
      <c r="AL2177" s="179">
        <v>5.68541826603023</v>
      </c>
      <c r="AM2177" s="179">
        <v>5.49847027662498</v>
      </c>
      <c r="AN2177" s="179">
        <v>4.82765690287673</v>
      </c>
      <c r="AO2177" s="179">
        <v>3.87092307474398</v>
      </c>
      <c r="AP2177" s="179">
        <v>3.34306992818799</v>
      </c>
      <c r="AQ2177" s="179">
        <v>3.05714947380349</v>
      </c>
      <c r="AR2177" s="179">
        <v>2.90319230605799</v>
      </c>
      <c r="AS2177" s="177">
        <v>0.8</v>
      </c>
      <c r="AT2177" s="180">
        <v>1.02179952502577</v>
      </c>
      <c r="AU2177" s="181">
        <v>2170</v>
      </c>
    </row>
    <row r="2178" customHeight="1" spans="1:47">
      <c r="A2178" s="184" t="s">
        <v>2459</v>
      </c>
      <c r="B2178" s="185" t="s">
        <v>2476</v>
      </c>
      <c r="C2178" s="167" t="s">
        <v>2484</v>
      </c>
      <c r="D2178" s="186">
        <v>0</v>
      </c>
      <c r="E2178" s="186">
        <v>0.75</v>
      </c>
      <c r="F2178" s="186" t="s">
        <v>2462</v>
      </c>
      <c r="G2178" s="187"/>
      <c r="H2178" s="186" t="s">
        <v>160</v>
      </c>
      <c r="I2178" s="196" t="s">
        <v>160</v>
      </c>
      <c r="J2178" s="186" t="s">
        <v>160</v>
      </c>
      <c r="K2178" s="196" t="s">
        <v>160</v>
      </c>
      <c r="L2178" s="171">
        <v>0.3346</v>
      </c>
      <c r="M2178" s="172">
        <v>513</v>
      </c>
      <c r="N2178" s="173">
        <v>107.75</v>
      </c>
      <c r="O2178" s="173">
        <v>34.28</v>
      </c>
      <c r="Q2178" s="175">
        <v>30.48</v>
      </c>
      <c r="S2178" s="174">
        <f t="shared" si="66"/>
        <v>1.129616</v>
      </c>
      <c r="T2178" s="177">
        <f t="shared" si="67"/>
        <v>-1</v>
      </c>
      <c r="U2178" s="203">
        <v>2.89</v>
      </c>
      <c r="V2178" s="203">
        <v>3.33</v>
      </c>
      <c r="W2178" s="203">
        <v>3.87</v>
      </c>
      <c r="X2178" s="203">
        <v>4.61</v>
      </c>
      <c r="Y2178" s="203">
        <v>5.15</v>
      </c>
      <c r="Z2178" s="203">
        <v>5.17</v>
      </c>
      <c r="AA2178" s="203">
        <v>5</v>
      </c>
      <c r="AB2178" s="203">
        <v>4.39</v>
      </c>
      <c r="AC2178" s="203">
        <v>3.52</v>
      </c>
      <c r="AD2178" s="203">
        <v>3.04</v>
      </c>
      <c r="AE2178" s="203">
        <v>2.78</v>
      </c>
      <c r="AF2178" s="203">
        <v>2.64</v>
      </c>
      <c r="AG2178" s="179">
        <v>3.17529135564652</v>
      </c>
      <c r="AH2178" s="179">
        <v>3.65872671775187</v>
      </c>
      <c r="AI2178" s="179">
        <v>4.25203375306299</v>
      </c>
      <c r="AJ2178" s="179">
        <v>5.06508413478563</v>
      </c>
      <c r="AK2178" s="179">
        <v>5.65839117009674</v>
      </c>
      <c r="AL2178" s="179">
        <v>5.68036550473789</v>
      </c>
      <c r="AM2178" s="179">
        <v>5.4935836602881</v>
      </c>
      <c r="AN2178" s="179">
        <v>4.82336645373295</v>
      </c>
      <c r="AO2178" s="179">
        <v>3.86748289684282</v>
      </c>
      <c r="AP2178" s="179">
        <v>3.34009886545516</v>
      </c>
      <c r="AQ2178" s="179">
        <v>3.05443251512018</v>
      </c>
      <c r="AR2178" s="179">
        <v>2.90061217263212</v>
      </c>
      <c r="AS2178" s="177">
        <v>0.8</v>
      </c>
      <c r="AT2178" s="180">
        <v>1.01976072052695</v>
      </c>
      <c r="AU2178" s="181">
        <v>2171</v>
      </c>
    </row>
    <row r="2179" customHeight="1" spans="1:47">
      <c r="A2179" s="184" t="s">
        <v>2459</v>
      </c>
      <c r="B2179" s="185" t="s">
        <v>2476</v>
      </c>
      <c r="C2179" s="167" t="s">
        <v>2485</v>
      </c>
      <c r="D2179" s="186">
        <v>0</v>
      </c>
      <c r="E2179" s="186">
        <v>0.75</v>
      </c>
      <c r="F2179" s="186" t="s">
        <v>2462</v>
      </c>
      <c r="G2179" s="187"/>
      <c r="H2179" s="186" t="s">
        <v>160</v>
      </c>
      <c r="I2179" s="196" t="s">
        <v>160</v>
      </c>
      <c r="J2179" s="186" t="s">
        <v>160</v>
      </c>
      <c r="K2179" s="196" t="s">
        <v>160</v>
      </c>
      <c r="L2179" s="171">
        <v>0.3346</v>
      </c>
      <c r="M2179" s="172">
        <v>902</v>
      </c>
      <c r="N2179" s="173">
        <v>106.85</v>
      </c>
      <c r="O2179" s="173">
        <v>34.9</v>
      </c>
      <c r="Q2179" s="175">
        <v>31.1</v>
      </c>
      <c r="S2179" s="174">
        <f t="shared" si="66"/>
        <v>1.141336</v>
      </c>
      <c r="T2179" s="177">
        <f t="shared" si="67"/>
        <v>-1</v>
      </c>
      <c r="U2179" s="203">
        <v>2.85</v>
      </c>
      <c r="V2179" s="203">
        <v>3.33</v>
      </c>
      <c r="W2179" s="203">
        <v>3.95</v>
      </c>
      <c r="X2179" s="203">
        <v>4.71</v>
      </c>
      <c r="Y2179" s="203">
        <v>5.23</v>
      </c>
      <c r="Z2179" s="203">
        <v>5.24</v>
      </c>
      <c r="AA2179" s="203">
        <v>5.06</v>
      </c>
      <c r="AB2179" s="203">
        <v>4.49</v>
      </c>
      <c r="AC2179" s="203">
        <v>3.56</v>
      </c>
      <c r="AD2179" s="203">
        <v>3.03</v>
      </c>
      <c r="AE2179" s="203">
        <v>2.8</v>
      </c>
      <c r="AF2179" s="203">
        <v>2.62</v>
      </c>
      <c r="AG2179" s="179">
        <v>3.14872990950956</v>
      </c>
      <c r="AH2179" s="179">
        <v>3.67904231532169</v>
      </c>
      <c r="AI2179" s="179">
        <v>4.36402917282904</v>
      </c>
      <c r="AJ2179" s="179">
        <v>5.20369048203158</v>
      </c>
      <c r="AK2179" s="179">
        <v>5.77819558832806</v>
      </c>
      <c r="AL2179" s="179">
        <v>5.78924376344915</v>
      </c>
      <c r="AM2179" s="179">
        <v>5.5903766112696</v>
      </c>
      <c r="AN2179" s="179">
        <v>4.96063062936769</v>
      </c>
      <c r="AO2179" s="179">
        <v>3.93315034310667</v>
      </c>
      <c r="AP2179" s="179">
        <v>3.34759706168911</v>
      </c>
      <c r="AQ2179" s="179">
        <v>3.09348903390413</v>
      </c>
      <c r="AR2179" s="179">
        <v>2.89462188172458</v>
      </c>
      <c r="AS2179" s="177">
        <v>0.8</v>
      </c>
      <c r="AT2179" s="180">
        <v>1.02086516986012</v>
      </c>
      <c r="AU2179" s="181">
        <v>2172</v>
      </c>
    </row>
    <row r="2180" customHeight="1" spans="1:47">
      <c r="A2180" s="184" t="s">
        <v>2459</v>
      </c>
      <c r="B2180" s="185" t="s">
        <v>2476</v>
      </c>
      <c r="C2180" s="167" t="s">
        <v>2486</v>
      </c>
      <c r="D2180" s="186">
        <v>0</v>
      </c>
      <c r="E2180" s="186">
        <v>0.75</v>
      </c>
      <c r="F2180" s="186" t="s">
        <v>2462</v>
      </c>
      <c r="G2180" s="187"/>
      <c r="H2180" s="186" t="s">
        <v>160</v>
      </c>
      <c r="I2180" s="196" t="s">
        <v>160</v>
      </c>
      <c r="J2180" s="186" t="s">
        <v>160</v>
      </c>
      <c r="K2180" s="196" t="s">
        <v>160</v>
      </c>
      <c r="L2180" s="171">
        <v>0.3346</v>
      </c>
      <c r="M2180" s="172">
        <v>730</v>
      </c>
      <c r="N2180" s="173">
        <v>107.13</v>
      </c>
      <c r="O2180" s="173">
        <v>34.65</v>
      </c>
      <c r="Q2180" s="175">
        <v>31.05</v>
      </c>
      <c r="S2180" s="174">
        <f t="shared" si="66"/>
        <v>1.129616</v>
      </c>
      <c r="T2180" s="177">
        <f t="shared" si="67"/>
        <v>-1</v>
      </c>
      <c r="U2180" s="203">
        <v>2.89</v>
      </c>
      <c r="V2180" s="203">
        <v>3.33</v>
      </c>
      <c r="W2180" s="203">
        <v>3.87</v>
      </c>
      <c r="X2180" s="203">
        <v>4.61</v>
      </c>
      <c r="Y2180" s="203">
        <v>5.15</v>
      </c>
      <c r="Z2180" s="203">
        <v>5.17</v>
      </c>
      <c r="AA2180" s="203">
        <v>5</v>
      </c>
      <c r="AB2180" s="203">
        <v>4.39</v>
      </c>
      <c r="AC2180" s="203">
        <v>3.52</v>
      </c>
      <c r="AD2180" s="203">
        <v>3.04</v>
      </c>
      <c r="AE2180" s="203">
        <v>2.78</v>
      </c>
      <c r="AF2180" s="203">
        <v>2.64</v>
      </c>
      <c r="AG2180" s="179">
        <v>3.18935227546352</v>
      </c>
      <c r="AH2180" s="179">
        <v>3.67492840044759</v>
      </c>
      <c r="AI2180" s="179">
        <v>4.2708627356553</v>
      </c>
      <c r="AJ2180" s="179">
        <v>5.08751349131032</v>
      </c>
      <c r="AK2180" s="179">
        <v>5.68344782651804</v>
      </c>
      <c r="AL2180" s="179">
        <v>5.70551946856277</v>
      </c>
      <c r="AM2180" s="179">
        <v>5.51791051118256</v>
      </c>
      <c r="AN2180" s="179">
        <v>4.84472542881829</v>
      </c>
      <c r="AO2180" s="179">
        <v>3.88460899987252</v>
      </c>
      <c r="AP2180" s="179">
        <v>3.354889590799</v>
      </c>
      <c r="AQ2180" s="179">
        <v>3.0679582442175</v>
      </c>
      <c r="AR2180" s="179">
        <v>2.91345674990439</v>
      </c>
      <c r="AS2180" s="177">
        <v>0.8</v>
      </c>
      <c r="AT2180" s="180">
        <v>1.01999823674621</v>
      </c>
      <c r="AU2180" s="181">
        <v>2173</v>
      </c>
    </row>
    <row r="2181" customHeight="1" spans="1:47">
      <c r="A2181" s="184" t="s">
        <v>2459</v>
      </c>
      <c r="B2181" s="185" t="s">
        <v>2476</v>
      </c>
      <c r="C2181" s="167" t="s">
        <v>2487</v>
      </c>
      <c r="D2181" s="186">
        <v>0</v>
      </c>
      <c r="E2181" s="186">
        <v>0.75</v>
      </c>
      <c r="F2181" s="186" t="s">
        <v>2462</v>
      </c>
      <c r="G2181" s="187"/>
      <c r="H2181" s="186" t="s">
        <v>160</v>
      </c>
      <c r="I2181" s="196" t="s">
        <v>160</v>
      </c>
      <c r="J2181" s="186" t="s">
        <v>160</v>
      </c>
      <c r="K2181" s="196" t="s">
        <v>160</v>
      </c>
      <c r="L2181" s="171">
        <v>0.3346</v>
      </c>
      <c r="M2181" s="172">
        <v>1027</v>
      </c>
      <c r="N2181" s="173">
        <v>107.78</v>
      </c>
      <c r="O2181" s="173">
        <v>34.68</v>
      </c>
      <c r="Q2181" s="175">
        <v>31.08</v>
      </c>
      <c r="S2181" s="174">
        <f t="shared" si="66"/>
        <v>1.129616</v>
      </c>
      <c r="T2181" s="177">
        <f t="shared" si="67"/>
        <v>-1</v>
      </c>
      <c r="U2181" s="203">
        <v>2.89</v>
      </c>
      <c r="V2181" s="203">
        <v>3.33</v>
      </c>
      <c r="W2181" s="203">
        <v>3.87</v>
      </c>
      <c r="X2181" s="203">
        <v>4.61</v>
      </c>
      <c r="Y2181" s="203">
        <v>5.15</v>
      </c>
      <c r="Z2181" s="203">
        <v>5.17</v>
      </c>
      <c r="AA2181" s="203">
        <v>5</v>
      </c>
      <c r="AB2181" s="203">
        <v>4.39</v>
      </c>
      <c r="AC2181" s="203">
        <v>3.52</v>
      </c>
      <c r="AD2181" s="203">
        <v>3.04</v>
      </c>
      <c r="AE2181" s="203">
        <v>2.78</v>
      </c>
      <c r="AF2181" s="203">
        <v>2.64</v>
      </c>
      <c r="AG2181" s="179">
        <v>3.19015049361907</v>
      </c>
      <c r="AH2181" s="179">
        <v>3.67584814662682</v>
      </c>
      <c r="AI2181" s="179">
        <v>4.2719316298636</v>
      </c>
      <c r="AJ2181" s="179">
        <v>5.08878677355845</v>
      </c>
      <c r="AK2181" s="179">
        <v>5.68487025679523</v>
      </c>
      <c r="AL2181" s="179">
        <v>5.70694742284104</v>
      </c>
      <c r="AM2181" s="179">
        <v>5.51929151145168</v>
      </c>
      <c r="AN2181" s="179">
        <v>4.84593794705457</v>
      </c>
      <c r="AO2181" s="179">
        <v>3.88558122406198</v>
      </c>
      <c r="AP2181" s="179">
        <v>3.35572923896262</v>
      </c>
      <c r="AQ2181" s="179">
        <v>3.06872608036713</v>
      </c>
      <c r="AR2181" s="179">
        <v>2.91418591804649</v>
      </c>
      <c r="AS2181" s="177">
        <v>0.8</v>
      </c>
      <c r="AT2181" s="180">
        <v>1.02647772157162</v>
      </c>
      <c r="AU2181" s="181">
        <v>2174</v>
      </c>
    </row>
    <row r="2182" customHeight="1" spans="1:47">
      <c r="A2182" s="184" t="s">
        <v>2459</v>
      </c>
      <c r="B2182" s="185" t="s">
        <v>2476</v>
      </c>
      <c r="C2182" s="167" t="s">
        <v>2488</v>
      </c>
      <c r="D2182" s="186">
        <v>0</v>
      </c>
      <c r="E2182" s="186">
        <v>0.75</v>
      </c>
      <c r="F2182" s="186" t="s">
        <v>2462</v>
      </c>
      <c r="G2182" s="187"/>
      <c r="H2182" s="186" t="s">
        <v>160</v>
      </c>
      <c r="I2182" s="196" t="s">
        <v>160</v>
      </c>
      <c r="J2182" s="186" t="s">
        <v>160</v>
      </c>
      <c r="K2182" s="196" t="s">
        <v>160</v>
      </c>
      <c r="L2182" s="171">
        <v>0.3346</v>
      </c>
      <c r="M2182" s="172">
        <v>964</v>
      </c>
      <c r="N2182" s="173">
        <v>106.52</v>
      </c>
      <c r="O2182" s="173">
        <v>33.92</v>
      </c>
      <c r="Q2182" s="175">
        <v>28.52</v>
      </c>
      <c r="S2182" s="174">
        <f t="shared" si="66"/>
        <v>1.066288</v>
      </c>
      <c r="T2182" s="177">
        <f t="shared" si="67"/>
        <v>-1</v>
      </c>
      <c r="U2182" s="203">
        <v>2.71</v>
      </c>
      <c r="V2182" s="203">
        <v>3.08</v>
      </c>
      <c r="W2182" s="203">
        <v>3.56</v>
      </c>
      <c r="X2182" s="203">
        <v>4.31</v>
      </c>
      <c r="Y2182" s="203">
        <v>4.95</v>
      </c>
      <c r="Z2182" s="203">
        <v>4.9</v>
      </c>
      <c r="AA2182" s="203">
        <v>4.79</v>
      </c>
      <c r="AB2182" s="203">
        <v>4.37</v>
      </c>
      <c r="AC2182" s="203">
        <v>3.32</v>
      </c>
      <c r="AD2182" s="203">
        <v>2.75</v>
      </c>
      <c r="AE2182" s="203">
        <v>2.55</v>
      </c>
      <c r="AF2182" s="203">
        <v>2.49</v>
      </c>
      <c r="AG2182" s="179">
        <v>2.9342846960671</v>
      </c>
      <c r="AH2182" s="179">
        <v>3.3349065918401</v>
      </c>
      <c r="AI2182" s="179">
        <v>3.85463229446453</v>
      </c>
      <c r="AJ2182" s="179">
        <v>4.66670370481521</v>
      </c>
      <c r="AK2182" s="179">
        <v>5.35967130831445</v>
      </c>
      <c r="AL2182" s="179">
        <v>5.30553321429107</v>
      </c>
      <c r="AM2182" s="179">
        <v>5.18642940743964</v>
      </c>
      <c r="AN2182" s="179">
        <v>4.73166941764326</v>
      </c>
      <c r="AO2182" s="179">
        <v>3.59476944315232</v>
      </c>
      <c r="AP2182" s="179">
        <v>2.97759517128581</v>
      </c>
      <c r="AQ2182" s="179">
        <v>2.76104279519229</v>
      </c>
      <c r="AR2182" s="179">
        <v>2.69607708236424</v>
      </c>
      <c r="AS2182" s="177">
        <v>0.8</v>
      </c>
      <c r="AT2182" s="180">
        <v>1.02272827025208</v>
      </c>
      <c r="AU2182" s="181">
        <v>2175</v>
      </c>
    </row>
    <row r="2183" customHeight="1" spans="1:47">
      <c r="A2183" s="184" t="s">
        <v>2459</v>
      </c>
      <c r="B2183" s="185" t="s">
        <v>2476</v>
      </c>
      <c r="C2183" s="167" t="s">
        <v>2489</v>
      </c>
      <c r="D2183" s="186">
        <v>0</v>
      </c>
      <c r="E2183" s="186">
        <v>0.75</v>
      </c>
      <c r="F2183" s="186" t="s">
        <v>2462</v>
      </c>
      <c r="G2183" s="187"/>
      <c r="H2183" s="186" t="s">
        <v>160</v>
      </c>
      <c r="I2183" s="196" t="s">
        <v>160</v>
      </c>
      <c r="J2183" s="186" t="s">
        <v>160</v>
      </c>
      <c r="K2183" s="196" t="s">
        <v>160</v>
      </c>
      <c r="L2183" s="171">
        <v>0.3346</v>
      </c>
      <c r="M2183" s="172">
        <v>1549</v>
      </c>
      <c r="N2183" s="173">
        <v>107.32</v>
      </c>
      <c r="O2183" s="173">
        <v>34.07</v>
      </c>
      <c r="Q2183" s="175">
        <v>30.17</v>
      </c>
      <c r="S2183" s="174">
        <f t="shared" si="66"/>
        <v>1.129616</v>
      </c>
      <c r="T2183" s="177">
        <f t="shared" si="67"/>
        <v>-1</v>
      </c>
      <c r="U2183" s="203">
        <v>2.89</v>
      </c>
      <c r="V2183" s="203">
        <v>3.33</v>
      </c>
      <c r="W2183" s="203">
        <v>3.87</v>
      </c>
      <c r="X2183" s="203">
        <v>4.61</v>
      </c>
      <c r="Y2183" s="203">
        <v>5.15</v>
      </c>
      <c r="Z2183" s="203">
        <v>5.17</v>
      </c>
      <c r="AA2183" s="203">
        <v>5</v>
      </c>
      <c r="AB2183" s="203">
        <v>4.39</v>
      </c>
      <c r="AC2183" s="203">
        <v>3.52</v>
      </c>
      <c r="AD2183" s="203">
        <v>3.04</v>
      </c>
      <c r="AE2183" s="203">
        <v>2.78</v>
      </c>
      <c r="AF2183" s="203">
        <v>2.64</v>
      </c>
      <c r="AG2183" s="179">
        <v>3.16790272092463</v>
      </c>
      <c r="AH2183" s="179">
        <v>3.65021316978513</v>
      </c>
      <c r="AI2183" s="179">
        <v>4.24213962975029</v>
      </c>
      <c r="AJ2183" s="179">
        <v>5.05329811192476</v>
      </c>
      <c r="AK2183" s="179">
        <v>5.64522457188992</v>
      </c>
      <c r="AL2183" s="179">
        <v>5.66714777411085</v>
      </c>
      <c r="AM2183" s="179">
        <v>5.48080055523293</v>
      </c>
      <c r="AN2183" s="179">
        <v>4.81214288749451</v>
      </c>
      <c r="AO2183" s="179">
        <v>3.85848359088398</v>
      </c>
      <c r="AP2183" s="179">
        <v>3.33232673758162</v>
      </c>
      <c r="AQ2183" s="179">
        <v>3.04732510870951</v>
      </c>
      <c r="AR2183" s="179">
        <v>2.89386269316299</v>
      </c>
      <c r="AS2183" s="177">
        <v>0.8</v>
      </c>
      <c r="AT2183" s="180">
        <v>1.02473994528244</v>
      </c>
      <c r="AU2183" s="181">
        <v>2176</v>
      </c>
    </row>
    <row r="2184" customHeight="1" spans="1:47">
      <c r="A2184" s="184" t="s">
        <v>2459</v>
      </c>
      <c r="B2184" s="185" t="s">
        <v>2490</v>
      </c>
      <c r="C2184" s="167" t="s">
        <v>2491</v>
      </c>
      <c r="D2184" s="186">
        <v>0</v>
      </c>
      <c r="E2184" s="186">
        <v>0.75</v>
      </c>
      <c r="F2184" s="186" t="s">
        <v>2462</v>
      </c>
      <c r="G2184" s="187"/>
      <c r="H2184" s="186" t="s">
        <v>160</v>
      </c>
      <c r="I2184" s="196" t="s">
        <v>160</v>
      </c>
      <c r="J2184" s="186" t="s">
        <v>160</v>
      </c>
      <c r="K2184" s="196" t="s">
        <v>160</v>
      </c>
      <c r="L2184" s="171">
        <v>0.3346</v>
      </c>
      <c r="M2184" s="172">
        <v>383</v>
      </c>
      <c r="N2184" s="173">
        <v>108.7</v>
      </c>
      <c r="O2184" s="173">
        <v>34.33</v>
      </c>
      <c r="Q2184" s="175">
        <v>29.93</v>
      </c>
      <c r="S2184" s="174">
        <f t="shared" si="66"/>
        <v>1.14812</v>
      </c>
      <c r="T2184" s="177">
        <f t="shared" si="67"/>
        <v>-1</v>
      </c>
      <c r="U2184" s="203">
        <v>2.84</v>
      </c>
      <c r="V2184" s="203">
        <v>3.34</v>
      </c>
      <c r="W2184" s="203">
        <v>3.85</v>
      </c>
      <c r="X2184" s="203">
        <v>4.81</v>
      </c>
      <c r="Y2184" s="203">
        <v>5.29</v>
      </c>
      <c r="Z2184" s="203">
        <v>5.27</v>
      </c>
      <c r="AA2184" s="203">
        <v>5.11</v>
      </c>
      <c r="AB2184" s="203">
        <v>4.57</v>
      </c>
      <c r="AC2184" s="203">
        <v>3.69</v>
      </c>
      <c r="AD2184" s="203">
        <v>3.06</v>
      </c>
      <c r="AE2184" s="203">
        <v>2.71</v>
      </c>
      <c r="AF2184" s="203">
        <v>2.61</v>
      </c>
      <c r="AG2184" s="179">
        <v>3.11045451694945</v>
      </c>
      <c r="AH2184" s="179">
        <v>3.65806974880674</v>
      </c>
      <c r="AI2184" s="179">
        <v>4.21663728530119</v>
      </c>
      <c r="AJ2184" s="179">
        <v>5.2680585304672</v>
      </c>
      <c r="AK2184" s="179">
        <v>5.7937691530502</v>
      </c>
      <c r="AL2184" s="179">
        <v>5.77186454377591</v>
      </c>
      <c r="AM2184" s="179">
        <v>5.59662766958158</v>
      </c>
      <c r="AN2184" s="179">
        <v>5.0052032191757</v>
      </c>
      <c r="AO2184" s="179">
        <v>4.04140041110685</v>
      </c>
      <c r="AP2184" s="179">
        <v>3.35140521896666</v>
      </c>
      <c r="AQ2184" s="179">
        <v>2.96807455666655</v>
      </c>
      <c r="AR2184" s="179">
        <v>2.85855151029509</v>
      </c>
      <c r="AS2184" s="177">
        <v>0.8</v>
      </c>
      <c r="AT2184" s="180">
        <v>1.02247955406651</v>
      </c>
      <c r="AU2184" s="181">
        <v>2177</v>
      </c>
    </row>
    <row r="2185" customHeight="1" spans="1:47">
      <c r="A2185" s="184" t="s">
        <v>2459</v>
      </c>
      <c r="B2185" s="185" t="s">
        <v>2490</v>
      </c>
      <c r="C2185" s="167" t="s">
        <v>2492</v>
      </c>
      <c r="D2185" s="186">
        <v>0</v>
      </c>
      <c r="E2185" s="186">
        <v>0.75</v>
      </c>
      <c r="F2185" s="186" t="s">
        <v>2462</v>
      </c>
      <c r="G2185" s="187"/>
      <c r="H2185" s="186" t="s">
        <v>160</v>
      </c>
      <c r="I2185" s="196" t="s">
        <v>160</v>
      </c>
      <c r="J2185" s="186" t="s">
        <v>160</v>
      </c>
      <c r="K2185" s="196" t="s">
        <v>160</v>
      </c>
      <c r="L2185" s="171">
        <v>0.3346</v>
      </c>
      <c r="M2185" s="172">
        <v>388</v>
      </c>
      <c r="N2185" s="173">
        <v>108.72</v>
      </c>
      <c r="O2185" s="173">
        <v>34.35</v>
      </c>
      <c r="Q2185" s="175">
        <v>29.95</v>
      </c>
      <c r="S2185" s="174">
        <f t="shared" si="66"/>
        <v>1.14812</v>
      </c>
      <c r="T2185" s="177">
        <f t="shared" si="67"/>
        <v>-1</v>
      </c>
      <c r="U2185" s="203">
        <v>2.84</v>
      </c>
      <c r="V2185" s="203">
        <v>3.34</v>
      </c>
      <c r="W2185" s="203">
        <v>3.85</v>
      </c>
      <c r="X2185" s="203">
        <v>4.81</v>
      </c>
      <c r="Y2185" s="203">
        <v>5.29</v>
      </c>
      <c r="Z2185" s="203">
        <v>5.27</v>
      </c>
      <c r="AA2185" s="203">
        <v>5.11</v>
      </c>
      <c r="AB2185" s="203">
        <v>4.57</v>
      </c>
      <c r="AC2185" s="203">
        <v>3.69</v>
      </c>
      <c r="AD2185" s="203">
        <v>3.06</v>
      </c>
      <c r="AE2185" s="203">
        <v>2.71</v>
      </c>
      <c r="AF2185" s="203">
        <v>2.61</v>
      </c>
      <c r="AG2185" s="179">
        <v>3.1114835383061</v>
      </c>
      <c r="AH2185" s="179">
        <v>3.6592799358952</v>
      </c>
      <c r="AI2185" s="179">
        <v>4.21803226143609</v>
      </c>
      <c r="AJ2185" s="179">
        <v>5.26980134480716</v>
      </c>
      <c r="AK2185" s="179">
        <v>5.7956858864927</v>
      </c>
      <c r="AL2185" s="179">
        <v>5.77377403058914</v>
      </c>
      <c r="AM2185" s="179">
        <v>5.59847918336062</v>
      </c>
      <c r="AN2185" s="179">
        <v>5.00685907396439</v>
      </c>
      <c r="AO2185" s="179">
        <v>4.04273741420757</v>
      </c>
      <c r="AP2185" s="179">
        <v>3.3525139532453</v>
      </c>
      <c r="AQ2185" s="179">
        <v>2.96905647493293</v>
      </c>
      <c r="AR2185" s="179">
        <v>2.85949719541511</v>
      </c>
      <c r="AS2185" s="177">
        <v>0.8</v>
      </c>
      <c r="AT2185" s="180">
        <v>1.02692795517583</v>
      </c>
      <c r="AU2185" s="181">
        <v>2178</v>
      </c>
    </row>
    <row r="2186" customHeight="1" spans="1:47">
      <c r="A2186" s="184" t="s">
        <v>2459</v>
      </c>
      <c r="B2186" s="185" t="s">
        <v>2490</v>
      </c>
      <c r="C2186" s="167" t="s">
        <v>2493</v>
      </c>
      <c r="D2186" s="186">
        <v>0</v>
      </c>
      <c r="E2186" s="186">
        <v>0.75</v>
      </c>
      <c r="F2186" s="186" t="s">
        <v>2462</v>
      </c>
      <c r="G2186" s="187"/>
      <c r="H2186" s="186" t="s">
        <v>160</v>
      </c>
      <c r="I2186" s="196" t="s">
        <v>160</v>
      </c>
      <c r="J2186" s="186" t="s">
        <v>160</v>
      </c>
      <c r="K2186" s="196" t="s">
        <v>160</v>
      </c>
      <c r="L2186" s="171">
        <v>0.3346</v>
      </c>
      <c r="M2186" s="172">
        <v>460</v>
      </c>
      <c r="N2186" s="173">
        <v>108.07</v>
      </c>
      <c r="O2186" s="173">
        <v>34.28</v>
      </c>
      <c r="Q2186" s="175">
        <v>29.88</v>
      </c>
      <c r="S2186" s="174">
        <f t="shared" si="66"/>
        <v>1.14812</v>
      </c>
      <c r="T2186" s="177">
        <f t="shared" si="67"/>
        <v>-1</v>
      </c>
      <c r="U2186" s="203">
        <v>2.84</v>
      </c>
      <c r="V2186" s="203">
        <v>3.34</v>
      </c>
      <c r="W2186" s="203">
        <v>3.85</v>
      </c>
      <c r="X2186" s="203">
        <v>4.81</v>
      </c>
      <c r="Y2186" s="203">
        <v>5.29</v>
      </c>
      <c r="Z2186" s="203">
        <v>5.27</v>
      </c>
      <c r="AA2186" s="203">
        <v>5.11</v>
      </c>
      <c r="AB2186" s="203">
        <v>4.57</v>
      </c>
      <c r="AC2186" s="203">
        <v>3.69</v>
      </c>
      <c r="AD2186" s="203">
        <v>3.06</v>
      </c>
      <c r="AE2186" s="203">
        <v>2.71</v>
      </c>
      <c r="AF2186" s="203">
        <v>2.61</v>
      </c>
      <c r="AG2186" s="179">
        <v>3.10922760687036</v>
      </c>
      <c r="AH2186" s="179">
        <v>3.65662683343204</v>
      </c>
      <c r="AI2186" s="179">
        <v>4.21497404452496</v>
      </c>
      <c r="AJ2186" s="179">
        <v>5.26598055952339</v>
      </c>
      <c r="AK2186" s="179">
        <v>5.79148381702261</v>
      </c>
      <c r="AL2186" s="179">
        <v>5.76958784796014</v>
      </c>
      <c r="AM2186" s="179">
        <v>5.5944200954604</v>
      </c>
      <c r="AN2186" s="179">
        <v>5.00322893077379</v>
      </c>
      <c r="AO2186" s="179">
        <v>4.03980629202522</v>
      </c>
      <c r="AP2186" s="179">
        <v>3.3500832665575</v>
      </c>
      <c r="AQ2186" s="179">
        <v>2.96690380796432</v>
      </c>
      <c r="AR2186" s="179">
        <v>2.85742396265199</v>
      </c>
      <c r="AS2186" s="177">
        <v>0.8</v>
      </c>
      <c r="AT2186" s="180">
        <v>1.0283635552706</v>
      </c>
      <c r="AU2186" s="181">
        <v>2179</v>
      </c>
    </row>
    <row r="2187" customHeight="1" spans="1:47">
      <c r="A2187" s="184" t="s">
        <v>2459</v>
      </c>
      <c r="B2187" s="185" t="s">
        <v>2490</v>
      </c>
      <c r="C2187" s="167" t="s">
        <v>2494</v>
      </c>
      <c r="D2187" s="186">
        <v>0</v>
      </c>
      <c r="E2187" s="186">
        <v>0.75</v>
      </c>
      <c r="F2187" s="186" t="s">
        <v>2462</v>
      </c>
      <c r="G2187" s="187"/>
      <c r="H2187" s="186" t="s">
        <v>160</v>
      </c>
      <c r="I2187" s="196" t="s">
        <v>160</v>
      </c>
      <c r="J2187" s="186" t="s">
        <v>160</v>
      </c>
      <c r="K2187" s="196" t="s">
        <v>160</v>
      </c>
      <c r="L2187" s="171">
        <v>0.3346</v>
      </c>
      <c r="M2187" s="172">
        <v>406</v>
      </c>
      <c r="N2187" s="173">
        <v>108.73</v>
      </c>
      <c r="O2187" s="173">
        <v>34.33</v>
      </c>
      <c r="Q2187" s="175">
        <v>29.93</v>
      </c>
      <c r="S2187" s="174">
        <f t="shared" ref="S2187:S2250" si="68">(U2187*31+V2187*28+W2187*31+X2187*30+Y2187*31+Z2187*30+AA2187*31+AB2187*31+AC2187*30+AD2187*31+AE2187*30+AF2187*31)*AS2187/1000</f>
        <v>1.14812</v>
      </c>
      <c r="T2187" s="177">
        <f t="shared" ref="T2187:T2250" si="69">P2187/S2187-1</f>
        <v>-1</v>
      </c>
      <c r="U2187" s="203">
        <v>2.84</v>
      </c>
      <c r="V2187" s="203">
        <v>3.34</v>
      </c>
      <c r="W2187" s="203">
        <v>3.85</v>
      </c>
      <c r="X2187" s="203">
        <v>4.81</v>
      </c>
      <c r="Y2187" s="203">
        <v>5.29</v>
      </c>
      <c r="Z2187" s="203">
        <v>5.27</v>
      </c>
      <c r="AA2187" s="203">
        <v>5.11</v>
      </c>
      <c r="AB2187" s="203">
        <v>4.57</v>
      </c>
      <c r="AC2187" s="203">
        <v>3.69</v>
      </c>
      <c r="AD2187" s="203">
        <v>3.06</v>
      </c>
      <c r="AE2187" s="203">
        <v>2.71</v>
      </c>
      <c r="AF2187" s="203">
        <v>2.61</v>
      </c>
      <c r="AG2187" s="179">
        <v>3.11045451694945</v>
      </c>
      <c r="AH2187" s="179">
        <v>3.65806974880674</v>
      </c>
      <c r="AI2187" s="179">
        <v>4.21663728530119</v>
      </c>
      <c r="AJ2187" s="179">
        <v>5.2680585304672</v>
      </c>
      <c r="AK2187" s="179">
        <v>5.7937691530502</v>
      </c>
      <c r="AL2187" s="179">
        <v>5.77186454377591</v>
      </c>
      <c r="AM2187" s="179">
        <v>5.59662766958158</v>
      </c>
      <c r="AN2187" s="179">
        <v>5.0052032191757</v>
      </c>
      <c r="AO2187" s="179">
        <v>4.04140041110685</v>
      </c>
      <c r="AP2187" s="179">
        <v>3.35140521896666</v>
      </c>
      <c r="AQ2187" s="179">
        <v>2.96807455666655</v>
      </c>
      <c r="AR2187" s="179">
        <v>2.85855151029509</v>
      </c>
      <c r="AS2187" s="177">
        <v>0.8</v>
      </c>
      <c r="AT2187" s="180">
        <v>1.04016398118943</v>
      </c>
      <c r="AU2187" s="181">
        <v>2180</v>
      </c>
    </row>
    <row r="2188" customHeight="1" spans="1:47">
      <c r="A2188" s="184" t="s">
        <v>2459</v>
      </c>
      <c r="B2188" s="185" t="s">
        <v>2490</v>
      </c>
      <c r="C2188" s="167" t="s">
        <v>2495</v>
      </c>
      <c r="D2188" s="186">
        <v>0</v>
      </c>
      <c r="E2188" s="186">
        <v>0.75</v>
      </c>
      <c r="F2188" s="186" t="s">
        <v>2462</v>
      </c>
      <c r="G2188" s="187"/>
      <c r="H2188" s="186" t="s">
        <v>160</v>
      </c>
      <c r="I2188" s="196" t="s">
        <v>160</v>
      </c>
      <c r="J2188" s="186" t="s">
        <v>160</v>
      </c>
      <c r="K2188" s="196" t="s">
        <v>160</v>
      </c>
      <c r="L2188" s="171">
        <v>0.3346</v>
      </c>
      <c r="M2188" s="172">
        <v>424</v>
      </c>
      <c r="N2188" s="173">
        <v>108.93</v>
      </c>
      <c r="O2188" s="173">
        <v>34.62</v>
      </c>
      <c r="Q2188" s="175">
        <v>30.42</v>
      </c>
      <c r="S2188" s="174">
        <f t="shared" si="68"/>
        <v>1.14812</v>
      </c>
      <c r="T2188" s="177">
        <f t="shared" si="69"/>
        <v>-1</v>
      </c>
      <c r="U2188" s="203">
        <v>2.84</v>
      </c>
      <c r="V2188" s="203">
        <v>3.34</v>
      </c>
      <c r="W2188" s="203">
        <v>3.85</v>
      </c>
      <c r="X2188" s="203">
        <v>4.81</v>
      </c>
      <c r="Y2188" s="203">
        <v>5.29</v>
      </c>
      <c r="Z2188" s="203">
        <v>5.27</v>
      </c>
      <c r="AA2188" s="203">
        <v>5.11</v>
      </c>
      <c r="AB2188" s="203">
        <v>4.57</v>
      </c>
      <c r="AC2188" s="203">
        <v>3.69</v>
      </c>
      <c r="AD2188" s="203">
        <v>3.06</v>
      </c>
      <c r="AE2188" s="203">
        <v>2.71</v>
      </c>
      <c r="AF2188" s="203">
        <v>2.61</v>
      </c>
      <c r="AG2188" s="179">
        <v>3.12078430826046</v>
      </c>
      <c r="AH2188" s="179">
        <v>3.67021816534857</v>
      </c>
      <c r="AI2188" s="179">
        <v>4.23064069957844</v>
      </c>
      <c r="AJ2188" s="179">
        <v>5.28555370518761</v>
      </c>
      <c r="AK2188" s="179">
        <v>5.8130102079922</v>
      </c>
      <c r="AL2188" s="179">
        <v>5.79103285370867</v>
      </c>
      <c r="AM2188" s="179">
        <v>5.61521401944048</v>
      </c>
      <c r="AN2188" s="179">
        <v>5.02182545378532</v>
      </c>
      <c r="AO2188" s="179">
        <v>4.05482186531025</v>
      </c>
      <c r="AP2188" s="179">
        <v>3.36253520537923</v>
      </c>
      <c r="AQ2188" s="179">
        <v>2.97793150541755</v>
      </c>
      <c r="AR2188" s="179">
        <v>2.86804473399993</v>
      </c>
      <c r="AS2188" s="177">
        <v>0.8</v>
      </c>
      <c r="AT2188" s="180">
        <v>1.04016398118943</v>
      </c>
      <c r="AU2188" s="181">
        <v>2181</v>
      </c>
    </row>
    <row r="2189" customHeight="1" spans="1:47">
      <c r="A2189" s="184" t="s">
        <v>2459</v>
      </c>
      <c r="B2189" s="185" t="s">
        <v>2490</v>
      </c>
      <c r="C2189" s="167" t="s">
        <v>2496</v>
      </c>
      <c r="D2189" s="186">
        <v>0</v>
      </c>
      <c r="E2189" s="186">
        <v>0.75</v>
      </c>
      <c r="F2189" s="186" t="s">
        <v>2462</v>
      </c>
      <c r="G2189" s="187"/>
      <c r="H2189" s="186" t="s">
        <v>160</v>
      </c>
      <c r="I2189" s="196" t="s">
        <v>160</v>
      </c>
      <c r="J2189" s="186" t="s">
        <v>160</v>
      </c>
      <c r="K2189" s="196" t="s">
        <v>160</v>
      </c>
      <c r="L2189" s="171">
        <v>0.3346</v>
      </c>
      <c r="M2189" s="172">
        <v>404</v>
      </c>
      <c r="N2189" s="173">
        <v>108.83</v>
      </c>
      <c r="O2189" s="173">
        <v>34.53</v>
      </c>
      <c r="Q2189" s="175">
        <v>30.23</v>
      </c>
      <c r="S2189" s="174">
        <f t="shared" si="68"/>
        <v>1.14812</v>
      </c>
      <c r="T2189" s="177">
        <f t="shared" si="69"/>
        <v>-1</v>
      </c>
      <c r="U2189" s="203">
        <v>2.84</v>
      </c>
      <c r="V2189" s="203">
        <v>3.34</v>
      </c>
      <c r="W2189" s="203">
        <v>3.85</v>
      </c>
      <c r="X2189" s="203">
        <v>4.81</v>
      </c>
      <c r="Y2189" s="203">
        <v>5.29</v>
      </c>
      <c r="Z2189" s="203">
        <v>5.27</v>
      </c>
      <c r="AA2189" s="203">
        <v>5.11</v>
      </c>
      <c r="AB2189" s="203">
        <v>4.57</v>
      </c>
      <c r="AC2189" s="203">
        <v>3.69</v>
      </c>
      <c r="AD2189" s="203">
        <v>3.06</v>
      </c>
      <c r="AE2189" s="203">
        <v>2.71</v>
      </c>
      <c r="AF2189" s="203">
        <v>2.61</v>
      </c>
      <c r="AG2189" s="179">
        <v>3.11734104449012</v>
      </c>
      <c r="AH2189" s="179">
        <v>3.66616869316796</v>
      </c>
      <c r="AI2189" s="179">
        <v>4.22597289481936</v>
      </c>
      <c r="AJ2189" s="179">
        <v>5.27972198028081</v>
      </c>
      <c r="AK2189" s="179">
        <v>5.80659652301153</v>
      </c>
      <c r="AL2189" s="179">
        <v>5.78464341706442</v>
      </c>
      <c r="AM2189" s="179">
        <v>5.60901856948751</v>
      </c>
      <c r="AN2189" s="179">
        <v>5.01628470891544</v>
      </c>
      <c r="AO2189" s="179">
        <v>4.05034804724245</v>
      </c>
      <c r="AP2189" s="179">
        <v>3.35882520990837</v>
      </c>
      <c r="AQ2189" s="179">
        <v>2.97464585583388</v>
      </c>
      <c r="AR2189" s="179">
        <v>2.86488032609832</v>
      </c>
      <c r="AS2189" s="177">
        <v>0.8</v>
      </c>
      <c r="AT2189" s="180">
        <v>1.03841205512938</v>
      </c>
      <c r="AU2189" s="181">
        <v>2182</v>
      </c>
    </row>
    <row r="2190" customHeight="1" spans="1:47">
      <c r="A2190" s="184" t="s">
        <v>2459</v>
      </c>
      <c r="B2190" s="185" t="s">
        <v>2490</v>
      </c>
      <c r="C2190" s="167" t="s">
        <v>2497</v>
      </c>
      <c r="D2190" s="186">
        <v>0</v>
      </c>
      <c r="E2190" s="186">
        <v>0.75</v>
      </c>
      <c r="F2190" s="186" t="s">
        <v>2462</v>
      </c>
      <c r="G2190" s="187"/>
      <c r="H2190" s="186" t="s">
        <v>160</v>
      </c>
      <c r="I2190" s="196" t="s">
        <v>160</v>
      </c>
      <c r="J2190" s="186" t="s">
        <v>160</v>
      </c>
      <c r="K2190" s="196" t="s">
        <v>160</v>
      </c>
      <c r="L2190" s="171">
        <v>0.3346</v>
      </c>
      <c r="M2190" s="172">
        <v>642</v>
      </c>
      <c r="N2190" s="173">
        <v>108.23</v>
      </c>
      <c r="O2190" s="173">
        <v>34.53</v>
      </c>
      <c r="Q2190" s="175">
        <v>30.23</v>
      </c>
      <c r="S2190" s="174">
        <f t="shared" si="68"/>
        <v>1.14812</v>
      </c>
      <c r="T2190" s="177">
        <f t="shared" si="69"/>
        <v>-1</v>
      </c>
      <c r="U2190" s="203">
        <v>2.84</v>
      </c>
      <c r="V2190" s="203">
        <v>3.34</v>
      </c>
      <c r="W2190" s="203">
        <v>3.85</v>
      </c>
      <c r="X2190" s="203">
        <v>4.81</v>
      </c>
      <c r="Y2190" s="203">
        <v>5.29</v>
      </c>
      <c r="Z2190" s="203">
        <v>5.27</v>
      </c>
      <c r="AA2190" s="203">
        <v>5.11</v>
      </c>
      <c r="AB2190" s="203">
        <v>4.57</v>
      </c>
      <c r="AC2190" s="203">
        <v>3.69</v>
      </c>
      <c r="AD2190" s="203">
        <v>3.06</v>
      </c>
      <c r="AE2190" s="203">
        <v>2.71</v>
      </c>
      <c r="AF2190" s="203">
        <v>2.61</v>
      </c>
      <c r="AG2190" s="179">
        <v>3.11734104449012</v>
      </c>
      <c r="AH2190" s="179">
        <v>3.66616869316796</v>
      </c>
      <c r="AI2190" s="179">
        <v>4.22597289481936</v>
      </c>
      <c r="AJ2190" s="179">
        <v>5.27972198028081</v>
      </c>
      <c r="AK2190" s="179">
        <v>5.80659652301153</v>
      </c>
      <c r="AL2190" s="179">
        <v>5.78464341706442</v>
      </c>
      <c r="AM2190" s="179">
        <v>5.60901856948751</v>
      </c>
      <c r="AN2190" s="179">
        <v>5.01628470891544</v>
      </c>
      <c r="AO2190" s="179">
        <v>4.05034804724245</v>
      </c>
      <c r="AP2190" s="179">
        <v>3.35882520990837</v>
      </c>
      <c r="AQ2190" s="179">
        <v>2.97464585583388</v>
      </c>
      <c r="AR2190" s="179">
        <v>2.86488032609832</v>
      </c>
      <c r="AS2190" s="177">
        <v>0.8</v>
      </c>
      <c r="AT2190" s="180">
        <v>1.04094639640741</v>
      </c>
      <c r="AU2190" s="181">
        <v>2183</v>
      </c>
    </row>
    <row r="2191" customHeight="1" spans="1:47">
      <c r="A2191" s="184" t="s">
        <v>2459</v>
      </c>
      <c r="B2191" s="185" t="s">
        <v>2490</v>
      </c>
      <c r="C2191" s="167" t="s">
        <v>2498</v>
      </c>
      <c r="D2191" s="186">
        <v>0</v>
      </c>
      <c r="E2191" s="186">
        <v>0.75</v>
      </c>
      <c r="F2191" s="186" t="s">
        <v>2462</v>
      </c>
      <c r="G2191" s="187"/>
      <c r="H2191" s="186" t="s">
        <v>160</v>
      </c>
      <c r="I2191" s="196" t="s">
        <v>160</v>
      </c>
      <c r="J2191" s="186" t="s">
        <v>160</v>
      </c>
      <c r="K2191" s="196" t="s">
        <v>160</v>
      </c>
      <c r="L2191" s="171">
        <v>0.3346</v>
      </c>
      <c r="M2191" s="172">
        <v>557</v>
      </c>
      <c r="N2191" s="173">
        <v>108.42</v>
      </c>
      <c r="O2191" s="173">
        <v>34.48</v>
      </c>
      <c r="Q2191" s="175">
        <v>30.08</v>
      </c>
      <c r="S2191" s="174">
        <f t="shared" si="68"/>
        <v>1.14812</v>
      </c>
      <c r="T2191" s="177">
        <f t="shared" si="69"/>
        <v>-1</v>
      </c>
      <c r="U2191" s="203">
        <v>2.84</v>
      </c>
      <c r="V2191" s="203">
        <v>3.34</v>
      </c>
      <c r="W2191" s="203">
        <v>3.85</v>
      </c>
      <c r="X2191" s="203">
        <v>4.81</v>
      </c>
      <c r="Y2191" s="203">
        <v>5.29</v>
      </c>
      <c r="Z2191" s="203">
        <v>5.27</v>
      </c>
      <c r="AA2191" s="203">
        <v>5.11</v>
      </c>
      <c r="AB2191" s="203">
        <v>4.57</v>
      </c>
      <c r="AC2191" s="203">
        <v>3.69</v>
      </c>
      <c r="AD2191" s="203">
        <v>3.06</v>
      </c>
      <c r="AE2191" s="203">
        <v>2.71</v>
      </c>
      <c r="AF2191" s="203">
        <v>2.61</v>
      </c>
      <c r="AG2191" s="179">
        <v>3.11468933560952</v>
      </c>
      <c r="AH2191" s="179">
        <v>3.66305013413232</v>
      </c>
      <c r="AI2191" s="179">
        <v>4.22237814862558</v>
      </c>
      <c r="AJ2191" s="179">
        <v>5.27523088178936</v>
      </c>
      <c r="AK2191" s="179">
        <v>5.80165724837125</v>
      </c>
      <c r="AL2191" s="179">
        <v>5.77972281643034</v>
      </c>
      <c r="AM2191" s="179">
        <v>5.60424736090304</v>
      </c>
      <c r="AN2191" s="179">
        <v>5.01201769849841</v>
      </c>
      <c r="AO2191" s="179">
        <v>4.04690269309828</v>
      </c>
      <c r="AP2191" s="179">
        <v>3.35596808695955</v>
      </c>
      <c r="AQ2191" s="179">
        <v>2.97211552799359</v>
      </c>
      <c r="AR2191" s="179">
        <v>2.86244336828903</v>
      </c>
      <c r="AS2191" s="177">
        <v>0.8</v>
      </c>
      <c r="AT2191" s="180">
        <v>1.0427638817575</v>
      </c>
      <c r="AU2191" s="181">
        <v>2184</v>
      </c>
    </row>
    <row r="2192" customHeight="1" spans="1:47">
      <c r="A2192" s="184" t="s">
        <v>2459</v>
      </c>
      <c r="B2192" s="185" t="s">
        <v>2490</v>
      </c>
      <c r="C2192" s="167" t="s">
        <v>2499</v>
      </c>
      <c r="D2192" s="186">
        <v>0</v>
      </c>
      <c r="E2192" s="186">
        <v>0.75</v>
      </c>
      <c r="F2192" s="186" t="s">
        <v>2462</v>
      </c>
      <c r="G2192" s="187"/>
      <c r="H2192" s="186" t="s">
        <v>160</v>
      </c>
      <c r="I2192" s="196" t="s">
        <v>160</v>
      </c>
      <c r="J2192" s="186" t="s">
        <v>160</v>
      </c>
      <c r="K2192" s="196" t="s">
        <v>160</v>
      </c>
      <c r="L2192" s="171">
        <v>0.3346</v>
      </c>
      <c r="M2192" s="172">
        <v>981</v>
      </c>
      <c r="N2192" s="173">
        <v>108.13</v>
      </c>
      <c r="O2192" s="173">
        <v>34.7</v>
      </c>
      <c r="Q2192" s="175">
        <v>30.5</v>
      </c>
      <c r="S2192" s="174">
        <f t="shared" si="68"/>
        <v>1.14812</v>
      </c>
      <c r="T2192" s="177">
        <f t="shared" si="69"/>
        <v>-1</v>
      </c>
      <c r="U2192" s="203">
        <v>2.84</v>
      </c>
      <c r="V2192" s="203">
        <v>3.34</v>
      </c>
      <c r="W2192" s="203">
        <v>3.85</v>
      </c>
      <c r="X2192" s="203">
        <v>4.81</v>
      </c>
      <c r="Y2192" s="203">
        <v>5.29</v>
      </c>
      <c r="Z2192" s="203">
        <v>5.27</v>
      </c>
      <c r="AA2192" s="203">
        <v>5.11</v>
      </c>
      <c r="AB2192" s="203">
        <v>4.57</v>
      </c>
      <c r="AC2192" s="203">
        <v>3.69</v>
      </c>
      <c r="AD2192" s="203">
        <v>3.06</v>
      </c>
      <c r="AE2192" s="203">
        <v>2.71</v>
      </c>
      <c r="AF2192" s="203">
        <v>2.61</v>
      </c>
      <c r="AG2192" s="179">
        <v>3.12282256210152</v>
      </c>
      <c r="AH2192" s="179">
        <v>3.67261526669686</v>
      </c>
      <c r="AI2192" s="179">
        <v>4.23340382538411</v>
      </c>
      <c r="AJ2192" s="179">
        <v>5.28900581820715</v>
      </c>
      <c r="AK2192" s="179">
        <v>5.81680681461868</v>
      </c>
      <c r="AL2192" s="179">
        <v>5.79481510643487</v>
      </c>
      <c r="AM2192" s="179">
        <v>5.61888144096436</v>
      </c>
      <c r="AN2192" s="179">
        <v>5.02510532000139</v>
      </c>
      <c r="AO2192" s="179">
        <v>4.0574701599136</v>
      </c>
      <c r="AP2192" s="179">
        <v>3.36473135212347</v>
      </c>
      <c r="AQ2192" s="179">
        <v>2.97987645890673</v>
      </c>
      <c r="AR2192" s="179">
        <v>2.86991791798767</v>
      </c>
      <c r="AS2192" s="177">
        <v>0.8</v>
      </c>
      <c r="AT2192" s="180">
        <v>1.03142757552913</v>
      </c>
      <c r="AU2192" s="181">
        <v>2185</v>
      </c>
    </row>
    <row r="2193" customHeight="1" spans="1:47">
      <c r="A2193" s="184" t="s">
        <v>2459</v>
      </c>
      <c r="B2193" s="185" t="s">
        <v>2490</v>
      </c>
      <c r="C2193" s="167" t="s">
        <v>2500</v>
      </c>
      <c r="D2193" s="186">
        <v>0</v>
      </c>
      <c r="E2193" s="186">
        <v>0.75</v>
      </c>
      <c r="F2193" s="186" t="s">
        <v>2462</v>
      </c>
      <c r="G2193" s="187"/>
      <c r="H2193" s="186" t="s">
        <v>160</v>
      </c>
      <c r="I2193" s="196" t="s">
        <v>160</v>
      </c>
      <c r="J2193" s="186" t="s">
        <v>160</v>
      </c>
      <c r="K2193" s="196" t="s">
        <v>160</v>
      </c>
      <c r="L2193" s="171">
        <v>0.3346</v>
      </c>
      <c r="M2193" s="172">
        <v>835</v>
      </c>
      <c r="N2193" s="173">
        <v>108.08</v>
      </c>
      <c r="O2193" s="173">
        <v>35.03</v>
      </c>
      <c r="Q2193" s="175">
        <v>31.33</v>
      </c>
      <c r="S2193" s="174">
        <f t="shared" si="68"/>
        <v>1.207936</v>
      </c>
      <c r="T2193" s="177">
        <f t="shared" si="69"/>
        <v>-1</v>
      </c>
      <c r="U2193" s="203">
        <v>2.93</v>
      </c>
      <c r="V2193" s="203">
        <v>3.53</v>
      </c>
      <c r="W2193" s="203">
        <v>4.18</v>
      </c>
      <c r="X2193" s="203">
        <v>5.15</v>
      </c>
      <c r="Y2193" s="203">
        <v>5.57</v>
      </c>
      <c r="Z2193" s="203">
        <v>5.59</v>
      </c>
      <c r="AA2193" s="203">
        <v>5.32</v>
      </c>
      <c r="AB2193" s="203">
        <v>4.76</v>
      </c>
      <c r="AC2193" s="203">
        <v>3.82</v>
      </c>
      <c r="AD2193" s="203">
        <v>3.28</v>
      </c>
      <c r="AE2193" s="203">
        <v>2.84</v>
      </c>
      <c r="AF2193" s="203">
        <v>2.64</v>
      </c>
      <c r="AG2193" s="179">
        <v>3.24785392603582</v>
      </c>
      <c r="AH2193" s="179">
        <v>3.91294346720356</v>
      </c>
      <c r="AI2193" s="179">
        <v>4.63345713680195</v>
      </c>
      <c r="AJ2193" s="179">
        <v>5.70868522835647</v>
      </c>
      <c r="AK2193" s="179">
        <v>6.17424790717389</v>
      </c>
      <c r="AL2193" s="179">
        <v>6.19641755854615</v>
      </c>
      <c r="AM2193" s="179">
        <v>5.89712726502066</v>
      </c>
      <c r="AN2193" s="179">
        <v>5.27637702659743</v>
      </c>
      <c r="AO2193" s="179">
        <v>4.2344034121013</v>
      </c>
      <c r="AP2193" s="179">
        <v>3.63582282505033</v>
      </c>
      <c r="AQ2193" s="179">
        <v>3.14809049486065</v>
      </c>
      <c r="AR2193" s="179">
        <v>2.92639398113807</v>
      </c>
      <c r="AS2193" s="177">
        <v>0.8</v>
      </c>
      <c r="AT2193" s="180">
        <v>1.03142757552913</v>
      </c>
      <c r="AU2193" s="181">
        <v>2186</v>
      </c>
    </row>
    <row r="2194" customHeight="1" spans="1:47">
      <c r="A2194" s="184" t="s">
        <v>2459</v>
      </c>
      <c r="B2194" s="185" t="s">
        <v>2490</v>
      </c>
      <c r="C2194" s="167" t="s">
        <v>2501</v>
      </c>
      <c r="D2194" s="186">
        <v>0</v>
      </c>
      <c r="E2194" s="186">
        <v>0.75</v>
      </c>
      <c r="F2194" s="186" t="s">
        <v>2462</v>
      </c>
      <c r="G2194" s="187"/>
      <c r="H2194" s="186" t="s">
        <v>160</v>
      </c>
      <c r="I2194" s="196" t="s">
        <v>160</v>
      </c>
      <c r="J2194" s="186" t="s">
        <v>160</v>
      </c>
      <c r="K2194" s="196" t="s">
        <v>160</v>
      </c>
      <c r="L2194" s="171">
        <v>0.3346</v>
      </c>
      <c r="M2194" s="172">
        <v>1152</v>
      </c>
      <c r="N2194" s="173">
        <v>107.78</v>
      </c>
      <c r="O2194" s="173">
        <v>35.2</v>
      </c>
      <c r="Q2194" s="175">
        <v>32.1</v>
      </c>
      <c r="S2194" s="174">
        <f t="shared" si="68"/>
        <v>1.207448</v>
      </c>
      <c r="T2194" s="177">
        <f t="shared" si="69"/>
        <v>-1</v>
      </c>
      <c r="U2194" s="203">
        <v>2.99</v>
      </c>
      <c r="V2194" s="203">
        <v>3.54</v>
      </c>
      <c r="W2194" s="203">
        <v>4.21</v>
      </c>
      <c r="X2194" s="203">
        <v>5.07</v>
      </c>
      <c r="Y2194" s="203">
        <v>5.57</v>
      </c>
      <c r="Z2194" s="203">
        <v>5.58</v>
      </c>
      <c r="AA2194" s="203">
        <v>5.34</v>
      </c>
      <c r="AB2194" s="203">
        <v>4.63</v>
      </c>
      <c r="AC2194" s="203">
        <v>3.75</v>
      </c>
      <c r="AD2194" s="203">
        <v>3.26</v>
      </c>
      <c r="AE2194" s="203">
        <v>2.96</v>
      </c>
      <c r="AF2194" s="203">
        <v>2.69</v>
      </c>
      <c r="AG2194" s="179">
        <v>3.33380909157165</v>
      </c>
      <c r="AH2194" s="179">
        <v>3.94705156660991</v>
      </c>
      <c r="AI2194" s="179">
        <v>4.69409239983834</v>
      </c>
      <c r="AJ2194" s="179">
        <v>5.65298063353453</v>
      </c>
      <c r="AK2194" s="179">
        <v>6.21047379266022</v>
      </c>
      <c r="AL2194" s="179">
        <v>6.22162365584274</v>
      </c>
      <c r="AM2194" s="179">
        <v>5.9540269394624</v>
      </c>
      <c r="AN2194" s="179">
        <v>5.16238665350392</v>
      </c>
      <c r="AO2194" s="179">
        <v>4.1811986934427</v>
      </c>
      <c r="AP2194" s="179">
        <v>3.63485539749952</v>
      </c>
      <c r="AQ2194" s="179">
        <v>3.3003595020241</v>
      </c>
      <c r="AR2194" s="179">
        <v>2.99931319609623</v>
      </c>
      <c r="AS2194" s="177">
        <v>0.8</v>
      </c>
      <c r="AT2194" s="180">
        <v>1.02336830845223</v>
      </c>
      <c r="AU2194" s="181">
        <v>2187</v>
      </c>
    </row>
    <row r="2195" customHeight="1" spans="1:47">
      <c r="A2195" s="184" t="s">
        <v>2459</v>
      </c>
      <c r="B2195" s="185" t="s">
        <v>2490</v>
      </c>
      <c r="C2195" s="167" t="s">
        <v>2502</v>
      </c>
      <c r="D2195" s="186">
        <v>0</v>
      </c>
      <c r="E2195" s="186">
        <v>0.75</v>
      </c>
      <c r="F2195" s="186" t="s">
        <v>2462</v>
      </c>
      <c r="G2195" s="187"/>
      <c r="H2195" s="186" t="s">
        <v>160</v>
      </c>
      <c r="I2195" s="196" t="s">
        <v>160</v>
      </c>
      <c r="J2195" s="186" t="s">
        <v>160</v>
      </c>
      <c r="K2195" s="196" t="s">
        <v>160</v>
      </c>
      <c r="L2195" s="171">
        <v>0.3346</v>
      </c>
      <c r="M2195" s="172">
        <v>974</v>
      </c>
      <c r="N2195" s="173">
        <v>108.33</v>
      </c>
      <c r="O2195" s="173">
        <v>35.12</v>
      </c>
      <c r="Q2195" s="175">
        <v>31.52</v>
      </c>
      <c r="S2195" s="174">
        <f t="shared" si="68"/>
        <v>1.207936</v>
      </c>
      <c r="T2195" s="177">
        <f t="shared" si="69"/>
        <v>-1</v>
      </c>
      <c r="U2195" s="203">
        <v>2.93</v>
      </c>
      <c r="V2195" s="203">
        <v>3.53</v>
      </c>
      <c r="W2195" s="203">
        <v>4.18</v>
      </c>
      <c r="X2195" s="203">
        <v>5.15</v>
      </c>
      <c r="Y2195" s="203">
        <v>5.57</v>
      </c>
      <c r="Z2195" s="203">
        <v>5.59</v>
      </c>
      <c r="AA2195" s="203">
        <v>5.32</v>
      </c>
      <c r="AB2195" s="203">
        <v>4.76</v>
      </c>
      <c r="AC2195" s="203">
        <v>3.82</v>
      </c>
      <c r="AD2195" s="203">
        <v>3.28</v>
      </c>
      <c r="AE2195" s="203">
        <v>2.84</v>
      </c>
      <c r="AF2195" s="203">
        <v>2.64</v>
      </c>
      <c r="AG2195" s="179">
        <v>3.25163790134577</v>
      </c>
      <c r="AH2195" s="179">
        <v>3.9175023180036</v>
      </c>
      <c r="AI2195" s="179">
        <v>4.63885543604959</v>
      </c>
      <c r="AJ2195" s="179">
        <v>5.71533624297976</v>
      </c>
      <c r="AK2195" s="179">
        <v>6.18144133464025</v>
      </c>
      <c r="AL2195" s="179">
        <v>6.20363681519551</v>
      </c>
      <c r="AM2195" s="179">
        <v>5.90399782769948</v>
      </c>
      <c r="AN2195" s="179">
        <v>5.28252437215217</v>
      </c>
      <c r="AO2195" s="179">
        <v>4.23933678605489</v>
      </c>
      <c r="AP2195" s="179">
        <v>3.64005881106284</v>
      </c>
      <c r="AQ2195" s="179">
        <v>3.15175823884709</v>
      </c>
      <c r="AR2195" s="179">
        <v>2.92980343329448</v>
      </c>
      <c r="AS2195" s="177">
        <v>0.8</v>
      </c>
      <c r="AT2195" s="180">
        <v>1.01781536800432</v>
      </c>
      <c r="AU2195" s="181">
        <v>2188</v>
      </c>
    </row>
    <row r="2196" customHeight="1" spans="1:47">
      <c r="A2196" s="184" t="s">
        <v>2459</v>
      </c>
      <c r="B2196" s="185" t="s">
        <v>2490</v>
      </c>
      <c r="C2196" s="167" t="s">
        <v>2503</v>
      </c>
      <c r="D2196" s="186">
        <v>0</v>
      </c>
      <c r="E2196" s="186">
        <v>0.75</v>
      </c>
      <c r="F2196" s="186" t="s">
        <v>2462</v>
      </c>
      <c r="G2196" s="187"/>
      <c r="H2196" s="186" t="s">
        <v>160</v>
      </c>
      <c r="I2196" s="196" t="s">
        <v>160</v>
      </c>
      <c r="J2196" s="186" t="s">
        <v>160</v>
      </c>
      <c r="K2196" s="196" t="s">
        <v>160</v>
      </c>
      <c r="L2196" s="171">
        <v>0.3346</v>
      </c>
      <c r="M2196" s="172">
        <v>887</v>
      </c>
      <c r="N2196" s="173">
        <v>108.58</v>
      </c>
      <c r="O2196" s="173">
        <v>34.78</v>
      </c>
      <c r="Q2196" s="175">
        <v>30.58</v>
      </c>
      <c r="S2196" s="174">
        <f t="shared" si="68"/>
        <v>1.14812</v>
      </c>
      <c r="T2196" s="177">
        <f t="shared" si="69"/>
        <v>-1</v>
      </c>
      <c r="U2196" s="203">
        <v>2.84</v>
      </c>
      <c r="V2196" s="203">
        <v>3.34</v>
      </c>
      <c r="W2196" s="203">
        <v>3.85</v>
      </c>
      <c r="X2196" s="203">
        <v>4.81</v>
      </c>
      <c r="Y2196" s="203">
        <v>5.29</v>
      </c>
      <c r="Z2196" s="203">
        <v>5.27</v>
      </c>
      <c r="AA2196" s="203">
        <v>5.11</v>
      </c>
      <c r="AB2196" s="203">
        <v>4.57</v>
      </c>
      <c r="AC2196" s="203">
        <v>3.69</v>
      </c>
      <c r="AD2196" s="203">
        <v>3.06</v>
      </c>
      <c r="AE2196" s="203">
        <v>2.71</v>
      </c>
      <c r="AF2196" s="203">
        <v>2.61</v>
      </c>
      <c r="AG2196" s="179">
        <v>3.12648350346654</v>
      </c>
      <c r="AH2196" s="179">
        <v>3.67692073999233</v>
      </c>
      <c r="AI2196" s="179">
        <v>4.23836672124865</v>
      </c>
      <c r="AJ2196" s="179">
        <v>5.29520621537818</v>
      </c>
      <c r="AK2196" s="179">
        <v>5.82362596244295</v>
      </c>
      <c r="AL2196" s="179">
        <v>5.80160847298192</v>
      </c>
      <c r="AM2196" s="179">
        <v>5.62546855729366</v>
      </c>
      <c r="AN2196" s="179">
        <v>5.0309963418458</v>
      </c>
      <c r="AO2196" s="179">
        <v>4.06222680556039</v>
      </c>
      <c r="AP2196" s="179">
        <v>3.36867588753789</v>
      </c>
      <c r="AQ2196" s="179">
        <v>2.98336982196983</v>
      </c>
      <c r="AR2196" s="179">
        <v>2.87328237466467</v>
      </c>
      <c r="AS2196" s="177">
        <v>0.8</v>
      </c>
      <c r="AT2196" s="180">
        <v>1.02144913401186</v>
      </c>
      <c r="AU2196" s="181">
        <v>2189</v>
      </c>
    </row>
    <row r="2197" customHeight="1" spans="1:47">
      <c r="A2197" s="184" t="s">
        <v>2459</v>
      </c>
      <c r="B2197" s="185" t="s">
        <v>2490</v>
      </c>
      <c r="C2197" s="167" t="s">
        <v>2504</v>
      </c>
      <c r="D2197" s="186">
        <v>0</v>
      </c>
      <c r="E2197" s="186">
        <v>0.75</v>
      </c>
      <c r="F2197" s="186" t="s">
        <v>2462</v>
      </c>
      <c r="G2197" s="187"/>
      <c r="H2197" s="186" t="s">
        <v>160</v>
      </c>
      <c r="I2197" s="196" t="s">
        <v>160</v>
      </c>
      <c r="J2197" s="186" t="s">
        <v>160</v>
      </c>
      <c r="K2197" s="196" t="s">
        <v>160</v>
      </c>
      <c r="L2197" s="171">
        <v>0.3346</v>
      </c>
      <c r="M2197" s="172">
        <v>443</v>
      </c>
      <c r="N2197" s="173">
        <v>108.2</v>
      </c>
      <c r="O2197" s="173">
        <v>34.27</v>
      </c>
      <c r="Q2197" s="175">
        <v>29.87</v>
      </c>
      <c r="S2197" s="174">
        <f t="shared" si="68"/>
        <v>1.14812</v>
      </c>
      <c r="T2197" s="177">
        <f t="shared" si="69"/>
        <v>-1</v>
      </c>
      <c r="U2197" s="203">
        <v>2.84</v>
      </c>
      <c r="V2197" s="203">
        <v>3.34</v>
      </c>
      <c r="W2197" s="203">
        <v>3.85</v>
      </c>
      <c r="X2197" s="203">
        <v>4.81</v>
      </c>
      <c r="Y2197" s="203">
        <v>5.29</v>
      </c>
      <c r="Z2197" s="203">
        <v>5.27</v>
      </c>
      <c r="AA2197" s="203">
        <v>5.11</v>
      </c>
      <c r="AB2197" s="203">
        <v>4.57</v>
      </c>
      <c r="AC2197" s="203">
        <v>3.69</v>
      </c>
      <c r="AD2197" s="203">
        <v>3.06</v>
      </c>
      <c r="AE2197" s="203">
        <v>2.71</v>
      </c>
      <c r="AF2197" s="203">
        <v>2.61</v>
      </c>
      <c r="AG2197" s="179">
        <v>3.10841626310839</v>
      </c>
      <c r="AH2197" s="179">
        <v>3.65567264745845</v>
      </c>
      <c r="AI2197" s="179">
        <v>4.21387415949552</v>
      </c>
      <c r="AJ2197" s="179">
        <v>5.26460641744765</v>
      </c>
      <c r="AK2197" s="179">
        <v>5.78997254642372</v>
      </c>
      <c r="AL2197" s="179">
        <v>5.76808229104971</v>
      </c>
      <c r="AM2197" s="179">
        <v>5.59296024805769</v>
      </c>
      <c r="AN2197" s="179">
        <v>5.00192335295962</v>
      </c>
      <c r="AO2197" s="179">
        <v>4.0387521165035</v>
      </c>
      <c r="AP2197" s="179">
        <v>3.34920907222242</v>
      </c>
      <c r="AQ2197" s="179">
        <v>2.96612960317737</v>
      </c>
      <c r="AR2197" s="179">
        <v>2.85667832630735</v>
      </c>
      <c r="AS2197" s="177">
        <v>0.8</v>
      </c>
      <c r="AT2197" s="180">
        <v>1.02135474838365</v>
      </c>
      <c r="AU2197" s="181">
        <v>2190</v>
      </c>
    </row>
    <row r="2198" customHeight="1" spans="1:47">
      <c r="A2198" s="184" t="s">
        <v>2459</v>
      </c>
      <c r="B2198" s="185" t="s">
        <v>2490</v>
      </c>
      <c r="C2198" s="167" t="s">
        <v>2505</v>
      </c>
      <c r="D2198" s="186">
        <v>0</v>
      </c>
      <c r="E2198" s="186">
        <v>0.75</v>
      </c>
      <c r="F2198" s="186" t="s">
        <v>2462</v>
      </c>
      <c r="G2198" s="187"/>
      <c r="H2198" s="186" t="s">
        <v>160</v>
      </c>
      <c r="I2198" s="196" t="s">
        <v>160</v>
      </c>
      <c r="J2198" s="186" t="s">
        <v>160</v>
      </c>
      <c r="K2198" s="196" t="s">
        <v>160</v>
      </c>
      <c r="L2198" s="171">
        <v>0.3346</v>
      </c>
      <c r="M2198" s="172">
        <v>417</v>
      </c>
      <c r="N2198" s="173">
        <v>108.48</v>
      </c>
      <c r="O2198" s="173">
        <v>34.3</v>
      </c>
      <c r="Q2198" s="175">
        <v>29.9</v>
      </c>
      <c r="S2198" s="174">
        <f t="shared" si="68"/>
        <v>1.14812</v>
      </c>
      <c r="T2198" s="177">
        <f t="shared" si="69"/>
        <v>-1</v>
      </c>
      <c r="U2198" s="203">
        <v>2.84</v>
      </c>
      <c r="V2198" s="203">
        <v>3.34</v>
      </c>
      <c r="W2198" s="203">
        <v>3.85</v>
      </c>
      <c r="X2198" s="203">
        <v>4.81</v>
      </c>
      <c r="Y2198" s="203">
        <v>5.29</v>
      </c>
      <c r="Z2198" s="203">
        <v>5.27</v>
      </c>
      <c r="AA2198" s="203">
        <v>5.11</v>
      </c>
      <c r="AB2198" s="203">
        <v>4.57</v>
      </c>
      <c r="AC2198" s="203">
        <v>3.69</v>
      </c>
      <c r="AD2198" s="203">
        <v>3.06</v>
      </c>
      <c r="AE2198" s="203">
        <v>2.71</v>
      </c>
      <c r="AF2198" s="203">
        <v>2.61</v>
      </c>
      <c r="AG2198" s="179">
        <v>3.10972232867644</v>
      </c>
      <c r="AH2198" s="179">
        <v>3.65720865414765</v>
      </c>
      <c r="AI2198" s="179">
        <v>4.21564470612828</v>
      </c>
      <c r="AJ2198" s="179">
        <v>5.26681845103299</v>
      </c>
      <c r="AK2198" s="179">
        <v>5.79240532348535</v>
      </c>
      <c r="AL2198" s="179">
        <v>5.7705058704665</v>
      </c>
      <c r="AM2198" s="179">
        <v>5.59531024631572</v>
      </c>
      <c r="AN2198" s="179">
        <v>5.00402501480681</v>
      </c>
      <c r="AO2198" s="179">
        <v>4.04044908197749</v>
      </c>
      <c r="AP2198" s="179">
        <v>3.35061631188378</v>
      </c>
      <c r="AQ2198" s="179">
        <v>2.96737588405393</v>
      </c>
      <c r="AR2198" s="179">
        <v>2.85787861895969</v>
      </c>
      <c r="AS2198" s="177">
        <v>0.8</v>
      </c>
      <c r="AT2198" s="180">
        <v>1.03187341423279</v>
      </c>
      <c r="AU2198" s="181">
        <v>2191</v>
      </c>
    </row>
    <row r="2199" customHeight="1" spans="1:47">
      <c r="A2199" s="184" t="s">
        <v>2459</v>
      </c>
      <c r="B2199" s="185" t="s">
        <v>2506</v>
      </c>
      <c r="C2199" s="167" t="s">
        <v>2507</v>
      </c>
      <c r="D2199" s="186">
        <v>0</v>
      </c>
      <c r="E2199" s="186">
        <v>0.75</v>
      </c>
      <c r="F2199" s="186" t="s">
        <v>2462</v>
      </c>
      <c r="G2199" s="187"/>
      <c r="H2199" s="186" t="s">
        <v>160</v>
      </c>
      <c r="I2199" s="196" t="s">
        <v>160</v>
      </c>
      <c r="J2199" s="186" t="s">
        <v>160</v>
      </c>
      <c r="K2199" s="196" t="s">
        <v>160</v>
      </c>
      <c r="L2199" s="171">
        <v>0.3346</v>
      </c>
      <c r="M2199" s="172">
        <v>355</v>
      </c>
      <c r="N2199" s="173">
        <v>109.5</v>
      </c>
      <c r="O2199" s="173">
        <v>34.5</v>
      </c>
      <c r="Q2199" s="175">
        <v>30.2</v>
      </c>
      <c r="S2199" s="174">
        <f t="shared" si="68"/>
        <v>1.169872</v>
      </c>
      <c r="T2199" s="177">
        <f t="shared" si="69"/>
        <v>-1</v>
      </c>
      <c r="U2199" s="203">
        <v>2.87</v>
      </c>
      <c r="V2199" s="203">
        <v>3.39</v>
      </c>
      <c r="W2199" s="203">
        <v>3.97</v>
      </c>
      <c r="X2199" s="203">
        <v>4.92</v>
      </c>
      <c r="Y2199" s="203">
        <v>5.36</v>
      </c>
      <c r="Z2199" s="203">
        <v>5.33</v>
      </c>
      <c r="AA2199" s="203">
        <v>5.21</v>
      </c>
      <c r="AB2199" s="203">
        <v>4.76</v>
      </c>
      <c r="AC2199" s="203">
        <v>3.77</v>
      </c>
      <c r="AD2199" s="203">
        <v>3.13</v>
      </c>
      <c r="AE2199" s="203">
        <v>2.71</v>
      </c>
      <c r="AF2199" s="203">
        <v>2.62</v>
      </c>
      <c r="AG2199" s="179">
        <v>3.15185011693587</v>
      </c>
      <c r="AH2199" s="179">
        <v>3.72291703707756</v>
      </c>
      <c r="AI2199" s="179">
        <v>4.35987629415868</v>
      </c>
      <c r="AJ2199" s="179">
        <v>5.40317162903292</v>
      </c>
      <c r="AK2199" s="179">
        <v>5.88638209992205</v>
      </c>
      <c r="AL2199" s="179">
        <v>5.85343593145233</v>
      </c>
      <c r="AM2199" s="179">
        <v>5.72165125757348</v>
      </c>
      <c r="AN2199" s="179">
        <v>5.22745873052779</v>
      </c>
      <c r="AO2199" s="179">
        <v>4.14023517102726</v>
      </c>
      <c r="AP2199" s="179">
        <v>3.43738357700672</v>
      </c>
      <c r="AQ2199" s="179">
        <v>2.97613721843074</v>
      </c>
      <c r="AR2199" s="179">
        <v>2.8772987130216</v>
      </c>
      <c r="AS2199" s="177">
        <v>0.8</v>
      </c>
      <c r="AT2199" s="180">
        <v>1.03215712977149</v>
      </c>
      <c r="AU2199" s="181">
        <v>2192</v>
      </c>
    </row>
    <row r="2200" customHeight="1" spans="1:47">
      <c r="A2200" s="184" t="s">
        <v>2459</v>
      </c>
      <c r="B2200" s="185" t="s">
        <v>2506</v>
      </c>
      <c r="C2200" s="167" t="s">
        <v>2508</v>
      </c>
      <c r="D2200" s="186">
        <v>0</v>
      </c>
      <c r="E2200" s="186">
        <v>0.75</v>
      </c>
      <c r="F2200" s="186" t="s">
        <v>2462</v>
      </c>
      <c r="G2200" s="187"/>
      <c r="H2200" s="186" t="s">
        <v>160</v>
      </c>
      <c r="I2200" s="196" t="s">
        <v>160</v>
      </c>
      <c r="J2200" s="186" t="s">
        <v>160</v>
      </c>
      <c r="K2200" s="196" t="s">
        <v>160</v>
      </c>
      <c r="L2200" s="171">
        <v>0.3346</v>
      </c>
      <c r="M2200" s="172">
        <v>358</v>
      </c>
      <c r="N2200" s="173">
        <v>109.48</v>
      </c>
      <c r="O2200" s="173">
        <v>34.5</v>
      </c>
      <c r="Q2200" s="175">
        <v>30.2</v>
      </c>
      <c r="S2200" s="174">
        <f t="shared" si="68"/>
        <v>1.169872</v>
      </c>
      <c r="T2200" s="177">
        <f t="shared" si="69"/>
        <v>-1</v>
      </c>
      <c r="U2200" s="203">
        <v>2.87</v>
      </c>
      <c r="V2200" s="203">
        <v>3.39</v>
      </c>
      <c r="W2200" s="203">
        <v>3.97</v>
      </c>
      <c r="X2200" s="203">
        <v>4.92</v>
      </c>
      <c r="Y2200" s="203">
        <v>5.36</v>
      </c>
      <c r="Z2200" s="203">
        <v>5.33</v>
      </c>
      <c r="AA2200" s="203">
        <v>5.21</v>
      </c>
      <c r="AB2200" s="203">
        <v>4.76</v>
      </c>
      <c r="AC2200" s="203">
        <v>3.77</v>
      </c>
      <c r="AD2200" s="203">
        <v>3.13</v>
      </c>
      <c r="AE2200" s="203">
        <v>2.71</v>
      </c>
      <c r="AF2200" s="203">
        <v>2.62</v>
      </c>
      <c r="AG2200" s="179">
        <v>3.15185011693587</v>
      </c>
      <c r="AH2200" s="179">
        <v>3.72291703707756</v>
      </c>
      <c r="AI2200" s="179">
        <v>4.35987629415868</v>
      </c>
      <c r="AJ2200" s="179">
        <v>5.40317162903292</v>
      </c>
      <c r="AK2200" s="179">
        <v>5.88638209992205</v>
      </c>
      <c r="AL2200" s="179">
        <v>5.85343593145233</v>
      </c>
      <c r="AM2200" s="179">
        <v>5.72165125757348</v>
      </c>
      <c r="AN2200" s="179">
        <v>5.22745873052779</v>
      </c>
      <c r="AO2200" s="179">
        <v>4.14023517102726</v>
      </c>
      <c r="AP2200" s="179">
        <v>3.43738357700672</v>
      </c>
      <c r="AQ2200" s="179">
        <v>2.97613721843074</v>
      </c>
      <c r="AR2200" s="179">
        <v>2.8772987130216</v>
      </c>
      <c r="AS2200" s="177">
        <v>0.8</v>
      </c>
      <c r="AT2200" s="180">
        <v>1.01983671286319</v>
      </c>
      <c r="AU2200" s="181">
        <v>2193</v>
      </c>
    </row>
    <row r="2201" customHeight="1" spans="1:47">
      <c r="A2201" s="184" t="s">
        <v>2459</v>
      </c>
      <c r="B2201" s="185" t="s">
        <v>2506</v>
      </c>
      <c r="C2201" s="167" t="s">
        <v>2509</v>
      </c>
      <c r="D2201" s="186">
        <v>0</v>
      </c>
      <c r="E2201" s="186">
        <v>0.75</v>
      </c>
      <c r="F2201" s="186" t="s">
        <v>2462</v>
      </c>
      <c r="G2201" s="187"/>
      <c r="H2201" s="186" t="s">
        <v>160</v>
      </c>
      <c r="I2201" s="196" t="s">
        <v>160</v>
      </c>
      <c r="J2201" s="186" t="s">
        <v>160</v>
      </c>
      <c r="K2201" s="196" t="s">
        <v>160</v>
      </c>
      <c r="L2201" s="171">
        <v>0.3346</v>
      </c>
      <c r="M2201" s="172">
        <v>366</v>
      </c>
      <c r="N2201" s="173">
        <v>109.77</v>
      </c>
      <c r="O2201" s="173">
        <v>34.52</v>
      </c>
      <c r="Q2201" s="175">
        <v>30.22</v>
      </c>
      <c r="S2201" s="174">
        <f t="shared" si="68"/>
        <v>1.169872</v>
      </c>
      <c r="T2201" s="177">
        <f t="shared" si="69"/>
        <v>-1</v>
      </c>
      <c r="U2201" s="203">
        <v>2.87</v>
      </c>
      <c r="V2201" s="203">
        <v>3.39</v>
      </c>
      <c r="W2201" s="203">
        <v>3.97</v>
      </c>
      <c r="X2201" s="203">
        <v>4.92</v>
      </c>
      <c r="Y2201" s="203">
        <v>5.36</v>
      </c>
      <c r="Z2201" s="203">
        <v>5.33</v>
      </c>
      <c r="AA2201" s="203">
        <v>5.21</v>
      </c>
      <c r="AB2201" s="203">
        <v>4.76</v>
      </c>
      <c r="AC2201" s="203">
        <v>3.77</v>
      </c>
      <c r="AD2201" s="203">
        <v>3.13</v>
      </c>
      <c r="AE2201" s="203">
        <v>2.71</v>
      </c>
      <c r="AF2201" s="203">
        <v>2.62</v>
      </c>
      <c r="AG2201" s="179">
        <v>3.15236039498338</v>
      </c>
      <c r="AH2201" s="179">
        <v>3.72351976968421</v>
      </c>
      <c r="AI2201" s="179">
        <v>4.3605821491582</v>
      </c>
      <c r="AJ2201" s="179">
        <v>5.40404639140009</v>
      </c>
      <c r="AK2201" s="179">
        <v>5.88733509307001</v>
      </c>
      <c r="AL2201" s="179">
        <v>5.85438359068343</v>
      </c>
      <c r="AM2201" s="179">
        <v>5.72257758113708</v>
      </c>
      <c r="AN2201" s="179">
        <v>5.22830504533829</v>
      </c>
      <c r="AO2201" s="179">
        <v>4.14090546658096</v>
      </c>
      <c r="AP2201" s="179">
        <v>3.43794008233379</v>
      </c>
      <c r="AQ2201" s="179">
        <v>2.97661904892159</v>
      </c>
      <c r="AR2201" s="179">
        <v>2.87776454176183</v>
      </c>
      <c r="AS2201" s="177">
        <v>0.8</v>
      </c>
      <c r="AT2201" s="180">
        <v>1.02125274417301</v>
      </c>
      <c r="AU2201" s="181">
        <v>2194</v>
      </c>
    </row>
    <row r="2202" customHeight="1" spans="1:47">
      <c r="A2202" s="184" t="s">
        <v>2459</v>
      </c>
      <c r="B2202" s="185" t="s">
        <v>2506</v>
      </c>
      <c r="C2202" s="167" t="s">
        <v>2510</v>
      </c>
      <c r="D2202" s="186">
        <v>0</v>
      </c>
      <c r="E2202" s="186">
        <v>0.75</v>
      </c>
      <c r="F2202" s="186" t="s">
        <v>2462</v>
      </c>
      <c r="G2202" s="187"/>
      <c r="H2202" s="186" t="s">
        <v>160</v>
      </c>
      <c r="I2202" s="196" t="s">
        <v>160</v>
      </c>
      <c r="J2202" s="186" t="s">
        <v>160</v>
      </c>
      <c r="K2202" s="196" t="s">
        <v>160</v>
      </c>
      <c r="L2202" s="171">
        <v>0.3346</v>
      </c>
      <c r="M2202" s="172">
        <v>573</v>
      </c>
      <c r="N2202" s="173">
        <v>110.23</v>
      </c>
      <c r="O2202" s="173">
        <v>34.55</v>
      </c>
      <c r="Q2202" s="175">
        <v>30.75</v>
      </c>
      <c r="S2202" s="174">
        <f t="shared" si="68"/>
        <v>1.163192</v>
      </c>
      <c r="T2202" s="177">
        <f t="shared" si="69"/>
        <v>-1</v>
      </c>
      <c r="U2202" s="203">
        <v>2.89</v>
      </c>
      <c r="V2202" s="203">
        <v>3.37</v>
      </c>
      <c r="W2202" s="203">
        <v>4.03</v>
      </c>
      <c r="X2202" s="203">
        <v>4.97</v>
      </c>
      <c r="Y2202" s="203">
        <v>5.24</v>
      </c>
      <c r="Z2202" s="203">
        <v>5.28</v>
      </c>
      <c r="AA2202" s="203">
        <v>5.08</v>
      </c>
      <c r="AB2202" s="203">
        <v>4.58</v>
      </c>
      <c r="AC2202" s="203">
        <v>3.73</v>
      </c>
      <c r="AD2202" s="203">
        <v>3.19</v>
      </c>
      <c r="AE2202" s="203">
        <v>2.79</v>
      </c>
      <c r="AF2202" s="203">
        <v>2.62</v>
      </c>
      <c r="AG2202" s="179">
        <v>3.18506427141865</v>
      </c>
      <c r="AH2202" s="179">
        <v>3.71407148604873</v>
      </c>
      <c r="AI2202" s="179">
        <v>4.4414564061651</v>
      </c>
      <c r="AJ2202" s="179">
        <v>5.47742886814902</v>
      </c>
      <c r="AK2202" s="179">
        <v>5.77499542637845</v>
      </c>
      <c r="AL2202" s="179">
        <v>5.81907936093096</v>
      </c>
      <c r="AM2202" s="179">
        <v>5.59865968816842</v>
      </c>
      <c r="AN2202" s="179">
        <v>5.04761050626208</v>
      </c>
      <c r="AO2202" s="179">
        <v>4.1108268970213</v>
      </c>
      <c r="AP2202" s="179">
        <v>3.51569378056245</v>
      </c>
      <c r="AQ2202" s="179">
        <v>3.07485443503738</v>
      </c>
      <c r="AR2202" s="179">
        <v>2.88749771318922</v>
      </c>
      <c r="AS2202" s="177">
        <v>0.8</v>
      </c>
      <c r="AT2202" s="180">
        <v>1.02232229541008</v>
      </c>
      <c r="AU2202" s="181">
        <v>2195</v>
      </c>
    </row>
    <row r="2203" customHeight="1" spans="1:47">
      <c r="A2203" s="184" t="s">
        <v>2459</v>
      </c>
      <c r="B2203" s="185" t="s">
        <v>2506</v>
      </c>
      <c r="C2203" s="167" t="s">
        <v>2511</v>
      </c>
      <c r="D2203" s="186">
        <v>0</v>
      </c>
      <c r="E2203" s="186">
        <v>0.75</v>
      </c>
      <c r="F2203" s="186" t="s">
        <v>2462</v>
      </c>
      <c r="G2203" s="187"/>
      <c r="H2203" s="186" t="s">
        <v>160</v>
      </c>
      <c r="I2203" s="196" t="s">
        <v>160</v>
      </c>
      <c r="J2203" s="186" t="s">
        <v>160</v>
      </c>
      <c r="K2203" s="196" t="s">
        <v>160</v>
      </c>
      <c r="L2203" s="171">
        <v>0.3346</v>
      </c>
      <c r="M2203" s="172">
        <v>354</v>
      </c>
      <c r="N2203" s="173">
        <v>109.93</v>
      </c>
      <c r="O2203" s="173">
        <v>34.8</v>
      </c>
      <c r="Q2203" s="175">
        <v>30.7</v>
      </c>
      <c r="S2203" s="174">
        <f t="shared" si="68"/>
        <v>1.169872</v>
      </c>
      <c r="T2203" s="177">
        <f t="shared" si="69"/>
        <v>-1</v>
      </c>
      <c r="U2203" s="203">
        <v>2.87</v>
      </c>
      <c r="V2203" s="203">
        <v>3.39</v>
      </c>
      <c r="W2203" s="203">
        <v>3.97</v>
      </c>
      <c r="X2203" s="203">
        <v>4.92</v>
      </c>
      <c r="Y2203" s="203">
        <v>5.36</v>
      </c>
      <c r="Z2203" s="203">
        <v>5.33</v>
      </c>
      <c r="AA2203" s="203">
        <v>5.21</v>
      </c>
      <c r="AB2203" s="203">
        <v>4.76</v>
      </c>
      <c r="AC2203" s="203">
        <v>3.77</v>
      </c>
      <c r="AD2203" s="203">
        <v>3.13</v>
      </c>
      <c r="AE2203" s="203">
        <v>2.71</v>
      </c>
      <c r="AF2203" s="203">
        <v>2.62</v>
      </c>
      <c r="AG2203" s="179">
        <v>3.16205567788613</v>
      </c>
      <c r="AH2203" s="179">
        <v>3.73497168921044</v>
      </c>
      <c r="AI2203" s="179">
        <v>4.3739933941491</v>
      </c>
      <c r="AJ2203" s="179">
        <v>5.42066687637622</v>
      </c>
      <c r="AK2203" s="179">
        <v>5.90544196288141</v>
      </c>
      <c r="AL2203" s="179">
        <v>5.87238911607424</v>
      </c>
      <c r="AM2203" s="179">
        <v>5.74017772884555</v>
      </c>
      <c r="AN2203" s="179">
        <v>5.24438502673797</v>
      </c>
      <c r="AO2203" s="179">
        <v>4.15364108210129</v>
      </c>
      <c r="AP2203" s="179">
        <v>3.44851368354829</v>
      </c>
      <c r="AQ2203" s="179">
        <v>2.98577382824788</v>
      </c>
      <c r="AR2203" s="179">
        <v>2.88661528782636</v>
      </c>
      <c r="AS2203" s="177">
        <v>0.8</v>
      </c>
      <c r="AT2203" s="180">
        <v>1.03040619958983</v>
      </c>
      <c r="AU2203" s="181">
        <v>2196</v>
      </c>
    </row>
    <row r="2204" customHeight="1" spans="1:47">
      <c r="A2204" s="184" t="s">
        <v>2459</v>
      </c>
      <c r="B2204" s="185" t="s">
        <v>2506</v>
      </c>
      <c r="C2204" s="167" t="s">
        <v>2512</v>
      </c>
      <c r="D2204" s="186">
        <v>0</v>
      </c>
      <c r="E2204" s="186">
        <v>0.75</v>
      </c>
      <c r="F2204" s="186" t="s">
        <v>2462</v>
      </c>
      <c r="G2204" s="187"/>
      <c r="H2204" s="186" t="s">
        <v>160</v>
      </c>
      <c r="I2204" s="196" t="s">
        <v>160</v>
      </c>
      <c r="J2204" s="186" t="s">
        <v>160</v>
      </c>
      <c r="K2204" s="196" t="s">
        <v>160</v>
      </c>
      <c r="L2204" s="171">
        <v>0.3346</v>
      </c>
      <c r="M2204" s="172">
        <v>716</v>
      </c>
      <c r="N2204" s="173">
        <v>110.15</v>
      </c>
      <c r="O2204" s="173">
        <v>35.23</v>
      </c>
      <c r="Q2204" s="175">
        <v>32.23</v>
      </c>
      <c r="S2204" s="174">
        <f t="shared" si="68"/>
        <v>1.201184</v>
      </c>
      <c r="T2204" s="177">
        <f t="shared" si="69"/>
        <v>-1</v>
      </c>
      <c r="U2204" s="203">
        <v>2.97</v>
      </c>
      <c r="V2204" s="203">
        <v>3.58</v>
      </c>
      <c r="W2204" s="203">
        <v>4.24</v>
      </c>
      <c r="X2204" s="203">
        <v>5.2</v>
      </c>
      <c r="Y2204" s="203">
        <v>5.53</v>
      </c>
      <c r="Z2204" s="203">
        <v>5.48</v>
      </c>
      <c r="AA2204" s="203">
        <v>5.06</v>
      </c>
      <c r="AB2204" s="203">
        <v>4.66</v>
      </c>
      <c r="AC2204" s="203">
        <v>3.73</v>
      </c>
      <c r="AD2204" s="203">
        <v>3.32</v>
      </c>
      <c r="AE2204" s="203">
        <v>2.91</v>
      </c>
      <c r="AF2204" s="203">
        <v>2.66</v>
      </c>
      <c r="AG2204" s="179">
        <v>3.31592109119003</v>
      </c>
      <c r="AH2204" s="179">
        <v>3.99696885739404</v>
      </c>
      <c r="AI2204" s="179">
        <v>4.73384021099182</v>
      </c>
      <c r="AJ2204" s="179">
        <v>5.80565308895223</v>
      </c>
      <c r="AK2204" s="179">
        <v>6.17408876575112</v>
      </c>
      <c r="AL2204" s="179">
        <v>6.11826517835735</v>
      </c>
      <c r="AM2204" s="179">
        <v>5.64934704424967</v>
      </c>
      <c r="AN2204" s="179">
        <v>5.2027583450995</v>
      </c>
      <c r="AO2204" s="179">
        <v>4.16443961957535</v>
      </c>
      <c r="AP2204" s="179">
        <v>3.70668620294643</v>
      </c>
      <c r="AQ2204" s="179">
        <v>3.2489327863175</v>
      </c>
      <c r="AR2204" s="179">
        <v>2.96981484934864</v>
      </c>
      <c r="AS2204" s="177">
        <v>0.8</v>
      </c>
      <c r="AT2204" s="180">
        <v>1.03116665396632</v>
      </c>
      <c r="AU2204" s="181">
        <v>2197</v>
      </c>
    </row>
    <row r="2205" customHeight="1" spans="1:47">
      <c r="A2205" s="184" t="s">
        <v>2459</v>
      </c>
      <c r="B2205" s="185" t="s">
        <v>2506</v>
      </c>
      <c r="C2205" s="167" t="s">
        <v>2513</v>
      </c>
      <c r="D2205" s="186">
        <v>0</v>
      </c>
      <c r="E2205" s="186">
        <v>0.75</v>
      </c>
      <c r="F2205" s="186" t="s">
        <v>2462</v>
      </c>
      <c r="G2205" s="187"/>
      <c r="H2205" s="186" t="s">
        <v>160</v>
      </c>
      <c r="I2205" s="196" t="s">
        <v>160</v>
      </c>
      <c r="J2205" s="186" t="s">
        <v>160</v>
      </c>
      <c r="K2205" s="196" t="s">
        <v>160</v>
      </c>
      <c r="L2205" s="171">
        <v>0.3346</v>
      </c>
      <c r="M2205" s="172">
        <v>694</v>
      </c>
      <c r="N2205" s="173">
        <v>109.93</v>
      </c>
      <c r="O2205" s="173">
        <v>35.18</v>
      </c>
      <c r="Q2205" s="175">
        <v>32.08</v>
      </c>
      <c r="S2205" s="174">
        <f t="shared" si="68"/>
        <v>1.206568</v>
      </c>
      <c r="T2205" s="177">
        <f t="shared" si="69"/>
        <v>-1</v>
      </c>
      <c r="U2205" s="203">
        <v>2.98</v>
      </c>
      <c r="V2205" s="203">
        <v>3.58</v>
      </c>
      <c r="W2205" s="203">
        <v>4.22</v>
      </c>
      <c r="X2205" s="203">
        <v>5.2</v>
      </c>
      <c r="Y2205" s="203">
        <v>5.53</v>
      </c>
      <c r="Z2205" s="203">
        <v>5.53</v>
      </c>
      <c r="AA2205" s="203">
        <v>5.15</v>
      </c>
      <c r="AB2205" s="203">
        <v>4.71</v>
      </c>
      <c r="AC2205" s="203">
        <v>3.79</v>
      </c>
      <c r="AD2205" s="203">
        <v>3.3</v>
      </c>
      <c r="AE2205" s="203">
        <v>2.89</v>
      </c>
      <c r="AF2205" s="203">
        <v>2.68</v>
      </c>
      <c r="AG2205" s="179">
        <v>3.3229091439521</v>
      </c>
      <c r="AH2205" s="179">
        <v>3.99195125347266</v>
      </c>
      <c r="AI2205" s="179">
        <v>4.70559617029459</v>
      </c>
      <c r="AJ2205" s="179">
        <v>5.79836494917817</v>
      </c>
      <c r="AK2205" s="179">
        <v>6.16633810941447</v>
      </c>
      <c r="AL2205" s="179">
        <v>6.16633810941447</v>
      </c>
      <c r="AM2205" s="179">
        <v>5.74261144005145</v>
      </c>
      <c r="AN2205" s="179">
        <v>5.25198055973638</v>
      </c>
      <c r="AO2205" s="179">
        <v>4.22611599180486</v>
      </c>
      <c r="AP2205" s="179">
        <v>3.67973160236307</v>
      </c>
      <c r="AQ2205" s="179">
        <v>3.22255282752402</v>
      </c>
      <c r="AR2205" s="179">
        <v>2.98838808919182</v>
      </c>
      <c r="AS2205" s="177">
        <v>0.8</v>
      </c>
      <c r="AT2205" s="180">
        <v>1.03116665396632</v>
      </c>
      <c r="AU2205" s="181">
        <v>2198</v>
      </c>
    </row>
    <row r="2206" customHeight="1" spans="1:47">
      <c r="A2206" s="184" t="s">
        <v>2459</v>
      </c>
      <c r="B2206" s="185" t="s">
        <v>2506</v>
      </c>
      <c r="C2206" s="167" t="s">
        <v>2514</v>
      </c>
      <c r="D2206" s="186">
        <v>0</v>
      </c>
      <c r="E2206" s="186">
        <v>0.75</v>
      </c>
      <c r="F2206" s="186" t="s">
        <v>2462</v>
      </c>
      <c r="G2206" s="187"/>
      <c r="H2206" s="186" t="s">
        <v>160</v>
      </c>
      <c r="I2206" s="196" t="s">
        <v>160</v>
      </c>
      <c r="J2206" s="186" t="s">
        <v>160</v>
      </c>
      <c r="K2206" s="196" t="s">
        <v>160</v>
      </c>
      <c r="L2206" s="171">
        <v>0.3346</v>
      </c>
      <c r="M2206" s="172">
        <v>488</v>
      </c>
      <c r="N2206" s="173">
        <v>109.58</v>
      </c>
      <c r="O2206" s="173">
        <v>34.95</v>
      </c>
      <c r="Q2206" s="175">
        <v>30.85</v>
      </c>
      <c r="S2206" s="174">
        <f t="shared" si="68"/>
        <v>1.169872</v>
      </c>
      <c r="T2206" s="177">
        <f t="shared" si="69"/>
        <v>-1</v>
      </c>
      <c r="U2206" s="203">
        <v>2.87</v>
      </c>
      <c r="V2206" s="203">
        <v>3.39</v>
      </c>
      <c r="W2206" s="203">
        <v>3.97</v>
      </c>
      <c r="X2206" s="203">
        <v>4.92</v>
      </c>
      <c r="Y2206" s="203">
        <v>5.36</v>
      </c>
      <c r="Z2206" s="203">
        <v>5.33</v>
      </c>
      <c r="AA2206" s="203">
        <v>5.21</v>
      </c>
      <c r="AB2206" s="203">
        <v>4.76</v>
      </c>
      <c r="AC2206" s="203">
        <v>3.77</v>
      </c>
      <c r="AD2206" s="203">
        <v>3.13</v>
      </c>
      <c r="AE2206" s="203">
        <v>2.71</v>
      </c>
      <c r="AF2206" s="203">
        <v>2.62</v>
      </c>
      <c r="AG2206" s="179">
        <v>3.16770798856627</v>
      </c>
      <c r="AH2206" s="179">
        <v>3.74164811193019</v>
      </c>
      <c r="AI2206" s="179">
        <v>4.38181209568226</v>
      </c>
      <c r="AJ2206" s="179">
        <v>5.43035655182789</v>
      </c>
      <c r="AK2206" s="179">
        <v>5.91599819467429</v>
      </c>
      <c r="AL2206" s="179">
        <v>5.88288626448022</v>
      </c>
      <c r="AM2206" s="179">
        <v>5.75043854370393</v>
      </c>
      <c r="AN2206" s="179">
        <v>5.25375959079284</v>
      </c>
      <c r="AO2206" s="179">
        <v>4.16106589438845</v>
      </c>
      <c r="AP2206" s="179">
        <v>3.45467805024823</v>
      </c>
      <c r="AQ2206" s="179">
        <v>2.99111102753122</v>
      </c>
      <c r="AR2206" s="179">
        <v>2.891775236949</v>
      </c>
      <c r="AS2206" s="177">
        <v>0.8</v>
      </c>
      <c r="AT2206" s="180">
        <v>1.04248437537998</v>
      </c>
      <c r="AU2206" s="181">
        <v>2199</v>
      </c>
    </row>
    <row r="2207" customHeight="1" spans="1:47">
      <c r="A2207" s="184" t="s">
        <v>2459</v>
      </c>
      <c r="B2207" s="185" t="s">
        <v>2506</v>
      </c>
      <c r="C2207" s="167" t="s">
        <v>2515</v>
      </c>
      <c r="D2207" s="186">
        <v>0</v>
      </c>
      <c r="E2207" s="186">
        <v>0.75</v>
      </c>
      <c r="F2207" s="186" t="s">
        <v>2462</v>
      </c>
      <c r="G2207" s="187"/>
      <c r="H2207" s="186" t="s">
        <v>160</v>
      </c>
      <c r="I2207" s="196" t="s">
        <v>160</v>
      </c>
      <c r="J2207" s="186" t="s">
        <v>160</v>
      </c>
      <c r="K2207" s="196" t="s">
        <v>160</v>
      </c>
      <c r="L2207" s="171">
        <v>0.3346</v>
      </c>
      <c r="M2207" s="172">
        <v>785</v>
      </c>
      <c r="N2207" s="173">
        <v>109.58</v>
      </c>
      <c r="O2207" s="173">
        <v>35.18</v>
      </c>
      <c r="Q2207" s="175">
        <v>32.08</v>
      </c>
      <c r="S2207" s="174">
        <f t="shared" si="68"/>
        <v>1.206568</v>
      </c>
      <c r="T2207" s="177">
        <f t="shared" si="69"/>
        <v>-1</v>
      </c>
      <c r="U2207" s="203">
        <v>2.98</v>
      </c>
      <c r="V2207" s="203">
        <v>3.58</v>
      </c>
      <c r="W2207" s="203">
        <v>4.22</v>
      </c>
      <c r="X2207" s="203">
        <v>5.2</v>
      </c>
      <c r="Y2207" s="203">
        <v>5.53</v>
      </c>
      <c r="Z2207" s="203">
        <v>5.53</v>
      </c>
      <c r="AA2207" s="203">
        <v>5.15</v>
      </c>
      <c r="AB2207" s="203">
        <v>4.71</v>
      </c>
      <c r="AC2207" s="203">
        <v>3.79</v>
      </c>
      <c r="AD2207" s="203">
        <v>3.3</v>
      </c>
      <c r="AE2207" s="203">
        <v>2.89</v>
      </c>
      <c r="AF2207" s="203">
        <v>2.68</v>
      </c>
      <c r="AG2207" s="179">
        <v>3.3229091439521</v>
      </c>
      <c r="AH2207" s="179">
        <v>3.99195125347266</v>
      </c>
      <c r="AI2207" s="179">
        <v>4.70559617029459</v>
      </c>
      <c r="AJ2207" s="179">
        <v>5.79836494917817</v>
      </c>
      <c r="AK2207" s="179">
        <v>6.16633810941447</v>
      </c>
      <c r="AL2207" s="179">
        <v>6.16633810941447</v>
      </c>
      <c r="AM2207" s="179">
        <v>5.74261144005145</v>
      </c>
      <c r="AN2207" s="179">
        <v>5.25198055973638</v>
      </c>
      <c r="AO2207" s="179">
        <v>4.22611599180486</v>
      </c>
      <c r="AP2207" s="179">
        <v>3.67973160236307</v>
      </c>
      <c r="AQ2207" s="179">
        <v>3.22255282752402</v>
      </c>
      <c r="AR2207" s="179">
        <v>2.98838808919182</v>
      </c>
      <c r="AS2207" s="177">
        <v>0.8</v>
      </c>
      <c r="AT2207" s="180">
        <v>1.03246970967005</v>
      </c>
      <c r="AU2207" s="181">
        <v>2200</v>
      </c>
    </row>
    <row r="2208" customHeight="1" spans="1:47">
      <c r="A2208" s="184" t="s">
        <v>2459</v>
      </c>
      <c r="B2208" s="185" t="s">
        <v>2506</v>
      </c>
      <c r="C2208" s="167" t="s">
        <v>2516</v>
      </c>
      <c r="D2208" s="186">
        <v>0</v>
      </c>
      <c r="E2208" s="186">
        <v>0.75</v>
      </c>
      <c r="F2208" s="186" t="s">
        <v>2462</v>
      </c>
      <c r="G2208" s="187"/>
      <c r="H2208" s="186" t="s">
        <v>160</v>
      </c>
      <c r="I2208" s="196" t="s">
        <v>160</v>
      </c>
      <c r="J2208" s="186" t="s">
        <v>160</v>
      </c>
      <c r="K2208" s="196" t="s">
        <v>160</v>
      </c>
      <c r="L2208" s="171">
        <v>0.3346</v>
      </c>
      <c r="M2208" s="172">
        <v>443</v>
      </c>
      <c r="N2208" s="173">
        <v>109.18</v>
      </c>
      <c r="O2208" s="173">
        <v>34.75</v>
      </c>
      <c r="Q2208" s="175">
        <v>30.65</v>
      </c>
      <c r="S2208" s="174">
        <f t="shared" si="68"/>
        <v>1.169872</v>
      </c>
      <c r="T2208" s="177">
        <f t="shared" si="69"/>
        <v>-1</v>
      </c>
      <c r="U2208" s="203">
        <v>2.87</v>
      </c>
      <c r="V2208" s="203">
        <v>3.39</v>
      </c>
      <c r="W2208" s="203">
        <v>3.97</v>
      </c>
      <c r="X2208" s="203">
        <v>4.92</v>
      </c>
      <c r="Y2208" s="203">
        <v>5.36</v>
      </c>
      <c r="Z2208" s="203">
        <v>5.33</v>
      </c>
      <c r="AA2208" s="203">
        <v>5.21</v>
      </c>
      <c r="AB2208" s="203">
        <v>4.76</v>
      </c>
      <c r="AC2208" s="203">
        <v>3.77</v>
      </c>
      <c r="AD2208" s="203">
        <v>3.13</v>
      </c>
      <c r="AE2208" s="203">
        <v>2.71</v>
      </c>
      <c r="AF2208" s="203">
        <v>2.62</v>
      </c>
      <c r="AG2208" s="179">
        <v>3.16074073060984</v>
      </c>
      <c r="AH2208" s="179">
        <v>3.73341849364717</v>
      </c>
      <c r="AI2208" s="179">
        <v>4.37217446011188</v>
      </c>
      <c r="AJ2208" s="179">
        <v>5.41841268104545</v>
      </c>
      <c r="AK2208" s="179">
        <v>5.90298617284626</v>
      </c>
      <c r="AL2208" s="179">
        <v>5.86994707113257</v>
      </c>
      <c r="AM2208" s="179">
        <v>5.7377906642778</v>
      </c>
      <c r="AN2208" s="179">
        <v>5.24220413857243</v>
      </c>
      <c r="AO2208" s="179">
        <v>4.1519137820206</v>
      </c>
      <c r="AP2208" s="179">
        <v>3.44707961212851</v>
      </c>
      <c r="AQ2208" s="179">
        <v>2.98453218813682</v>
      </c>
      <c r="AR2208" s="179">
        <v>2.88541488299575</v>
      </c>
      <c r="AS2208" s="177">
        <v>0.8</v>
      </c>
      <c r="AT2208" s="180">
        <v>1.03053417663644</v>
      </c>
      <c r="AU2208" s="181">
        <v>2201</v>
      </c>
    </row>
    <row r="2209" customHeight="1" spans="1:47">
      <c r="A2209" s="184" t="s">
        <v>2459</v>
      </c>
      <c r="B2209" s="185" t="s">
        <v>2506</v>
      </c>
      <c r="C2209" s="167" t="s">
        <v>2517</v>
      </c>
      <c r="D2209" s="186">
        <v>0</v>
      </c>
      <c r="E2209" s="186">
        <v>0.75</v>
      </c>
      <c r="F2209" s="186" t="s">
        <v>2462</v>
      </c>
      <c r="G2209" s="187"/>
      <c r="H2209" s="186" t="s">
        <v>160</v>
      </c>
      <c r="I2209" s="196" t="s">
        <v>160</v>
      </c>
      <c r="J2209" s="186" t="s">
        <v>160</v>
      </c>
      <c r="K2209" s="196" t="s">
        <v>160</v>
      </c>
      <c r="L2209" s="171">
        <v>0.3346</v>
      </c>
      <c r="M2209" s="172">
        <v>457</v>
      </c>
      <c r="N2209" s="173">
        <v>110.43</v>
      </c>
      <c r="O2209" s="173">
        <v>35.48</v>
      </c>
      <c r="Q2209" s="175">
        <v>32.68</v>
      </c>
      <c r="S2209" s="174">
        <f t="shared" si="68"/>
        <v>1.201184</v>
      </c>
      <c r="T2209" s="177">
        <f t="shared" si="69"/>
        <v>-1</v>
      </c>
      <c r="U2209" s="203">
        <v>2.97</v>
      </c>
      <c r="V2209" s="203">
        <v>3.58</v>
      </c>
      <c r="W2209" s="203">
        <v>4.24</v>
      </c>
      <c r="X2209" s="203">
        <v>5.2</v>
      </c>
      <c r="Y2209" s="203">
        <v>5.53</v>
      </c>
      <c r="Z2209" s="203">
        <v>5.48</v>
      </c>
      <c r="AA2209" s="203">
        <v>5.06</v>
      </c>
      <c r="AB2209" s="203">
        <v>4.66</v>
      </c>
      <c r="AC2209" s="203">
        <v>3.73</v>
      </c>
      <c r="AD2209" s="203">
        <v>3.32</v>
      </c>
      <c r="AE2209" s="203">
        <v>2.91</v>
      </c>
      <c r="AF2209" s="203">
        <v>2.66</v>
      </c>
      <c r="AG2209" s="179">
        <v>3.32628606441644</v>
      </c>
      <c r="AH2209" s="179">
        <v>4.00946266350534</v>
      </c>
      <c r="AI2209" s="179">
        <v>4.74863734448677</v>
      </c>
      <c r="AJ2209" s="179">
        <v>5.8238005168234</v>
      </c>
      <c r="AK2209" s="179">
        <v>6.19338785731412</v>
      </c>
      <c r="AL2209" s="179">
        <v>6.13738977542158</v>
      </c>
      <c r="AM2209" s="179">
        <v>5.66700588752431</v>
      </c>
      <c r="AN2209" s="179">
        <v>5.21902123238405</v>
      </c>
      <c r="AO2209" s="179">
        <v>4.17745690918294</v>
      </c>
      <c r="AP2209" s="179">
        <v>3.71827263766417</v>
      </c>
      <c r="AQ2209" s="179">
        <v>3.2590883661454</v>
      </c>
      <c r="AR2209" s="179">
        <v>2.97909795668274</v>
      </c>
      <c r="AS2209" s="177">
        <v>0.8</v>
      </c>
      <c r="AT2209" s="180">
        <v>1.03821907013396</v>
      </c>
      <c r="AU2209" s="181">
        <v>2202</v>
      </c>
    </row>
    <row r="2210" customHeight="1" spans="1:47">
      <c r="A2210" s="184" t="s">
        <v>2459</v>
      </c>
      <c r="B2210" s="185" t="s">
        <v>2506</v>
      </c>
      <c r="C2210" s="167" t="s">
        <v>2518</v>
      </c>
      <c r="D2210" s="186">
        <v>0</v>
      </c>
      <c r="E2210" s="186">
        <v>0.75</v>
      </c>
      <c r="F2210" s="186" t="s">
        <v>2462</v>
      </c>
      <c r="G2210" s="187"/>
      <c r="H2210" s="186" t="s">
        <v>160</v>
      </c>
      <c r="I2210" s="196" t="s">
        <v>160</v>
      </c>
      <c r="J2210" s="186" t="s">
        <v>160</v>
      </c>
      <c r="K2210" s="196" t="s">
        <v>160</v>
      </c>
      <c r="L2210" s="171">
        <v>0.3346</v>
      </c>
      <c r="M2210" s="172">
        <v>347</v>
      </c>
      <c r="N2210" s="173">
        <v>110.08</v>
      </c>
      <c r="O2210" s="173">
        <v>34.57</v>
      </c>
      <c r="Q2210" s="175">
        <v>30.77</v>
      </c>
      <c r="S2210" s="174">
        <f t="shared" si="68"/>
        <v>1.163192</v>
      </c>
      <c r="T2210" s="177">
        <f t="shared" si="69"/>
        <v>-1</v>
      </c>
      <c r="U2210" s="203">
        <v>2.89</v>
      </c>
      <c r="V2210" s="203">
        <v>3.37</v>
      </c>
      <c r="W2210" s="203">
        <v>4.03</v>
      </c>
      <c r="X2210" s="203">
        <v>4.97</v>
      </c>
      <c r="Y2210" s="203">
        <v>5.24</v>
      </c>
      <c r="Z2210" s="203">
        <v>5.28</v>
      </c>
      <c r="AA2210" s="203">
        <v>5.08</v>
      </c>
      <c r="AB2210" s="203">
        <v>4.58</v>
      </c>
      <c r="AC2210" s="203">
        <v>3.73</v>
      </c>
      <c r="AD2210" s="203">
        <v>3.19</v>
      </c>
      <c r="AE2210" s="203">
        <v>2.79</v>
      </c>
      <c r="AF2210" s="203">
        <v>2.62</v>
      </c>
      <c r="AG2210" s="179">
        <v>3.18558105626586</v>
      </c>
      <c r="AH2210" s="179">
        <v>3.71467410367334</v>
      </c>
      <c r="AI2210" s="179">
        <v>4.44217704385862</v>
      </c>
      <c r="AJ2210" s="179">
        <v>5.4783175950316</v>
      </c>
      <c r="AK2210" s="179">
        <v>5.77593243419831</v>
      </c>
      <c r="AL2210" s="179">
        <v>5.82002352148227</v>
      </c>
      <c r="AM2210" s="179">
        <v>5.59956808506248</v>
      </c>
      <c r="AN2210" s="179">
        <v>5.04842949401303</v>
      </c>
      <c r="AO2210" s="179">
        <v>4.11149388922895</v>
      </c>
      <c r="AP2210" s="179">
        <v>3.51626421089554</v>
      </c>
      <c r="AQ2210" s="179">
        <v>3.07535333805597</v>
      </c>
      <c r="AR2210" s="179">
        <v>2.88796621709915</v>
      </c>
      <c r="AS2210" s="177">
        <v>0.8</v>
      </c>
      <c r="AT2210" s="180">
        <v>1.02084792999829</v>
      </c>
      <c r="AU2210" s="181">
        <v>2203</v>
      </c>
    </row>
    <row r="2211" customHeight="1" spans="1:47">
      <c r="A2211" s="184" t="s">
        <v>2459</v>
      </c>
      <c r="B2211" s="185" t="s">
        <v>2519</v>
      </c>
      <c r="C2211" s="167" t="s">
        <v>2520</v>
      </c>
      <c r="D2211" s="186">
        <v>0</v>
      </c>
      <c r="E2211" s="186">
        <v>0.75</v>
      </c>
      <c r="F2211" s="186" t="s">
        <v>2462</v>
      </c>
      <c r="G2211" s="187"/>
      <c r="H2211" s="186" t="s">
        <v>160</v>
      </c>
      <c r="I2211" s="196" t="s">
        <v>160</v>
      </c>
      <c r="J2211" s="186" t="s">
        <v>160</v>
      </c>
      <c r="K2211" s="196" t="s">
        <v>160</v>
      </c>
      <c r="L2211" s="171">
        <v>0.3346</v>
      </c>
      <c r="M2211" s="172">
        <v>717</v>
      </c>
      <c r="N2211" s="173">
        <v>108.93</v>
      </c>
      <c r="O2211" s="173">
        <v>34.9</v>
      </c>
      <c r="Q2211" s="175">
        <v>30.8</v>
      </c>
      <c r="S2211" s="174">
        <f t="shared" si="68"/>
        <v>1.14812</v>
      </c>
      <c r="T2211" s="177">
        <f t="shared" si="69"/>
        <v>-1</v>
      </c>
      <c r="U2211" s="203">
        <v>2.84</v>
      </c>
      <c r="V2211" s="203">
        <v>3.34</v>
      </c>
      <c r="W2211" s="203">
        <v>3.85</v>
      </c>
      <c r="X2211" s="203">
        <v>4.81</v>
      </c>
      <c r="Y2211" s="203">
        <v>5.29</v>
      </c>
      <c r="Z2211" s="203">
        <v>5.27</v>
      </c>
      <c r="AA2211" s="203">
        <v>5.11</v>
      </c>
      <c r="AB2211" s="203">
        <v>4.57</v>
      </c>
      <c r="AC2211" s="203">
        <v>3.69</v>
      </c>
      <c r="AD2211" s="203">
        <v>3.06</v>
      </c>
      <c r="AE2211" s="203">
        <v>2.71</v>
      </c>
      <c r="AF2211" s="203">
        <v>2.61</v>
      </c>
      <c r="AG2211" s="179">
        <v>3.1299861338536</v>
      </c>
      <c r="AH2211" s="179">
        <v>3.68104003065882</v>
      </c>
      <c r="AI2211" s="179">
        <v>4.24311500540013</v>
      </c>
      <c r="AJ2211" s="179">
        <v>5.30113848726614</v>
      </c>
      <c r="AK2211" s="179">
        <v>5.83015022819914</v>
      </c>
      <c r="AL2211" s="179">
        <v>5.80810807232693</v>
      </c>
      <c r="AM2211" s="179">
        <v>5.63177082534927</v>
      </c>
      <c r="AN2211" s="179">
        <v>5.03663261679964</v>
      </c>
      <c r="AO2211" s="179">
        <v>4.06677775842246</v>
      </c>
      <c r="AP2211" s="179">
        <v>3.3724498484479</v>
      </c>
      <c r="AQ2211" s="179">
        <v>2.98671212068425</v>
      </c>
      <c r="AR2211" s="179">
        <v>2.87650134132321</v>
      </c>
      <c r="AS2211" s="177">
        <v>0.8</v>
      </c>
      <c r="AT2211" s="180">
        <v>1.01828976700043</v>
      </c>
      <c r="AU2211" s="181">
        <v>2204</v>
      </c>
    </row>
    <row r="2212" customHeight="1" spans="1:47">
      <c r="A2212" s="184" t="s">
        <v>2459</v>
      </c>
      <c r="B2212" s="185" t="s">
        <v>2519</v>
      </c>
      <c r="C2212" s="167" t="s">
        <v>2521</v>
      </c>
      <c r="D2212" s="186">
        <v>0</v>
      </c>
      <c r="E2212" s="186">
        <v>0.75</v>
      </c>
      <c r="F2212" s="186" t="s">
        <v>2462</v>
      </c>
      <c r="G2212" s="187"/>
      <c r="H2212" s="186" t="s">
        <v>160</v>
      </c>
      <c r="I2212" s="196" t="s">
        <v>160</v>
      </c>
      <c r="J2212" s="186" t="s">
        <v>160</v>
      </c>
      <c r="K2212" s="196" t="s">
        <v>160</v>
      </c>
      <c r="L2212" s="171">
        <v>0.3346</v>
      </c>
      <c r="M2212" s="172">
        <v>838</v>
      </c>
      <c r="N2212" s="173">
        <v>109.07</v>
      </c>
      <c r="O2212" s="173">
        <v>35.07</v>
      </c>
      <c r="Q2212" s="175">
        <v>31.87</v>
      </c>
      <c r="S2212" s="174">
        <f t="shared" si="68"/>
        <v>1.206568</v>
      </c>
      <c r="T2212" s="177">
        <f t="shared" si="69"/>
        <v>-1</v>
      </c>
      <c r="U2212" s="203">
        <v>2.98</v>
      </c>
      <c r="V2212" s="203">
        <v>3.58</v>
      </c>
      <c r="W2212" s="203">
        <v>4.22</v>
      </c>
      <c r="X2212" s="203">
        <v>5.2</v>
      </c>
      <c r="Y2212" s="203">
        <v>5.53</v>
      </c>
      <c r="Z2212" s="203">
        <v>5.53</v>
      </c>
      <c r="AA2212" s="203">
        <v>5.15</v>
      </c>
      <c r="AB2212" s="203">
        <v>4.71</v>
      </c>
      <c r="AC2212" s="203">
        <v>3.79</v>
      </c>
      <c r="AD2212" s="203">
        <v>3.3</v>
      </c>
      <c r="AE2212" s="203">
        <v>2.89</v>
      </c>
      <c r="AF2212" s="203">
        <v>2.68</v>
      </c>
      <c r="AG2212" s="179">
        <v>3.31820661578958</v>
      </c>
      <c r="AH2212" s="179">
        <v>3.98630190755929</v>
      </c>
      <c r="AI2212" s="179">
        <v>4.69893688544699</v>
      </c>
      <c r="AJ2212" s="179">
        <v>5.79015919533752</v>
      </c>
      <c r="AK2212" s="179">
        <v>6.15761160581086</v>
      </c>
      <c r="AL2212" s="179">
        <v>6.15761160581086</v>
      </c>
      <c r="AM2212" s="179">
        <v>5.73448458769005</v>
      </c>
      <c r="AN2212" s="179">
        <v>5.24454804039225</v>
      </c>
      <c r="AO2212" s="179">
        <v>4.22013525967869</v>
      </c>
      <c r="AP2212" s="179">
        <v>3.67452410473343</v>
      </c>
      <c r="AQ2212" s="179">
        <v>3.21799232202412</v>
      </c>
      <c r="AR2212" s="179">
        <v>2.98415896990472</v>
      </c>
      <c r="AS2212" s="177">
        <v>0.8</v>
      </c>
      <c r="AT2212" s="180">
        <v>1.01828976700043</v>
      </c>
      <c r="AU2212" s="181">
        <v>2205</v>
      </c>
    </row>
    <row r="2213" customHeight="1" spans="1:47">
      <c r="A2213" s="184" t="s">
        <v>2459</v>
      </c>
      <c r="B2213" s="185" t="s">
        <v>2519</v>
      </c>
      <c r="C2213" s="167" t="s">
        <v>2522</v>
      </c>
      <c r="D2213" s="186">
        <v>0</v>
      </c>
      <c r="E2213" s="186">
        <v>0.75</v>
      </c>
      <c r="F2213" s="186" t="s">
        <v>2462</v>
      </c>
      <c r="G2213" s="187"/>
      <c r="H2213" s="186" t="s">
        <v>160</v>
      </c>
      <c r="I2213" s="196" t="s">
        <v>160</v>
      </c>
      <c r="J2213" s="186" t="s">
        <v>160</v>
      </c>
      <c r="K2213" s="196" t="s">
        <v>160</v>
      </c>
      <c r="L2213" s="171">
        <v>0.3346</v>
      </c>
      <c r="M2213" s="172">
        <v>892</v>
      </c>
      <c r="N2213" s="173">
        <v>109.1</v>
      </c>
      <c r="O2213" s="173">
        <v>35.1</v>
      </c>
      <c r="Q2213" s="175">
        <v>31.9</v>
      </c>
      <c r="S2213" s="174">
        <f t="shared" si="68"/>
        <v>1.206568</v>
      </c>
      <c r="T2213" s="177">
        <f t="shared" si="69"/>
        <v>-1</v>
      </c>
      <c r="U2213" s="203">
        <v>2.98</v>
      </c>
      <c r="V2213" s="203">
        <v>3.58</v>
      </c>
      <c r="W2213" s="203">
        <v>4.22</v>
      </c>
      <c r="X2213" s="203">
        <v>5.2</v>
      </c>
      <c r="Y2213" s="203">
        <v>5.53</v>
      </c>
      <c r="Z2213" s="203">
        <v>5.53</v>
      </c>
      <c r="AA2213" s="203">
        <v>5.15</v>
      </c>
      <c r="AB2213" s="203">
        <v>4.71</v>
      </c>
      <c r="AC2213" s="203">
        <v>3.79</v>
      </c>
      <c r="AD2213" s="203">
        <v>3.3</v>
      </c>
      <c r="AE2213" s="203">
        <v>2.89</v>
      </c>
      <c r="AF2213" s="203">
        <v>2.68</v>
      </c>
      <c r="AG2213" s="179">
        <v>3.31909574926569</v>
      </c>
      <c r="AH2213" s="179">
        <v>3.98737006119837</v>
      </c>
      <c r="AI2213" s="179">
        <v>4.70019599392658</v>
      </c>
      <c r="AJ2213" s="179">
        <v>5.79171070341663</v>
      </c>
      <c r="AK2213" s="179">
        <v>6.15926157497961</v>
      </c>
      <c r="AL2213" s="179">
        <v>6.15926157497961</v>
      </c>
      <c r="AM2213" s="179">
        <v>5.73602117742224</v>
      </c>
      <c r="AN2213" s="179">
        <v>5.2459533486716</v>
      </c>
      <c r="AO2213" s="179">
        <v>4.22126607037482</v>
      </c>
      <c r="AP2213" s="179">
        <v>3.67550871562979</v>
      </c>
      <c r="AQ2213" s="179">
        <v>3.21885460247578</v>
      </c>
      <c r="AR2213" s="179">
        <v>2.98495859329934</v>
      </c>
      <c r="AS2213" s="177">
        <v>0.8</v>
      </c>
      <c r="AT2213" s="180">
        <v>1.01922411953827</v>
      </c>
      <c r="AU2213" s="181">
        <v>2206</v>
      </c>
    </row>
    <row r="2214" customHeight="1" spans="1:47">
      <c r="A2214" s="184" t="s">
        <v>2459</v>
      </c>
      <c r="B2214" s="185" t="s">
        <v>2519</v>
      </c>
      <c r="C2214" s="167" t="s">
        <v>2523</v>
      </c>
      <c r="D2214" s="186">
        <v>0</v>
      </c>
      <c r="E2214" s="186">
        <v>0.75</v>
      </c>
      <c r="F2214" s="186" t="s">
        <v>2462</v>
      </c>
      <c r="G2214" s="187"/>
      <c r="H2214" s="186" t="s">
        <v>160</v>
      </c>
      <c r="I2214" s="196" t="s">
        <v>160</v>
      </c>
      <c r="J2214" s="186" t="s">
        <v>160</v>
      </c>
      <c r="K2214" s="196" t="s">
        <v>160</v>
      </c>
      <c r="L2214" s="171">
        <v>0.3346</v>
      </c>
      <c r="M2214" s="172">
        <v>625</v>
      </c>
      <c r="N2214" s="173">
        <v>108.98</v>
      </c>
      <c r="O2214" s="173">
        <v>34.92</v>
      </c>
      <c r="Q2214" s="175">
        <v>30.82</v>
      </c>
      <c r="S2214" s="174">
        <f t="shared" si="68"/>
        <v>1.14812</v>
      </c>
      <c r="T2214" s="177">
        <f t="shared" si="69"/>
        <v>-1</v>
      </c>
      <c r="U2214" s="203">
        <v>2.84</v>
      </c>
      <c r="V2214" s="203">
        <v>3.34</v>
      </c>
      <c r="W2214" s="203">
        <v>3.85</v>
      </c>
      <c r="X2214" s="203">
        <v>4.81</v>
      </c>
      <c r="Y2214" s="203">
        <v>5.29</v>
      </c>
      <c r="Z2214" s="203">
        <v>5.27</v>
      </c>
      <c r="AA2214" s="203">
        <v>5.11</v>
      </c>
      <c r="AB2214" s="203">
        <v>4.57</v>
      </c>
      <c r="AC2214" s="203">
        <v>3.69</v>
      </c>
      <c r="AD2214" s="203">
        <v>3.06</v>
      </c>
      <c r="AE2214" s="203">
        <v>2.71</v>
      </c>
      <c r="AF2214" s="203">
        <v>2.61</v>
      </c>
      <c r="AG2214" s="179">
        <v>3.13050064453193</v>
      </c>
      <c r="AH2214" s="179">
        <v>3.68164512420304</v>
      </c>
      <c r="AI2214" s="179">
        <v>4.24381249346758</v>
      </c>
      <c r="AJ2214" s="179">
        <v>5.30200989443612</v>
      </c>
      <c r="AK2214" s="179">
        <v>5.83110859492039</v>
      </c>
      <c r="AL2214" s="179">
        <v>5.80906281573355</v>
      </c>
      <c r="AM2214" s="179">
        <v>5.63269658223879</v>
      </c>
      <c r="AN2214" s="179">
        <v>5.03746054419399</v>
      </c>
      <c r="AO2214" s="179">
        <v>4.06744625997282</v>
      </c>
      <c r="AP2214" s="179">
        <v>3.37300421558722</v>
      </c>
      <c r="AQ2214" s="179">
        <v>2.98720307981744</v>
      </c>
      <c r="AR2214" s="179">
        <v>2.87697418388322</v>
      </c>
      <c r="AS2214" s="177">
        <v>0.8</v>
      </c>
      <c r="AT2214" s="180">
        <v>1.01718620101087</v>
      </c>
      <c r="AU2214" s="181">
        <v>2207</v>
      </c>
    </row>
    <row r="2215" customHeight="1" spans="1:47">
      <c r="A2215" s="184" t="s">
        <v>2459</v>
      </c>
      <c r="B2215" s="185" t="s">
        <v>2519</v>
      </c>
      <c r="C2215" s="167" t="s">
        <v>2524</v>
      </c>
      <c r="D2215" s="186">
        <v>0</v>
      </c>
      <c r="E2215" s="186">
        <v>0.75</v>
      </c>
      <c r="F2215" s="186" t="s">
        <v>2462</v>
      </c>
      <c r="G2215" s="187"/>
      <c r="H2215" s="186" t="s">
        <v>160</v>
      </c>
      <c r="I2215" s="196" t="s">
        <v>160</v>
      </c>
      <c r="J2215" s="186" t="s">
        <v>160</v>
      </c>
      <c r="K2215" s="196" t="s">
        <v>160</v>
      </c>
      <c r="L2215" s="171">
        <v>0.3346</v>
      </c>
      <c r="M2215" s="172">
        <v>1300</v>
      </c>
      <c r="N2215" s="173">
        <v>109.12</v>
      </c>
      <c r="O2215" s="173">
        <v>35.4</v>
      </c>
      <c r="Q2215" s="175">
        <v>32.4</v>
      </c>
      <c r="S2215" s="174">
        <f t="shared" si="68"/>
        <v>1.206568</v>
      </c>
      <c r="T2215" s="177">
        <f t="shared" si="69"/>
        <v>-1</v>
      </c>
      <c r="U2215" s="203">
        <v>2.98</v>
      </c>
      <c r="V2215" s="203">
        <v>3.58</v>
      </c>
      <c r="W2215" s="203">
        <v>4.22</v>
      </c>
      <c r="X2215" s="203">
        <v>5.2</v>
      </c>
      <c r="Y2215" s="203">
        <v>5.53</v>
      </c>
      <c r="Z2215" s="203">
        <v>5.53</v>
      </c>
      <c r="AA2215" s="203">
        <v>5.15</v>
      </c>
      <c r="AB2215" s="203">
        <v>4.71</v>
      </c>
      <c r="AC2215" s="203">
        <v>3.79</v>
      </c>
      <c r="AD2215" s="203">
        <v>3.3</v>
      </c>
      <c r="AE2215" s="203">
        <v>2.89</v>
      </c>
      <c r="AF2215" s="203">
        <v>2.68</v>
      </c>
      <c r="AG2215" s="179">
        <v>3.33217589062531</v>
      </c>
      <c r="AH2215" s="179">
        <v>4.00308378806665</v>
      </c>
      <c r="AI2215" s="179">
        <v>4.71871887867074</v>
      </c>
      <c r="AJ2215" s="179">
        <v>5.81453511115826</v>
      </c>
      <c r="AK2215" s="179">
        <v>6.183534454751</v>
      </c>
      <c r="AL2215" s="179">
        <v>6.183534454751</v>
      </c>
      <c r="AM2215" s="179">
        <v>5.75862611970482</v>
      </c>
      <c r="AN2215" s="179">
        <v>5.2666269949145</v>
      </c>
      <c r="AO2215" s="179">
        <v>4.23790155217112</v>
      </c>
      <c r="AP2215" s="179">
        <v>3.68999343592736</v>
      </c>
      <c r="AQ2215" s="179">
        <v>3.23153970600911</v>
      </c>
      <c r="AR2215" s="179">
        <v>2.99672194190464</v>
      </c>
      <c r="AS2215" s="177">
        <v>0.8</v>
      </c>
      <c r="AT2215" s="180">
        <v>1.01707059589856</v>
      </c>
      <c r="AU2215" s="181">
        <v>2208</v>
      </c>
    </row>
    <row r="2216" customHeight="1" spans="1:47">
      <c r="A2216" s="184" t="s">
        <v>2459</v>
      </c>
      <c r="B2216" s="185" t="s">
        <v>2525</v>
      </c>
      <c r="C2216" s="167" t="s">
        <v>2526</v>
      </c>
      <c r="D2216" s="186">
        <v>0</v>
      </c>
      <c r="E2216" s="186">
        <v>0.65</v>
      </c>
      <c r="F2216" s="186" t="s">
        <v>2462</v>
      </c>
      <c r="G2216" s="187"/>
      <c r="H2216" s="186" t="s">
        <v>160</v>
      </c>
      <c r="I2216" s="196" t="s">
        <v>160</v>
      </c>
      <c r="J2216" s="186" t="s">
        <v>160</v>
      </c>
      <c r="K2216" s="196" t="s">
        <v>160</v>
      </c>
      <c r="L2216" s="171">
        <v>0.3346</v>
      </c>
      <c r="M2216" s="172">
        <v>1070</v>
      </c>
      <c r="N2216" s="173">
        <v>109.48</v>
      </c>
      <c r="O2216" s="173">
        <v>36.6</v>
      </c>
      <c r="Q2216" s="175">
        <v>34.5</v>
      </c>
      <c r="S2216" s="174">
        <f t="shared" si="68"/>
        <v>1.263264</v>
      </c>
      <c r="T2216" s="177">
        <f t="shared" si="69"/>
        <v>-1</v>
      </c>
      <c r="U2216" s="203">
        <v>3.04</v>
      </c>
      <c r="V2216" s="203">
        <v>3.72</v>
      </c>
      <c r="W2216" s="203">
        <v>4.46</v>
      </c>
      <c r="X2216" s="203">
        <v>5.49</v>
      </c>
      <c r="Y2216" s="203">
        <v>5.84</v>
      </c>
      <c r="Z2216" s="203">
        <v>5.84</v>
      </c>
      <c r="AA2216" s="203">
        <v>5.37</v>
      </c>
      <c r="AB2216" s="203">
        <v>4.86</v>
      </c>
      <c r="AC2216" s="203">
        <v>4.02</v>
      </c>
      <c r="AD2216" s="203">
        <v>3.56</v>
      </c>
      <c r="AE2216" s="203">
        <v>3</v>
      </c>
      <c r="AF2216" s="203">
        <v>2.69</v>
      </c>
      <c r="AG2216" s="179">
        <v>3.46523190718646</v>
      </c>
      <c r="AH2216" s="179">
        <v>4.24034957063607</v>
      </c>
      <c r="AI2216" s="179">
        <v>5.08385996909593</v>
      </c>
      <c r="AJ2216" s="179">
        <v>6.25793525343871</v>
      </c>
      <c r="AK2216" s="179">
        <v>6.65689287433189</v>
      </c>
      <c r="AL2216" s="179">
        <v>6.65689287433189</v>
      </c>
      <c r="AM2216" s="179">
        <v>6.12114978341819</v>
      </c>
      <c r="AN2216" s="179">
        <v>5.53981153583099</v>
      </c>
      <c r="AO2216" s="179">
        <v>4.58231324568736</v>
      </c>
      <c r="AP2216" s="179">
        <v>4.05796894394204</v>
      </c>
      <c r="AQ2216" s="179">
        <v>3.41963675051296</v>
      </c>
      <c r="AR2216" s="179">
        <v>3.06627428629328</v>
      </c>
      <c r="AS2216" s="177">
        <v>0.8</v>
      </c>
      <c r="AT2216" s="180">
        <v>1.02000397283756</v>
      </c>
      <c r="AU2216" s="181">
        <v>2209</v>
      </c>
    </row>
    <row r="2217" customHeight="1" spans="1:47">
      <c r="A2217" s="184" t="s">
        <v>2459</v>
      </c>
      <c r="B2217" s="185" t="s">
        <v>2525</v>
      </c>
      <c r="C2217" s="167" t="s">
        <v>2527</v>
      </c>
      <c r="D2217" s="186">
        <v>0</v>
      </c>
      <c r="E2217" s="186">
        <v>0.65</v>
      </c>
      <c r="F2217" s="186" t="s">
        <v>2462</v>
      </c>
      <c r="G2217" s="187"/>
      <c r="H2217" s="186" t="s">
        <v>160</v>
      </c>
      <c r="I2217" s="196" t="s">
        <v>160</v>
      </c>
      <c r="J2217" s="186" t="s">
        <v>160</v>
      </c>
      <c r="K2217" s="196" t="s">
        <v>160</v>
      </c>
      <c r="L2217" s="171">
        <v>0.3346</v>
      </c>
      <c r="M2217" s="172">
        <v>1104</v>
      </c>
      <c r="N2217" s="173">
        <v>109.48</v>
      </c>
      <c r="O2217" s="173">
        <v>36.6</v>
      </c>
      <c r="Q2217" s="175">
        <v>34.5</v>
      </c>
      <c r="S2217" s="174">
        <f t="shared" si="68"/>
        <v>1.263264</v>
      </c>
      <c r="T2217" s="177">
        <f t="shared" si="69"/>
        <v>-1</v>
      </c>
      <c r="U2217" s="203">
        <v>3.04</v>
      </c>
      <c r="V2217" s="203">
        <v>3.72</v>
      </c>
      <c r="W2217" s="203">
        <v>4.46</v>
      </c>
      <c r="X2217" s="203">
        <v>5.49</v>
      </c>
      <c r="Y2217" s="203">
        <v>5.84</v>
      </c>
      <c r="Z2217" s="203">
        <v>5.84</v>
      </c>
      <c r="AA2217" s="203">
        <v>5.37</v>
      </c>
      <c r="AB2217" s="203">
        <v>4.86</v>
      </c>
      <c r="AC2217" s="203">
        <v>4.02</v>
      </c>
      <c r="AD2217" s="203">
        <v>3.56</v>
      </c>
      <c r="AE2217" s="203">
        <v>3</v>
      </c>
      <c r="AF2217" s="203">
        <v>2.69</v>
      </c>
      <c r="AG2217" s="179">
        <v>3.46523190718646</v>
      </c>
      <c r="AH2217" s="179">
        <v>4.24034957063607</v>
      </c>
      <c r="AI2217" s="179">
        <v>5.08385996909593</v>
      </c>
      <c r="AJ2217" s="179">
        <v>6.25793525343871</v>
      </c>
      <c r="AK2217" s="179">
        <v>6.65689287433189</v>
      </c>
      <c r="AL2217" s="179">
        <v>6.65689287433189</v>
      </c>
      <c r="AM2217" s="179">
        <v>6.12114978341819</v>
      </c>
      <c r="AN2217" s="179">
        <v>5.53981153583099</v>
      </c>
      <c r="AO2217" s="179">
        <v>4.58231324568736</v>
      </c>
      <c r="AP2217" s="179">
        <v>4.05796894394204</v>
      </c>
      <c r="AQ2217" s="179">
        <v>3.41963675051296</v>
      </c>
      <c r="AR2217" s="179">
        <v>3.06627428629328</v>
      </c>
      <c r="AS2217" s="177">
        <v>0.8</v>
      </c>
      <c r="AT2217" s="180">
        <v>1.01878239309346</v>
      </c>
      <c r="AU2217" s="181">
        <v>2210</v>
      </c>
    </row>
    <row r="2218" customHeight="1" spans="1:47">
      <c r="A2218" s="184" t="s">
        <v>2459</v>
      </c>
      <c r="B2218" s="185" t="s">
        <v>2525</v>
      </c>
      <c r="C2218" s="167" t="s">
        <v>2528</v>
      </c>
      <c r="D2218" s="186">
        <v>0</v>
      </c>
      <c r="E2218" s="186">
        <v>0.65</v>
      </c>
      <c r="F2218" s="186" t="s">
        <v>2462</v>
      </c>
      <c r="G2218" s="187"/>
      <c r="H2218" s="186" t="s">
        <v>160</v>
      </c>
      <c r="I2218" s="196" t="s">
        <v>160</v>
      </c>
      <c r="J2218" s="186" t="s">
        <v>160</v>
      </c>
      <c r="K2218" s="196" t="s">
        <v>160</v>
      </c>
      <c r="L2218" s="171">
        <v>0.3346</v>
      </c>
      <c r="M2218" s="172">
        <v>790</v>
      </c>
      <c r="N2218" s="173">
        <v>110</v>
      </c>
      <c r="O2218" s="173">
        <v>36.58</v>
      </c>
      <c r="Q2218" s="175">
        <v>34.28</v>
      </c>
      <c r="S2218" s="174">
        <f t="shared" si="68"/>
        <v>1.270664</v>
      </c>
      <c r="T2218" s="177">
        <f t="shared" si="69"/>
        <v>-1</v>
      </c>
      <c r="U2218" s="203">
        <v>3.02</v>
      </c>
      <c r="V2218" s="203">
        <v>3.7</v>
      </c>
      <c r="W2218" s="203">
        <v>4.5</v>
      </c>
      <c r="X2218" s="203">
        <v>5.58</v>
      </c>
      <c r="Y2218" s="203">
        <v>5.93</v>
      </c>
      <c r="Z2218" s="203">
        <v>5.87</v>
      </c>
      <c r="AA2218" s="203">
        <v>5.37</v>
      </c>
      <c r="AB2218" s="203">
        <v>4.93</v>
      </c>
      <c r="AC2218" s="203">
        <v>4</v>
      </c>
      <c r="AD2218" s="203">
        <v>3.58</v>
      </c>
      <c r="AE2218" s="203">
        <v>3.01</v>
      </c>
      <c r="AF2218" s="203">
        <v>2.7</v>
      </c>
      <c r="AG2218" s="179">
        <v>3.43877632481915</v>
      </c>
      <c r="AH2218" s="179">
        <v>4.21307033173207</v>
      </c>
      <c r="AI2218" s="179">
        <v>5.12400445751198</v>
      </c>
      <c r="AJ2218" s="179">
        <v>6.35376552731485</v>
      </c>
      <c r="AK2218" s="179">
        <v>6.75229920734356</v>
      </c>
      <c r="AL2218" s="179">
        <v>6.68397914791007</v>
      </c>
      <c r="AM2218" s="179">
        <v>6.11464531929763</v>
      </c>
      <c r="AN2218" s="179">
        <v>5.61363155011868</v>
      </c>
      <c r="AO2218" s="179">
        <v>4.55467062889954</v>
      </c>
      <c r="AP2218" s="179">
        <v>4.07643021286508</v>
      </c>
      <c r="AQ2218" s="179">
        <v>3.4273896482469</v>
      </c>
      <c r="AR2218" s="179">
        <v>3.07440267450719</v>
      </c>
      <c r="AS2218" s="177">
        <v>0.8</v>
      </c>
      <c r="AT2218" s="180">
        <v>1.01617963058632</v>
      </c>
      <c r="AU2218" s="181">
        <v>2211</v>
      </c>
    </row>
    <row r="2219" customHeight="1" spans="1:47">
      <c r="A2219" s="184" t="s">
        <v>2459</v>
      </c>
      <c r="B2219" s="185" t="s">
        <v>2525</v>
      </c>
      <c r="C2219" s="167" t="s">
        <v>2529</v>
      </c>
      <c r="D2219" s="186">
        <v>0</v>
      </c>
      <c r="E2219" s="186">
        <v>0.65</v>
      </c>
      <c r="F2219" s="186" t="s">
        <v>2462</v>
      </c>
      <c r="G2219" s="187"/>
      <c r="H2219" s="186" t="s">
        <v>160</v>
      </c>
      <c r="I2219" s="196" t="s">
        <v>160</v>
      </c>
      <c r="J2219" s="186" t="s">
        <v>160</v>
      </c>
      <c r="K2219" s="196" t="s">
        <v>160</v>
      </c>
      <c r="L2219" s="171">
        <v>0.3346</v>
      </c>
      <c r="M2219" s="172">
        <v>840</v>
      </c>
      <c r="N2219" s="173">
        <v>110.18</v>
      </c>
      <c r="O2219" s="173">
        <v>36.88</v>
      </c>
      <c r="Q2219" s="175">
        <v>34.78</v>
      </c>
      <c r="S2219" s="174">
        <f t="shared" si="68"/>
        <v>1.270664</v>
      </c>
      <c r="T2219" s="177">
        <f t="shared" si="69"/>
        <v>-1</v>
      </c>
      <c r="U2219" s="203">
        <v>3.02</v>
      </c>
      <c r="V2219" s="203">
        <v>3.7</v>
      </c>
      <c r="W2219" s="203">
        <v>4.5</v>
      </c>
      <c r="X2219" s="203">
        <v>5.58</v>
      </c>
      <c r="Y2219" s="203">
        <v>5.93</v>
      </c>
      <c r="Z2219" s="203">
        <v>5.87</v>
      </c>
      <c r="AA2219" s="203">
        <v>5.37</v>
      </c>
      <c r="AB2219" s="203">
        <v>4.93</v>
      </c>
      <c r="AC2219" s="203">
        <v>4</v>
      </c>
      <c r="AD2219" s="203">
        <v>3.58</v>
      </c>
      <c r="AE2219" s="203">
        <v>3.01</v>
      </c>
      <c r="AF2219" s="203">
        <v>2.7</v>
      </c>
      <c r="AG2219" s="179">
        <v>3.45450063903597</v>
      </c>
      <c r="AH2219" s="179">
        <v>4.23233522001096</v>
      </c>
      <c r="AI2219" s="179">
        <v>5.14743472704035</v>
      </c>
      <c r="AJ2219" s="179">
        <v>6.38281906153003</v>
      </c>
      <c r="AK2219" s="179">
        <v>6.7831750958554</v>
      </c>
      <c r="AL2219" s="179">
        <v>6.71454263282819</v>
      </c>
      <c r="AM2219" s="179">
        <v>6.14260544093482</v>
      </c>
      <c r="AN2219" s="179">
        <v>5.63930071206865</v>
      </c>
      <c r="AO2219" s="179">
        <v>4.57549753514698</v>
      </c>
      <c r="AP2219" s="179">
        <v>4.09507029395655</v>
      </c>
      <c r="AQ2219" s="179">
        <v>3.4430618951981</v>
      </c>
      <c r="AR2219" s="179">
        <v>3.08846083622421</v>
      </c>
      <c r="AS2219" s="177">
        <v>0.8</v>
      </c>
      <c r="AT2219" s="180">
        <v>1.01480892391298</v>
      </c>
      <c r="AU2219" s="181">
        <v>2212</v>
      </c>
    </row>
    <row r="2220" customHeight="1" spans="1:47">
      <c r="A2220" s="184" t="s">
        <v>2459</v>
      </c>
      <c r="B2220" s="185" t="s">
        <v>2525</v>
      </c>
      <c r="C2220" s="167" t="s">
        <v>2530</v>
      </c>
      <c r="D2220" s="186">
        <v>0</v>
      </c>
      <c r="E2220" s="186">
        <v>0.65</v>
      </c>
      <c r="F2220" s="186" t="s">
        <v>2462</v>
      </c>
      <c r="G2220" s="187"/>
      <c r="H2220" s="186" t="s">
        <v>160</v>
      </c>
      <c r="I2220" s="196" t="s">
        <v>160</v>
      </c>
      <c r="J2220" s="186" t="s">
        <v>160</v>
      </c>
      <c r="K2220" s="196" t="s">
        <v>160</v>
      </c>
      <c r="L2220" s="171">
        <v>0.3346</v>
      </c>
      <c r="M2220" s="172">
        <v>1042</v>
      </c>
      <c r="N2220" s="173">
        <v>109.67</v>
      </c>
      <c r="O2220" s="173">
        <v>37.13</v>
      </c>
      <c r="Q2220" s="175">
        <v>34.53</v>
      </c>
      <c r="S2220" s="174">
        <f t="shared" si="68"/>
        <v>1.305272</v>
      </c>
      <c r="T2220" s="177">
        <f t="shared" si="69"/>
        <v>-1</v>
      </c>
      <c r="U2220" s="203">
        <v>2.95</v>
      </c>
      <c r="V2220" s="203">
        <v>3.75</v>
      </c>
      <c r="W2220" s="203">
        <v>4.64</v>
      </c>
      <c r="X2220" s="203">
        <v>5.73</v>
      </c>
      <c r="Y2220" s="203">
        <v>6.15</v>
      </c>
      <c r="Z2220" s="203">
        <v>6.14</v>
      </c>
      <c r="AA2220" s="203">
        <v>5.7</v>
      </c>
      <c r="AB2220" s="203">
        <v>5.06</v>
      </c>
      <c r="AC2220" s="203">
        <v>4.2</v>
      </c>
      <c r="AD2220" s="203">
        <v>3.66</v>
      </c>
      <c r="AE2220" s="203">
        <v>3</v>
      </c>
      <c r="AF2220" s="203">
        <v>2.63</v>
      </c>
      <c r="AG2220" s="179">
        <v>3.36966701193315</v>
      </c>
      <c r="AH2220" s="179">
        <v>4.28347501516925</v>
      </c>
      <c r="AI2220" s="179">
        <v>5.30008641876942</v>
      </c>
      <c r="AJ2220" s="179">
        <v>6.54514982317862</v>
      </c>
      <c r="AK2220" s="179">
        <v>7.02489902487758</v>
      </c>
      <c r="AL2220" s="179">
        <v>7.01347642483712</v>
      </c>
      <c r="AM2220" s="179">
        <v>6.51088202305726</v>
      </c>
      <c r="AN2220" s="179">
        <v>5.77983562046838</v>
      </c>
      <c r="AO2220" s="179">
        <v>4.79749201698956</v>
      </c>
      <c r="AP2220" s="179">
        <v>4.18067161480519</v>
      </c>
      <c r="AQ2220" s="179">
        <v>3.4267800121354</v>
      </c>
      <c r="AR2220" s="179">
        <v>3.0041438106387</v>
      </c>
      <c r="AS2220" s="177">
        <v>0.8</v>
      </c>
      <c r="AT2220" s="180">
        <v>1.01430497489053</v>
      </c>
      <c r="AU2220" s="181">
        <v>2213</v>
      </c>
    </row>
    <row r="2221" customHeight="1" spans="1:47">
      <c r="A2221" s="184" t="s">
        <v>2459</v>
      </c>
      <c r="B2221" s="185" t="s">
        <v>2525</v>
      </c>
      <c r="C2221" s="167" t="s">
        <v>2531</v>
      </c>
      <c r="D2221" s="186">
        <v>0</v>
      </c>
      <c r="E2221" s="186">
        <v>0.65</v>
      </c>
      <c r="F2221" s="186" t="s">
        <v>2462</v>
      </c>
      <c r="G2221" s="187"/>
      <c r="H2221" s="186" t="s">
        <v>160</v>
      </c>
      <c r="I2221" s="196" t="s">
        <v>160</v>
      </c>
      <c r="J2221" s="186" t="s">
        <v>160</v>
      </c>
      <c r="K2221" s="196" t="s">
        <v>160</v>
      </c>
      <c r="L2221" s="171">
        <v>0.3346</v>
      </c>
      <c r="M2221" s="172">
        <v>1110</v>
      </c>
      <c r="N2221" s="173">
        <v>109.32</v>
      </c>
      <c r="O2221" s="173">
        <v>36.87</v>
      </c>
      <c r="Q2221" s="175">
        <v>34.87</v>
      </c>
      <c r="S2221" s="174">
        <f t="shared" si="68"/>
        <v>1.263264</v>
      </c>
      <c r="T2221" s="177">
        <f t="shared" si="69"/>
        <v>-1</v>
      </c>
      <c r="U2221" s="203">
        <v>3.04</v>
      </c>
      <c r="V2221" s="203">
        <v>3.72</v>
      </c>
      <c r="W2221" s="203">
        <v>4.46</v>
      </c>
      <c r="X2221" s="203">
        <v>5.49</v>
      </c>
      <c r="Y2221" s="203">
        <v>5.84</v>
      </c>
      <c r="Z2221" s="203">
        <v>5.84</v>
      </c>
      <c r="AA2221" s="203">
        <v>5.37</v>
      </c>
      <c r="AB2221" s="203">
        <v>4.86</v>
      </c>
      <c r="AC2221" s="203">
        <v>4.02</v>
      </c>
      <c r="AD2221" s="203">
        <v>3.56</v>
      </c>
      <c r="AE2221" s="203">
        <v>3</v>
      </c>
      <c r="AF2221" s="203">
        <v>2.69</v>
      </c>
      <c r="AG2221" s="179">
        <v>3.47874661195126</v>
      </c>
      <c r="AH2221" s="179">
        <v>4.25688730146668</v>
      </c>
      <c r="AI2221" s="179">
        <v>5.10368746358639</v>
      </c>
      <c r="AJ2221" s="179">
        <v>6.28234174329356</v>
      </c>
      <c r="AK2221" s="179">
        <v>6.68285533348532</v>
      </c>
      <c r="AL2221" s="179">
        <v>6.68285533348532</v>
      </c>
      <c r="AM2221" s="179">
        <v>6.14502279808496</v>
      </c>
      <c r="AN2221" s="179">
        <v>5.5614172809484</v>
      </c>
      <c r="AO2221" s="179">
        <v>4.60018466448818</v>
      </c>
      <c r="AP2221" s="179">
        <v>4.07379537452187</v>
      </c>
      <c r="AQ2221" s="179">
        <v>3.43297363021506</v>
      </c>
      <c r="AR2221" s="179">
        <v>3.07823302175951</v>
      </c>
      <c r="AS2221" s="177">
        <v>0.8</v>
      </c>
      <c r="AT2221" s="180">
        <v>1.01427405190115</v>
      </c>
      <c r="AU2221" s="181">
        <v>2214</v>
      </c>
    </row>
    <row r="2222" customHeight="1" spans="1:47">
      <c r="A2222" s="184" t="s">
        <v>2459</v>
      </c>
      <c r="B2222" s="185" t="s">
        <v>2525</v>
      </c>
      <c r="C2222" s="167" t="s">
        <v>2532</v>
      </c>
      <c r="D2222" s="186">
        <v>0</v>
      </c>
      <c r="E2222" s="186">
        <v>0.65</v>
      </c>
      <c r="F2222" s="186" t="s">
        <v>2462</v>
      </c>
      <c r="G2222" s="187"/>
      <c r="H2222" s="186" t="s">
        <v>160</v>
      </c>
      <c r="I2222" s="196" t="s">
        <v>160</v>
      </c>
      <c r="J2222" s="186" t="s">
        <v>160</v>
      </c>
      <c r="K2222" s="196" t="s">
        <v>160</v>
      </c>
      <c r="L2222" s="171">
        <v>0.3346</v>
      </c>
      <c r="M2222" s="172">
        <v>1274</v>
      </c>
      <c r="N2222" s="173">
        <v>108.77</v>
      </c>
      <c r="O2222" s="173">
        <v>36.82</v>
      </c>
      <c r="Q2222" s="175">
        <v>34.42</v>
      </c>
      <c r="S2222" s="174">
        <f t="shared" si="68"/>
        <v>1.260696</v>
      </c>
      <c r="T2222" s="177">
        <f t="shared" si="69"/>
        <v>-1</v>
      </c>
      <c r="U2222" s="203">
        <v>3.01</v>
      </c>
      <c r="V2222" s="203">
        <v>3.67</v>
      </c>
      <c r="W2222" s="203">
        <v>4.42</v>
      </c>
      <c r="X2222" s="203">
        <v>5.44</v>
      </c>
      <c r="Y2222" s="203">
        <v>5.81</v>
      </c>
      <c r="Z2222" s="203">
        <v>5.86</v>
      </c>
      <c r="AA2222" s="203">
        <v>5.53</v>
      </c>
      <c r="AB2222" s="203">
        <v>4.89</v>
      </c>
      <c r="AC2222" s="203">
        <v>4.05</v>
      </c>
      <c r="AD2222" s="203">
        <v>3.5</v>
      </c>
      <c r="AE2222" s="203">
        <v>2.95</v>
      </c>
      <c r="AF2222" s="203">
        <v>2.65</v>
      </c>
      <c r="AG2222" s="179">
        <v>3.42914269578074</v>
      </c>
      <c r="AH2222" s="179">
        <v>4.18104773870941</v>
      </c>
      <c r="AI2222" s="179">
        <v>5.03548528749199</v>
      </c>
      <c r="AJ2222" s="179">
        <v>6.19752035383629</v>
      </c>
      <c r="AK2222" s="179">
        <v>6.61904287790236</v>
      </c>
      <c r="AL2222" s="179">
        <v>6.67600538115454</v>
      </c>
      <c r="AM2222" s="179">
        <v>6.3000528596902</v>
      </c>
      <c r="AN2222" s="179">
        <v>5.5709328180624</v>
      </c>
      <c r="AO2222" s="179">
        <v>4.61396276342592</v>
      </c>
      <c r="AP2222" s="179">
        <v>3.98737522765203</v>
      </c>
      <c r="AQ2222" s="179">
        <v>3.36078769187814</v>
      </c>
      <c r="AR2222" s="179">
        <v>3.01901267236511</v>
      </c>
      <c r="AS2222" s="177">
        <v>0.8</v>
      </c>
      <c r="AT2222" s="180">
        <v>1.01430497489053</v>
      </c>
      <c r="AU2222" s="181">
        <v>2215</v>
      </c>
    </row>
    <row r="2223" customHeight="1" spans="1:47">
      <c r="A2223" s="184" t="s">
        <v>2459</v>
      </c>
      <c r="B2223" s="185" t="s">
        <v>2525</v>
      </c>
      <c r="C2223" s="167" t="s">
        <v>2533</v>
      </c>
      <c r="D2223" s="186">
        <v>0</v>
      </c>
      <c r="E2223" s="186">
        <v>0.65</v>
      </c>
      <c r="F2223" s="186" t="s">
        <v>2462</v>
      </c>
      <c r="G2223" s="187"/>
      <c r="H2223" s="186" t="s">
        <v>160</v>
      </c>
      <c r="I2223" s="196" t="s">
        <v>160</v>
      </c>
      <c r="J2223" s="186" t="s">
        <v>160</v>
      </c>
      <c r="K2223" s="196" t="s">
        <v>160</v>
      </c>
      <c r="L2223" s="171">
        <v>0.3346</v>
      </c>
      <c r="N2223" s="173">
        <v>109.48</v>
      </c>
      <c r="O2223" s="173">
        <v>36.6</v>
      </c>
      <c r="Q2223" s="175">
        <v>33.98</v>
      </c>
      <c r="S2223" s="174">
        <f t="shared" si="68"/>
        <v>1.263264</v>
      </c>
      <c r="T2223" s="177">
        <f t="shared" si="69"/>
        <v>-1</v>
      </c>
      <c r="U2223" s="203">
        <v>3.04</v>
      </c>
      <c r="V2223" s="203">
        <v>3.72</v>
      </c>
      <c r="W2223" s="203">
        <v>4.46</v>
      </c>
      <c r="X2223" s="203">
        <v>5.49</v>
      </c>
      <c r="Y2223" s="203">
        <v>5.84</v>
      </c>
      <c r="Z2223" s="203">
        <v>5.84</v>
      </c>
      <c r="AA2223" s="203">
        <v>5.37</v>
      </c>
      <c r="AB2223" s="203">
        <v>4.86</v>
      </c>
      <c r="AC2223" s="203">
        <v>4.02</v>
      </c>
      <c r="AD2223" s="203">
        <v>3.56</v>
      </c>
      <c r="AE2223" s="203">
        <v>3</v>
      </c>
      <c r="AF2223" s="203">
        <v>2.69</v>
      </c>
      <c r="AG2223" s="179">
        <v>3.4493492413304</v>
      </c>
      <c r="AH2223" s="179">
        <v>4.22091420320693</v>
      </c>
      <c r="AI2223" s="179">
        <v>5.06055842642551</v>
      </c>
      <c r="AJ2223" s="179">
        <v>6.22925241279733</v>
      </c>
      <c r="AK2223" s="179">
        <v>6.6263814372926</v>
      </c>
      <c r="AL2223" s="179">
        <v>6.6263814372926</v>
      </c>
      <c r="AM2223" s="179">
        <v>6.09309389011323</v>
      </c>
      <c r="AN2223" s="179">
        <v>5.51442016870583</v>
      </c>
      <c r="AO2223" s="179">
        <v>4.56131050991717</v>
      </c>
      <c r="AP2223" s="179">
        <v>4.0393695062948</v>
      </c>
      <c r="AQ2223" s="179">
        <v>3.40396306710236</v>
      </c>
      <c r="AR2223" s="179">
        <v>3.05222021683512</v>
      </c>
      <c r="AS2223" s="177">
        <v>0.8</v>
      </c>
      <c r="AT2223" s="180">
        <v>1.01421220592237</v>
      </c>
      <c r="AU2223" s="181">
        <v>2216</v>
      </c>
    </row>
    <row r="2224" customHeight="1" spans="1:47">
      <c r="A2224" s="184" t="s">
        <v>2459</v>
      </c>
      <c r="B2224" s="185" t="s">
        <v>2525</v>
      </c>
      <c r="C2224" s="167" t="s">
        <v>2534</v>
      </c>
      <c r="D2224" s="186">
        <v>0</v>
      </c>
      <c r="E2224" s="186">
        <v>0.65</v>
      </c>
      <c r="F2224" s="186" t="s">
        <v>2462</v>
      </c>
      <c r="G2224" s="187"/>
      <c r="H2224" s="186" t="s">
        <v>160</v>
      </c>
      <c r="I2224" s="196" t="s">
        <v>160</v>
      </c>
      <c r="J2224" s="186" t="s">
        <v>160</v>
      </c>
      <c r="K2224" s="196" t="s">
        <v>160</v>
      </c>
      <c r="L2224" s="171">
        <v>0.3346</v>
      </c>
      <c r="M2224" s="172">
        <v>1050</v>
      </c>
      <c r="N2224" s="173">
        <v>109.35</v>
      </c>
      <c r="O2224" s="173">
        <v>36.28</v>
      </c>
      <c r="Q2224" s="175">
        <v>33.98</v>
      </c>
      <c r="S2224" s="174">
        <f t="shared" si="68"/>
        <v>1.263264</v>
      </c>
      <c r="T2224" s="177">
        <f t="shared" si="69"/>
        <v>-1</v>
      </c>
      <c r="U2224" s="203">
        <v>3.04</v>
      </c>
      <c r="V2224" s="203">
        <v>3.72</v>
      </c>
      <c r="W2224" s="203">
        <v>4.46</v>
      </c>
      <c r="X2224" s="203">
        <v>5.49</v>
      </c>
      <c r="Y2224" s="203">
        <v>5.84</v>
      </c>
      <c r="Z2224" s="203">
        <v>5.84</v>
      </c>
      <c r="AA2224" s="203">
        <v>5.37</v>
      </c>
      <c r="AB2224" s="203">
        <v>4.86</v>
      </c>
      <c r="AC2224" s="203">
        <v>4.02</v>
      </c>
      <c r="AD2224" s="203">
        <v>3.56</v>
      </c>
      <c r="AE2224" s="203">
        <v>3</v>
      </c>
      <c r="AF2224" s="203">
        <v>2.69</v>
      </c>
      <c r="AG2224" s="179">
        <v>3.4493492413304</v>
      </c>
      <c r="AH2224" s="179">
        <v>4.22091420320693</v>
      </c>
      <c r="AI2224" s="179">
        <v>5.06055842642551</v>
      </c>
      <c r="AJ2224" s="179">
        <v>6.22925241279733</v>
      </c>
      <c r="AK2224" s="179">
        <v>6.6263814372926</v>
      </c>
      <c r="AL2224" s="179">
        <v>6.6263814372926</v>
      </c>
      <c r="AM2224" s="179">
        <v>6.09309389011323</v>
      </c>
      <c r="AN2224" s="179">
        <v>5.51442016870583</v>
      </c>
      <c r="AO2224" s="179">
        <v>4.56131050991717</v>
      </c>
      <c r="AP2224" s="179">
        <v>4.0393695062948</v>
      </c>
      <c r="AQ2224" s="179">
        <v>3.40396306710236</v>
      </c>
      <c r="AR2224" s="179">
        <v>3.05222021683512</v>
      </c>
      <c r="AS2224" s="177">
        <v>0.8</v>
      </c>
      <c r="AT2224" s="180">
        <v>1.01430497489053</v>
      </c>
      <c r="AU2224" s="181">
        <v>2217</v>
      </c>
    </row>
    <row r="2225" customHeight="1" spans="1:47">
      <c r="A2225" s="184" t="s">
        <v>2459</v>
      </c>
      <c r="B2225" s="185" t="s">
        <v>2525</v>
      </c>
      <c r="C2225" s="167" t="s">
        <v>2535</v>
      </c>
      <c r="D2225" s="186">
        <v>0</v>
      </c>
      <c r="E2225" s="186">
        <v>0.65</v>
      </c>
      <c r="F2225" s="186" t="s">
        <v>2462</v>
      </c>
      <c r="G2225" s="187"/>
      <c r="H2225" s="186" t="s">
        <v>160</v>
      </c>
      <c r="I2225" s="196" t="s">
        <v>160</v>
      </c>
      <c r="J2225" s="186" t="s">
        <v>160</v>
      </c>
      <c r="K2225" s="196" t="s">
        <v>160</v>
      </c>
      <c r="L2225" s="171">
        <v>0.3346</v>
      </c>
      <c r="M2225" s="172">
        <v>944</v>
      </c>
      <c r="N2225" s="173">
        <v>109.37</v>
      </c>
      <c r="O2225" s="173">
        <v>35.98</v>
      </c>
      <c r="Q2225" s="175">
        <v>33.38</v>
      </c>
      <c r="S2225" s="174">
        <f t="shared" si="68"/>
        <v>1.206568</v>
      </c>
      <c r="T2225" s="177">
        <f t="shared" si="69"/>
        <v>-1</v>
      </c>
      <c r="U2225" s="203">
        <v>2.98</v>
      </c>
      <c r="V2225" s="203">
        <v>3.58</v>
      </c>
      <c r="W2225" s="203">
        <v>4.22</v>
      </c>
      <c r="X2225" s="203">
        <v>5.2</v>
      </c>
      <c r="Y2225" s="203">
        <v>5.53</v>
      </c>
      <c r="Z2225" s="203">
        <v>5.53</v>
      </c>
      <c r="AA2225" s="203">
        <v>5.15</v>
      </c>
      <c r="AB2225" s="203">
        <v>4.71</v>
      </c>
      <c r="AC2225" s="203">
        <v>3.79</v>
      </c>
      <c r="AD2225" s="203">
        <v>3.3</v>
      </c>
      <c r="AE2225" s="203">
        <v>2.89</v>
      </c>
      <c r="AF2225" s="203">
        <v>2.68</v>
      </c>
      <c r="AG2225" s="179">
        <v>3.35788172734566</v>
      </c>
      <c r="AH2225" s="179">
        <v>4.03396529660989</v>
      </c>
      <c r="AI2225" s="179">
        <v>4.75512110382506</v>
      </c>
      <c r="AJ2225" s="179">
        <v>5.8593909336233</v>
      </c>
      <c r="AK2225" s="179">
        <v>6.23123689671863</v>
      </c>
      <c r="AL2225" s="179">
        <v>6.23123689671863</v>
      </c>
      <c r="AM2225" s="179">
        <v>5.80305063618462</v>
      </c>
      <c r="AN2225" s="179">
        <v>5.30725601872418</v>
      </c>
      <c r="AO2225" s="179">
        <v>4.27059454585237</v>
      </c>
      <c r="AP2225" s="179">
        <v>3.71845963095325</v>
      </c>
      <c r="AQ2225" s="179">
        <v>3.25646919195603</v>
      </c>
      <c r="AR2225" s="179">
        <v>3.01983994271355</v>
      </c>
      <c r="AS2225" s="177">
        <v>0.8</v>
      </c>
      <c r="AT2225" s="180">
        <v>1.01688145028648</v>
      </c>
      <c r="AU2225" s="181">
        <v>2218</v>
      </c>
    </row>
    <row r="2226" customHeight="1" spans="1:47">
      <c r="A2226" s="184" t="s">
        <v>2459</v>
      </c>
      <c r="B2226" s="185" t="s">
        <v>2525</v>
      </c>
      <c r="C2226" s="167" t="s">
        <v>2536</v>
      </c>
      <c r="D2226" s="186">
        <v>0</v>
      </c>
      <c r="E2226" s="186">
        <v>0.65</v>
      </c>
      <c r="F2226" s="186" t="s">
        <v>2462</v>
      </c>
      <c r="G2226" s="187"/>
      <c r="H2226" s="186" t="s">
        <v>160</v>
      </c>
      <c r="I2226" s="196" t="s">
        <v>160</v>
      </c>
      <c r="J2226" s="186" t="s">
        <v>160</v>
      </c>
      <c r="K2226" s="196" t="s">
        <v>160</v>
      </c>
      <c r="L2226" s="171">
        <v>0.3346</v>
      </c>
      <c r="M2226" s="172">
        <v>1148</v>
      </c>
      <c r="N2226" s="173">
        <v>109.43</v>
      </c>
      <c r="O2226" s="173">
        <v>35.77</v>
      </c>
      <c r="Q2226" s="175">
        <v>32.97</v>
      </c>
      <c r="S2226" s="174">
        <f t="shared" si="68"/>
        <v>1.206568</v>
      </c>
      <c r="T2226" s="177">
        <f t="shared" si="69"/>
        <v>-1</v>
      </c>
      <c r="U2226" s="203">
        <v>2.98</v>
      </c>
      <c r="V2226" s="203">
        <v>3.58</v>
      </c>
      <c r="W2226" s="203">
        <v>4.22</v>
      </c>
      <c r="X2226" s="203">
        <v>5.2</v>
      </c>
      <c r="Y2226" s="203">
        <v>5.53</v>
      </c>
      <c r="Z2226" s="203">
        <v>5.53</v>
      </c>
      <c r="AA2226" s="203">
        <v>5.15</v>
      </c>
      <c r="AB2226" s="203">
        <v>4.71</v>
      </c>
      <c r="AC2226" s="203">
        <v>3.79</v>
      </c>
      <c r="AD2226" s="203">
        <v>3.3</v>
      </c>
      <c r="AE2226" s="203">
        <v>2.89</v>
      </c>
      <c r="AF2226" s="203">
        <v>2.68</v>
      </c>
      <c r="AG2226" s="179">
        <v>3.34861498067245</v>
      </c>
      <c r="AH2226" s="179">
        <v>4.0228327620159</v>
      </c>
      <c r="AI2226" s="179">
        <v>4.74199839544891</v>
      </c>
      <c r="AJ2226" s="179">
        <v>5.84322077164321</v>
      </c>
      <c r="AK2226" s="179">
        <v>6.2140405513821</v>
      </c>
      <c r="AL2226" s="179">
        <v>6.2140405513821</v>
      </c>
      <c r="AM2226" s="179">
        <v>5.78703595653125</v>
      </c>
      <c r="AN2226" s="179">
        <v>5.29260958354606</v>
      </c>
      <c r="AO2226" s="179">
        <v>4.25880898548611</v>
      </c>
      <c r="AP2226" s="179">
        <v>3.70819779738896</v>
      </c>
      <c r="AQ2226" s="179">
        <v>3.24748231347094</v>
      </c>
      <c r="AR2226" s="179">
        <v>3.01150609000073</v>
      </c>
      <c r="AS2226" s="177">
        <v>0.8</v>
      </c>
      <c r="AT2226" s="180">
        <v>1.00600737297644</v>
      </c>
      <c r="AU2226" s="181">
        <v>2219</v>
      </c>
    </row>
    <row r="2227" customHeight="1" spans="1:47">
      <c r="A2227" s="184" t="s">
        <v>2459</v>
      </c>
      <c r="B2227" s="185" t="s">
        <v>2525</v>
      </c>
      <c r="C2227" s="167" t="s">
        <v>2537</v>
      </c>
      <c r="D2227" s="186">
        <v>0</v>
      </c>
      <c r="E2227" s="186">
        <v>0.65</v>
      </c>
      <c r="F2227" s="186" t="s">
        <v>2462</v>
      </c>
      <c r="G2227" s="187"/>
      <c r="H2227" s="186" t="s">
        <v>160</v>
      </c>
      <c r="I2227" s="196" t="s">
        <v>160</v>
      </c>
      <c r="J2227" s="186" t="s">
        <v>160</v>
      </c>
      <c r="K2227" s="196" t="s">
        <v>160</v>
      </c>
      <c r="L2227" s="171">
        <v>0.3346</v>
      </c>
      <c r="M2227" s="172">
        <v>836</v>
      </c>
      <c r="N2227" s="173">
        <v>110.17</v>
      </c>
      <c r="O2227" s="173">
        <v>36.05</v>
      </c>
      <c r="Q2227" s="175">
        <v>33.45</v>
      </c>
      <c r="S2227" s="174">
        <f t="shared" si="68"/>
        <v>1.270664</v>
      </c>
      <c r="T2227" s="177">
        <f t="shared" si="69"/>
        <v>-1</v>
      </c>
      <c r="U2227" s="203">
        <v>3.02</v>
      </c>
      <c r="V2227" s="203">
        <v>3.7</v>
      </c>
      <c r="W2227" s="203">
        <v>4.5</v>
      </c>
      <c r="X2227" s="203">
        <v>5.58</v>
      </c>
      <c r="Y2227" s="203">
        <v>5.93</v>
      </c>
      <c r="Z2227" s="203">
        <v>5.87</v>
      </c>
      <c r="AA2227" s="203">
        <v>5.37</v>
      </c>
      <c r="AB2227" s="203">
        <v>4.93</v>
      </c>
      <c r="AC2227" s="203">
        <v>4</v>
      </c>
      <c r="AD2227" s="203">
        <v>3.58</v>
      </c>
      <c r="AE2227" s="203">
        <v>3.01</v>
      </c>
      <c r="AF2227" s="203">
        <v>2.7</v>
      </c>
      <c r="AG2227" s="179">
        <v>3.41350714272223</v>
      </c>
      <c r="AH2227" s="179">
        <v>4.18211140002393</v>
      </c>
      <c r="AI2227" s="179">
        <v>5.0863517027318</v>
      </c>
      <c r="AJ2227" s="179">
        <v>6.30707611138743</v>
      </c>
      <c r="AK2227" s="179">
        <v>6.70268124382213</v>
      </c>
      <c r="AL2227" s="179">
        <v>6.63486322111904</v>
      </c>
      <c r="AM2227" s="179">
        <v>6.06971303192661</v>
      </c>
      <c r="AN2227" s="179">
        <v>5.57238086543728</v>
      </c>
      <c r="AO2227" s="179">
        <v>4.52120151353938</v>
      </c>
      <c r="AP2227" s="179">
        <v>4.04647535461774</v>
      </c>
      <c r="AQ2227" s="179">
        <v>3.40220413893838</v>
      </c>
      <c r="AR2227" s="179">
        <v>3.05181102163908</v>
      </c>
      <c r="AS2227" s="177">
        <v>0.8</v>
      </c>
      <c r="AT2227" s="180">
        <v>1.01284083895095</v>
      </c>
      <c r="AU2227" s="181">
        <v>2220</v>
      </c>
    </row>
    <row r="2228" customHeight="1" spans="1:47">
      <c r="A2228" s="184" t="s">
        <v>2459</v>
      </c>
      <c r="B2228" s="185" t="s">
        <v>2525</v>
      </c>
      <c r="C2228" s="167" t="s">
        <v>2538</v>
      </c>
      <c r="D2228" s="186">
        <v>0</v>
      </c>
      <c r="E2228" s="186">
        <v>0.65</v>
      </c>
      <c r="F2228" s="186" t="s">
        <v>2462</v>
      </c>
      <c r="G2228" s="187"/>
      <c r="H2228" s="186" t="s">
        <v>160</v>
      </c>
      <c r="I2228" s="196" t="s">
        <v>160</v>
      </c>
      <c r="J2228" s="186" t="s">
        <v>160</v>
      </c>
      <c r="K2228" s="196" t="s">
        <v>160</v>
      </c>
      <c r="L2228" s="171">
        <v>0.3346</v>
      </c>
      <c r="M2228" s="172">
        <v>1098</v>
      </c>
      <c r="N2228" s="173">
        <v>109.83</v>
      </c>
      <c r="O2228" s="173">
        <v>35.58</v>
      </c>
      <c r="Q2228" s="175">
        <v>32.68</v>
      </c>
      <c r="S2228" s="174">
        <f t="shared" si="68"/>
        <v>1.206568</v>
      </c>
      <c r="T2228" s="177">
        <f t="shared" si="69"/>
        <v>-1</v>
      </c>
      <c r="U2228" s="203">
        <v>2.98</v>
      </c>
      <c r="V2228" s="203">
        <v>3.58</v>
      </c>
      <c r="W2228" s="203">
        <v>4.22</v>
      </c>
      <c r="X2228" s="203">
        <v>5.2</v>
      </c>
      <c r="Y2228" s="203">
        <v>5.53</v>
      </c>
      <c r="Z2228" s="203">
        <v>5.53</v>
      </c>
      <c r="AA2228" s="203">
        <v>5.15</v>
      </c>
      <c r="AB2228" s="203">
        <v>4.71</v>
      </c>
      <c r="AC2228" s="203">
        <v>3.79</v>
      </c>
      <c r="AD2228" s="203">
        <v>3.3</v>
      </c>
      <c r="AE2228" s="203">
        <v>2.89</v>
      </c>
      <c r="AF2228" s="203">
        <v>2.68</v>
      </c>
      <c r="AG2228" s="179">
        <v>3.3401385748669</v>
      </c>
      <c r="AH2228" s="179">
        <v>4.01264969732332</v>
      </c>
      <c r="AI2228" s="179">
        <v>4.72999489461017</v>
      </c>
      <c r="AJ2228" s="179">
        <v>5.82842972795566</v>
      </c>
      <c r="AK2228" s="179">
        <v>6.19831084530669</v>
      </c>
      <c r="AL2228" s="179">
        <v>6.19831084530669</v>
      </c>
      <c r="AM2228" s="179">
        <v>5.77238713441762</v>
      </c>
      <c r="AN2228" s="179">
        <v>5.27921231128291</v>
      </c>
      <c r="AO2228" s="179">
        <v>4.24802859018306</v>
      </c>
      <c r="AP2228" s="179">
        <v>3.69881117351032</v>
      </c>
      <c r="AQ2228" s="179">
        <v>3.23926190649843</v>
      </c>
      <c r="AR2228" s="179">
        <v>3.00388301363868</v>
      </c>
      <c r="AS2228" s="177">
        <v>0.8</v>
      </c>
      <c r="AT2228" s="180">
        <v>1.00728962974836</v>
      </c>
      <c r="AU2228" s="181">
        <v>2221</v>
      </c>
    </row>
    <row r="2229" customHeight="1" spans="1:47">
      <c r="A2229" s="184" t="s">
        <v>2459</v>
      </c>
      <c r="B2229" s="185" t="s">
        <v>2525</v>
      </c>
      <c r="C2229" s="167" t="s">
        <v>2539</v>
      </c>
      <c r="D2229" s="186">
        <v>0</v>
      </c>
      <c r="E2229" s="186">
        <v>0.65</v>
      </c>
      <c r="F2229" s="186" t="s">
        <v>2462</v>
      </c>
      <c r="G2229" s="187"/>
      <c r="H2229" s="186" t="s">
        <v>160</v>
      </c>
      <c r="I2229" s="196" t="s">
        <v>160</v>
      </c>
      <c r="J2229" s="186" t="s">
        <v>160</v>
      </c>
      <c r="K2229" s="196" t="s">
        <v>160</v>
      </c>
      <c r="L2229" s="171">
        <v>0.3346</v>
      </c>
      <c r="M2229" s="172">
        <v>833</v>
      </c>
      <c r="N2229" s="173">
        <v>109.25</v>
      </c>
      <c r="O2229" s="173">
        <v>35.58</v>
      </c>
      <c r="Q2229" s="175">
        <v>32.68</v>
      </c>
      <c r="S2229" s="174">
        <f t="shared" si="68"/>
        <v>1.206568</v>
      </c>
      <c r="T2229" s="177">
        <f t="shared" si="69"/>
        <v>-1</v>
      </c>
      <c r="U2229" s="203">
        <v>2.98</v>
      </c>
      <c r="V2229" s="203">
        <v>3.58</v>
      </c>
      <c r="W2229" s="203">
        <v>4.22</v>
      </c>
      <c r="X2229" s="203">
        <v>5.2</v>
      </c>
      <c r="Y2229" s="203">
        <v>5.53</v>
      </c>
      <c r="Z2229" s="203">
        <v>5.53</v>
      </c>
      <c r="AA2229" s="203">
        <v>5.15</v>
      </c>
      <c r="AB2229" s="203">
        <v>4.71</v>
      </c>
      <c r="AC2229" s="203">
        <v>3.79</v>
      </c>
      <c r="AD2229" s="203">
        <v>3.3</v>
      </c>
      <c r="AE2229" s="203">
        <v>2.89</v>
      </c>
      <c r="AF2229" s="203">
        <v>2.68</v>
      </c>
      <c r="AG2229" s="179">
        <v>3.3401385748669</v>
      </c>
      <c r="AH2229" s="179">
        <v>4.01264969732332</v>
      </c>
      <c r="AI2229" s="179">
        <v>4.72999489461017</v>
      </c>
      <c r="AJ2229" s="179">
        <v>5.82842972795566</v>
      </c>
      <c r="AK2229" s="179">
        <v>6.19831084530669</v>
      </c>
      <c r="AL2229" s="179">
        <v>6.19831084530669</v>
      </c>
      <c r="AM2229" s="179">
        <v>5.77238713441762</v>
      </c>
      <c r="AN2229" s="179">
        <v>5.27921231128291</v>
      </c>
      <c r="AO2229" s="179">
        <v>4.24802859018306</v>
      </c>
      <c r="AP2229" s="179">
        <v>3.69881117351032</v>
      </c>
      <c r="AQ2229" s="179">
        <v>3.23926190649843</v>
      </c>
      <c r="AR2229" s="179">
        <v>3.00388301363868</v>
      </c>
      <c r="AS2229" s="177">
        <v>0.8</v>
      </c>
      <c r="AT2229" s="180">
        <v>1.01088526046873</v>
      </c>
      <c r="AU2229" s="181">
        <v>2222</v>
      </c>
    </row>
    <row r="2230" customHeight="1" spans="1:47">
      <c r="A2230" s="184" t="s">
        <v>2459</v>
      </c>
      <c r="B2230" s="185" t="s">
        <v>2540</v>
      </c>
      <c r="C2230" s="167" t="s">
        <v>2541</v>
      </c>
      <c r="D2230" s="186">
        <v>0</v>
      </c>
      <c r="E2230" s="186">
        <v>0.65</v>
      </c>
      <c r="F2230" s="186" t="s">
        <v>2462</v>
      </c>
      <c r="G2230" s="187"/>
      <c r="H2230" s="186" t="s">
        <v>160</v>
      </c>
      <c r="I2230" s="196" t="s">
        <v>160</v>
      </c>
      <c r="J2230" s="186" t="s">
        <v>160</v>
      </c>
      <c r="K2230" s="196" t="s">
        <v>160</v>
      </c>
      <c r="L2230" s="171">
        <v>0.3346</v>
      </c>
      <c r="M2230" s="172">
        <v>1082</v>
      </c>
      <c r="N2230" s="173">
        <v>109.73</v>
      </c>
      <c r="O2230" s="173">
        <v>38.28</v>
      </c>
      <c r="Q2230" s="175">
        <v>35.88</v>
      </c>
      <c r="S2230" s="174">
        <f t="shared" si="68"/>
        <v>1.343072</v>
      </c>
      <c r="T2230" s="177">
        <f t="shared" si="69"/>
        <v>-1</v>
      </c>
      <c r="U2230" s="203">
        <v>2.9</v>
      </c>
      <c r="V2230" s="203">
        <v>3.77</v>
      </c>
      <c r="W2230" s="203">
        <v>4.74</v>
      </c>
      <c r="X2230" s="203">
        <v>5.95</v>
      </c>
      <c r="Y2230" s="203">
        <v>6.41</v>
      </c>
      <c r="Z2230" s="203">
        <v>6.42</v>
      </c>
      <c r="AA2230" s="203">
        <v>5.96</v>
      </c>
      <c r="AB2230" s="203">
        <v>5.19</v>
      </c>
      <c r="AC2230" s="203">
        <v>4.41</v>
      </c>
      <c r="AD2230" s="203">
        <v>3.83</v>
      </c>
      <c r="AE2230" s="203">
        <v>3.03</v>
      </c>
      <c r="AF2230" s="203">
        <v>2.55</v>
      </c>
      <c r="AG2230" s="179">
        <v>3.35944938171595</v>
      </c>
      <c r="AH2230" s="179">
        <v>4.36728419623073</v>
      </c>
      <c r="AI2230" s="179">
        <v>5.49096209287365</v>
      </c>
      <c r="AJ2230" s="179">
        <v>6.8926633866241</v>
      </c>
      <c r="AK2230" s="179">
        <v>7.42554156441352</v>
      </c>
      <c r="AL2230" s="179">
        <v>7.43712587262634</v>
      </c>
      <c r="AM2230" s="179">
        <v>6.90424769483691</v>
      </c>
      <c r="AN2230" s="179">
        <v>6.01225596245026</v>
      </c>
      <c r="AO2230" s="179">
        <v>5.1086799218508</v>
      </c>
      <c r="AP2230" s="179">
        <v>4.43679004550761</v>
      </c>
      <c r="AQ2230" s="179">
        <v>3.51004538848252</v>
      </c>
      <c r="AR2230" s="179">
        <v>2.95399859426747</v>
      </c>
      <c r="AS2230" s="177">
        <v>0.8</v>
      </c>
      <c r="AT2230" s="180">
        <v>1.0107899476799</v>
      </c>
      <c r="AU2230" s="181">
        <v>2223</v>
      </c>
    </row>
    <row r="2231" customHeight="1" spans="1:47">
      <c r="A2231" s="184" t="s">
        <v>2459</v>
      </c>
      <c r="B2231" s="185" t="s">
        <v>2540</v>
      </c>
      <c r="C2231" s="167" t="s">
        <v>2542</v>
      </c>
      <c r="D2231" s="186">
        <v>0</v>
      </c>
      <c r="E2231" s="186">
        <v>0.65</v>
      </c>
      <c r="F2231" s="186" t="s">
        <v>2462</v>
      </c>
      <c r="G2231" s="187"/>
      <c r="H2231" s="186" t="s">
        <v>160</v>
      </c>
      <c r="I2231" s="196" t="s">
        <v>160</v>
      </c>
      <c r="J2231" s="186" t="s">
        <v>160</v>
      </c>
      <c r="K2231" s="196" t="s">
        <v>160</v>
      </c>
      <c r="L2231" s="171">
        <v>0.3346</v>
      </c>
      <c r="M2231" s="172">
        <v>1080</v>
      </c>
      <c r="N2231" s="173">
        <v>109.75</v>
      </c>
      <c r="O2231" s="173">
        <v>38.28</v>
      </c>
      <c r="Q2231" s="175">
        <v>35.88</v>
      </c>
      <c r="S2231" s="174">
        <f t="shared" si="68"/>
        <v>1.343072</v>
      </c>
      <c r="T2231" s="177">
        <f t="shared" si="69"/>
        <v>-1</v>
      </c>
      <c r="U2231" s="203">
        <v>2.9</v>
      </c>
      <c r="V2231" s="203">
        <v>3.77</v>
      </c>
      <c r="W2231" s="203">
        <v>4.74</v>
      </c>
      <c r="X2231" s="203">
        <v>5.95</v>
      </c>
      <c r="Y2231" s="203">
        <v>6.41</v>
      </c>
      <c r="Z2231" s="203">
        <v>6.42</v>
      </c>
      <c r="AA2231" s="203">
        <v>5.96</v>
      </c>
      <c r="AB2231" s="203">
        <v>5.19</v>
      </c>
      <c r="AC2231" s="203">
        <v>4.41</v>
      </c>
      <c r="AD2231" s="203">
        <v>3.83</v>
      </c>
      <c r="AE2231" s="203">
        <v>3.03</v>
      </c>
      <c r="AF2231" s="203">
        <v>2.55</v>
      </c>
      <c r="AG2231" s="179">
        <v>3.35944938171595</v>
      </c>
      <c r="AH2231" s="179">
        <v>4.36728419623073</v>
      </c>
      <c r="AI2231" s="179">
        <v>5.49096209287365</v>
      </c>
      <c r="AJ2231" s="179">
        <v>6.8926633866241</v>
      </c>
      <c r="AK2231" s="179">
        <v>7.42554156441352</v>
      </c>
      <c r="AL2231" s="179">
        <v>7.43712587262634</v>
      </c>
      <c r="AM2231" s="179">
        <v>6.90424769483691</v>
      </c>
      <c r="AN2231" s="179">
        <v>6.01225596245026</v>
      </c>
      <c r="AO2231" s="179">
        <v>5.1086799218508</v>
      </c>
      <c r="AP2231" s="179">
        <v>4.43679004550761</v>
      </c>
      <c r="AQ2231" s="179">
        <v>3.51004538848252</v>
      </c>
      <c r="AR2231" s="179">
        <v>2.95399859426747</v>
      </c>
      <c r="AS2231" s="177">
        <v>0.8</v>
      </c>
      <c r="AT2231" s="180">
        <v>1.00780894374098</v>
      </c>
      <c r="AU2231" s="181">
        <v>2224</v>
      </c>
    </row>
    <row r="2232" customHeight="1" spans="1:47">
      <c r="A2232" s="184" t="s">
        <v>2459</v>
      </c>
      <c r="B2232" s="185" t="s">
        <v>2540</v>
      </c>
      <c r="C2232" s="167" t="s">
        <v>2543</v>
      </c>
      <c r="D2232" s="186">
        <v>0</v>
      </c>
      <c r="E2232" s="186">
        <v>0.65</v>
      </c>
      <c r="F2232" s="186" t="s">
        <v>2462</v>
      </c>
      <c r="G2232" s="187"/>
      <c r="H2232" s="186" t="s">
        <v>160</v>
      </c>
      <c r="I2232" s="196" t="s">
        <v>160</v>
      </c>
      <c r="J2232" s="186" t="s">
        <v>160</v>
      </c>
      <c r="K2232" s="196" t="s">
        <v>160</v>
      </c>
      <c r="L2232" s="171">
        <v>0.3346</v>
      </c>
      <c r="M2232" s="172">
        <v>986</v>
      </c>
      <c r="N2232" s="173">
        <v>110.5</v>
      </c>
      <c r="O2232" s="173">
        <v>38.83</v>
      </c>
      <c r="Q2232" s="175">
        <v>36.83</v>
      </c>
      <c r="S2232" s="174">
        <f t="shared" si="68"/>
        <v>1.324032</v>
      </c>
      <c r="T2232" s="177">
        <f t="shared" si="69"/>
        <v>-1</v>
      </c>
      <c r="U2232" s="203">
        <v>2.88</v>
      </c>
      <c r="V2232" s="203">
        <v>3.74</v>
      </c>
      <c r="W2232" s="203">
        <v>4.71</v>
      </c>
      <c r="X2232" s="203">
        <v>5.88</v>
      </c>
      <c r="Y2232" s="203">
        <v>6.34</v>
      </c>
      <c r="Z2232" s="203">
        <v>6.32</v>
      </c>
      <c r="AA2232" s="203">
        <v>5.76</v>
      </c>
      <c r="AB2232" s="203">
        <v>5.11</v>
      </c>
      <c r="AC2232" s="203">
        <v>4.33</v>
      </c>
      <c r="AD2232" s="203">
        <v>3.76</v>
      </c>
      <c r="AE2232" s="203">
        <v>2.99</v>
      </c>
      <c r="AF2232" s="203">
        <v>2.56</v>
      </c>
      <c r="AG2232" s="179">
        <v>3.36659512761021</v>
      </c>
      <c r="AH2232" s="179">
        <v>4.37189783932715</v>
      </c>
      <c r="AI2232" s="179">
        <v>5.50578578161253</v>
      </c>
      <c r="AJ2232" s="179">
        <v>6.87346505220418</v>
      </c>
      <c r="AK2232" s="179">
        <v>7.41118510730858</v>
      </c>
      <c r="AL2232" s="179">
        <v>7.38780597447796</v>
      </c>
      <c r="AM2232" s="179">
        <v>6.73319025522042</v>
      </c>
      <c r="AN2232" s="179">
        <v>5.97336843822506</v>
      </c>
      <c r="AO2232" s="179">
        <v>5.06158225783063</v>
      </c>
      <c r="AP2232" s="179">
        <v>4.39527697215777</v>
      </c>
      <c r="AQ2232" s="179">
        <v>3.49518035817865</v>
      </c>
      <c r="AR2232" s="179">
        <v>2.99252900232019</v>
      </c>
      <c r="AS2232" s="177">
        <v>0.8</v>
      </c>
      <c r="AT2232" s="180">
        <v>1.0068536624459</v>
      </c>
      <c r="AU2232" s="181">
        <v>2225</v>
      </c>
    </row>
    <row r="2233" customHeight="1" spans="1:47">
      <c r="A2233" s="184" t="s">
        <v>2459</v>
      </c>
      <c r="B2233" s="185" t="s">
        <v>2540</v>
      </c>
      <c r="C2233" s="167" t="s">
        <v>2544</v>
      </c>
      <c r="D2233" s="186">
        <v>0</v>
      </c>
      <c r="E2233" s="186">
        <v>0.65</v>
      </c>
      <c r="F2233" s="186" t="s">
        <v>2462</v>
      </c>
      <c r="G2233" s="187"/>
      <c r="H2233" s="186" t="s">
        <v>160</v>
      </c>
      <c r="I2233" s="196" t="s">
        <v>160</v>
      </c>
      <c r="J2233" s="186" t="s">
        <v>160</v>
      </c>
      <c r="K2233" s="196" t="s">
        <v>160</v>
      </c>
      <c r="L2233" s="171">
        <v>0.3346</v>
      </c>
      <c r="M2233" s="172">
        <v>822</v>
      </c>
      <c r="N2233" s="173">
        <v>111.07</v>
      </c>
      <c r="O2233" s="173">
        <v>39.03</v>
      </c>
      <c r="Q2233" s="175">
        <v>36.83</v>
      </c>
      <c r="S2233" s="174">
        <f t="shared" si="68"/>
        <v>1.33816</v>
      </c>
      <c r="T2233" s="177">
        <f t="shared" si="69"/>
        <v>-1</v>
      </c>
      <c r="U2233" s="203">
        <v>2.84</v>
      </c>
      <c r="V2233" s="203">
        <v>3.74</v>
      </c>
      <c r="W2233" s="203">
        <v>4.79</v>
      </c>
      <c r="X2233" s="203">
        <v>5.99</v>
      </c>
      <c r="Y2233" s="203">
        <v>6.38</v>
      </c>
      <c r="Z2233" s="203">
        <v>6.37</v>
      </c>
      <c r="AA2233" s="203">
        <v>5.81</v>
      </c>
      <c r="AB2233" s="203">
        <v>5.23</v>
      </c>
      <c r="AC2233" s="203">
        <v>4.52</v>
      </c>
      <c r="AD2233" s="203">
        <v>3.83</v>
      </c>
      <c r="AE2233" s="203">
        <v>2.96</v>
      </c>
      <c r="AF2233" s="203">
        <v>2.5</v>
      </c>
      <c r="AG2233" s="179">
        <v>3.3224621270999</v>
      </c>
      <c r="AH2233" s="179">
        <v>4.37535505470198</v>
      </c>
      <c r="AI2233" s="179">
        <v>5.60373013690441</v>
      </c>
      <c r="AJ2233" s="179">
        <v>7.00758737370718</v>
      </c>
      <c r="AK2233" s="179">
        <v>7.46384097566808</v>
      </c>
      <c r="AL2233" s="179">
        <v>7.45214216536139</v>
      </c>
      <c r="AM2233" s="179">
        <v>6.79700878818676</v>
      </c>
      <c r="AN2233" s="179">
        <v>6.11847779039876</v>
      </c>
      <c r="AO2233" s="179">
        <v>5.28786225862378</v>
      </c>
      <c r="AP2233" s="179">
        <v>4.48064434746219</v>
      </c>
      <c r="AQ2233" s="179">
        <v>3.46284785078018</v>
      </c>
      <c r="AR2233" s="179">
        <v>2.92470257667245</v>
      </c>
      <c r="AS2233" s="177">
        <v>0.8</v>
      </c>
      <c r="AT2233" s="180">
        <v>1.0079499919859</v>
      </c>
      <c r="AU2233" s="181">
        <v>2226</v>
      </c>
    </row>
    <row r="2234" customHeight="1" spans="1:47">
      <c r="A2234" s="184" t="s">
        <v>2459</v>
      </c>
      <c r="B2234" s="185" t="s">
        <v>2540</v>
      </c>
      <c r="C2234" s="167" t="s">
        <v>2545</v>
      </c>
      <c r="D2234" s="186">
        <v>0</v>
      </c>
      <c r="E2234" s="186">
        <v>0.65</v>
      </c>
      <c r="F2234" s="186" t="s">
        <v>2462</v>
      </c>
      <c r="G2234" s="187"/>
      <c r="H2234" s="186" t="s">
        <v>160</v>
      </c>
      <c r="I2234" s="196" t="s">
        <v>160</v>
      </c>
      <c r="J2234" s="186" t="s">
        <v>160</v>
      </c>
      <c r="K2234" s="196" t="s">
        <v>160</v>
      </c>
      <c r="L2234" s="171">
        <v>0.3346</v>
      </c>
      <c r="M2234" s="172">
        <v>1096</v>
      </c>
      <c r="N2234" s="173">
        <v>109.28</v>
      </c>
      <c r="O2234" s="173">
        <v>37.95</v>
      </c>
      <c r="Q2234" s="175">
        <v>35.85</v>
      </c>
      <c r="S2234" s="174">
        <f t="shared" si="68"/>
        <v>1.305272</v>
      </c>
      <c r="T2234" s="177">
        <f t="shared" si="69"/>
        <v>-1</v>
      </c>
      <c r="U2234" s="203">
        <v>2.95</v>
      </c>
      <c r="V2234" s="203">
        <v>3.75</v>
      </c>
      <c r="W2234" s="203">
        <v>4.64</v>
      </c>
      <c r="X2234" s="203">
        <v>5.73</v>
      </c>
      <c r="Y2234" s="203">
        <v>6.15</v>
      </c>
      <c r="Z2234" s="203">
        <v>6.14</v>
      </c>
      <c r="AA2234" s="203">
        <v>5.7</v>
      </c>
      <c r="AB2234" s="203">
        <v>5.06</v>
      </c>
      <c r="AC2234" s="203">
        <v>4.2</v>
      </c>
      <c r="AD2234" s="203">
        <v>3.66</v>
      </c>
      <c r="AE2234" s="203">
        <v>3</v>
      </c>
      <c r="AF2234" s="203">
        <v>2.63</v>
      </c>
      <c r="AG2234" s="179">
        <v>3.4123551259814</v>
      </c>
      <c r="AH2234" s="179">
        <v>4.33773956692551</v>
      </c>
      <c r="AI2234" s="179">
        <v>5.36722975747584</v>
      </c>
      <c r="AJ2234" s="179">
        <v>6.62806605826219</v>
      </c>
      <c r="AK2234" s="179">
        <v>7.11389288975784</v>
      </c>
      <c r="AL2234" s="179">
        <v>7.10232558424604</v>
      </c>
      <c r="AM2234" s="179">
        <v>6.59336414172678</v>
      </c>
      <c r="AN2234" s="179">
        <v>5.85305658897149</v>
      </c>
      <c r="AO2234" s="179">
        <v>4.85826831495658</v>
      </c>
      <c r="AP2234" s="179">
        <v>4.2336338173193</v>
      </c>
      <c r="AQ2234" s="179">
        <v>3.47019165354041</v>
      </c>
      <c r="AR2234" s="179">
        <v>3.04220134960376</v>
      </c>
      <c r="AS2234" s="177">
        <v>0.8</v>
      </c>
      <c r="AT2234" s="180">
        <v>1.01431735389159</v>
      </c>
      <c r="AU2234" s="181">
        <v>2227</v>
      </c>
    </row>
    <row r="2235" customHeight="1" spans="1:47">
      <c r="A2235" s="184" t="s">
        <v>2459</v>
      </c>
      <c r="B2235" s="185" t="s">
        <v>2540</v>
      </c>
      <c r="C2235" s="167" t="s">
        <v>2546</v>
      </c>
      <c r="D2235" s="186">
        <v>0</v>
      </c>
      <c r="E2235" s="186">
        <v>0.65</v>
      </c>
      <c r="F2235" s="186" t="s">
        <v>2462</v>
      </c>
      <c r="G2235" s="187"/>
      <c r="H2235" s="186" t="s">
        <v>160</v>
      </c>
      <c r="I2235" s="196" t="s">
        <v>160</v>
      </c>
      <c r="J2235" s="186" t="s">
        <v>160</v>
      </c>
      <c r="K2235" s="196" t="s">
        <v>160</v>
      </c>
      <c r="L2235" s="171">
        <v>0.3346</v>
      </c>
      <c r="M2235" s="172">
        <v>1337</v>
      </c>
      <c r="N2235" s="173">
        <v>108.8</v>
      </c>
      <c r="O2235" s="173">
        <v>37.6</v>
      </c>
      <c r="Q2235" s="175">
        <v>35.5</v>
      </c>
      <c r="S2235" s="174">
        <f t="shared" si="68"/>
        <v>1.305456</v>
      </c>
      <c r="T2235" s="177">
        <f t="shared" si="69"/>
        <v>-1</v>
      </c>
      <c r="U2235" s="203">
        <v>2.99</v>
      </c>
      <c r="V2235" s="203">
        <v>3.79</v>
      </c>
      <c r="W2235" s="203">
        <v>4.63</v>
      </c>
      <c r="X2235" s="203">
        <v>5.72</v>
      </c>
      <c r="Y2235" s="203">
        <v>6.07</v>
      </c>
      <c r="Z2235" s="203">
        <v>6.1</v>
      </c>
      <c r="AA2235" s="203">
        <v>5.77</v>
      </c>
      <c r="AB2235" s="203">
        <v>5.04</v>
      </c>
      <c r="AC2235" s="203">
        <v>4.2</v>
      </c>
      <c r="AD2235" s="203">
        <v>3.66</v>
      </c>
      <c r="AE2235" s="203">
        <v>3.01</v>
      </c>
      <c r="AF2235" s="203">
        <v>2.64</v>
      </c>
      <c r="AG2235" s="179">
        <v>3.44593368141094</v>
      </c>
      <c r="AH2235" s="179">
        <v>4.36792262627005</v>
      </c>
      <c r="AI2235" s="179">
        <v>5.33601101837213</v>
      </c>
      <c r="AJ2235" s="179">
        <v>6.59222095574267</v>
      </c>
      <c r="AK2235" s="179">
        <v>6.99559111911853</v>
      </c>
      <c r="AL2235" s="179">
        <v>7.03016570455075</v>
      </c>
      <c r="AM2235" s="179">
        <v>6.64984526479636</v>
      </c>
      <c r="AN2235" s="179">
        <v>5.80853035261242</v>
      </c>
      <c r="AO2235" s="179">
        <v>4.84044196051035</v>
      </c>
      <c r="AP2235" s="179">
        <v>4.21809942273045</v>
      </c>
      <c r="AQ2235" s="179">
        <v>3.46898340503242</v>
      </c>
      <c r="AR2235" s="179">
        <v>3.04256351803508</v>
      </c>
      <c r="AS2235" s="177">
        <v>0.8</v>
      </c>
      <c r="AT2235" s="180">
        <v>1.0111827852881</v>
      </c>
      <c r="AU2235" s="181">
        <v>2228</v>
      </c>
    </row>
    <row r="2236" customHeight="1" spans="1:47">
      <c r="A2236" s="184" t="s">
        <v>2459</v>
      </c>
      <c r="B2236" s="185" t="s">
        <v>2540</v>
      </c>
      <c r="C2236" s="167" t="s">
        <v>2547</v>
      </c>
      <c r="D2236" s="186">
        <v>0</v>
      </c>
      <c r="E2236" s="186">
        <v>0.65</v>
      </c>
      <c r="F2236" s="186" t="s">
        <v>2462</v>
      </c>
      <c r="G2236" s="187"/>
      <c r="H2236" s="186" t="s">
        <v>160</v>
      </c>
      <c r="I2236" s="196" t="s">
        <v>160</v>
      </c>
      <c r="J2236" s="186" t="s">
        <v>160</v>
      </c>
      <c r="K2236" s="196" t="s">
        <v>160</v>
      </c>
      <c r="L2236" s="171">
        <v>0.3346</v>
      </c>
      <c r="M2236" s="172">
        <v>1372</v>
      </c>
      <c r="N2236" s="173">
        <v>107.6</v>
      </c>
      <c r="O2236" s="173">
        <v>37.58</v>
      </c>
      <c r="Q2236" s="175">
        <v>35.48</v>
      </c>
      <c r="S2236" s="174">
        <f t="shared" si="68"/>
        <v>1.319112</v>
      </c>
      <c r="T2236" s="177">
        <f t="shared" si="69"/>
        <v>-1</v>
      </c>
      <c r="U2236" s="203">
        <v>3.05</v>
      </c>
      <c r="V2236" s="203">
        <v>3.83</v>
      </c>
      <c r="W2236" s="203">
        <v>4.69</v>
      </c>
      <c r="X2236" s="203">
        <v>5.74</v>
      </c>
      <c r="Y2236" s="203">
        <v>6.12</v>
      </c>
      <c r="Z2236" s="203">
        <v>6.15</v>
      </c>
      <c r="AA2236" s="203">
        <v>5.87</v>
      </c>
      <c r="AB2236" s="203">
        <v>5.12</v>
      </c>
      <c r="AC2236" s="203">
        <v>4.3</v>
      </c>
      <c r="AD2236" s="203">
        <v>3.64</v>
      </c>
      <c r="AE2236" s="203">
        <v>3.01</v>
      </c>
      <c r="AF2236" s="203">
        <v>2.66</v>
      </c>
      <c r="AG2236" s="179">
        <v>3.51824045266816</v>
      </c>
      <c r="AH2236" s="179">
        <v>4.41798719138329</v>
      </c>
      <c r="AI2236" s="179">
        <v>5.41001564688973</v>
      </c>
      <c r="AJ2236" s="179">
        <v>6.62121317977548</v>
      </c>
      <c r="AK2236" s="179">
        <v>7.05955133453414</v>
      </c>
      <c r="AL2236" s="179">
        <v>7.09415697833088</v>
      </c>
      <c r="AM2236" s="179">
        <v>6.77117096956134</v>
      </c>
      <c r="AN2236" s="179">
        <v>5.90602987464294</v>
      </c>
      <c r="AO2236" s="179">
        <v>4.96014227753216</v>
      </c>
      <c r="AP2236" s="179">
        <v>4.19881811400397</v>
      </c>
      <c r="AQ2236" s="179">
        <v>3.47209959427251</v>
      </c>
      <c r="AR2236" s="179">
        <v>3.06836708331059</v>
      </c>
      <c r="AS2236" s="177">
        <v>0.8</v>
      </c>
      <c r="AT2236" s="180">
        <v>1.01124329819551</v>
      </c>
      <c r="AU2236" s="181">
        <v>2229</v>
      </c>
    </row>
    <row r="2237" customHeight="1" spans="1:47">
      <c r="A2237" s="184" t="s">
        <v>2459</v>
      </c>
      <c r="B2237" s="185" t="s">
        <v>2540</v>
      </c>
      <c r="C2237" s="167" t="s">
        <v>2548</v>
      </c>
      <c r="D2237" s="186">
        <v>0</v>
      </c>
      <c r="E2237" s="186">
        <v>0.65</v>
      </c>
      <c r="F2237" s="186" t="s">
        <v>2462</v>
      </c>
      <c r="G2237" s="187"/>
      <c r="H2237" s="186" t="s">
        <v>160</v>
      </c>
      <c r="I2237" s="196" t="s">
        <v>160</v>
      </c>
      <c r="J2237" s="186" t="s">
        <v>160</v>
      </c>
      <c r="K2237" s="196" t="s">
        <v>160</v>
      </c>
      <c r="L2237" s="171">
        <v>0.3346</v>
      </c>
      <c r="M2237" s="172">
        <v>813</v>
      </c>
      <c r="N2237" s="173">
        <v>110.25</v>
      </c>
      <c r="O2237" s="173">
        <v>37.5</v>
      </c>
      <c r="Q2237" s="175">
        <v>35.3</v>
      </c>
      <c r="S2237" s="174">
        <f t="shared" si="68"/>
        <v>1.306272</v>
      </c>
      <c r="T2237" s="177">
        <f t="shared" si="69"/>
        <v>-1</v>
      </c>
      <c r="U2237" s="203">
        <v>2.99</v>
      </c>
      <c r="V2237" s="203">
        <v>3.76</v>
      </c>
      <c r="W2237" s="203">
        <v>4.65</v>
      </c>
      <c r="X2237" s="203">
        <v>5.73</v>
      </c>
      <c r="Y2237" s="203">
        <v>6.21</v>
      </c>
      <c r="Z2237" s="203">
        <v>6.1</v>
      </c>
      <c r="AA2237" s="203">
        <v>5.58</v>
      </c>
      <c r="AB2237" s="203">
        <v>5.09</v>
      </c>
      <c r="AC2237" s="203">
        <v>4.19</v>
      </c>
      <c r="AD2237" s="203">
        <v>3.69</v>
      </c>
      <c r="AE2237" s="203">
        <v>3.01</v>
      </c>
      <c r="AF2237" s="203">
        <v>2.65</v>
      </c>
      <c r="AG2237" s="179">
        <v>3.44103433281889</v>
      </c>
      <c r="AH2237" s="179">
        <v>4.32718698708998</v>
      </c>
      <c r="AI2237" s="179">
        <v>5.351441353715</v>
      </c>
      <c r="AJ2237" s="179">
        <v>6.59435676490042</v>
      </c>
      <c r="AK2237" s="179">
        <v>7.14676361431616</v>
      </c>
      <c r="AL2237" s="179">
        <v>7.02017037799172</v>
      </c>
      <c r="AM2237" s="179">
        <v>6.421729624458</v>
      </c>
      <c r="AN2237" s="179">
        <v>5.85781429901276</v>
      </c>
      <c r="AO2237" s="179">
        <v>4.82205145635825</v>
      </c>
      <c r="AP2237" s="179">
        <v>4.24662765488352</v>
      </c>
      <c r="AQ2237" s="179">
        <v>3.46405128487788</v>
      </c>
      <c r="AR2237" s="179">
        <v>3.04974614781608</v>
      </c>
      <c r="AS2237" s="177">
        <v>0.8</v>
      </c>
      <c r="AT2237" s="180">
        <v>1.01678505371097</v>
      </c>
      <c r="AU2237" s="181">
        <v>2230</v>
      </c>
    </row>
    <row r="2238" customHeight="1" spans="1:47">
      <c r="A2238" s="184" t="s">
        <v>2459</v>
      </c>
      <c r="B2238" s="185" t="s">
        <v>2540</v>
      </c>
      <c r="C2238" s="167" t="s">
        <v>2549</v>
      </c>
      <c r="D2238" s="186">
        <v>0</v>
      </c>
      <c r="E2238" s="186">
        <v>0.65</v>
      </c>
      <c r="F2238" s="186" t="s">
        <v>2462</v>
      </c>
      <c r="G2238" s="187"/>
      <c r="H2238" s="186" t="s">
        <v>160</v>
      </c>
      <c r="I2238" s="196" t="s">
        <v>160</v>
      </c>
      <c r="J2238" s="186" t="s">
        <v>160</v>
      </c>
      <c r="K2238" s="196" t="s">
        <v>160</v>
      </c>
      <c r="L2238" s="171">
        <v>0.3346</v>
      </c>
      <c r="M2238" s="172">
        <v>910</v>
      </c>
      <c r="N2238" s="173">
        <v>110.18</v>
      </c>
      <c r="O2238" s="173">
        <v>37.75</v>
      </c>
      <c r="Q2238" s="175">
        <v>35.75</v>
      </c>
      <c r="S2238" s="174">
        <f t="shared" si="68"/>
        <v>1.306272</v>
      </c>
      <c r="T2238" s="177">
        <f t="shared" si="69"/>
        <v>-1</v>
      </c>
      <c r="U2238" s="203">
        <v>2.99</v>
      </c>
      <c r="V2238" s="203">
        <v>3.76</v>
      </c>
      <c r="W2238" s="203">
        <v>4.65</v>
      </c>
      <c r="X2238" s="203">
        <v>5.73</v>
      </c>
      <c r="Y2238" s="203">
        <v>6.21</v>
      </c>
      <c r="Z2238" s="203">
        <v>6.1</v>
      </c>
      <c r="AA2238" s="203">
        <v>5.58</v>
      </c>
      <c r="AB2238" s="203">
        <v>5.09</v>
      </c>
      <c r="AC2238" s="203">
        <v>4.19</v>
      </c>
      <c r="AD2238" s="203">
        <v>3.69</v>
      </c>
      <c r="AE2238" s="203">
        <v>3.01</v>
      </c>
      <c r="AF2238" s="203">
        <v>2.65</v>
      </c>
      <c r="AG2238" s="179">
        <v>3.45564703216482</v>
      </c>
      <c r="AH2238" s="179">
        <v>4.34556282305676</v>
      </c>
      <c r="AI2238" s="179">
        <v>5.37416678915264</v>
      </c>
      <c r="AJ2238" s="179">
        <v>6.62236036598809</v>
      </c>
      <c r="AK2238" s="179">
        <v>7.17711306680385</v>
      </c>
      <c r="AL2238" s="179">
        <v>7.04998223953357</v>
      </c>
      <c r="AM2238" s="179">
        <v>6.44900014698317</v>
      </c>
      <c r="AN2238" s="179">
        <v>5.88269009823375</v>
      </c>
      <c r="AO2238" s="179">
        <v>4.84252878420421</v>
      </c>
      <c r="AP2238" s="179">
        <v>4.26466138752113</v>
      </c>
      <c r="AQ2238" s="179">
        <v>3.47876172803214</v>
      </c>
      <c r="AR2238" s="179">
        <v>3.06269720242032</v>
      </c>
      <c r="AS2238" s="177">
        <v>0.8</v>
      </c>
      <c r="AT2238" s="180">
        <v>1.00987942290841</v>
      </c>
      <c r="AU2238" s="181">
        <v>2231</v>
      </c>
    </row>
    <row r="2239" customHeight="1" spans="1:47">
      <c r="A2239" s="184" t="s">
        <v>2459</v>
      </c>
      <c r="B2239" s="185" t="s">
        <v>2540</v>
      </c>
      <c r="C2239" s="167" t="s">
        <v>2550</v>
      </c>
      <c r="D2239" s="186">
        <v>0</v>
      </c>
      <c r="E2239" s="186">
        <v>0.65</v>
      </c>
      <c r="F2239" s="186" t="s">
        <v>2462</v>
      </c>
      <c r="G2239" s="187"/>
      <c r="H2239" s="186" t="s">
        <v>160</v>
      </c>
      <c r="I2239" s="196" t="s">
        <v>160</v>
      </c>
      <c r="J2239" s="186" t="s">
        <v>160</v>
      </c>
      <c r="K2239" s="196" t="s">
        <v>160</v>
      </c>
      <c r="L2239" s="171">
        <v>0.3346</v>
      </c>
      <c r="M2239" s="172">
        <v>869</v>
      </c>
      <c r="N2239" s="173">
        <v>110.48</v>
      </c>
      <c r="O2239" s="173">
        <v>38.02</v>
      </c>
      <c r="Q2239" s="175">
        <v>35.52</v>
      </c>
      <c r="S2239" s="174">
        <f t="shared" si="68"/>
        <v>1.324032</v>
      </c>
      <c r="T2239" s="177">
        <f t="shared" si="69"/>
        <v>-1</v>
      </c>
      <c r="U2239" s="203">
        <v>2.88</v>
      </c>
      <c r="V2239" s="203">
        <v>3.74</v>
      </c>
      <c r="W2239" s="203">
        <v>4.71</v>
      </c>
      <c r="X2239" s="203">
        <v>5.88</v>
      </c>
      <c r="Y2239" s="203">
        <v>6.34</v>
      </c>
      <c r="Z2239" s="203">
        <v>6.32</v>
      </c>
      <c r="AA2239" s="203">
        <v>5.76</v>
      </c>
      <c r="AB2239" s="203">
        <v>5.11</v>
      </c>
      <c r="AC2239" s="203">
        <v>4.33</v>
      </c>
      <c r="AD2239" s="203">
        <v>3.76</v>
      </c>
      <c r="AE2239" s="203">
        <v>2.99</v>
      </c>
      <c r="AF2239" s="203">
        <v>2.56</v>
      </c>
      <c r="AG2239" s="179">
        <v>3.32208236658933</v>
      </c>
      <c r="AH2239" s="179">
        <v>4.3140930732792</v>
      </c>
      <c r="AI2239" s="179">
        <v>5.43298887035963</v>
      </c>
      <c r="AJ2239" s="179">
        <v>6.78258483178654</v>
      </c>
      <c r="AK2239" s="179">
        <v>7.31319520978345</v>
      </c>
      <c r="AL2239" s="179">
        <v>7.2901251933488</v>
      </c>
      <c r="AM2239" s="179">
        <v>6.64416473317865</v>
      </c>
      <c r="AN2239" s="179">
        <v>5.89438919905259</v>
      </c>
      <c r="AO2239" s="179">
        <v>4.99465855810131</v>
      </c>
      <c r="AP2239" s="179">
        <v>4.33716308971384</v>
      </c>
      <c r="AQ2239" s="179">
        <v>3.44896745697989</v>
      </c>
      <c r="AR2239" s="179">
        <v>2.95296210363496</v>
      </c>
      <c r="AS2239" s="177">
        <v>0.8</v>
      </c>
      <c r="AT2239" s="180">
        <v>1.01635126912116</v>
      </c>
      <c r="AU2239" s="181">
        <v>2232</v>
      </c>
    </row>
    <row r="2240" customHeight="1" spans="1:47">
      <c r="A2240" s="184" t="s">
        <v>2459</v>
      </c>
      <c r="B2240" s="185" t="s">
        <v>2540</v>
      </c>
      <c r="C2240" s="167" t="s">
        <v>2551</v>
      </c>
      <c r="D2240" s="186">
        <v>0</v>
      </c>
      <c r="E2240" s="186">
        <v>0.65</v>
      </c>
      <c r="F2240" s="186" t="s">
        <v>2462</v>
      </c>
      <c r="G2240" s="187"/>
      <c r="H2240" s="186" t="s">
        <v>160</v>
      </c>
      <c r="I2240" s="196" t="s">
        <v>160</v>
      </c>
      <c r="J2240" s="186" t="s">
        <v>160</v>
      </c>
      <c r="K2240" s="196" t="s">
        <v>160</v>
      </c>
      <c r="L2240" s="171">
        <v>0.3346</v>
      </c>
      <c r="M2240" s="172">
        <v>643</v>
      </c>
      <c r="N2240" s="173">
        <v>110.73</v>
      </c>
      <c r="O2240" s="173">
        <v>37.45</v>
      </c>
      <c r="Q2240" s="175">
        <v>35.25</v>
      </c>
      <c r="S2240" s="174">
        <f t="shared" si="68"/>
        <v>1.306272</v>
      </c>
      <c r="T2240" s="177">
        <f t="shared" si="69"/>
        <v>-1</v>
      </c>
      <c r="U2240" s="203">
        <v>2.99</v>
      </c>
      <c r="V2240" s="203">
        <v>3.76</v>
      </c>
      <c r="W2240" s="203">
        <v>4.65</v>
      </c>
      <c r="X2240" s="203">
        <v>5.73</v>
      </c>
      <c r="Y2240" s="203">
        <v>6.21</v>
      </c>
      <c r="Z2240" s="203">
        <v>6.1</v>
      </c>
      <c r="AA2240" s="203">
        <v>5.58</v>
      </c>
      <c r="AB2240" s="203">
        <v>5.09</v>
      </c>
      <c r="AC2240" s="203">
        <v>4.19</v>
      </c>
      <c r="AD2240" s="203">
        <v>3.69</v>
      </c>
      <c r="AE2240" s="203">
        <v>3.01</v>
      </c>
      <c r="AF2240" s="203">
        <v>2.65</v>
      </c>
      <c r="AG2240" s="179">
        <v>3.43914823252738</v>
      </c>
      <c r="AH2240" s="179">
        <v>4.32481516866319</v>
      </c>
      <c r="AI2240" s="179">
        <v>5.34850812082017</v>
      </c>
      <c r="AJ2240" s="179">
        <v>6.59074226501066</v>
      </c>
      <c r="AK2240" s="179">
        <v>7.14284632909532</v>
      </c>
      <c r="AL2240" s="179">
        <v>7.01632248107592</v>
      </c>
      <c r="AM2240" s="179">
        <v>6.4182097449842</v>
      </c>
      <c r="AN2240" s="179">
        <v>5.85460351289777</v>
      </c>
      <c r="AO2240" s="179">
        <v>4.81940839273903</v>
      </c>
      <c r="AP2240" s="179">
        <v>4.24429999265084</v>
      </c>
      <c r="AQ2240" s="179">
        <v>3.4621525685309</v>
      </c>
      <c r="AR2240" s="179">
        <v>3.04807452046741</v>
      </c>
      <c r="AS2240" s="177">
        <v>0.8</v>
      </c>
      <c r="AT2240" s="180">
        <v>1.01054739976037</v>
      </c>
      <c r="AU2240" s="181">
        <v>2233</v>
      </c>
    </row>
    <row r="2241" customHeight="1" spans="1:47">
      <c r="A2241" s="184" t="s">
        <v>2459</v>
      </c>
      <c r="B2241" s="185" t="s">
        <v>2540</v>
      </c>
      <c r="C2241" s="167" t="s">
        <v>2552</v>
      </c>
      <c r="D2241" s="186">
        <v>0</v>
      </c>
      <c r="E2241" s="186">
        <v>0.65</v>
      </c>
      <c r="F2241" s="186" t="s">
        <v>2462</v>
      </c>
      <c r="G2241" s="187"/>
      <c r="H2241" s="186" t="s">
        <v>160</v>
      </c>
      <c r="I2241" s="196" t="s">
        <v>160</v>
      </c>
      <c r="J2241" s="186" t="s">
        <v>160</v>
      </c>
      <c r="K2241" s="196" t="s">
        <v>160</v>
      </c>
      <c r="L2241" s="171">
        <v>0.3346</v>
      </c>
      <c r="M2241" s="172">
        <v>960</v>
      </c>
      <c r="N2241" s="173">
        <v>110.12</v>
      </c>
      <c r="O2241" s="173">
        <v>37.08</v>
      </c>
      <c r="Q2241" s="175">
        <v>34.68</v>
      </c>
      <c r="S2241" s="174">
        <f t="shared" si="68"/>
        <v>1.306272</v>
      </c>
      <c r="T2241" s="177">
        <f t="shared" si="69"/>
        <v>-1</v>
      </c>
      <c r="U2241" s="203">
        <v>2.99</v>
      </c>
      <c r="V2241" s="203">
        <v>3.76</v>
      </c>
      <c r="W2241" s="203">
        <v>4.65</v>
      </c>
      <c r="X2241" s="203">
        <v>5.73</v>
      </c>
      <c r="Y2241" s="203">
        <v>6.21</v>
      </c>
      <c r="Z2241" s="203">
        <v>6.1</v>
      </c>
      <c r="AA2241" s="203">
        <v>5.58</v>
      </c>
      <c r="AB2241" s="203">
        <v>5.09</v>
      </c>
      <c r="AC2241" s="203">
        <v>4.19</v>
      </c>
      <c r="AD2241" s="203">
        <v>3.69</v>
      </c>
      <c r="AE2241" s="203">
        <v>3.01</v>
      </c>
      <c r="AF2241" s="203">
        <v>2.65</v>
      </c>
      <c r="AG2241" s="179">
        <v>3.41977450331937</v>
      </c>
      <c r="AH2241" s="179">
        <v>4.30045221822101</v>
      </c>
      <c r="AI2241" s="179">
        <v>5.31837840817226</v>
      </c>
      <c r="AJ2241" s="179">
        <v>6.55361468361873</v>
      </c>
      <c r="AK2241" s="179">
        <v>7.10260858381715</v>
      </c>
      <c r="AL2241" s="179">
        <v>6.97679748168835</v>
      </c>
      <c r="AM2241" s="179">
        <v>6.38205408980672</v>
      </c>
      <c r="AN2241" s="179">
        <v>5.82162281668749</v>
      </c>
      <c r="AO2241" s="179">
        <v>4.79225925381544</v>
      </c>
      <c r="AP2241" s="179">
        <v>4.22039060777541</v>
      </c>
      <c r="AQ2241" s="179">
        <v>3.44264924916097</v>
      </c>
      <c r="AR2241" s="179">
        <v>3.03090382401215</v>
      </c>
      <c r="AS2241" s="177">
        <v>0.8</v>
      </c>
      <c r="AT2241" s="180">
        <v>1.01048765287044</v>
      </c>
      <c r="AU2241" s="181">
        <v>2234</v>
      </c>
    </row>
    <row r="2242" customHeight="1" spans="1:47">
      <c r="A2242" s="184" t="s">
        <v>2459</v>
      </c>
      <c r="B2242" s="185" t="s">
        <v>2540</v>
      </c>
      <c r="C2242" s="167" t="s">
        <v>2553</v>
      </c>
      <c r="D2242" s="186">
        <v>0</v>
      </c>
      <c r="E2242" s="186">
        <v>0.65</v>
      </c>
      <c r="F2242" s="186" t="s">
        <v>2462</v>
      </c>
      <c r="G2242" s="187"/>
      <c r="H2242" s="186" t="s">
        <v>160</v>
      </c>
      <c r="I2242" s="196" t="s">
        <v>160</v>
      </c>
      <c r="J2242" s="186" t="s">
        <v>160</v>
      </c>
      <c r="K2242" s="196" t="s">
        <v>160</v>
      </c>
      <c r="L2242" s="171">
        <v>0.3346</v>
      </c>
      <c r="M2242" s="172">
        <v>945</v>
      </c>
      <c r="N2242" s="173">
        <v>110.03</v>
      </c>
      <c r="O2242" s="173">
        <v>37.62</v>
      </c>
      <c r="Q2242" s="175">
        <v>35.52</v>
      </c>
      <c r="S2242" s="174">
        <f t="shared" si="68"/>
        <v>1.306272</v>
      </c>
      <c r="T2242" s="177">
        <f t="shared" si="69"/>
        <v>-1</v>
      </c>
      <c r="U2242" s="203">
        <v>2.99</v>
      </c>
      <c r="V2242" s="203">
        <v>3.76</v>
      </c>
      <c r="W2242" s="203">
        <v>4.65</v>
      </c>
      <c r="X2242" s="203">
        <v>5.73</v>
      </c>
      <c r="Y2242" s="203">
        <v>6.21</v>
      </c>
      <c r="Z2242" s="203">
        <v>6.1</v>
      </c>
      <c r="AA2242" s="203">
        <v>5.58</v>
      </c>
      <c r="AB2242" s="203">
        <v>5.09</v>
      </c>
      <c r="AC2242" s="203">
        <v>4.19</v>
      </c>
      <c r="AD2242" s="203">
        <v>3.69</v>
      </c>
      <c r="AE2242" s="203">
        <v>3.01</v>
      </c>
      <c r="AF2242" s="203">
        <v>2.65</v>
      </c>
      <c r="AG2242" s="179">
        <v>3.4481575659587</v>
      </c>
      <c r="AH2242" s="179">
        <v>4.3361446314397</v>
      </c>
      <c r="AI2242" s="179">
        <v>5.36251929154112</v>
      </c>
      <c r="AJ2242" s="179">
        <v>6.60800764312486</v>
      </c>
      <c r="AK2242" s="179">
        <v>7.16155802160652</v>
      </c>
      <c r="AL2242" s="179">
        <v>7.03470272653781</v>
      </c>
      <c r="AM2242" s="179">
        <v>6.43502314984934</v>
      </c>
      <c r="AN2242" s="179">
        <v>5.86994047181598</v>
      </c>
      <c r="AO2242" s="179">
        <v>4.83203351216286</v>
      </c>
      <c r="AP2242" s="179">
        <v>4.25541853457779</v>
      </c>
      <c r="AQ2242" s="179">
        <v>3.4712221650621</v>
      </c>
      <c r="AR2242" s="179">
        <v>3.05605938120085</v>
      </c>
      <c r="AS2242" s="177">
        <v>0.8</v>
      </c>
      <c r="AT2242" s="180">
        <v>0.998953272900285</v>
      </c>
      <c r="AU2242" s="181">
        <v>2235</v>
      </c>
    </row>
    <row r="2243" customHeight="1" spans="1:47">
      <c r="A2243" s="184" t="s">
        <v>2459</v>
      </c>
      <c r="B2243" s="185" t="s">
        <v>2554</v>
      </c>
      <c r="C2243" s="167" t="s">
        <v>2555</v>
      </c>
      <c r="D2243" s="186">
        <v>0</v>
      </c>
      <c r="E2243" s="186">
        <v>0.75</v>
      </c>
      <c r="F2243" s="186" t="s">
        <v>2462</v>
      </c>
      <c r="G2243" s="187"/>
      <c r="H2243" s="186" t="s">
        <v>160</v>
      </c>
      <c r="I2243" s="196" t="s">
        <v>160</v>
      </c>
      <c r="J2243" s="186" t="s">
        <v>160</v>
      </c>
      <c r="K2243" s="196" t="s">
        <v>160</v>
      </c>
      <c r="L2243" s="171">
        <v>0.3346</v>
      </c>
      <c r="M2243" s="172">
        <v>513</v>
      </c>
      <c r="N2243" s="173">
        <v>107.02</v>
      </c>
      <c r="O2243" s="173">
        <v>33.07</v>
      </c>
      <c r="Q2243" s="175">
        <v>27.87</v>
      </c>
      <c r="S2243" s="174">
        <f t="shared" si="68"/>
        <v>1.091584</v>
      </c>
      <c r="T2243" s="177">
        <f t="shared" si="69"/>
        <v>-1</v>
      </c>
      <c r="U2243" s="203">
        <v>2.78</v>
      </c>
      <c r="V2243" s="203">
        <v>3.15</v>
      </c>
      <c r="W2243" s="203">
        <v>3.64</v>
      </c>
      <c r="X2243" s="203">
        <v>4.4</v>
      </c>
      <c r="Y2243" s="203">
        <v>4.97</v>
      </c>
      <c r="Z2243" s="203">
        <v>4.97</v>
      </c>
      <c r="AA2243" s="203">
        <v>4.87</v>
      </c>
      <c r="AB2243" s="203">
        <v>4.44</v>
      </c>
      <c r="AC2243" s="203">
        <v>3.49</v>
      </c>
      <c r="AD2243" s="203">
        <v>2.94</v>
      </c>
      <c r="AE2243" s="203">
        <v>2.63</v>
      </c>
      <c r="AF2243" s="203">
        <v>2.54</v>
      </c>
      <c r="AG2243" s="179">
        <v>2.99765610342401</v>
      </c>
      <c r="AH2243" s="179">
        <v>3.39662472150563</v>
      </c>
      <c r="AI2243" s="179">
        <v>3.92498856707317</v>
      </c>
      <c r="AJ2243" s="179">
        <v>4.74449167448405</v>
      </c>
      <c r="AK2243" s="179">
        <v>5.35911900504221</v>
      </c>
      <c r="AL2243" s="179">
        <v>5.35911900504221</v>
      </c>
      <c r="AM2243" s="179">
        <v>5.25128964880394</v>
      </c>
      <c r="AN2243" s="179">
        <v>4.78762341697936</v>
      </c>
      <c r="AO2243" s="179">
        <v>3.76324453271576</v>
      </c>
      <c r="AP2243" s="179">
        <v>3.17018307340525</v>
      </c>
      <c r="AQ2243" s="179">
        <v>2.8359120690666</v>
      </c>
      <c r="AR2243" s="179">
        <v>2.73886564845216</v>
      </c>
      <c r="AS2243" s="177">
        <v>0.8</v>
      </c>
      <c r="AT2243" s="180">
        <v>1.01369067538041</v>
      </c>
      <c r="AU2243" s="181">
        <v>2236</v>
      </c>
    </row>
    <row r="2244" customHeight="1" spans="1:47">
      <c r="A2244" s="184" t="s">
        <v>2459</v>
      </c>
      <c r="B2244" s="185" t="s">
        <v>2554</v>
      </c>
      <c r="C2244" s="167" t="s">
        <v>2556</v>
      </c>
      <c r="D2244" s="186">
        <v>0</v>
      </c>
      <c r="E2244" s="186">
        <v>0.75</v>
      </c>
      <c r="F2244" s="186" t="s">
        <v>2462</v>
      </c>
      <c r="G2244" s="187"/>
      <c r="H2244" s="186" t="s">
        <v>160</v>
      </c>
      <c r="I2244" s="196" t="s">
        <v>160</v>
      </c>
      <c r="J2244" s="186" t="s">
        <v>160</v>
      </c>
      <c r="K2244" s="196" t="s">
        <v>160</v>
      </c>
      <c r="L2244" s="171">
        <v>0.3346</v>
      </c>
      <c r="M2244" s="172">
        <v>510</v>
      </c>
      <c r="N2244" s="173">
        <v>107.03</v>
      </c>
      <c r="O2244" s="173">
        <v>33.07</v>
      </c>
      <c r="Q2244" s="175">
        <v>27.87</v>
      </c>
      <c r="S2244" s="174">
        <f t="shared" si="68"/>
        <v>1.091584</v>
      </c>
      <c r="T2244" s="177">
        <f t="shared" si="69"/>
        <v>-1</v>
      </c>
      <c r="U2244" s="203">
        <v>2.78</v>
      </c>
      <c r="V2244" s="203">
        <v>3.15</v>
      </c>
      <c r="W2244" s="203">
        <v>3.64</v>
      </c>
      <c r="X2244" s="203">
        <v>4.4</v>
      </c>
      <c r="Y2244" s="203">
        <v>4.97</v>
      </c>
      <c r="Z2244" s="203">
        <v>4.97</v>
      </c>
      <c r="AA2244" s="203">
        <v>4.87</v>
      </c>
      <c r="AB2244" s="203">
        <v>4.44</v>
      </c>
      <c r="AC2244" s="203">
        <v>3.49</v>
      </c>
      <c r="AD2244" s="203">
        <v>2.94</v>
      </c>
      <c r="AE2244" s="203">
        <v>2.63</v>
      </c>
      <c r="AF2244" s="203">
        <v>2.54</v>
      </c>
      <c r="AG2244" s="179">
        <v>2.99765610342401</v>
      </c>
      <c r="AH2244" s="179">
        <v>3.39662472150563</v>
      </c>
      <c r="AI2244" s="179">
        <v>3.92498856707317</v>
      </c>
      <c r="AJ2244" s="179">
        <v>4.74449167448405</v>
      </c>
      <c r="AK2244" s="179">
        <v>5.35911900504221</v>
      </c>
      <c r="AL2244" s="179">
        <v>5.35911900504221</v>
      </c>
      <c r="AM2244" s="179">
        <v>5.25128964880394</v>
      </c>
      <c r="AN2244" s="179">
        <v>4.78762341697936</v>
      </c>
      <c r="AO2244" s="179">
        <v>3.76324453271576</v>
      </c>
      <c r="AP2244" s="179">
        <v>3.17018307340525</v>
      </c>
      <c r="AQ2244" s="179">
        <v>2.8359120690666</v>
      </c>
      <c r="AR2244" s="179">
        <v>2.73886564845216</v>
      </c>
      <c r="AS2244" s="177">
        <v>0.8</v>
      </c>
      <c r="AT2244" s="180">
        <v>1.03068351532387</v>
      </c>
      <c r="AU2244" s="181">
        <v>2237</v>
      </c>
    </row>
    <row r="2245" customHeight="1" spans="1:47">
      <c r="A2245" s="184" t="s">
        <v>2459</v>
      </c>
      <c r="B2245" s="185" t="s">
        <v>2554</v>
      </c>
      <c r="C2245" s="167" t="s">
        <v>2557</v>
      </c>
      <c r="D2245" s="186">
        <v>0</v>
      </c>
      <c r="E2245" s="186">
        <v>0.75</v>
      </c>
      <c r="F2245" s="186" t="s">
        <v>2462</v>
      </c>
      <c r="G2245" s="187"/>
      <c r="H2245" s="186" t="s">
        <v>160</v>
      </c>
      <c r="I2245" s="196" t="s">
        <v>160</v>
      </c>
      <c r="J2245" s="186" t="s">
        <v>160</v>
      </c>
      <c r="K2245" s="196" t="s">
        <v>160</v>
      </c>
      <c r="L2245" s="171">
        <v>0.3346</v>
      </c>
      <c r="M2245" s="172">
        <v>529</v>
      </c>
      <c r="N2245" s="173">
        <v>106.93</v>
      </c>
      <c r="O2245" s="173">
        <v>33</v>
      </c>
      <c r="Q2245" s="175">
        <v>27</v>
      </c>
      <c r="S2245" s="174">
        <f t="shared" si="68"/>
        <v>1.066288</v>
      </c>
      <c r="T2245" s="177">
        <f t="shared" si="69"/>
        <v>-1</v>
      </c>
      <c r="U2245" s="203">
        <v>2.71</v>
      </c>
      <c r="V2245" s="203">
        <v>3.08</v>
      </c>
      <c r="W2245" s="203">
        <v>3.56</v>
      </c>
      <c r="X2245" s="203">
        <v>4.31</v>
      </c>
      <c r="Y2245" s="203">
        <v>4.95</v>
      </c>
      <c r="Z2245" s="203">
        <v>4.9</v>
      </c>
      <c r="AA2245" s="203">
        <v>4.79</v>
      </c>
      <c r="AB2245" s="203">
        <v>4.37</v>
      </c>
      <c r="AC2245" s="203">
        <v>3.32</v>
      </c>
      <c r="AD2245" s="203">
        <v>2.75</v>
      </c>
      <c r="AE2245" s="203">
        <v>2.55</v>
      </c>
      <c r="AF2245" s="203">
        <v>2.49</v>
      </c>
      <c r="AG2245" s="179">
        <v>2.90545361103192</v>
      </c>
      <c r="AH2245" s="179">
        <v>3.30213915940159</v>
      </c>
      <c r="AI2245" s="179">
        <v>3.81675824917846</v>
      </c>
      <c r="AJ2245" s="179">
        <v>4.62085057695482</v>
      </c>
      <c r="AK2245" s="179">
        <v>5.30700936332398</v>
      </c>
      <c r="AL2245" s="179">
        <v>5.25340320813889</v>
      </c>
      <c r="AM2245" s="179">
        <v>5.13546966673169</v>
      </c>
      <c r="AN2245" s="179">
        <v>4.68517796317693</v>
      </c>
      <c r="AO2245" s="179">
        <v>3.55944870429002</v>
      </c>
      <c r="AP2245" s="179">
        <v>2.94833853517999</v>
      </c>
      <c r="AQ2245" s="179">
        <v>2.73391391443963</v>
      </c>
      <c r="AR2245" s="179">
        <v>2.66958652821752</v>
      </c>
      <c r="AS2245" s="177">
        <v>0.8</v>
      </c>
      <c r="AT2245" s="180">
        <v>1.02882890614942</v>
      </c>
      <c r="AU2245" s="181">
        <v>2238</v>
      </c>
    </row>
    <row r="2246" customHeight="1" spans="1:47">
      <c r="A2246" s="184" t="s">
        <v>2459</v>
      </c>
      <c r="B2246" s="185" t="s">
        <v>2554</v>
      </c>
      <c r="C2246" s="167" t="s">
        <v>2558</v>
      </c>
      <c r="D2246" s="186">
        <v>0</v>
      </c>
      <c r="E2246" s="186">
        <v>0.75</v>
      </c>
      <c r="F2246" s="186" t="s">
        <v>2462</v>
      </c>
      <c r="G2246" s="187"/>
      <c r="H2246" s="186" t="s">
        <v>160</v>
      </c>
      <c r="I2246" s="196" t="s">
        <v>160</v>
      </c>
      <c r="J2246" s="186" t="s">
        <v>160</v>
      </c>
      <c r="K2246" s="196" t="s">
        <v>160</v>
      </c>
      <c r="L2246" s="171">
        <v>0.3346</v>
      </c>
      <c r="M2246" s="172">
        <v>484</v>
      </c>
      <c r="N2246" s="173">
        <v>107.33</v>
      </c>
      <c r="O2246" s="173">
        <v>33.15</v>
      </c>
      <c r="Q2246" s="175">
        <v>28.05</v>
      </c>
      <c r="S2246" s="174">
        <f t="shared" si="68"/>
        <v>1.091584</v>
      </c>
      <c r="T2246" s="177">
        <f t="shared" si="69"/>
        <v>-1</v>
      </c>
      <c r="U2246" s="203">
        <v>2.78</v>
      </c>
      <c r="V2246" s="203">
        <v>3.15</v>
      </c>
      <c r="W2246" s="203">
        <v>3.64</v>
      </c>
      <c r="X2246" s="203">
        <v>4.4</v>
      </c>
      <c r="Y2246" s="203">
        <v>4.97</v>
      </c>
      <c r="Z2246" s="203">
        <v>4.97</v>
      </c>
      <c r="AA2246" s="203">
        <v>4.87</v>
      </c>
      <c r="AB2246" s="203">
        <v>4.44</v>
      </c>
      <c r="AC2246" s="203">
        <v>3.49</v>
      </c>
      <c r="AD2246" s="203">
        <v>2.94</v>
      </c>
      <c r="AE2246" s="203">
        <v>2.63</v>
      </c>
      <c r="AF2246" s="203">
        <v>2.54</v>
      </c>
      <c r="AG2246" s="179">
        <v>3.0004677239681</v>
      </c>
      <c r="AH2246" s="179">
        <v>3.3998105505394</v>
      </c>
      <c r="AI2246" s="179">
        <v>3.92866996951219</v>
      </c>
      <c r="AJ2246" s="179">
        <v>4.74894172138837</v>
      </c>
      <c r="AK2246" s="179">
        <v>5.3641455352955</v>
      </c>
      <c r="AL2246" s="179">
        <v>5.3641455352955</v>
      </c>
      <c r="AM2246" s="179">
        <v>5.25621504162758</v>
      </c>
      <c r="AN2246" s="179">
        <v>4.79211391885553</v>
      </c>
      <c r="AO2246" s="179">
        <v>3.76677422901032</v>
      </c>
      <c r="AP2246" s="179">
        <v>3.17315651383677</v>
      </c>
      <c r="AQ2246" s="179">
        <v>2.83857198346623</v>
      </c>
      <c r="AR2246" s="179">
        <v>2.7414345391651</v>
      </c>
      <c r="AS2246" s="177">
        <v>0.8</v>
      </c>
      <c r="AT2246" s="180">
        <v>1.04425875470426</v>
      </c>
      <c r="AU2246" s="181">
        <v>2239</v>
      </c>
    </row>
    <row r="2247" customHeight="1" spans="1:47">
      <c r="A2247" s="184" t="s">
        <v>2459</v>
      </c>
      <c r="B2247" s="185" t="s">
        <v>2554</v>
      </c>
      <c r="C2247" s="167" t="s">
        <v>2559</v>
      </c>
      <c r="D2247" s="186">
        <v>0</v>
      </c>
      <c r="E2247" s="186">
        <v>0.75</v>
      </c>
      <c r="F2247" s="186" t="s">
        <v>2462</v>
      </c>
      <c r="G2247" s="187"/>
      <c r="H2247" s="186" t="s">
        <v>160</v>
      </c>
      <c r="I2247" s="196" t="s">
        <v>160</v>
      </c>
      <c r="J2247" s="186" t="s">
        <v>160</v>
      </c>
      <c r="K2247" s="196" t="s">
        <v>160</v>
      </c>
      <c r="L2247" s="171">
        <v>0.3346</v>
      </c>
      <c r="M2247" s="172">
        <v>474</v>
      </c>
      <c r="N2247" s="173">
        <v>107.55</v>
      </c>
      <c r="O2247" s="173">
        <v>33.22</v>
      </c>
      <c r="Q2247" s="175">
        <v>28.12</v>
      </c>
      <c r="S2247" s="174">
        <f t="shared" si="68"/>
        <v>1.091584</v>
      </c>
      <c r="T2247" s="177">
        <f t="shared" si="69"/>
        <v>-1</v>
      </c>
      <c r="U2247" s="203">
        <v>2.78</v>
      </c>
      <c r="V2247" s="203">
        <v>3.15</v>
      </c>
      <c r="W2247" s="203">
        <v>3.64</v>
      </c>
      <c r="X2247" s="203">
        <v>4.4</v>
      </c>
      <c r="Y2247" s="203">
        <v>4.97</v>
      </c>
      <c r="Z2247" s="203">
        <v>4.97</v>
      </c>
      <c r="AA2247" s="203">
        <v>4.87</v>
      </c>
      <c r="AB2247" s="203">
        <v>4.44</v>
      </c>
      <c r="AC2247" s="203">
        <v>3.49</v>
      </c>
      <c r="AD2247" s="203">
        <v>2.94</v>
      </c>
      <c r="AE2247" s="203">
        <v>2.63</v>
      </c>
      <c r="AF2247" s="203">
        <v>2.54</v>
      </c>
      <c r="AG2247" s="179">
        <v>3.0020976489212</v>
      </c>
      <c r="AH2247" s="179">
        <v>3.40165740795028</v>
      </c>
      <c r="AI2247" s="179">
        <v>3.93080411585366</v>
      </c>
      <c r="AJ2247" s="179">
        <v>4.7515214587242</v>
      </c>
      <c r="AK2247" s="179">
        <v>5.36705946587711</v>
      </c>
      <c r="AL2247" s="179">
        <v>5.36705946587711</v>
      </c>
      <c r="AM2247" s="179">
        <v>5.2590703418152</v>
      </c>
      <c r="AN2247" s="179">
        <v>4.79471710834897</v>
      </c>
      <c r="AO2247" s="179">
        <v>3.76882042976079</v>
      </c>
      <c r="AP2247" s="179">
        <v>3.17488024742026</v>
      </c>
      <c r="AQ2247" s="179">
        <v>2.84011396282833</v>
      </c>
      <c r="AR2247" s="179">
        <v>2.74292375117261</v>
      </c>
      <c r="AS2247" s="177">
        <v>0.8</v>
      </c>
      <c r="AT2247" s="180">
        <v>1.03060302810792</v>
      </c>
      <c r="AU2247" s="181">
        <v>2240</v>
      </c>
    </row>
    <row r="2248" customHeight="1" spans="1:47">
      <c r="A2248" s="184" t="s">
        <v>2459</v>
      </c>
      <c r="B2248" s="185" t="s">
        <v>2554</v>
      </c>
      <c r="C2248" s="167" t="s">
        <v>2560</v>
      </c>
      <c r="D2248" s="186">
        <v>0</v>
      </c>
      <c r="E2248" s="186">
        <v>0.75</v>
      </c>
      <c r="F2248" s="186" t="s">
        <v>2462</v>
      </c>
      <c r="G2248" s="187"/>
      <c r="H2248" s="186" t="s">
        <v>160</v>
      </c>
      <c r="I2248" s="196" t="s">
        <v>160</v>
      </c>
      <c r="J2248" s="186" t="s">
        <v>160</v>
      </c>
      <c r="K2248" s="196" t="s">
        <v>160</v>
      </c>
      <c r="L2248" s="171">
        <v>0.3346</v>
      </c>
      <c r="M2248" s="172">
        <v>436</v>
      </c>
      <c r="N2248" s="173">
        <v>107.77</v>
      </c>
      <c r="O2248" s="173">
        <v>32.98</v>
      </c>
      <c r="Q2248" s="175">
        <v>24.98</v>
      </c>
      <c r="S2248" s="174">
        <f t="shared" si="68"/>
        <v>1.013024</v>
      </c>
      <c r="T2248" s="177">
        <f t="shared" si="69"/>
        <v>-1</v>
      </c>
      <c r="U2248" s="203">
        <v>2.41</v>
      </c>
      <c r="V2248" s="203">
        <v>2.76</v>
      </c>
      <c r="W2248" s="203">
        <v>3.29</v>
      </c>
      <c r="X2248" s="203">
        <v>4.07</v>
      </c>
      <c r="Y2248" s="203">
        <v>4.66</v>
      </c>
      <c r="Z2248" s="203">
        <v>4.66</v>
      </c>
      <c r="AA2248" s="203">
        <v>4.7</v>
      </c>
      <c r="AB2248" s="203">
        <v>4.41</v>
      </c>
      <c r="AC2248" s="203">
        <v>3.34</v>
      </c>
      <c r="AD2248" s="203">
        <v>2.74</v>
      </c>
      <c r="AE2248" s="203">
        <v>2.35</v>
      </c>
      <c r="AF2248" s="203">
        <v>2.19</v>
      </c>
      <c r="AG2248" s="179">
        <v>2.55165611081277</v>
      </c>
      <c r="AH2248" s="179">
        <v>2.92222857503869</v>
      </c>
      <c r="AI2248" s="179">
        <v>3.48338116372366</v>
      </c>
      <c r="AJ2248" s="179">
        <v>4.30922836971286</v>
      </c>
      <c r="AK2248" s="179">
        <v>4.93390766655084</v>
      </c>
      <c r="AL2248" s="179">
        <v>4.93390766655084</v>
      </c>
      <c r="AM2248" s="179">
        <v>4.97625880531952</v>
      </c>
      <c r="AN2248" s="179">
        <v>4.66921304924661</v>
      </c>
      <c r="AO2248" s="179">
        <v>3.53632008718451</v>
      </c>
      <c r="AP2248" s="179">
        <v>2.90105300565436</v>
      </c>
      <c r="AQ2248" s="179">
        <v>2.48812940265976</v>
      </c>
      <c r="AR2248" s="179">
        <v>2.31872484758505</v>
      </c>
      <c r="AS2248" s="177">
        <v>0.8</v>
      </c>
      <c r="AT2248" s="180">
        <v>1.03011116178825</v>
      </c>
      <c r="AU2248" s="181">
        <v>2241</v>
      </c>
    </row>
    <row r="2249" customHeight="1" spans="1:47">
      <c r="A2249" s="184" t="s">
        <v>2459</v>
      </c>
      <c r="B2249" s="185" t="s">
        <v>2554</v>
      </c>
      <c r="C2249" s="167" t="s">
        <v>2561</v>
      </c>
      <c r="D2249" s="186">
        <v>0</v>
      </c>
      <c r="E2249" s="186">
        <v>0.75</v>
      </c>
      <c r="F2249" s="186" t="s">
        <v>2462</v>
      </c>
      <c r="G2249" s="187"/>
      <c r="H2249" s="186" t="s">
        <v>160</v>
      </c>
      <c r="I2249" s="196" t="s">
        <v>160</v>
      </c>
      <c r="J2249" s="186" t="s">
        <v>160</v>
      </c>
      <c r="K2249" s="196" t="s">
        <v>160</v>
      </c>
      <c r="L2249" s="171">
        <v>0.3346</v>
      </c>
      <c r="M2249" s="172">
        <v>553</v>
      </c>
      <c r="N2249" s="173">
        <v>106.67</v>
      </c>
      <c r="O2249" s="173">
        <v>33.15</v>
      </c>
      <c r="Q2249" s="175">
        <v>27.45</v>
      </c>
      <c r="S2249" s="174">
        <f t="shared" si="68"/>
        <v>1.066288</v>
      </c>
      <c r="T2249" s="177">
        <f t="shared" si="69"/>
        <v>-1</v>
      </c>
      <c r="U2249" s="203">
        <v>2.71</v>
      </c>
      <c r="V2249" s="203">
        <v>3.08</v>
      </c>
      <c r="W2249" s="203">
        <v>3.56</v>
      </c>
      <c r="X2249" s="203">
        <v>4.31</v>
      </c>
      <c r="Y2249" s="203">
        <v>4.95</v>
      </c>
      <c r="Z2249" s="203">
        <v>4.9</v>
      </c>
      <c r="AA2249" s="203">
        <v>4.79</v>
      </c>
      <c r="AB2249" s="203">
        <v>4.37</v>
      </c>
      <c r="AC2249" s="203">
        <v>3.32</v>
      </c>
      <c r="AD2249" s="203">
        <v>2.75</v>
      </c>
      <c r="AE2249" s="203">
        <v>2.55</v>
      </c>
      <c r="AF2249" s="203">
        <v>2.49</v>
      </c>
      <c r="AG2249" s="179">
        <v>2.91277320948937</v>
      </c>
      <c r="AH2249" s="179">
        <v>3.31045811262998</v>
      </c>
      <c r="AI2249" s="179">
        <v>3.82637366265024</v>
      </c>
      <c r="AJ2249" s="179">
        <v>4.63249170955689</v>
      </c>
      <c r="AK2249" s="179">
        <v>5.3203791095839</v>
      </c>
      <c r="AL2249" s="179">
        <v>5.26663790645679</v>
      </c>
      <c r="AM2249" s="179">
        <v>5.14840725957715</v>
      </c>
      <c r="AN2249" s="179">
        <v>4.69698115330942</v>
      </c>
      <c r="AO2249" s="179">
        <v>3.56841588764011</v>
      </c>
      <c r="AP2249" s="179">
        <v>2.95576617199106</v>
      </c>
      <c r="AQ2249" s="179">
        <v>2.74080135948262</v>
      </c>
      <c r="AR2249" s="179">
        <v>2.67631191573008</v>
      </c>
      <c r="AS2249" s="177">
        <v>0.8</v>
      </c>
      <c r="AT2249" s="180">
        <v>1.03091603394772</v>
      </c>
      <c r="AU2249" s="181">
        <v>2242</v>
      </c>
    </row>
    <row r="2250" customHeight="1" spans="1:47">
      <c r="A2250" s="184" t="s">
        <v>2459</v>
      </c>
      <c r="B2250" s="185" t="s">
        <v>2554</v>
      </c>
      <c r="C2250" s="167" t="s">
        <v>2562</v>
      </c>
      <c r="D2250" s="186">
        <v>0</v>
      </c>
      <c r="E2250" s="186">
        <v>0.75</v>
      </c>
      <c r="F2250" s="186" t="s">
        <v>2462</v>
      </c>
      <c r="G2250" s="187"/>
      <c r="H2250" s="186" t="s">
        <v>160</v>
      </c>
      <c r="I2250" s="196" t="s">
        <v>160</v>
      </c>
      <c r="J2250" s="186" t="s">
        <v>160</v>
      </c>
      <c r="K2250" s="196" t="s">
        <v>160</v>
      </c>
      <c r="L2250" s="171">
        <v>0.3346</v>
      </c>
      <c r="M2250" s="172">
        <v>803</v>
      </c>
      <c r="N2250" s="173">
        <v>106.25</v>
      </c>
      <c r="O2250" s="173">
        <v>32.83</v>
      </c>
      <c r="Q2250" s="175">
        <v>25.03</v>
      </c>
      <c r="S2250" s="174">
        <f t="shared" si="68"/>
        <v>0.993792</v>
      </c>
      <c r="T2250" s="177">
        <f t="shared" si="69"/>
        <v>-1</v>
      </c>
      <c r="U2250" s="203">
        <v>2.44</v>
      </c>
      <c r="V2250" s="203">
        <v>2.72</v>
      </c>
      <c r="W2250" s="203">
        <v>3.25</v>
      </c>
      <c r="X2250" s="203">
        <v>3.99</v>
      </c>
      <c r="Y2250" s="203">
        <v>4.67</v>
      </c>
      <c r="Z2250" s="203">
        <v>4.55</v>
      </c>
      <c r="AA2250" s="203">
        <v>4.54</v>
      </c>
      <c r="AB2250" s="203">
        <v>4.27</v>
      </c>
      <c r="AC2250" s="203">
        <v>3.17</v>
      </c>
      <c r="AD2250" s="203">
        <v>2.61</v>
      </c>
      <c r="AE2250" s="203">
        <v>2.38</v>
      </c>
      <c r="AF2250" s="203">
        <v>2.2</v>
      </c>
      <c r="AG2250" s="179">
        <v>2.58224690880989</v>
      </c>
      <c r="AH2250" s="179">
        <v>2.87857032457496</v>
      </c>
      <c r="AI2250" s="179">
        <v>3.4394682187017</v>
      </c>
      <c r="AJ2250" s="179">
        <v>4.22260867465224</v>
      </c>
      <c r="AK2250" s="179">
        <v>4.94225125579598</v>
      </c>
      <c r="AL2250" s="179">
        <v>4.81525550618238</v>
      </c>
      <c r="AM2250" s="179">
        <v>4.80467252704791</v>
      </c>
      <c r="AN2250" s="179">
        <v>4.51893209041731</v>
      </c>
      <c r="AO2250" s="179">
        <v>3.35480438562597</v>
      </c>
      <c r="AP2250" s="179">
        <v>2.76215755409583</v>
      </c>
      <c r="AQ2250" s="179">
        <v>2.51874903400309</v>
      </c>
      <c r="AR2250" s="179">
        <v>2.32825540958269</v>
      </c>
      <c r="AS2250" s="177">
        <v>0.8</v>
      </c>
      <c r="AT2250" s="180">
        <v>1.03044205367603</v>
      </c>
      <c r="AU2250" s="181">
        <v>2243</v>
      </c>
    </row>
    <row r="2251" customHeight="1" spans="1:47">
      <c r="A2251" s="184" t="s">
        <v>2459</v>
      </c>
      <c r="B2251" s="185" t="s">
        <v>2554</v>
      </c>
      <c r="C2251" s="167" t="s">
        <v>2563</v>
      </c>
      <c r="D2251" s="186">
        <v>0</v>
      </c>
      <c r="E2251" s="186">
        <v>0.75</v>
      </c>
      <c r="F2251" s="186" t="s">
        <v>2462</v>
      </c>
      <c r="G2251" s="187"/>
      <c r="H2251" s="186" t="s">
        <v>160</v>
      </c>
      <c r="I2251" s="196" t="s">
        <v>160</v>
      </c>
      <c r="J2251" s="186" t="s">
        <v>160</v>
      </c>
      <c r="K2251" s="196" t="s">
        <v>160</v>
      </c>
      <c r="L2251" s="171">
        <v>0.3346</v>
      </c>
      <c r="M2251" s="172">
        <v>723</v>
      </c>
      <c r="N2251" s="173">
        <v>106.15</v>
      </c>
      <c r="O2251" s="173">
        <v>33.33</v>
      </c>
      <c r="Q2251" s="175">
        <v>27.73</v>
      </c>
      <c r="S2251" s="174">
        <f t="shared" ref="S2251:S2314" si="70">(U2251*31+V2251*28+W2251*31+X2251*30+Y2251*31+Z2251*30+AA2251*31+AB2251*31+AC2251*30+AD2251*31+AE2251*30+AF2251*31)*AS2251/1000</f>
        <v>1.066288</v>
      </c>
      <c r="T2251" s="177">
        <f t="shared" ref="T2251:T2314" si="71">P2251/S2251-1</f>
        <v>-1</v>
      </c>
      <c r="U2251" s="203">
        <v>2.71</v>
      </c>
      <c r="V2251" s="203">
        <v>3.08</v>
      </c>
      <c r="W2251" s="203">
        <v>3.56</v>
      </c>
      <c r="X2251" s="203">
        <v>4.31</v>
      </c>
      <c r="Y2251" s="203">
        <v>4.95</v>
      </c>
      <c r="Z2251" s="203">
        <v>4.9</v>
      </c>
      <c r="AA2251" s="203">
        <v>4.79</v>
      </c>
      <c r="AB2251" s="203">
        <v>4.37</v>
      </c>
      <c r="AC2251" s="203">
        <v>3.32</v>
      </c>
      <c r="AD2251" s="203">
        <v>2.75</v>
      </c>
      <c r="AE2251" s="203">
        <v>2.55</v>
      </c>
      <c r="AF2251" s="203">
        <v>2.49</v>
      </c>
      <c r="AG2251" s="179">
        <v>2.91791726062752</v>
      </c>
      <c r="AH2251" s="179">
        <v>3.31630448809327</v>
      </c>
      <c r="AI2251" s="179">
        <v>3.83313116156235</v>
      </c>
      <c r="AJ2251" s="179">
        <v>4.64067283885779</v>
      </c>
      <c r="AK2251" s="179">
        <v>5.3297750701499</v>
      </c>
      <c r="AL2251" s="179">
        <v>5.27593895833021</v>
      </c>
      <c r="AM2251" s="179">
        <v>5.15749951232688</v>
      </c>
      <c r="AN2251" s="179">
        <v>4.70527617304143</v>
      </c>
      <c r="AO2251" s="179">
        <v>3.57471782482781</v>
      </c>
      <c r="AP2251" s="179">
        <v>2.96098615008328</v>
      </c>
      <c r="AQ2251" s="179">
        <v>2.74564170280449</v>
      </c>
      <c r="AR2251" s="179">
        <v>2.68103836862086</v>
      </c>
      <c r="AS2251" s="177">
        <v>0.8</v>
      </c>
      <c r="AT2251" s="180">
        <v>1.03032579436411</v>
      </c>
      <c r="AU2251" s="181">
        <v>2244</v>
      </c>
    </row>
    <row r="2252" customHeight="1" spans="1:47">
      <c r="A2252" s="184" t="s">
        <v>2459</v>
      </c>
      <c r="B2252" s="185" t="s">
        <v>2554</v>
      </c>
      <c r="C2252" s="167" t="s">
        <v>2564</v>
      </c>
      <c r="D2252" s="186">
        <v>0</v>
      </c>
      <c r="E2252" s="186">
        <v>0.75</v>
      </c>
      <c r="F2252" s="186" t="s">
        <v>2462</v>
      </c>
      <c r="G2252" s="187"/>
      <c r="H2252" s="186" t="s">
        <v>160</v>
      </c>
      <c r="I2252" s="196" t="s">
        <v>160</v>
      </c>
      <c r="J2252" s="186" t="s">
        <v>160</v>
      </c>
      <c r="K2252" s="196" t="s">
        <v>160</v>
      </c>
      <c r="L2252" s="171">
        <v>0.3346</v>
      </c>
      <c r="M2252" s="172">
        <v>744</v>
      </c>
      <c r="N2252" s="173">
        <v>107.9</v>
      </c>
      <c r="O2252" s="173">
        <v>32.53</v>
      </c>
      <c r="Q2252" s="175">
        <v>24.33</v>
      </c>
      <c r="S2252" s="174">
        <f t="shared" si="70"/>
        <v>1.013024</v>
      </c>
      <c r="T2252" s="177">
        <f t="shared" si="71"/>
        <v>-1</v>
      </c>
      <c r="U2252" s="203">
        <v>2.41</v>
      </c>
      <c r="V2252" s="203">
        <v>2.76</v>
      </c>
      <c r="W2252" s="203">
        <v>3.29</v>
      </c>
      <c r="X2252" s="203">
        <v>4.07</v>
      </c>
      <c r="Y2252" s="203">
        <v>4.66</v>
      </c>
      <c r="Z2252" s="203">
        <v>4.66</v>
      </c>
      <c r="AA2252" s="203">
        <v>4.7</v>
      </c>
      <c r="AB2252" s="203">
        <v>4.41</v>
      </c>
      <c r="AC2252" s="203">
        <v>3.34</v>
      </c>
      <c r="AD2252" s="203">
        <v>2.74</v>
      </c>
      <c r="AE2252" s="203">
        <v>2.35</v>
      </c>
      <c r="AF2252" s="203">
        <v>2.19</v>
      </c>
      <c r="AG2252" s="179">
        <v>2.54250165840098</v>
      </c>
      <c r="AH2252" s="179">
        <v>2.91174463783681</v>
      </c>
      <c r="AI2252" s="179">
        <v>3.47088400669678</v>
      </c>
      <c r="AJ2252" s="179">
        <v>4.29376836086805</v>
      </c>
      <c r="AK2252" s="179">
        <v>4.91620652620273</v>
      </c>
      <c r="AL2252" s="179">
        <v>4.91620652620273</v>
      </c>
      <c r="AM2252" s="179">
        <v>4.95840572385254</v>
      </c>
      <c r="AN2252" s="179">
        <v>4.65246154089143</v>
      </c>
      <c r="AO2252" s="179">
        <v>3.52363300375904</v>
      </c>
      <c r="AP2252" s="179">
        <v>2.89064503901191</v>
      </c>
      <c r="AQ2252" s="179">
        <v>2.47920286192627</v>
      </c>
      <c r="AR2252" s="179">
        <v>2.31040607132704</v>
      </c>
      <c r="AS2252" s="177">
        <v>0.8</v>
      </c>
      <c r="AT2252" s="180">
        <v>1.03040628158005</v>
      </c>
      <c r="AU2252" s="181">
        <v>2245</v>
      </c>
    </row>
    <row r="2253" customHeight="1" spans="1:47">
      <c r="A2253" s="184" t="s">
        <v>2459</v>
      </c>
      <c r="B2253" s="185" t="s">
        <v>2554</v>
      </c>
      <c r="C2253" s="167" t="s">
        <v>2565</v>
      </c>
      <c r="D2253" s="186">
        <v>0</v>
      </c>
      <c r="E2253" s="186">
        <v>0.75</v>
      </c>
      <c r="F2253" s="186" t="s">
        <v>2462</v>
      </c>
      <c r="G2253" s="187"/>
      <c r="H2253" s="186" t="s">
        <v>160</v>
      </c>
      <c r="I2253" s="196" t="s">
        <v>160</v>
      </c>
      <c r="J2253" s="186" t="s">
        <v>160</v>
      </c>
      <c r="K2253" s="196" t="s">
        <v>160</v>
      </c>
      <c r="L2253" s="171">
        <v>0.3346</v>
      </c>
      <c r="M2253" s="172">
        <v>978</v>
      </c>
      <c r="N2253" s="173">
        <v>106.92</v>
      </c>
      <c r="O2253" s="173">
        <v>33.62</v>
      </c>
      <c r="Q2253" s="175">
        <v>28.12</v>
      </c>
      <c r="S2253" s="174">
        <f t="shared" si="70"/>
        <v>1.066288</v>
      </c>
      <c r="T2253" s="177">
        <f t="shared" si="71"/>
        <v>-1</v>
      </c>
      <c r="U2253" s="203">
        <v>2.71</v>
      </c>
      <c r="V2253" s="203">
        <v>3.08</v>
      </c>
      <c r="W2253" s="203">
        <v>3.56</v>
      </c>
      <c r="X2253" s="203">
        <v>4.31</v>
      </c>
      <c r="Y2253" s="203">
        <v>4.95</v>
      </c>
      <c r="Z2253" s="203">
        <v>4.9</v>
      </c>
      <c r="AA2253" s="203">
        <v>4.79</v>
      </c>
      <c r="AB2253" s="203">
        <v>4.37</v>
      </c>
      <c r="AC2253" s="203">
        <v>3.32</v>
      </c>
      <c r="AD2253" s="203">
        <v>2.75</v>
      </c>
      <c r="AE2253" s="203">
        <v>2.55</v>
      </c>
      <c r="AF2253" s="203">
        <v>2.49</v>
      </c>
      <c r="AG2253" s="179">
        <v>2.92600948336659</v>
      </c>
      <c r="AH2253" s="179">
        <v>3.32550155305133</v>
      </c>
      <c r="AI2253" s="179">
        <v>3.84376153534505</v>
      </c>
      <c r="AJ2253" s="179">
        <v>4.65354275767897</v>
      </c>
      <c r="AK2253" s="179">
        <v>5.34455606740393</v>
      </c>
      <c r="AL2253" s="179">
        <v>5.29057065258167</v>
      </c>
      <c r="AM2253" s="179">
        <v>5.17180273997269</v>
      </c>
      <c r="AN2253" s="179">
        <v>4.71832525546569</v>
      </c>
      <c r="AO2253" s="179">
        <v>3.58463154419819</v>
      </c>
      <c r="AP2253" s="179">
        <v>2.9691978152244</v>
      </c>
      <c r="AQ2253" s="179">
        <v>2.75325615593536</v>
      </c>
      <c r="AR2253" s="179">
        <v>2.68847365814864</v>
      </c>
      <c r="AS2253" s="177">
        <v>0.8</v>
      </c>
      <c r="AT2253" s="180">
        <v>1.03187293751509</v>
      </c>
      <c r="AU2253" s="181">
        <v>2246</v>
      </c>
    </row>
    <row r="2254" customHeight="1" spans="1:47">
      <c r="A2254" s="184" t="s">
        <v>2459</v>
      </c>
      <c r="B2254" s="185" t="s">
        <v>2554</v>
      </c>
      <c r="C2254" s="167" t="s">
        <v>2566</v>
      </c>
      <c r="D2254" s="186">
        <v>0</v>
      </c>
      <c r="E2254" s="186">
        <v>0.75</v>
      </c>
      <c r="F2254" s="186" t="s">
        <v>2462</v>
      </c>
      <c r="G2254" s="187"/>
      <c r="H2254" s="186" t="s">
        <v>160</v>
      </c>
      <c r="I2254" s="196" t="s">
        <v>160</v>
      </c>
      <c r="J2254" s="186" t="s">
        <v>160</v>
      </c>
      <c r="K2254" s="196" t="s">
        <v>160</v>
      </c>
      <c r="L2254" s="171">
        <v>0.3346</v>
      </c>
      <c r="M2254" s="172">
        <v>931</v>
      </c>
      <c r="N2254" s="173">
        <v>107.98</v>
      </c>
      <c r="O2254" s="173">
        <v>33.53</v>
      </c>
      <c r="Q2254" s="175">
        <v>28.53</v>
      </c>
      <c r="S2254" s="174">
        <f t="shared" si="70"/>
        <v>1.091584</v>
      </c>
      <c r="T2254" s="177">
        <f t="shared" si="71"/>
        <v>-1</v>
      </c>
      <c r="U2254" s="203">
        <v>2.78</v>
      </c>
      <c r="V2254" s="203">
        <v>3.15</v>
      </c>
      <c r="W2254" s="203">
        <v>3.64</v>
      </c>
      <c r="X2254" s="203">
        <v>4.4</v>
      </c>
      <c r="Y2254" s="203">
        <v>4.97</v>
      </c>
      <c r="Z2254" s="203">
        <v>4.97</v>
      </c>
      <c r="AA2254" s="203">
        <v>4.87</v>
      </c>
      <c r="AB2254" s="203">
        <v>4.44</v>
      </c>
      <c r="AC2254" s="203">
        <v>3.49</v>
      </c>
      <c r="AD2254" s="203">
        <v>2.94</v>
      </c>
      <c r="AE2254" s="203">
        <v>2.63</v>
      </c>
      <c r="AF2254" s="203">
        <v>2.54</v>
      </c>
      <c r="AG2254" s="179">
        <v>3.01081774742026</v>
      </c>
      <c r="AH2254" s="179">
        <v>3.4115380950985</v>
      </c>
      <c r="AI2254" s="179">
        <v>3.94222179878049</v>
      </c>
      <c r="AJ2254" s="179">
        <v>4.76532305347092</v>
      </c>
      <c r="AK2254" s="179">
        <v>5.38264899448874</v>
      </c>
      <c r="AL2254" s="179">
        <v>5.38264899448874</v>
      </c>
      <c r="AM2254" s="179">
        <v>5.27434619781895</v>
      </c>
      <c r="AN2254" s="179">
        <v>4.80864417213884</v>
      </c>
      <c r="AO2254" s="179">
        <v>3.7797676037758</v>
      </c>
      <c r="AP2254" s="179">
        <v>3.18410222209193</v>
      </c>
      <c r="AQ2254" s="179">
        <v>2.84836355241557</v>
      </c>
      <c r="AR2254" s="179">
        <v>2.75089103541276</v>
      </c>
      <c r="AS2254" s="177">
        <v>0.8</v>
      </c>
      <c r="AT2254" s="180">
        <v>1.04131650102309</v>
      </c>
      <c r="AU2254" s="181">
        <v>2247</v>
      </c>
    </row>
    <row r="2255" customHeight="1" spans="1:47">
      <c r="A2255" s="184" t="s">
        <v>2459</v>
      </c>
      <c r="B2255" s="185" t="s">
        <v>2567</v>
      </c>
      <c r="C2255" s="167" t="s">
        <v>2568</v>
      </c>
      <c r="D2255" s="186">
        <v>0</v>
      </c>
      <c r="E2255" s="186">
        <v>0.75</v>
      </c>
      <c r="F2255" s="186" t="s">
        <v>2462</v>
      </c>
      <c r="G2255" s="187"/>
      <c r="H2255" s="186" t="s">
        <v>160</v>
      </c>
      <c r="I2255" s="196" t="s">
        <v>160</v>
      </c>
      <c r="J2255" s="186" t="s">
        <v>160</v>
      </c>
      <c r="K2255" s="196" t="s">
        <v>160</v>
      </c>
      <c r="L2255" s="171">
        <v>0.3346</v>
      </c>
      <c r="M2255" s="172">
        <v>271</v>
      </c>
      <c r="N2255" s="173">
        <v>109.02</v>
      </c>
      <c r="O2255" s="173">
        <v>32.68</v>
      </c>
      <c r="Q2255" s="175">
        <v>26.08</v>
      </c>
      <c r="S2255" s="174">
        <f t="shared" si="70"/>
        <v>1.048448</v>
      </c>
      <c r="T2255" s="177">
        <f t="shared" si="71"/>
        <v>-1</v>
      </c>
      <c r="U2255" s="203">
        <v>2.58</v>
      </c>
      <c r="V2255" s="203">
        <v>2.84</v>
      </c>
      <c r="W2255" s="203">
        <v>3.4</v>
      </c>
      <c r="X2255" s="203">
        <v>4.31</v>
      </c>
      <c r="Y2255" s="203">
        <v>4.58</v>
      </c>
      <c r="Z2255" s="203">
        <v>4.79</v>
      </c>
      <c r="AA2255" s="203">
        <v>4.81</v>
      </c>
      <c r="AB2255" s="203">
        <v>4.39</v>
      </c>
      <c r="AC2255" s="203">
        <v>3.52</v>
      </c>
      <c r="AD2255" s="203">
        <v>2.9</v>
      </c>
      <c r="AE2255" s="203">
        <v>2.54</v>
      </c>
      <c r="AF2255" s="203">
        <v>2.38</v>
      </c>
      <c r="AG2255" s="179">
        <v>2.74910481015749</v>
      </c>
      <c r="AH2255" s="179">
        <v>3.02614638017336</v>
      </c>
      <c r="AI2255" s="179">
        <v>3.62285130020754</v>
      </c>
      <c r="AJ2255" s="179">
        <v>4.59249679526309</v>
      </c>
      <c r="AK2255" s="179">
        <v>4.88019381027958</v>
      </c>
      <c r="AL2255" s="179">
        <v>5.10395815529239</v>
      </c>
      <c r="AM2255" s="179">
        <v>5.12526904529361</v>
      </c>
      <c r="AN2255" s="179">
        <v>4.67774035526798</v>
      </c>
      <c r="AO2255" s="179">
        <v>3.75071664021487</v>
      </c>
      <c r="AP2255" s="179">
        <v>3.09007905017702</v>
      </c>
      <c r="AQ2255" s="179">
        <v>2.70648303015505</v>
      </c>
      <c r="AR2255" s="179">
        <v>2.53599591014528</v>
      </c>
      <c r="AS2255" s="177">
        <v>0.8</v>
      </c>
      <c r="AT2255" s="180">
        <v>1.02381822612086</v>
      </c>
      <c r="AU2255" s="181">
        <v>2248</v>
      </c>
    </row>
    <row r="2256" customHeight="1" spans="1:47">
      <c r="A2256" s="184" t="s">
        <v>2459</v>
      </c>
      <c r="B2256" s="185" t="s">
        <v>2567</v>
      </c>
      <c r="C2256" s="167" t="s">
        <v>2569</v>
      </c>
      <c r="D2256" s="186">
        <v>0</v>
      </c>
      <c r="E2256" s="186">
        <v>0.75</v>
      </c>
      <c r="F2256" s="186" t="s">
        <v>2462</v>
      </c>
      <c r="G2256" s="187"/>
      <c r="H2256" s="186" t="s">
        <v>160</v>
      </c>
      <c r="I2256" s="196" t="s">
        <v>160</v>
      </c>
      <c r="J2256" s="186" t="s">
        <v>160</v>
      </c>
      <c r="K2256" s="196" t="s">
        <v>160</v>
      </c>
      <c r="L2256" s="171">
        <v>0.3346</v>
      </c>
      <c r="M2256" s="172">
        <v>271</v>
      </c>
      <c r="N2256" s="173">
        <v>109.02</v>
      </c>
      <c r="O2256" s="173">
        <v>32.68</v>
      </c>
      <c r="Q2256" s="175">
        <v>26.08</v>
      </c>
      <c r="S2256" s="174">
        <f t="shared" si="70"/>
        <v>1.048448</v>
      </c>
      <c r="T2256" s="177">
        <f t="shared" si="71"/>
        <v>-1</v>
      </c>
      <c r="U2256" s="203">
        <v>2.58</v>
      </c>
      <c r="V2256" s="203">
        <v>2.84</v>
      </c>
      <c r="W2256" s="203">
        <v>3.4</v>
      </c>
      <c r="X2256" s="203">
        <v>4.31</v>
      </c>
      <c r="Y2256" s="203">
        <v>4.58</v>
      </c>
      <c r="Z2256" s="203">
        <v>4.79</v>
      </c>
      <c r="AA2256" s="203">
        <v>4.81</v>
      </c>
      <c r="AB2256" s="203">
        <v>4.39</v>
      </c>
      <c r="AC2256" s="203">
        <v>3.52</v>
      </c>
      <c r="AD2256" s="203">
        <v>2.9</v>
      </c>
      <c r="AE2256" s="203">
        <v>2.54</v>
      </c>
      <c r="AF2256" s="203">
        <v>2.38</v>
      </c>
      <c r="AG2256" s="179">
        <v>2.74910481015749</v>
      </c>
      <c r="AH2256" s="179">
        <v>3.02614638017336</v>
      </c>
      <c r="AI2256" s="179">
        <v>3.62285130020754</v>
      </c>
      <c r="AJ2256" s="179">
        <v>4.59249679526309</v>
      </c>
      <c r="AK2256" s="179">
        <v>4.88019381027958</v>
      </c>
      <c r="AL2256" s="179">
        <v>5.10395815529239</v>
      </c>
      <c r="AM2256" s="179">
        <v>5.12526904529361</v>
      </c>
      <c r="AN2256" s="179">
        <v>4.67774035526798</v>
      </c>
      <c r="AO2256" s="179">
        <v>3.75071664021487</v>
      </c>
      <c r="AP2256" s="179">
        <v>3.09007905017702</v>
      </c>
      <c r="AQ2256" s="179">
        <v>2.70648303015505</v>
      </c>
      <c r="AR2256" s="179">
        <v>2.53599591014528</v>
      </c>
      <c r="AS2256" s="177">
        <v>0.8</v>
      </c>
      <c r="AT2256" s="180">
        <v>1.03156887469929</v>
      </c>
      <c r="AU2256" s="181">
        <v>2249</v>
      </c>
    </row>
    <row r="2257" customHeight="1" spans="1:47">
      <c r="A2257" s="184" t="s">
        <v>2459</v>
      </c>
      <c r="B2257" s="185" t="s">
        <v>2567</v>
      </c>
      <c r="C2257" s="167" t="s">
        <v>2570</v>
      </c>
      <c r="D2257" s="186">
        <v>0</v>
      </c>
      <c r="E2257" s="186">
        <v>0.75</v>
      </c>
      <c r="F2257" s="186" t="s">
        <v>2462</v>
      </c>
      <c r="G2257" s="187"/>
      <c r="H2257" s="186" t="s">
        <v>160</v>
      </c>
      <c r="I2257" s="196" t="s">
        <v>160</v>
      </c>
      <c r="J2257" s="186" t="s">
        <v>160</v>
      </c>
      <c r="K2257" s="196" t="s">
        <v>160</v>
      </c>
      <c r="L2257" s="171">
        <v>0.3346</v>
      </c>
      <c r="M2257" s="172">
        <v>362</v>
      </c>
      <c r="N2257" s="173">
        <v>108.5</v>
      </c>
      <c r="O2257" s="173">
        <v>32.9</v>
      </c>
      <c r="Q2257" s="175">
        <v>25.4</v>
      </c>
      <c r="S2257" s="174">
        <f t="shared" si="70"/>
        <v>1.021192</v>
      </c>
      <c r="T2257" s="177">
        <f t="shared" si="71"/>
        <v>-1</v>
      </c>
      <c r="U2257" s="203">
        <v>2.43</v>
      </c>
      <c r="V2257" s="203">
        <v>2.78</v>
      </c>
      <c r="W2257" s="203">
        <v>3.28</v>
      </c>
      <c r="X2257" s="203">
        <v>4.21</v>
      </c>
      <c r="Y2257" s="203">
        <v>4.56</v>
      </c>
      <c r="Z2257" s="203">
        <v>4.66</v>
      </c>
      <c r="AA2257" s="203">
        <v>4.75</v>
      </c>
      <c r="AB2257" s="203">
        <v>4.38</v>
      </c>
      <c r="AC2257" s="203">
        <v>3.42</v>
      </c>
      <c r="AD2257" s="203">
        <v>2.78</v>
      </c>
      <c r="AE2257" s="203">
        <v>2.4</v>
      </c>
      <c r="AF2257" s="203">
        <v>2.27</v>
      </c>
      <c r="AG2257" s="179">
        <v>2.57804745826446</v>
      </c>
      <c r="AH2257" s="179">
        <v>2.94937116624494</v>
      </c>
      <c r="AI2257" s="179">
        <v>3.47983360621705</v>
      </c>
      <c r="AJ2257" s="179">
        <v>4.46649374456518</v>
      </c>
      <c r="AK2257" s="179">
        <v>4.83781745254565</v>
      </c>
      <c r="AL2257" s="179">
        <v>4.94390994054008</v>
      </c>
      <c r="AM2257" s="179">
        <v>5.03939317973505</v>
      </c>
      <c r="AN2257" s="179">
        <v>4.64685097415569</v>
      </c>
      <c r="AO2257" s="179">
        <v>3.62836308940924</v>
      </c>
      <c r="AP2257" s="179">
        <v>2.94937116624494</v>
      </c>
      <c r="AQ2257" s="179">
        <v>2.54621971186613</v>
      </c>
      <c r="AR2257" s="179">
        <v>2.40829947747338</v>
      </c>
      <c r="AS2257" s="177">
        <v>0.8</v>
      </c>
      <c r="AT2257" s="180">
        <v>1.02973555478049</v>
      </c>
      <c r="AU2257" s="181">
        <v>2250</v>
      </c>
    </row>
    <row r="2258" customHeight="1" spans="1:47">
      <c r="A2258" s="184" t="s">
        <v>2459</v>
      </c>
      <c r="B2258" s="185" t="s">
        <v>2567</v>
      </c>
      <c r="C2258" s="167" t="s">
        <v>2571</v>
      </c>
      <c r="D2258" s="186">
        <v>0</v>
      </c>
      <c r="E2258" s="186">
        <v>0.75</v>
      </c>
      <c r="F2258" s="186" t="s">
        <v>2462</v>
      </c>
      <c r="G2258" s="187"/>
      <c r="H2258" s="186" t="s">
        <v>160</v>
      </c>
      <c r="I2258" s="196" t="s">
        <v>160</v>
      </c>
      <c r="J2258" s="186" t="s">
        <v>160</v>
      </c>
      <c r="K2258" s="196" t="s">
        <v>160</v>
      </c>
      <c r="L2258" s="171">
        <v>0.3346</v>
      </c>
      <c r="M2258" s="172">
        <v>382</v>
      </c>
      <c r="N2258" s="173">
        <v>108.25</v>
      </c>
      <c r="O2258" s="173">
        <v>33.05</v>
      </c>
      <c r="Q2258" s="175">
        <v>28.05</v>
      </c>
      <c r="S2258" s="174">
        <f t="shared" si="70"/>
        <v>1.098512</v>
      </c>
      <c r="T2258" s="177">
        <f t="shared" si="71"/>
        <v>-1</v>
      </c>
      <c r="U2258" s="203">
        <v>2.83</v>
      </c>
      <c r="V2258" s="203">
        <v>3.19</v>
      </c>
      <c r="W2258" s="203">
        <v>3.64</v>
      </c>
      <c r="X2258" s="203">
        <v>4.5</v>
      </c>
      <c r="Y2258" s="203">
        <v>4.92</v>
      </c>
      <c r="Z2258" s="203">
        <v>5</v>
      </c>
      <c r="AA2258" s="203">
        <v>4.9</v>
      </c>
      <c r="AB2258" s="203">
        <v>4.37</v>
      </c>
      <c r="AC2258" s="203">
        <v>3.59</v>
      </c>
      <c r="AD2258" s="203">
        <v>3</v>
      </c>
      <c r="AE2258" s="203">
        <v>2.61</v>
      </c>
      <c r="AF2258" s="203">
        <v>2.56</v>
      </c>
      <c r="AG2258" s="179">
        <v>3.05633569774386</v>
      </c>
      <c r="AH2258" s="179">
        <v>3.44512751795156</v>
      </c>
      <c r="AI2258" s="179">
        <v>3.93111729321118</v>
      </c>
      <c r="AJ2258" s="179">
        <v>4.85989775259624</v>
      </c>
      <c r="AK2258" s="179">
        <v>5.31348820950522</v>
      </c>
      <c r="AL2258" s="179">
        <v>5.3998863917736</v>
      </c>
      <c r="AM2258" s="179">
        <v>5.29188866393813</v>
      </c>
      <c r="AN2258" s="179">
        <v>4.71950070641013</v>
      </c>
      <c r="AO2258" s="179">
        <v>3.87711842929344</v>
      </c>
      <c r="AP2258" s="179">
        <v>3.23993183506416</v>
      </c>
      <c r="AQ2258" s="179">
        <v>2.81874069650582</v>
      </c>
      <c r="AR2258" s="179">
        <v>2.76474183258808</v>
      </c>
      <c r="AS2258" s="177">
        <v>0.8</v>
      </c>
      <c r="AT2258" s="180">
        <v>1.03416491886522</v>
      </c>
      <c r="AU2258" s="181">
        <v>2251</v>
      </c>
    </row>
    <row r="2259" customHeight="1" spans="1:47">
      <c r="A2259" s="184" t="s">
        <v>2459</v>
      </c>
      <c r="B2259" s="185" t="s">
        <v>2567</v>
      </c>
      <c r="C2259" s="167" t="s">
        <v>2572</v>
      </c>
      <c r="D2259" s="186">
        <v>0</v>
      </c>
      <c r="E2259" s="186">
        <v>0.75</v>
      </c>
      <c r="F2259" s="186" t="s">
        <v>2462</v>
      </c>
      <c r="G2259" s="187"/>
      <c r="H2259" s="186" t="s">
        <v>160</v>
      </c>
      <c r="I2259" s="196" t="s">
        <v>160</v>
      </c>
      <c r="J2259" s="186" t="s">
        <v>160</v>
      </c>
      <c r="K2259" s="196" t="s">
        <v>160</v>
      </c>
      <c r="L2259" s="171">
        <v>0.3346</v>
      </c>
      <c r="M2259" s="172">
        <v>882</v>
      </c>
      <c r="N2259" s="173">
        <v>108.32</v>
      </c>
      <c r="O2259" s="173">
        <v>33.32</v>
      </c>
      <c r="Q2259" s="175">
        <v>28.42</v>
      </c>
      <c r="S2259" s="174">
        <f t="shared" si="70"/>
        <v>1.098512</v>
      </c>
      <c r="T2259" s="177">
        <f t="shared" si="71"/>
        <v>-1</v>
      </c>
      <c r="U2259" s="203">
        <v>2.83</v>
      </c>
      <c r="V2259" s="203">
        <v>3.19</v>
      </c>
      <c r="W2259" s="203">
        <v>3.64</v>
      </c>
      <c r="X2259" s="203">
        <v>4.5</v>
      </c>
      <c r="Y2259" s="203">
        <v>4.92</v>
      </c>
      <c r="Z2259" s="203">
        <v>5</v>
      </c>
      <c r="AA2259" s="203">
        <v>4.9</v>
      </c>
      <c r="AB2259" s="203">
        <v>4.37</v>
      </c>
      <c r="AC2259" s="203">
        <v>3.59</v>
      </c>
      <c r="AD2259" s="203">
        <v>3</v>
      </c>
      <c r="AE2259" s="203">
        <v>2.61</v>
      </c>
      <c r="AF2259" s="203">
        <v>2.56</v>
      </c>
      <c r="AG2259" s="179">
        <v>3.06412616339193</v>
      </c>
      <c r="AH2259" s="179">
        <v>3.45390899689762</v>
      </c>
      <c r="AI2259" s="179">
        <v>3.94113753877973</v>
      </c>
      <c r="AJ2259" s="179">
        <v>4.8722854188211</v>
      </c>
      <c r="AK2259" s="179">
        <v>5.32703205791107</v>
      </c>
      <c r="AL2259" s="179">
        <v>5.41365046535677</v>
      </c>
      <c r="AM2259" s="179">
        <v>5.30537745604964</v>
      </c>
      <c r="AN2259" s="179">
        <v>4.73153050672182</v>
      </c>
      <c r="AO2259" s="179">
        <v>3.88700103412616</v>
      </c>
      <c r="AP2259" s="179">
        <v>3.24819027921406</v>
      </c>
      <c r="AQ2259" s="179">
        <v>2.82592554291624</v>
      </c>
      <c r="AR2259" s="179">
        <v>2.77178903826267</v>
      </c>
      <c r="AS2259" s="177">
        <v>0.8</v>
      </c>
      <c r="AT2259" s="180">
        <v>1.0454524744626</v>
      </c>
      <c r="AU2259" s="181">
        <v>2252</v>
      </c>
    </row>
    <row r="2260" customHeight="1" spans="1:47">
      <c r="A2260" s="184" t="s">
        <v>2459</v>
      </c>
      <c r="B2260" s="185" t="s">
        <v>2567</v>
      </c>
      <c r="C2260" s="167" t="s">
        <v>2573</v>
      </c>
      <c r="D2260" s="186">
        <v>0</v>
      </c>
      <c r="E2260" s="186">
        <v>0.75</v>
      </c>
      <c r="F2260" s="186" t="s">
        <v>2462</v>
      </c>
      <c r="G2260" s="187"/>
      <c r="H2260" s="186" t="s">
        <v>160</v>
      </c>
      <c r="I2260" s="196" t="s">
        <v>160</v>
      </c>
      <c r="J2260" s="186" t="s">
        <v>160</v>
      </c>
      <c r="K2260" s="196" t="s">
        <v>160</v>
      </c>
      <c r="L2260" s="171">
        <v>0.3346</v>
      </c>
      <c r="M2260" s="172">
        <v>336</v>
      </c>
      <c r="N2260" s="173">
        <v>108.53</v>
      </c>
      <c r="O2260" s="173">
        <v>32.52</v>
      </c>
      <c r="Q2260" s="175">
        <v>24.82</v>
      </c>
      <c r="S2260" s="174">
        <f t="shared" si="70"/>
        <v>1.021192</v>
      </c>
      <c r="T2260" s="177">
        <f t="shared" si="71"/>
        <v>-1</v>
      </c>
      <c r="U2260" s="203">
        <v>2.43</v>
      </c>
      <c r="V2260" s="203">
        <v>2.78</v>
      </c>
      <c r="W2260" s="203">
        <v>3.28</v>
      </c>
      <c r="X2260" s="203">
        <v>4.21</v>
      </c>
      <c r="Y2260" s="203">
        <v>4.56</v>
      </c>
      <c r="Z2260" s="203">
        <v>4.66</v>
      </c>
      <c r="AA2260" s="203">
        <v>4.75</v>
      </c>
      <c r="AB2260" s="203">
        <v>4.38</v>
      </c>
      <c r="AC2260" s="203">
        <v>3.42</v>
      </c>
      <c r="AD2260" s="203">
        <v>2.78</v>
      </c>
      <c r="AE2260" s="203">
        <v>2.4</v>
      </c>
      <c r="AF2260" s="203">
        <v>2.27</v>
      </c>
      <c r="AG2260" s="179">
        <v>2.56963329129096</v>
      </c>
      <c r="AH2260" s="179">
        <v>2.93974508221764</v>
      </c>
      <c r="AI2260" s="179">
        <v>3.4684762121129</v>
      </c>
      <c r="AJ2260" s="179">
        <v>4.45191611371809</v>
      </c>
      <c r="AK2260" s="179">
        <v>4.82202790464477</v>
      </c>
      <c r="AL2260" s="179">
        <v>4.92777413062382</v>
      </c>
      <c r="AM2260" s="179">
        <v>5.02294573400497</v>
      </c>
      <c r="AN2260" s="179">
        <v>4.63168469788248</v>
      </c>
      <c r="AO2260" s="179">
        <v>3.61652092848358</v>
      </c>
      <c r="AP2260" s="179">
        <v>2.93974508221764</v>
      </c>
      <c r="AQ2260" s="179">
        <v>2.53790942349725</v>
      </c>
      <c r="AR2260" s="179">
        <v>2.40043932972448</v>
      </c>
      <c r="AS2260" s="177">
        <v>0.8</v>
      </c>
      <c r="AT2260" s="180">
        <v>1.02797377905365</v>
      </c>
      <c r="AU2260" s="181">
        <v>2253</v>
      </c>
    </row>
    <row r="2261" customHeight="1" spans="1:47">
      <c r="A2261" s="184" t="s">
        <v>2459</v>
      </c>
      <c r="B2261" s="185" t="s">
        <v>2567</v>
      </c>
      <c r="C2261" s="167" t="s">
        <v>2574</v>
      </c>
      <c r="D2261" s="186">
        <v>0</v>
      </c>
      <c r="E2261" s="186">
        <v>0.75</v>
      </c>
      <c r="F2261" s="186" t="s">
        <v>2462</v>
      </c>
      <c r="G2261" s="187"/>
      <c r="H2261" s="186" t="s">
        <v>160</v>
      </c>
      <c r="I2261" s="196" t="s">
        <v>160</v>
      </c>
      <c r="J2261" s="186" t="s">
        <v>160</v>
      </c>
      <c r="K2261" s="196" t="s">
        <v>160</v>
      </c>
      <c r="L2261" s="171">
        <v>0.3346</v>
      </c>
      <c r="M2261" s="172">
        <v>480</v>
      </c>
      <c r="N2261" s="173">
        <v>108.9</v>
      </c>
      <c r="O2261" s="173">
        <v>32.32</v>
      </c>
      <c r="Q2261" s="175">
        <v>24.52</v>
      </c>
      <c r="S2261" s="174">
        <f t="shared" si="70"/>
        <v>1.021192</v>
      </c>
      <c r="T2261" s="177">
        <f t="shared" si="71"/>
        <v>-1</v>
      </c>
      <c r="U2261" s="203">
        <v>2.43</v>
      </c>
      <c r="V2261" s="203">
        <v>2.78</v>
      </c>
      <c r="W2261" s="203">
        <v>3.28</v>
      </c>
      <c r="X2261" s="203">
        <v>4.21</v>
      </c>
      <c r="Y2261" s="203">
        <v>4.56</v>
      </c>
      <c r="Z2261" s="203">
        <v>4.66</v>
      </c>
      <c r="AA2261" s="203">
        <v>4.75</v>
      </c>
      <c r="AB2261" s="203">
        <v>4.38</v>
      </c>
      <c r="AC2261" s="203">
        <v>3.42</v>
      </c>
      <c r="AD2261" s="203">
        <v>2.78</v>
      </c>
      <c r="AE2261" s="203">
        <v>2.4</v>
      </c>
      <c r="AF2261" s="203">
        <v>2.27</v>
      </c>
      <c r="AG2261" s="179">
        <v>2.56624478060933</v>
      </c>
      <c r="AH2261" s="179">
        <v>2.93586851444195</v>
      </c>
      <c r="AI2261" s="179">
        <v>3.46390241991712</v>
      </c>
      <c r="AJ2261" s="179">
        <v>4.44604548410093</v>
      </c>
      <c r="AK2261" s="179">
        <v>4.81566921793355</v>
      </c>
      <c r="AL2261" s="179">
        <v>4.92127599902859</v>
      </c>
      <c r="AM2261" s="179">
        <v>5.01632210201412</v>
      </c>
      <c r="AN2261" s="179">
        <v>4.62557701196249</v>
      </c>
      <c r="AO2261" s="179">
        <v>3.61175191345016</v>
      </c>
      <c r="AP2261" s="179">
        <v>2.93586851444195</v>
      </c>
      <c r="AQ2261" s="179">
        <v>2.53456274628082</v>
      </c>
      <c r="AR2261" s="179">
        <v>2.39727393085727</v>
      </c>
      <c r="AS2261" s="177">
        <v>0.8</v>
      </c>
      <c r="AT2261" s="180">
        <v>1.0294535644685</v>
      </c>
      <c r="AU2261" s="181">
        <v>2254</v>
      </c>
    </row>
    <row r="2262" customHeight="1" spans="1:47">
      <c r="A2262" s="184" t="s">
        <v>2459</v>
      </c>
      <c r="B2262" s="185" t="s">
        <v>2567</v>
      </c>
      <c r="C2262" s="167" t="s">
        <v>2575</v>
      </c>
      <c r="D2262" s="186">
        <v>0</v>
      </c>
      <c r="E2262" s="186">
        <v>0.75</v>
      </c>
      <c r="F2262" s="186" t="s">
        <v>2462</v>
      </c>
      <c r="G2262" s="187"/>
      <c r="H2262" s="186" t="s">
        <v>160</v>
      </c>
      <c r="I2262" s="196" t="s">
        <v>160</v>
      </c>
      <c r="J2262" s="186" t="s">
        <v>160</v>
      </c>
      <c r="K2262" s="196" t="s">
        <v>160</v>
      </c>
      <c r="L2262" s="171">
        <v>0.3346</v>
      </c>
      <c r="M2262" s="172">
        <v>446</v>
      </c>
      <c r="N2262" s="173">
        <v>109.35</v>
      </c>
      <c r="O2262" s="173">
        <v>32.4</v>
      </c>
      <c r="Q2262" s="175">
        <v>25.7</v>
      </c>
      <c r="S2262" s="174">
        <f t="shared" si="70"/>
        <v>1.048448</v>
      </c>
      <c r="T2262" s="177">
        <f t="shared" si="71"/>
        <v>-1</v>
      </c>
      <c r="U2262" s="203">
        <v>2.58</v>
      </c>
      <c r="V2262" s="203">
        <v>2.84</v>
      </c>
      <c r="W2262" s="203">
        <v>3.4</v>
      </c>
      <c r="X2262" s="203">
        <v>4.31</v>
      </c>
      <c r="Y2262" s="203">
        <v>4.58</v>
      </c>
      <c r="Z2262" s="203">
        <v>4.79</v>
      </c>
      <c r="AA2262" s="203">
        <v>4.81</v>
      </c>
      <c r="AB2262" s="203">
        <v>4.39</v>
      </c>
      <c r="AC2262" s="203">
        <v>3.52</v>
      </c>
      <c r="AD2262" s="203">
        <v>2.9</v>
      </c>
      <c r="AE2262" s="203">
        <v>2.54</v>
      </c>
      <c r="AF2262" s="203">
        <v>2.38</v>
      </c>
      <c r="AG2262" s="179">
        <v>2.74268709559272</v>
      </c>
      <c r="AH2262" s="179">
        <v>3.01908191917959</v>
      </c>
      <c r="AI2262" s="179">
        <v>3.61439384690514</v>
      </c>
      <c r="AJ2262" s="179">
        <v>4.58177572945916</v>
      </c>
      <c r="AK2262" s="179">
        <v>4.86880112318398</v>
      </c>
      <c r="AL2262" s="179">
        <v>5.09204309608107</v>
      </c>
      <c r="AM2262" s="179">
        <v>5.11330423635698</v>
      </c>
      <c r="AN2262" s="179">
        <v>4.66682029056281</v>
      </c>
      <c r="AO2262" s="179">
        <v>3.74196068856062</v>
      </c>
      <c r="AP2262" s="179">
        <v>3.08286534000733</v>
      </c>
      <c r="AQ2262" s="179">
        <v>2.7001648150409</v>
      </c>
      <c r="AR2262" s="179">
        <v>2.5300756928336</v>
      </c>
      <c r="AS2262" s="177">
        <v>0.8</v>
      </c>
      <c r="AT2262" s="180">
        <v>1.03212334218693</v>
      </c>
      <c r="AU2262" s="181">
        <v>2255</v>
      </c>
    </row>
    <row r="2263" customHeight="1" spans="1:47">
      <c r="A2263" s="184" t="s">
        <v>2459</v>
      </c>
      <c r="B2263" s="185" t="s">
        <v>2567</v>
      </c>
      <c r="C2263" s="167" t="s">
        <v>2576</v>
      </c>
      <c r="D2263" s="186">
        <v>0</v>
      </c>
      <c r="E2263" s="186">
        <v>0.75</v>
      </c>
      <c r="F2263" s="186" t="s">
        <v>2462</v>
      </c>
      <c r="G2263" s="187"/>
      <c r="H2263" s="186" t="s">
        <v>160</v>
      </c>
      <c r="I2263" s="196" t="s">
        <v>160</v>
      </c>
      <c r="J2263" s="186" t="s">
        <v>160</v>
      </c>
      <c r="K2263" s="196" t="s">
        <v>160</v>
      </c>
      <c r="L2263" s="171">
        <v>0.3346</v>
      </c>
      <c r="M2263" s="172">
        <v>980</v>
      </c>
      <c r="N2263" s="173">
        <v>109.52</v>
      </c>
      <c r="O2263" s="173">
        <v>31.88</v>
      </c>
      <c r="Q2263" s="175">
        <v>23.78</v>
      </c>
      <c r="S2263" s="174">
        <f t="shared" si="70"/>
        <v>0.992488</v>
      </c>
      <c r="T2263" s="177">
        <f t="shared" si="71"/>
        <v>-1</v>
      </c>
      <c r="U2263" s="203">
        <v>2.26</v>
      </c>
      <c r="V2263" s="203">
        <v>2.53</v>
      </c>
      <c r="W2263" s="203">
        <v>3.13</v>
      </c>
      <c r="X2263" s="203">
        <v>3.95</v>
      </c>
      <c r="Y2263" s="203">
        <v>4.29</v>
      </c>
      <c r="Z2263" s="203">
        <v>4.45</v>
      </c>
      <c r="AA2263" s="203">
        <v>4.53</v>
      </c>
      <c r="AB2263" s="203">
        <v>4.49</v>
      </c>
      <c r="AC2263" s="203">
        <v>3.56</v>
      </c>
      <c r="AD2263" s="203">
        <v>2.84</v>
      </c>
      <c r="AE2263" s="203">
        <v>2.47</v>
      </c>
      <c r="AF2263" s="203">
        <v>2.23</v>
      </c>
      <c r="AG2263" s="179">
        <v>2.37547658006948</v>
      </c>
      <c r="AH2263" s="179">
        <v>2.65927245467955</v>
      </c>
      <c r="AI2263" s="179">
        <v>3.28992995381304</v>
      </c>
      <c r="AJ2263" s="179">
        <v>4.15182853596215</v>
      </c>
      <c r="AK2263" s="179">
        <v>4.50920111880446</v>
      </c>
      <c r="AL2263" s="179">
        <v>4.67737645190673</v>
      </c>
      <c r="AM2263" s="179">
        <v>4.76146411845786</v>
      </c>
      <c r="AN2263" s="179">
        <v>4.71942028518229</v>
      </c>
      <c r="AO2263" s="179">
        <v>3.74190116152538</v>
      </c>
      <c r="AP2263" s="179">
        <v>2.98511216256519</v>
      </c>
      <c r="AQ2263" s="179">
        <v>2.5962067047662</v>
      </c>
      <c r="AR2263" s="179">
        <v>2.34394370511281</v>
      </c>
      <c r="AS2263" s="177">
        <v>0.8</v>
      </c>
      <c r="AT2263" s="180">
        <v>1.02509746588694</v>
      </c>
      <c r="AU2263" s="181">
        <v>2256</v>
      </c>
    </row>
    <row r="2264" customHeight="1" spans="1:47">
      <c r="A2264" s="184" t="s">
        <v>2459</v>
      </c>
      <c r="B2264" s="185" t="s">
        <v>2567</v>
      </c>
      <c r="C2264" s="167" t="s">
        <v>2577</v>
      </c>
      <c r="D2264" s="186">
        <v>0</v>
      </c>
      <c r="E2264" s="186">
        <v>0.75</v>
      </c>
      <c r="F2264" s="186" t="s">
        <v>2462</v>
      </c>
      <c r="G2264" s="187"/>
      <c r="H2264" s="186" t="s">
        <v>160</v>
      </c>
      <c r="I2264" s="196" t="s">
        <v>160</v>
      </c>
      <c r="J2264" s="186" t="s">
        <v>160</v>
      </c>
      <c r="K2264" s="196" t="s">
        <v>160</v>
      </c>
      <c r="L2264" s="171">
        <v>0.3346</v>
      </c>
      <c r="M2264" s="172">
        <v>236</v>
      </c>
      <c r="N2264" s="173">
        <v>109.38</v>
      </c>
      <c r="O2264" s="173">
        <v>32.83</v>
      </c>
      <c r="Q2264" s="175">
        <v>26.23</v>
      </c>
      <c r="S2264" s="174">
        <f t="shared" si="70"/>
        <v>1.048448</v>
      </c>
      <c r="T2264" s="177">
        <f t="shared" si="71"/>
        <v>-1</v>
      </c>
      <c r="U2264" s="203">
        <v>2.58</v>
      </c>
      <c r="V2264" s="203">
        <v>2.84</v>
      </c>
      <c r="W2264" s="203">
        <v>3.4</v>
      </c>
      <c r="X2264" s="203">
        <v>4.31</v>
      </c>
      <c r="Y2264" s="203">
        <v>4.58</v>
      </c>
      <c r="Z2264" s="203">
        <v>4.79</v>
      </c>
      <c r="AA2264" s="203">
        <v>4.81</v>
      </c>
      <c r="AB2264" s="203">
        <v>4.39</v>
      </c>
      <c r="AC2264" s="203">
        <v>3.52</v>
      </c>
      <c r="AD2264" s="203">
        <v>2.9</v>
      </c>
      <c r="AE2264" s="203">
        <v>2.54</v>
      </c>
      <c r="AF2264" s="203">
        <v>2.38</v>
      </c>
      <c r="AG2264" s="179">
        <v>2.75235303992187</v>
      </c>
      <c r="AH2264" s="179">
        <v>3.02972195092174</v>
      </c>
      <c r="AI2264" s="179">
        <v>3.62713191307533</v>
      </c>
      <c r="AJ2264" s="179">
        <v>4.5979231015749</v>
      </c>
      <c r="AK2264" s="179">
        <v>4.88596004761323</v>
      </c>
      <c r="AL2264" s="179">
        <v>5.10998878342083</v>
      </c>
      <c r="AM2264" s="179">
        <v>5.13132485349774</v>
      </c>
      <c r="AN2264" s="179">
        <v>4.68326738188255</v>
      </c>
      <c r="AO2264" s="179">
        <v>3.75514833353681</v>
      </c>
      <c r="AP2264" s="179">
        <v>3.09373016115248</v>
      </c>
      <c r="AQ2264" s="179">
        <v>2.70968089976804</v>
      </c>
      <c r="AR2264" s="179">
        <v>2.53899233915273</v>
      </c>
      <c r="AS2264" s="177">
        <v>0.8</v>
      </c>
      <c r="AT2264" s="180">
        <v>1.02353975215817</v>
      </c>
      <c r="AU2264" s="181">
        <v>2257</v>
      </c>
    </row>
    <row r="2265" customHeight="1" spans="1:47">
      <c r="A2265" s="184" t="s">
        <v>2459</v>
      </c>
      <c r="B2265" s="185" t="s">
        <v>2567</v>
      </c>
      <c r="C2265" s="167" t="s">
        <v>2578</v>
      </c>
      <c r="D2265" s="186">
        <v>0</v>
      </c>
      <c r="E2265" s="186">
        <v>0.75</v>
      </c>
      <c r="F2265" s="186" t="s">
        <v>2462</v>
      </c>
      <c r="G2265" s="187"/>
      <c r="H2265" s="186" t="s">
        <v>160</v>
      </c>
      <c r="I2265" s="196" t="s">
        <v>160</v>
      </c>
      <c r="J2265" s="186" t="s">
        <v>160</v>
      </c>
      <c r="K2265" s="196" t="s">
        <v>160</v>
      </c>
      <c r="L2265" s="171">
        <v>0.3346</v>
      </c>
      <c r="M2265" s="172">
        <v>194</v>
      </c>
      <c r="N2265" s="173">
        <v>110.1</v>
      </c>
      <c r="O2265" s="173">
        <v>32.82</v>
      </c>
      <c r="Q2265" s="175">
        <v>27.02</v>
      </c>
      <c r="S2265" s="174">
        <f t="shared" si="70"/>
        <v>1.055008</v>
      </c>
      <c r="T2265" s="177">
        <f t="shared" si="71"/>
        <v>-1</v>
      </c>
      <c r="U2265" s="203">
        <v>2.68</v>
      </c>
      <c r="V2265" s="203">
        <v>2.86</v>
      </c>
      <c r="W2265" s="203">
        <v>3.46</v>
      </c>
      <c r="X2265" s="203">
        <v>4.32</v>
      </c>
      <c r="Y2265" s="203">
        <v>4.59</v>
      </c>
      <c r="Z2265" s="203">
        <v>4.77</v>
      </c>
      <c r="AA2265" s="203">
        <v>4.71</v>
      </c>
      <c r="AB2265" s="203">
        <v>4.34</v>
      </c>
      <c r="AC2265" s="203">
        <v>3.53</v>
      </c>
      <c r="AD2265" s="203">
        <v>2.98</v>
      </c>
      <c r="AE2265" s="203">
        <v>2.65</v>
      </c>
      <c r="AF2265" s="203">
        <v>2.42</v>
      </c>
      <c r="AG2265" s="179">
        <v>2.8721456519761</v>
      </c>
      <c r="AH2265" s="179">
        <v>3.06505095695957</v>
      </c>
      <c r="AI2265" s="179">
        <v>3.7080686402378</v>
      </c>
      <c r="AJ2265" s="179">
        <v>4.62972731960326</v>
      </c>
      <c r="AK2265" s="179">
        <v>4.91908527707847</v>
      </c>
      <c r="AL2265" s="179">
        <v>5.11199058206194</v>
      </c>
      <c r="AM2265" s="179">
        <v>5.04768881373411</v>
      </c>
      <c r="AN2265" s="179">
        <v>4.6511612423792</v>
      </c>
      <c r="AO2265" s="179">
        <v>3.78308736995359</v>
      </c>
      <c r="AP2265" s="179">
        <v>3.19365449361521</v>
      </c>
      <c r="AQ2265" s="179">
        <v>2.83999476781219</v>
      </c>
      <c r="AR2265" s="179">
        <v>2.59350465588886</v>
      </c>
      <c r="AS2265" s="177">
        <v>0.8</v>
      </c>
      <c r="AT2265" s="180">
        <v>1.03091603394772</v>
      </c>
      <c r="AU2265" s="181">
        <v>2258</v>
      </c>
    </row>
    <row r="2266" customHeight="1" spans="1:47">
      <c r="A2266" s="184" t="s">
        <v>2459</v>
      </c>
      <c r="B2266" s="185" t="s">
        <v>2579</v>
      </c>
      <c r="C2266" s="167" t="s">
        <v>2580</v>
      </c>
      <c r="D2266" s="186">
        <v>0</v>
      </c>
      <c r="E2266" s="186">
        <v>0.75</v>
      </c>
      <c r="F2266" s="186" t="s">
        <v>2462</v>
      </c>
      <c r="G2266" s="187"/>
      <c r="H2266" s="186" t="s">
        <v>2581</v>
      </c>
      <c r="I2266" s="187"/>
      <c r="J2266" s="186" t="s">
        <v>160</v>
      </c>
      <c r="K2266" s="196" t="s">
        <v>160</v>
      </c>
      <c r="L2266" s="171">
        <v>0.3346</v>
      </c>
      <c r="M2266" s="172">
        <v>725</v>
      </c>
      <c r="N2266" s="173">
        <v>109.93</v>
      </c>
      <c r="O2266" s="173">
        <v>33.87</v>
      </c>
      <c r="Q2266" s="175">
        <v>29.37</v>
      </c>
      <c r="S2266" s="174">
        <f t="shared" si="70"/>
        <v>1.111464</v>
      </c>
      <c r="T2266" s="177">
        <f t="shared" si="71"/>
        <v>-1</v>
      </c>
      <c r="U2266" s="203">
        <v>2.85</v>
      </c>
      <c r="V2266" s="203">
        <v>3.16</v>
      </c>
      <c r="W2266" s="203">
        <v>3.66</v>
      </c>
      <c r="X2266" s="203">
        <v>4.64</v>
      </c>
      <c r="Y2266" s="203">
        <v>4.95</v>
      </c>
      <c r="Z2266" s="203">
        <v>5.07</v>
      </c>
      <c r="AA2266" s="203">
        <v>4.95</v>
      </c>
      <c r="AB2266" s="203">
        <v>4.42</v>
      </c>
      <c r="AC2266" s="203">
        <v>3.64</v>
      </c>
      <c r="AD2266" s="203">
        <v>3.05</v>
      </c>
      <c r="AE2266" s="203">
        <v>2.68</v>
      </c>
      <c r="AF2266" s="203">
        <v>2.57</v>
      </c>
      <c r="AG2266" s="179">
        <v>3.10568007600786</v>
      </c>
      <c r="AH2266" s="179">
        <v>3.44349089129292</v>
      </c>
      <c r="AI2266" s="179">
        <v>3.98834704497851</v>
      </c>
      <c r="AJ2266" s="179">
        <v>5.05626510620227</v>
      </c>
      <c r="AK2266" s="179">
        <v>5.39407592148733</v>
      </c>
      <c r="AL2266" s="179">
        <v>5.52484139837188</v>
      </c>
      <c r="AM2266" s="179">
        <v>5.39407592148733</v>
      </c>
      <c r="AN2266" s="179">
        <v>4.81652839858061</v>
      </c>
      <c r="AO2266" s="179">
        <v>3.96655279883109</v>
      </c>
      <c r="AP2266" s="179">
        <v>3.32362253748209</v>
      </c>
      <c r="AQ2266" s="179">
        <v>2.92042898375476</v>
      </c>
      <c r="AR2266" s="179">
        <v>2.80056062994393</v>
      </c>
      <c r="AS2266" s="177">
        <v>0.8</v>
      </c>
      <c r="AT2266" s="180">
        <v>1.02377840247811</v>
      </c>
      <c r="AU2266" s="181">
        <v>2259</v>
      </c>
    </row>
    <row r="2267" customHeight="1" spans="1:47">
      <c r="A2267" s="184" t="s">
        <v>2459</v>
      </c>
      <c r="B2267" s="185" t="s">
        <v>2579</v>
      </c>
      <c r="C2267" s="167" t="s">
        <v>2582</v>
      </c>
      <c r="D2267" s="186">
        <v>0</v>
      </c>
      <c r="E2267" s="186">
        <v>0.75</v>
      </c>
      <c r="F2267" s="186" t="s">
        <v>2462</v>
      </c>
      <c r="G2267" s="187"/>
      <c r="H2267" s="186" t="s">
        <v>2581</v>
      </c>
      <c r="I2267" s="187"/>
      <c r="J2267" s="186" t="s">
        <v>160</v>
      </c>
      <c r="K2267" s="196" t="s">
        <v>160</v>
      </c>
      <c r="L2267" s="171">
        <v>0.3346</v>
      </c>
      <c r="M2267" s="172">
        <v>725</v>
      </c>
      <c r="N2267" s="173">
        <v>109.93</v>
      </c>
      <c r="O2267" s="173">
        <v>33.87</v>
      </c>
      <c r="Q2267" s="175">
        <v>29.37</v>
      </c>
      <c r="S2267" s="174">
        <f t="shared" si="70"/>
        <v>1.111464</v>
      </c>
      <c r="T2267" s="177">
        <f t="shared" si="71"/>
        <v>-1</v>
      </c>
      <c r="U2267" s="203">
        <v>2.85</v>
      </c>
      <c r="V2267" s="203">
        <v>3.16</v>
      </c>
      <c r="W2267" s="203">
        <v>3.66</v>
      </c>
      <c r="X2267" s="203">
        <v>4.64</v>
      </c>
      <c r="Y2267" s="203">
        <v>4.95</v>
      </c>
      <c r="Z2267" s="203">
        <v>5.07</v>
      </c>
      <c r="AA2267" s="203">
        <v>4.95</v>
      </c>
      <c r="AB2267" s="203">
        <v>4.42</v>
      </c>
      <c r="AC2267" s="203">
        <v>3.64</v>
      </c>
      <c r="AD2267" s="203">
        <v>3.05</v>
      </c>
      <c r="AE2267" s="203">
        <v>2.68</v>
      </c>
      <c r="AF2267" s="203">
        <v>2.57</v>
      </c>
      <c r="AG2267" s="179">
        <v>3.10568007600786</v>
      </c>
      <c r="AH2267" s="179">
        <v>3.44349089129292</v>
      </c>
      <c r="AI2267" s="179">
        <v>3.98834704497851</v>
      </c>
      <c r="AJ2267" s="179">
        <v>5.05626510620227</v>
      </c>
      <c r="AK2267" s="179">
        <v>5.39407592148733</v>
      </c>
      <c r="AL2267" s="179">
        <v>5.52484139837188</v>
      </c>
      <c r="AM2267" s="179">
        <v>5.39407592148733</v>
      </c>
      <c r="AN2267" s="179">
        <v>4.81652839858061</v>
      </c>
      <c r="AO2267" s="179">
        <v>3.96655279883109</v>
      </c>
      <c r="AP2267" s="179">
        <v>3.32362253748209</v>
      </c>
      <c r="AQ2267" s="179">
        <v>2.92042898375476</v>
      </c>
      <c r="AR2267" s="179">
        <v>2.80056062994393</v>
      </c>
      <c r="AS2267" s="177">
        <v>0.8</v>
      </c>
      <c r="AT2267" s="180">
        <v>1.04313872540229</v>
      </c>
      <c r="AU2267" s="181">
        <v>2260</v>
      </c>
    </row>
    <row r="2268" customHeight="1" spans="1:47">
      <c r="A2268" s="184" t="s">
        <v>2459</v>
      </c>
      <c r="B2268" s="185" t="s">
        <v>2579</v>
      </c>
      <c r="C2268" s="167" t="s">
        <v>2583</v>
      </c>
      <c r="D2268" s="186">
        <v>0</v>
      </c>
      <c r="E2268" s="186">
        <v>0.75</v>
      </c>
      <c r="F2268" s="186" t="s">
        <v>2462</v>
      </c>
      <c r="G2268" s="187"/>
      <c r="H2268" s="186" t="s">
        <v>2581</v>
      </c>
      <c r="I2268" s="187"/>
      <c r="J2268" s="186" t="s">
        <v>160</v>
      </c>
      <c r="K2268" s="196" t="s">
        <v>160</v>
      </c>
      <c r="L2268" s="171">
        <v>0.3346</v>
      </c>
      <c r="M2268" s="172">
        <v>927</v>
      </c>
      <c r="N2268" s="173">
        <v>110.13</v>
      </c>
      <c r="O2268" s="173">
        <v>34.08</v>
      </c>
      <c r="Q2268" s="175">
        <v>30.08</v>
      </c>
      <c r="S2268" s="174">
        <f t="shared" si="70"/>
        <v>1.163192</v>
      </c>
      <c r="T2268" s="177">
        <f t="shared" si="71"/>
        <v>-1</v>
      </c>
      <c r="U2268" s="203">
        <v>2.89</v>
      </c>
      <c r="V2268" s="203">
        <v>3.37</v>
      </c>
      <c r="W2268" s="203">
        <v>4.03</v>
      </c>
      <c r="X2268" s="203">
        <v>4.97</v>
      </c>
      <c r="Y2268" s="203">
        <v>5.24</v>
      </c>
      <c r="Z2268" s="203">
        <v>5.28</v>
      </c>
      <c r="AA2268" s="203">
        <v>5.08</v>
      </c>
      <c r="AB2268" s="203">
        <v>4.58</v>
      </c>
      <c r="AC2268" s="203">
        <v>3.73</v>
      </c>
      <c r="AD2268" s="203">
        <v>3.19</v>
      </c>
      <c r="AE2268" s="203">
        <v>2.79</v>
      </c>
      <c r="AF2268" s="203">
        <v>2.62</v>
      </c>
      <c r="AG2268" s="179">
        <v>3.16838802192587</v>
      </c>
      <c r="AH2268" s="179">
        <v>3.69462547885474</v>
      </c>
      <c r="AI2268" s="179">
        <v>4.41820198213193</v>
      </c>
      <c r="AJ2268" s="179">
        <v>5.44875033528429</v>
      </c>
      <c r="AK2268" s="179">
        <v>5.74475890480677</v>
      </c>
      <c r="AL2268" s="179">
        <v>5.78861202621751</v>
      </c>
      <c r="AM2268" s="179">
        <v>5.56934641916382</v>
      </c>
      <c r="AN2268" s="179">
        <v>5.02118240152958</v>
      </c>
      <c r="AO2268" s="179">
        <v>4.08930357155139</v>
      </c>
      <c r="AP2268" s="179">
        <v>3.49728643250641</v>
      </c>
      <c r="AQ2268" s="179">
        <v>3.05875521839903</v>
      </c>
      <c r="AR2268" s="179">
        <v>2.87237945240339</v>
      </c>
      <c r="AS2268" s="177">
        <v>0.8</v>
      </c>
      <c r="AT2268" s="180">
        <v>1.0454524744626</v>
      </c>
      <c r="AU2268" s="181">
        <v>2261</v>
      </c>
    </row>
    <row r="2269" customHeight="1" spans="1:47">
      <c r="A2269" s="184" t="s">
        <v>2459</v>
      </c>
      <c r="B2269" s="185" t="s">
        <v>2579</v>
      </c>
      <c r="C2269" s="167" t="s">
        <v>2584</v>
      </c>
      <c r="D2269" s="186">
        <v>0</v>
      </c>
      <c r="E2269" s="186">
        <v>0.75</v>
      </c>
      <c r="F2269" s="186" t="s">
        <v>2462</v>
      </c>
      <c r="G2269" s="187"/>
      <c r="H2269" s="186" t="s">
        <v>2581</v>
      </c>
      <c r="I2269" s="187"/>
      <c r="J2269" s="186" t="s">
        <v>160</v>
      </c>
      <c r="K2269" s="196" t="s">
        <v>160</v>
      </c>
      <c r="L2269" s="171">
        <v>0.3346</v>
      </c>
      <c r="M2269" s="172">
        <v>571</v>
      </c>
      <c r="N2269" s="173">
        <v>110.33</v>
      </c>
      <c r="O2269" s="173">
        <v>33.7</v>
      </c>
      <c r="Q2269" s="175">
        <v>29.4</v>
      </c>
      <c r="S2269" s="174">
        <f t="shared" si="70"/>
        <v>1.118304</v>
      </c>
      <c r="T2269" s="177">
        <f t="shared" si="71"/>
        <v>-1</v>
      </c>
      <c r="U2269" s="203">
        <v>2.88</v>
      </c>
      <c r="V2269" s="203">
        <v>3.12</v>
      </c>
      <c r="W2269" s="203">
        <v>3.69</v>
      </c>
      <c r="X2269" s="203">
        <v>4.76</v>
      </c>
      <c r="Y2269" s="203">
        <v>4.94</v>
      </c>
      <c r="Z2269" s="203">
        <v>5.1</v>
      </c>
      <c r="AA2269" s="203">
        <v>4.86</v>
      </c>
      <c r="AB2269" s="203">
        <v>4.42</v>
      </c>
      <c r="AC2269" s="203">
        <v>3.65</v>
      </c>
      <c r="AD2269" s="203">
        <v>3.14</v>
      </c>
      <c r="AE2269" s="203">
        <v>2.77</v>
      </c>
      <c r="AF2269" s="203">
        <v>2.59</v>
      </c>
      <c r="AG2269" s="179">
        <v>3.14043780582024</v>
      </c>
      <c r="AH2269" s="179">
        <v>3.40214095630526</v>
      </c>
      <c r="AI2269" s="179">
        <v>4.02368593870719</v>
      </c>
      <c r="AJ2269" s="179">
        <v>5.1904458179529</v>
      </c>
      <c r="AK2269" s="179">
        <v>5.38672318081667</v>
      </c>
      <c r="AL2269" s="179">
        <v>5.56119194780668</v>
      </c>
      <c r="AM2269" s="179">
        <v>5.29948879732166</v>
      </c>
      <c r="AN2269" s="179">
        <v>4.81969968809912</v>
      </c>
      <c r="AO2269" s="179">
        <v>3.98006874695968</v>
      </c>
      <c r="AP2269" s="179">
        <v>3.42394955217901</v>
      </c>
      <c r="AQ2269" s="179">
        <v>3.02049052851461</v>
      </c>
      <c r="AR2269" s="179">
        <v>2.82421316565084</v>
      </c>
      <c r="AS2269" s="177">
        <v>0.8</v>
      </c>
      <c r="AT2269" s="180">
        <v>1.02212215079948</v>
      </c>
      <c r="AU2269" s="181">
        <v>2262</v>
      </c>
    </row>
    <row r="2270" customHeight="1" spans="1:47">
      <c r="A2270" s="184" t="s">
        <v>2459</v>
      </c>
      <c r="B2270" s="185" t="s">
        <v>2579</v>
      </c>
      <c r="C2270" s="167" t="s">
        <v>2585</v>
      </c>
      <c r="D2270" s="186">
        <v>0</v>
      </c>
      <c r="E2270" s="186">
        <v>0.75</v>
      </c>
      <c r="F2270" s="186" t="s">
        <v>2462</v>
      </c>
      <c r="G2270" s="187"/>
      <c r="H2270" s="186" t="s">
        <v>2581</v>
      </c>
      <c r="I2270" s="187"/>
      <c r="J2270" s="186" t="s">
        <v>160</v>
      </c>
      <c r="K2270" s="196" t="s">
        <v>160</v>
      </c>
      <c r="L2270" s="171">
        <v>0.3346</v>
      </c>
      <c r="M2270" s="172">
        <v>480</v>
      </c>
      <c r="N2270" s="173">
        <v>110.88</v>
      </c>
      <c r="O2270" s="173">
        <v>33.53</v>
      </c>
      <c r="Q2270" s="175">
        <v>29.13</v>
      </c>
      <c r="S2270" s="174">
        <f t="shared" si="70"/>
        <v>1.118304</v>
      </c>
      <c r="T2270" s="177">
        <f t="shared" si="71"/>
        <v>-1</v>
      </c>
      <c r="U2270" s="203">
        <v>2.88</v>
      </c>
      <c r="V2270" s="203">
        <v>3.12</v>
      </c>
      <c r="W2270" s="203">
        <v>3.69</v>
      </c>
      <c r="X2270" s="203">
        <v>4.76</v>
      </c>
      <c r="Y2270" s="203">
        <v>4.94</v>
      </c>
      <c r="Z2270" s="203">
        <v>5.1</v>
      </c>
      <c r="AA2270" s="203">
        <v>4.86</v>
      </c>
      <c r="AB2270" s="203">
        <v>4.42</v>
      </c>
      <c r="AC2270" s="203">
        <v>3.65</v>
      </c>
      <c r="AD2270" s="203">
        <v>3.14</v>
      </c>
      <c r="AE2270" s="203">
        <v>2.77</v>
      </c>
      <c r="AF2270" s="203">
        <v>2.59</v>
      </c>
      <c r="AG2270" s="179">
        <v>3.13407159412825</v>
      </c>
      <c r="AH2270" s="179">
        <v>3.39524422697227</v>
      </c>
      <c r="AI2270" s="179">
        <v>4.01552922997682</v>
      </c>
      <c r="AJ2270" s="179">
        <v>5.17992388473975</v>
      </c>
      <c r="AK2270" s="179">
        <v>5.37580335937277</v>
      </c>
      <c r="AL2270" s="179">
        <v>5.54991844793545</v>
      </c>
      <c r="AM2270" s="179">
        <v>5.28874581509143</v>
      </c>
      <c r="AN2270" s="179">
        <v>4.80992932154405</v>
      </c>
      <c r="AO2270" s="179">
        <v>3.97200045783615</v>
      </c>
      <c r="AP2270" s="179">
        <v>3.41700861304261</v>
      </c>
      <c r="AQ2270" s="179">
        <v>3.01436747074141</v>
      </c>
      <c r="AR2270" s="179">
        <v>2.81848799610839</v>
      </c>
      <c r="AS2270" s="177">
        <v>0.8</v>
      </c>
      <c r="AT2270" s="180">
        <v>1.06077035930053</v>
      </c>
      <c r="AU2270" s="181">
        <v>2263</v>
      </c>
    </row>
    <row r="2271" customHeight="1" spans="1:47">
      <c r="A2271" s="184" t="s">
        <v>2459</v>
      </c>
      <c r="B2271" s="185" t="s">
        <v>2579</v>
      </c>
      <c r="C2271" s="167" t="s">
        <v>2586</v>
      </c>
      <c r="D2271" s="186">
        <v>0</v>
      </c>
      <c r="E2271" s="186">
        <v>0.75</v>
      </c>
      <c r="F2271" s="186" t="s">
        <v>2462</v>
      </c>
      <c r="G2271" s="187"/>
      <c r="H2271" s="186" t="s">
        <v>2581</v>
      </c>
      <c r="I2271" s="187"/>
      <c r="J2271" s="186" t="s">
        <v>160</v>
      </c>
      <c r="K2271" s="196" t="s">
        <v>160</v>
      </c>
      <c r="L2271" s="171">
        <v>0.3346</v>
      </c>
      <c r="M2271" s="172">
        <v>681</v>
      </c>
      <c r="N2271" s="173">
        <v>109.88</v>
      </c>
      <c r="O2271" s="173">
        <v>33.53</v>
      </c>
      <c r="Q2271" s="175">
        <v>28.83</v>
      </c>
      <c r="S2271" s="174">
        <f t="shared" si="70"/>
        <v>1.111464</v>
      </c>
      <c r="T2271" s="177">
        <f t="shared" si="71"/>
        <v>-1</v>
      </c>
      <c r="U2271" s="203">
        <v>2.85</v>
      </c>
      <c r="V2271" s="203">
        <v>3.16</v>
      </c>
      <c r="W2271" s="203">
        <v>3.66</v>
      </c>
      <c r="X2271" s="203">
        <v>4.64</v>
      </c>
      <c r="Y2271" s="203">
        <v>4.95</v>
      </c>
      <c r="Z2271" s="203">
        <v>5.07</v>
      </c>
      <c r="AA2271" s="203">
        <v>4.95</v>
      </c>
      <c r="AB2271" s="203">
        <v>4.42</v>
      </c>
      <c r="AC2271" s="203">
        <v>3.64</v>
      </c>
      <c r="AD2271" s="203">
        <v>3.05</v>
      </c>
      <c r="AE2271" s="203">
        <v>2.68</v>
      </c>
      <c r="AF2271" s="203">
        <v>2.57</v>
      </c>
      <c r="AG2271" s="179">
        <v>3.094746388547</v>
      </c>
      <c r="AH2271" s="179">
        <v>3.43136792554685</v>
      </c>
      <c r="AI2271" s="179">
        <v>3.97430588844983</v>
      </c>
      <c r="AJ2271" s="179">
        <v>5.03846429573967</v>
      </c>
      <c r="AK2271" s="179">
        <v>5.37508583273952</v>
      </c>
      <c r="AL2271" s="179">
        <v>5.50539094383624</v>
      </c>
      <c r="AM2271" s="179">
        <v>5.37508583273952</v>
      </c>
      <c r="AN2271" s="179">
        <v>4.79957159206236</v>
      </c>
      <c r="AO2271" s="179">
        <v>3.95258836993371</v>
      </c>
      <c r="AP2271" s="179">
        <v>3.31192157370819</v>
      </c>
      <c r="AQ2271" s="179">
        <v>2.91014748115998</v>
      </c>
      <c r="AR2271" s="179">
        <v>2.79070112932133</v>
      </c>
      <c r="AS2271" s="177">
        <v>0.8</v>
      </c>
      <c r="AT2271" s="180">
        <v>1.02640003433034</v>
      </c>
      <c r="AU2271" s="181">
        <v>2264</v>
      </c>
    </row>
    <row r="2272" customHeight="1" spans="1:47">
      <c r="A2272" s="184" t="s">
        <v>2459</v>
      </c>
      <c r="B2272" s="185" t="s">
        <v>2579</v>
      </c>
      <c r="C2272" s="167" t="s">
        <v>2587</v>
      </c>
      <c r="D2272" s="186">
        <v>0</v>
      </c>
      <c r="E2272" s="186">
        <v>0.75</v>
      </c>
      <c r="F2272" s="186" t="s">
        <v>2462</v>
      </c>
      <c r="G2272" s="187"/>
      <c r="H2272" s="186" t="s">
        <v>2581</v>
      </c>
      <c r="I2272" s="187"/>
      <c r="J2272" s="186" t="s">
        <v>160</v>
      </c>
      <c r="K2272" s="196" t="s">
        <v>160</v>
      </c>
      <c r="L2272" s="171">
        <v>0.3346</v>
      </c>
      <c r="M2272" s="172">
        <v>620</v>
      </c>
      <c r="N2272" s="173">
        <v>109.15</v>
      </c>
      <c r="O2272" s="173">
        <v>33.43</v>
      </c>
      <c r="Q2272" s="175">
        <v>28.73</v>
      </c>
      <c r="S2272" s="174">
        <f t="shared" si="70"/>
        <v>1.111464</v>
      </c>
      <c r="T2272" s="177">
        <f t="shared" si="71"/>
        <v>-1</v>
      </c>
      <c r="U2272" s="203">
        <v>2.85</v>
      </c>
      <c r="V2272" s="203">
        <v>3.16</v>
      </c>
      <c r="W2272" s="203">
        <v>3.66</v>
      </c>
      <c r="X2272" s="203">
        <v>4.64</v>
      </c>
      <c r="Y2272" s="203">
        <v>4.95</v>
      </c>
      <c r="Z2272" s="203">
        <v>5.07</v>
      </c>
      <c r="AA2272" s="203">
        <v>4.95</v>
      </c>
      <c r="AB2272" s="203">
        <v>4.42</v>
      </c>
      <c r="AC2272" s="203">
        <v>3.64</v>
      </c>
      <c r="AD2272" s="203">
        <v>3.05</v>
      </c>
      <c r="AE2272" s="203">
        <v>2.68</v>
      </c>
      <c r="AF2272" s="203">
        <v>2.57</v>
      </c>
      <c r="AG2272" s="179">
        <v>3.09119755565632</v>
      </c>
      <c r="AH2272" s="179">
        <v>3.42743307925403</v>
      </c>
      <c r="AI2272" s="179">
        <v>3.96974843989549</v>
      </c>
      <c r="AJ2272" s="179">
        <v>5.03268654675275</v>
      </c>
      <c r="AK2272" s="179">
        <v>5.36892207035046</v>
      </c>
      <c r="AL2272" s="179">
        <v>5.49907775690441</v>
      </c>
      <c r="AM2272" s="179">
        <v>5.36892207035046</v>
      </c>
      <c r="AN2272" s="179">
        <v>4.79406778807051</v>
      </c>
      <c r="AO2272" s="179">
        <v>3.94805582546983</v>
      </c>
      <c r="AP2272" s="179">
        <v>3.30812369991291</v>
      </c>
      <c r="AQ2272" s="179">
        <v>2.90681033303823</v>
      </c>
      <c r="AR2272" s="179">
        <v>2.7875009536971</v>
      </c>
      <c r="AS2272" s="177">
        <v>0.8</v>
      </c>
      <c r="AT2272" s="180">
        <v>1.03817434827266</v>
      </c>
      <c r="AU2272" s="181">
        <v>2265</v>
      </c>
    </row>
    <row r="2273" customHeight="1" spans="1:47">
      <c r="A2273" s="184" t="s">
        <v>2459</v>
      </c>
      <c r="B2273" s="185" t="s">
        <v>2579</v>
      </c>
      <c r="C2273" s="167" t="s">
        <v>2588</v>
      </c>
      <c r="D2273" s="186">
        <v>0</v>
      </c>
      <c r="E2273" s="186">
        <v>0.75</v>
      </c>
      <c r="F2273" s="186" t="s">
        <v>2462</v>
      </c>
      <c r="G2273" s="187"/>
      <c r="H2273" s="186" t="s">
        <v>2581</v>
      </c>
      <c r="I2273" s="187"/>
      <c r="J2273" s="186" t="s">
        <v>160</v>
      </c>
      <c r="K2273" s="196" t="s">
        <v>160</v>
      </c>
      <c r="L2273" s="171">
        <v>0.3346</v>
      </c>
      <c r="M2273" s="172">
        <v>960</v>
      </c>
      <c r="N2273" s="173">
        <v>109.1</v>
      </c>
      <c r="O2273" s="173">
        <v>33.68</v>
      </c>
      <c r="Q2273" s="175">
        <v>29.08</v>
      </c>
      <c r="S2273" s="174">
        <f t="shared" si="70"/>
        <v>1.111464</v>
      </c>
      <c r="T2273" s="177">
        <f t="shared" si="71"/>
        <v>-1</v>
      </c>
      <c r="U2273" s="203">
        <v>2.85</v>
      </c>
      <c r="V2273" s="203">
        <v>3.16</v>
      </c>
      <c r="W2273" s="203">
        <v>3.66</v>
      </c>
      <c r="X2273" s="203">
        <v>4.64</v>
      </c>
      <c r="Y2273" s="203">
        <v>4.95</v>
      </c>
      <c r="Z2273" s="203">
        <v>5.07</v>
      </c>
      <c r="AA2273" s="203">
        <v>4.95</v>
      </c>
      <c r="AB2273" s="203">
        <v>4.42</v>
      </c>
      <c r="AC2273" s="203">
        <v>3.64</v>
      </c>
      <c r="AD2273" s="203">
        <v>3.05</v>
      </c>
      <c r="AE2273" s="203">
        <v>2.68</v>
      </c>
      <c r="AF2273" s="203">
        <v>2.57</v>
      </c>
      <c r="AG2273" s="179">
        <v>3.09925935522878</v>
      </c>
      <c r="AH2273" s="179">
        <v>3.43637177632384</v>
      </c>
      <c r="AI2273" s="179">
        <v>3.98010148776748</v>
      </c>
      <c r="AJ2273" s="179">
        <v>5.04581172219703</v>
      </c>
      <c r="AK2273" s="179">
        <v>5.38292414329209</v>
      </c>
      <c r="AL2273" s="179">
        <v>5.51341927403856</v>
      </c>
      <c r="AM2273" s="179">
        <v>5.38292414329209</v>
      </c>
      <c r="AN2273" s="179">
        <v>4.80657064916182</v>
      </c>
      <c r="AO2273" s="179">
        <v>3.95835229930974</v>
      </c>
      <c r="AP2273" s="179">
        <v>3.31675123980624</v>
      </c>
      <c r="AQ2273" s="179">
        <v>2.91439125333794</v>
      </c>
      <c r="AR2273" s="179">
        <v>2.79477071682034</v>
      </c>
      <c r="AS2273" s="177">
        <v>0.8</v>
      </c>
      <c r="AT2273" s="180">
        <v>1.0298845642192</v>
      </c>
      <c r="AU2273" s="181">
        <v>2266</v>
      </c>
    </row>
    <row r="2274" customHeight="1" spans="1:47">
      <c r="A2274" s="184" t="s">
        <v>2589</v>
      </c>
      <c r="B2274" s="185" t="s">
        <v>2590</v>
      </c>
      <c r="C2274" s="167" t="s">
        <v>2591</v>
      </c>
      <c r="D2274" s="186">
        <v>0</v>
      </c>
      <c r="E2274" s="186">
        <v>0.75</v>
      </c>
      <c r="F2274" s="186" t="s">
        <v>160</v>
      </c>
      <c r="G2274" s="187"/>
      <c r="H2274" s="186" t="s">
        <v>2592</v>
      </c>
      <c r="I2274" s="187"/>
      <c r="J2274" s="186" t="s">
        <v>160</v>
      </c>
      <c r="K2274" s="196" t="s">
        <v>160</v>
      </c>
      <c r="L2274" s="171">
        <v>0.4505</v>
      </c>
      <c r="M2274" s="172">
        <v>18</v>
      </c>
      <c r="N2274" s="173">
        <v>113.27</v>
      </c>
      <c r="O2274" s="173">
        <v>23.13</v>
      </c>
      <c r="Q2274" s="175">
        <v>20.43</v>
      </c>
      <c r="S2274" s="174">
        <f t="shared" si="70"/>
        <v>1.079776</v>
      </c>
      <c r="T2274" s="177">
        <f t="shared" si="71"/>
        <v>-1</v>
      </c>
      <c r="U2274" s="203">
        <v>2.77</v>
      </c>
      <c r="V2274" s="203">
        <v>2.55</v>
      </c>
      <c r="W2274" s="203">
        <v>2.7</v>
      </c>
      <c r="X2274" s="203">
        <v>3.23</v>
      </c>
      <c r="Y2274" s="203">
        <v>3.92</v>
      </c>
      <c r="Z2274" s="203">
        <v>4.32</v>
      </c>
      <c r="AA2274" s="203">
        <v>4.8</v>
      </c>
      <c r="AB2274" s="203">
        <v>4.54</v>
      </c>
      <c r="AC2274" s="203">
        <v>4.33</v>
      </c>
      <c r="AD2274" s="203">
        <v>4.12</v>
      </c>
      <c r="AE2274" s="203">
        <v>3.74</v>
      </c>
      <c r="AF2274" s="203">
        <v>3.27</v>
      </c>
      <c r="AG2274" s="179">
        <v>2.8697201641822</v>
      </c>
      <c r="AH2274" s="179">
        <v>2.64180015114246</v>
      </c>
      <c r="AI2274" s="179">
        <v>2.79720016003319</v>
      </c>
      <c r="AJ2274" s="179">
        <v>3.34628019144712</v>
      </c>
      <c r="AK2274" s="179">
        <v>4.06112023234449</v>
      </c>
      <c r="AL2274" s="179">
        <v>4.47552025605311</v>
      </c>
      <c r="AM2274" s="179">
        <v>4.97280028450345</v>
      </c>
      <c r="AN2274" s="179">
        <v>4.70344026909285</v>
      </c>
      <c r="AO2274" s="179">
        <v>4.48588025664582</v>
      </c>
      <c r="AP2274" s="179">
        <v>4.2683202441988</v>
      </c>
      <c r="AQ2274" s="179">
        <v>3.87464022167561</v>
      </c>
      <c r="AR2274" s="179">
        <v>3.38772019381798</v>
      </c>
      <c r="AS2274" s="177">
        <v>0.8</v>
      </c>
      <c r="AT2274" s="180">
        <v>1.04480054166902</v>
      </c>
      <c r="AU2274" s="181">
        <v>2267</v>
      </c>
    </row>
    <row r="2275" customHeight="1" spans="1:47">
      <c r="A2275" s="184" t="s">
        <v>2589</v>
      </c>
      <c r="B2275" s="185" t="s">
        <v>2590</v>
      </c>
      <c r="C2275" s="167" t="s">
        <v>881</v>
      </c>
      <c r="D2275" s="186">
        <v>0</v>
      </c>
      <c r="E2275" s="186">
        <v>0.75</v>
      </c>
      <c r="F2275" s="186" t="s">
        <v>160</v>
      </c>
      <c r="G2275" s="187"/>
      <c r="H2275" s="186" t="s">
        <v>2592</v>
      </c>
      <c r="I2275" s="187"/>
      <c r="J2275" s="186" t="s">
        <v>160</v>
      </c>
      <c r="K2275" s="196" t="s">
        <v>160</v>
      </c>
      <c r="L2275" s="171">
        <v>0.4505</v>
      </c>
      <c r="N2275" s="173">
        <v>113.27</v>
      </c>
      <c r="O2275" s="173">
        <v>23.13</v>
      </c>
      <c r="Q2275" s="175">
        <v>20.43</v>
      </c>
      <c r="S2275" s="174">
        <f t="shared" si="70"/>
        <v>1.079776</v>
      </c>
      <c r="T2275" s="177">
        <f t="shared" si="71"/>
        <v>-1</v>
      </c>
      <c r="U2275" s="203">
        <v>2.77</v>
      </c>
      <c r="V2275" s="203">
        <v>2.55</v>
      </c>
      <c r="W2275" s="203">
        <v>2.7</v>
      </c>
      <c r="X2275" s="203">
        <v>3.23</v>
      </c>
      <c r="Y2275" s="203">
        <v>3.92</v>
      </c>
      <c r="Z2275" s="203">
        <v>4.32</v>
      </c>
      <c r="AA2275" s="203">
        <v>4.8</v>
      </c>
      <c r="AB2275" s="203">
        <v>4.54</v>
      </c>
      <c r="AC2275" s="203">
        <v>4.33</v>
      </c>
      <c r="AD2275" s="203">
        <v>4.12</v>
      </c>
      <c r="AE2275" s="203">
        <v>3.74</v>
      </c>
      <c r="AF2275" s="203">
        <v>3.27</v>
      </c>
      <c r="AG2275" s="179">
        <v>2.8697201641822</v>
      </c>
      <c r="AH2275" s="179">
        <v>2.64180015114246</v>
      </c>
      <c r="AI2275" s="179">
        <v>2.79720016003319</v>
      </c>
      <c r="AJ2275" s="179">
        <v>3.34628019144712</v>
      </c>
      <c r="AK2275" s="179">
        <v>4.06112023234449</v>
      </c>
      <c r="AL2275" s="179">
        <v>4.47552025605311</v>
      </c>
      <c r="AM2275" s="179">
        <v>4.97280028450345</v>
      </c>
      <c r="AN2275" s="179">
        <v>4.70344026909285</v>
      </c>
      <c r="AO2275" s="179">
        <v>4.48588025664582</v>
      </c>
      <c r="AP2275" s="179">
        <v>4.2683202441988</v>
      </c>
      <c r="AQ2275" s="179">
        <v>3.87464022167561</v>
      </c>
      <c r="AR2275" s="179">
        <v>3.38772019381798</v>
      </c>
      <c r="AS2275" s="177">
        <v>0.8</v>
      </c>
      <c r="AT2275" s="180">
        <v>1.04509072149991</v>
      </c>
      <c r="AU2275" s="181">
        <v>2268</v>
      </c>
    </row>
    <row r="2276" customHeight="1" spans="1:47">
      <c r="A2276" s="184" t="s">
        <v>2589</v>
      </c>
      <c r="B2276" s="185" t="s">
        <v>2590</v>
      </c>
      <c r="C2276" s="167" t="s">
        <v>2593</v>
      </c>
      <c r="D2276" s="186">
        <v>0</v>
      </c>
      <c r="E2276" s="186">
        <v>0.75</v>
      </c>
      <c r="F2276" s="186" t="s">
        <v>160</v>
      </c>
      <c r="G2276" s="187"/>
      <c r="H2276" s="186" t="s">
        <v>2592</v>
      </c>
      <c r="I2276" s="187"/>
      <c r="J2276" s="186" t="s">
        <v>160</v>
      </c>
      <c r="K2276" s="196" t="s">
        <v>160</v>
      </c>
      <c r="L2276" s="171">
        <v>0.4505</v>
      </c>
      <c r="M2276" s="172">
        <v>13</v>
      </c>
      <c r="N2276" s="173">
        <v>113.23</v>
      </c>
      <c r="O2276" s="173">
        <v>23.13</v>
      </c>
      <c r="Q2276" s="175">
        <v>20.43</v>
      </c>
      <c r="S2276" s="174">
        <f t="shared" si="70"/>
        <v>1.079776</v>
      </c>
      <c r="T2276" s="177">
        <f t="shared" si="71"/>
        <v>-1</v>
      </c>
      <c r="U2276" s="203">
        <v>2.77</v>
      </c>
      <c r="V2276" s="203">
        <v>2.55</v>
      </c>
      <c r="W2276" s="203">
        <v>2.7</v>
      </c>
      <c r="X2276" s="203">
        <v>3.23</v>
      </c>
      <c r="Y2276" s="203">
        <v>3.92</v>
      </c>
      <c r="Z2276" s="203">
        <v>4.32</v>
      </c>
      <c r="AA2276" s="203">
        <v>4.8</v>
      </c>
      <c r="AB2276" s="203">
        <v>4.54</v>
      </c>
      <c r="AC2276" s="203">
        <v>4.33</v>
      </c>
      <c r="AD2276" s="203">
        <v>4.12</v>
      </c>
      <c r="AE2276" s="203">
        <v>3.74</v>
      </c>
      <c r="AF2276" s="203">
        <v>3.27</v>
      </c>
      <c r="AG2276" s="179">
        <v>2.8697201641822</v>
      </c>
      <c r="AH2276" s="179">
        <v>2.64180015114246</v>
      </c>
      <c r="AI2276" s="179">
        <v>2.79720016003319</v>
      </c>
      <c r="AJ2276" s="179">
        <v>3.34628019144712</v>
      </c>
      <c r="AK2276" s="179">
        <v>4.06112023234449</v>
      </c>
      <c r="AL2276" s="179">
        <v>4.47552025605311</v>
      </c>
      <c r="AM2276" s="179">
        <v>4.97280028450345</v>
      </c>
      <c r="AN2276" s="179">
        <v>4.70344026909285</v>
      </c>
      <c r="AO2276" s="179">
        <v>4.48588025664582</v>
      </c>
      <c r="AP2276" s="179">
        <v>4.2683202441988</v>
      </c>
      <c r="AQ2276" s="179">
        <v>3.87464022167561</v>
      </c>
      <c r="AR2276" s="179">
        <v>3.38772019381798</v>
      </c>
      <c r="AS2276" s="177">
        <v>0.8</v>
      </c>
      <c r="AT2276" s="180">
        <v>1.04737991794359</v>
      </c>
      <c r="AU2276" s="181">
        <v>2269</v>
      </c>
    </row>
    <row r="2277" customHeight="1" spans="1:47">
      <c r="A2277" s="184" t="s">
        <v>2589</v>
      </c>
      <c r="B2277" s="185" t="s">
        <v>2590</v>
      </c>
      <c r="C2277" s="167" t="s">
        <v>2594</v>
      </c>
      <c r="D2277" s="186">
        <v>0</v>
      </c>
      <c r="E2277" s="186">
        <v>0.75</v>
      </c>
      <c r="F2277" s="186" t="s">
        <v>160</v>
      </c>
      <c r="G2277" s="187"/>
      <c r="H2277" s="186" t="s">
        <v>2592</v>
      </c>
      <c r="I2277" s="187"/>
      <c r="J2277" s="186" t="s">
        <v>160</v>
      </c>
      <c r="K2277" s="196" t="s">
        <v>160</v>
      </c>
      <c r="L2277" s="171">
        <v>0.4505</v>
      </c>
      <c r="M2277" s="172">
        <v>17</v>
      </c>
      <c r="N2277" s="173">
        <v>113.27</v>
      </c>
      <c r="O2277" s="173">
        <v>23.13</v>
      </c>
      <c r="Q2277" s="175">
        <v>20.43</v>
      </c>
      <c r="S2277" s="174">
        <f t="shared" si="70"/>
        <v>1.079776</v>
      </c>
      <c r="T2277" s="177">
        <f t="shared" si="71"/>
        <v>-1</v>
      </c>
      <c r="U2277" s="203">
        <v>2.77</v>
      </c>
      <c r="V2277" s="203">
        <v>2.55</v>
      </c>
      <c r="W2277" s="203">
        <v>2.7</v>
      </c>
      <c r="X2277" s="203">
        <v>3.23</v>
      </c>
      <c r="Y2277" s="203">
        <v>3.92</v>
      </c>
      <c r="Z2277" s="203">
        <v>4.32</v>
      </c>
      <c r="AA2277" s="203">
        <v>4.8</v>
      </c>
      <c r="AB2277" s="203">
        <v>4.54</v>
      </c>
      <c r="AC2277" s="203">
        <v>4.33</v>
      </c>
      <c r="AD2277" s="203">
        <v>4.12</v>
      </c>
      <c r="AE2277" s="203">
        <v>3.74</v>
      </c>
      <c r="AF2277" s="203">
        <v>3.27</v>
      </c>
      <c r="AG2277" s="179">
        <v>2.8697201641822</v>
      </c>
      <c r="AH2277" s="179">
        <v>2.64180015114246</v>
      </c>
      <c r="AI2277" s="179">
        <v>2.79720016003319</v>
      </c>
      <c r="AJ2277" s="179">
        <v>3.34628019144712</v>
      </c>
      <c r="AK2277" s="179">
        <v>4.06112023234449</v>
      </c>
      <c r="AL2277" s="179">
        <v>4.47552025605311</v>
      </c>
      <c r="AM2277" s="179">
        <v>4.97280028450345</v>
      </c>
      <c r="AN2277" s="179">
        <v>4.70344026909285</v>
      </c>
      <c r="AO2277" s="179">
        <v>4.48588025664582</v>
      </c>
      <c r="AP2277" s="179">
        <v>4.2683202441988</v>
      </c>
      <c r="AQ2277" s="179">
        <v>3.87464022167561</v>
      </c>
      <c r="AR2277" s="179">
        <v>3.38772019381798</v>
      </c>
      <c r="AS2277" s="177">
        <v>0.8</v>
      </c>
      <c r="AT2277" s="180">
        <v>1.02482083851865</v>
      </c>
      <c r="AU2277" s="181">
        <v>2270</v>
      </c>
    </row>
    <row r="2278" customHeight="1" spans="1:47">
      <c r="A2278" s="184" t="s">
        <v>2589</v>
      </c>
      <c r="B2278" s="185" t="s">
        <v>2590</v>
      </c>
      <c r="C2278" s="167" t="s">
        <v>2595</v>
      </c>
      <c r="D2278" s="186">
        <v>0</v>
      </c>
      <c r="E2278" s="186">
        <v>0.75</v>
      </c>
      <c r="F2278" s="186" t="s">
        <v>160</v>
      </c>
      <c r="G2278" s="187"/>
      <c r="H2278" s="186" t="s">
        <v>2592</v>
      </c>
      <c r="I2278" s="187"/>
      <c r="J2278" s="186" t="s">
        <v>160</v>
      </c>
      <c r="K2278" s="196" t="s">
        <v>160</v>
      </c>
      <c r="L2278" s="171">
        <v>0.4505</v>
      </c>
      <c r="M2278" s="172">
        <v>10</v>
      </c>
      <c r="N2278" s="173">
        <v>113.25</v>
      </c>
      <c r="O2278" s="173">
        <v>23.1</v>
      </c>
      <c r="Q2278" s="175">
        <v>20.4</v>
      </c>
      <c r="S2278" s="174">
        <f t="shared" si="70"/>
        <v>1.079776</v>
      </c>
      <c r="T2278" s="177">
        <f t="shared" si="71"/>
        <v>-1</v>
      </c>
      <c r="U2278" s="203">
        <v>2.77</v>
      </c>
      <c r="V2278" s="203">
        <v>2.55</v>
      </c>
      <c r="W2278" s="203">
        <v>2.7</v>
      </c>
      <c r="X2278" s="203">
        <v>3.23</v>
      </c>
      <c r="Y2278" s="203">
        <v>3.92</v>
      </c>
      <c r="Z2278" s="203">
        <v>4.32</v>
      </c>
      <c r="AA2278" s="203">
        <v>4.8</v>
      </c>
      <c r="AB2278" s="203">
        <v>4.54</v>
      </c>
      <c r="AC2278" s="203">
        <v>4.33</v>
      </c>
      <c r="AD2278" s="203">
        <v>4.12</v>
      </c>
      <c r="AE2278" s="203">
        <v>3.74</v>
      </c>
      <c r="AF2278" s="203">
        <v>3.27</v>
      </c>
      <c r="AG2278" s="179">
        <v>2.86935075423051</v>
      </c>
      <c r="AH2278" s="179">
        <v>2.64146008060931</v>
      </c>
      <c r="AI2278" s="179">
        <v>2.79684008535104</v>
      </c>
      <c r="AJ2278" s="179">
        <v>3.34584943543846</v>
      </c>
      <c r="AK2278" s="179">
        <v>4.06059745725039</v>
      </c>
      <c r="AL2278" s="179">
        <v>4.47494413656166</v>
      </c>
      <c r="AM2278" s="179">
        <v>4.97216015173518</v>
      </c>
      <c r="AN2278" s="179">
        <v>4.70283481018285</v>
      </c>
      <c r="AO2278" s="179">
        <v>4.48530280354444</v>
      </c>
      <c r="AP2278" s="179">
        <v>4.26777079690603</v>
      </c>
      <c r="AQ2278" s="179">
        <v>3.87414145156032</v>
      </c>
      <c r="AR2278" s="179">
        <v>3.38728410336959</v>
      </c>
      <c r="AS2278" s="177">
        <v>0.8</v>
      </c>
      <c r="AT2278" s="180">
        <v>1.05688605988203</v>
      </c>
      <c r="AU2278" s="181">
        <v>2271</v>
      </c>
    </row>
    <row r="2279" customHeight="1" spans="1:47">
      <c r="A2279" s="184" t="s">
        <v>2589</v>
      </c>
      <c r="B2279" s="185" t="s">
        <v>2590</v>
      </c>
      <c r="C2279" s="167" t="s">
        <v>2596</v>
      </c>
      <c r="D2279" s="186">
        <v>0</v>
      </c>
      <c r="E2279" s="186">
        <v>0.75</v>
      </c>
      <c r="F2279" s="186" t="s">
        <v>160</v>
      </c>
      <c r="G2279" s="187"/>
      <c r="H2279" s="186" t="s">
        <v>2592</v>
      </c>
      <c r="I2279" s="187"/>
      <c r="J2279" s="186" t="s">
        <v>160</v>
      </c>
      <c r="K2279" s="196" t="s">
        <v>160</v>
      </c>
      <c r="L2279" s="171">
        <v>0.4505</v>
      </c>
      <c r="M2279" s="172">
        <v>25</v>
      </c>
      <c r="N2279" s="173">
        <v>113.35</v>
      </c>
      <c r="O2279" s="173">
        <v>23.12</v>
      </c>
      <c r="Q2279" s="175">
        <v>20.42</v>
      </c>
      <c r="S2279" s="174">
        <f t="shared" si="70"/>
        <v>1.079776</v>
      </c>
      <c r="T2279" s="177">
        <f t="shared" si="71"/>
        <v>-1</v>
      </c>
      <c r="U2279" s="203">
        <v>2.77</v>
      </c>
      <c r="V2279" s="203">
        <v>2.55</v>
      </c>
      <c r="W2279" s="203">
        <v>2.7</v>
      </c>
      <c r="X2279" s="203">
        <v>3.23</v>
      </c>
      <c r="Y2279" s="203">
        <v>3.92</v>
      </c>
      <c r="Z2279" s="203">
        <v>4.32</v>
      </c>
      <c r="AA2279" s="203">
        <v>4.8</v>
      </c>
      <c r="AB2279" s="203">
        <v>4.54</v>
      </c>
      <c r="AC2279" s="203">
        <v>4.33</v>
      </c>
      <c r="AD2279" s="203">
        <v>4.12</v>
      </c>
      <c r="AE2279" s="203">
        <v>3.74</v>
      </c>
      <c r="AF2279" s="203">
        <v>3.27</v>
      </c>
      <c r="AG2279" s="179">
        <v>2.86959702753164</v>
      </c>
      <c r="AH2279" s="179">
        <v>2.64168679429808</v>
      </c>
      <c r="AI2279" s="179">
        <v>2.79708013513914</v>
      </c>
      <c r="AJ2279" s="179">
        <v>3.3461366061109</v>
      </c>
      <c r="AK2279" s="179">
        <v>4.06094597397979</v>
      </c>
      <c r="AL2279" s="179">
        <v>4.47532821622262</v>
      </c>
      <c r="AM2279" s="179">
        <v>4.97258690691403</v>
      </c>
      <c r="AN2279" s="179">
        <v>4.70323844945618</v>
      </c>
      <c r="AO2279" s="179">
        <v>4.4856877722787</v>
      </c>
      <c r="AP2279" s="179">
        <v>4.26813709510121</v>
      </c>
      <c r="AQ2279" s="179">
        <v>3.87447396497051</v>
      </c>
      <c r="AR2279" s="179">
        <v>3.38757483033518</v>
      </c>
      <c r="AS2279" s="177">
        <v>0.8</v>
      </c>
      <c r="AT2279" s="180">
        <v>1.0596766967819</v>
      </c>
      <c r="AU2279" s="181">
        <v>2272</v>
      </c>
    </row>
    <row r="2280" customHeight="1" spans="1:47">
      <c r="A2280" s="184" t="s">
        <v>2589</v>
      </c>
      <c r="B2280" s="185" t="s">
        <v>2590</v>
      </c>
      <c r="C2280" s="167" t="s">
        <v>2597</v>
      </c>
      <c r="D2280" s="186">
        <v>0</v>
      </c>
      <c r="E2280" s="186">
        <v>0.75</v>
      </c>
      <c r="F2280" s="186" t="s">
        <v>160</v>
      </c>
      <c r="G2280" s="187"/>
      <c r="H2280" s="186" t="s">
        <v>2592</v>
      </c>
      <c r="I2280" s="187"/>
      <c r="J2280" s="186" t="s">
        <v>160</v>
      </c>
      <c r="K2280" s="196" t="s">
        <v>160</v>
      </c>
      <c r="L2280" s="171">
        <v>0.4505</v>
      </c>
      <c r="N2280" s="173">
        <v>113.27</v>
      </c>
      <c r="O2280" s="173">
        <v>23.13</v>
      </c>
      <c r="Q2280" s="175">
        <v>20.47</v>
      </c>
      <c r="S2280" s="174">
        <f t="shared" si="70"/>
        <v>1.079776</v>
      </c>
      <c r="T2280" s="177">
        <f t="shared" si="71"/>
        <v>-1</v>
      </c>
      <c r="U2280" s="203">
        <v>2.77</v>
      </c>
      <c r="V2280" s="203">
        <v>2.55</v>
      </c>
      <c r="W2280" s="203">
        <v>2.7</v>
      </c>
      <c r="X2280" s="203">
        <v>3.23</v>
      </c>
      <c r="Y2280" s="203">
        <v>3.92</v>
      </c>
      <c r="Z2280" s="203">
        <v>4.32</v>
      </c>
      <c r="AA2280" s="203">
        <v>4.8</v>
      </c>
      <c r="AB2280" s="203">
        <v>4.54</v>
      </c>
      <c r="AC2280" s="203">
        <v>4.33</v>
      </c>
      <c r="AD2280" s="203">
        <v>4.12</v>
      </c>
      <c r="AE2280" s="203">
        <v>3.74</v>
      </c>
      <c r="AF2280" s="203">
        <v>3.27</v>
      </c>
      <c r="AG2280" s="179">
        <v>2.87021271078446</v>
      </c>
      <c r="AH2280" s="179">
        <v>2.64225357851999</v>
      </c>
      <c r="AI2280" s="179">
        <v>2.7976802596094</v>
      </c>
      <c r="AJ2280" s="179">
        <v>3.34685453279199</v>
      </c>
      <c r="AK2280" s="179">
        <v>4.06181726580328</v>
      </c>
      <c r="AL2280" s="179">
        <v>4.47628841537504</v>
      </c>
      <c r="AM2280" s="179">
        <v>4.97365379486116</v>
      </c>
      <c r="AN2280" s="179">
        <v>4.70424754763951</v>
      </c>
      <c r="AO2280" s="179">
        <v>4.48665019411434</v>
      </c>
      <c r="AP2280" s="179">
        <v>4.26905284058916</v>
      </c>
      <c r="AQ2280" s="179">
        <v>3.87530524849598</v>
      </c>
      <c r="AR2280" s="179">
        <v>3.38830164774916</v>
      </c>
      <c r="AS2280" s="177">
        <v>0.8</v>
      </c>
      <c r="AT2280" s="180">
        <v>1.0328494683004</v>
      </c>
      <c r="AU2280" s="181">
        <v>2273</v>
      </c>
    </row>
    <row r="2281" customHeight="1" spans="1:47">
      <c r="A2281" s="184" t="s">
        <v>2589</v>
      </c>
      <c r="B2281" s="185" t="s">
        <v>2590</v>
      </c>
      <c r="C2281" s="167" t="s">
        <v>2598</v>
      </c>
      <c r="D2281" s="186">
        <v>0</v>
      </c>
      <c r="E2281" s="186">
        <v>0.75</v>
      </c>
      <c r="F2281" s="186" t="s">
        <v>160</v>
      </c>
      <c r="G2281" s="187"/>
      <c r="H2281" s="186" t="s">
        <v>2592</v>
      </c>
      <c r="I2281" s="187"/>
      <c r="J2281" s="186" t="s">
        <v>160</v>
      </c>
      <c r="K2281" s="196" t="s">
        <v>160</v>
      </c>
      <c r="L2281" s="171">
        <v>0.4505</v>
      </c>
      <c r="M2281" s="172">
        <v>75</v>
      </c>
      <c r="N2281" s="173">
        <v>113.27</v>
      </c>
      <c r="O2281" s="173">
        <v>23.17</v>
      </c>
      <c r="Q2281" s="175">
        <v>20.47</v>
      </c>
      <c r="S2281" s="174">
        <f t="shared" si="70"/>
        <v>1.079776</v>
      </c>
      <c r="T2281" s="177">
        <f t="shared" si="71"/>
        <v>-1</v>
      </c>
      <c r="U2281" s="203">
        <v>2.77</v>
      </c>
      <c r="V2281" s="203">
        <v>2.55</v>
      </c>
      <c r="W2281" s="203">
        <v>2.7</v>
      </c>
      <c r="X2281" s="203">
        <v>3.23</v>
      </c>
      <c r="Y2281" s="203">
        <v>3.92</v>
      </c>
      <c r="Z2281" s="203">
        <v>4.32</v>
      </c>
      <c r="AA2281" s="203">
        <v>4.8</v>
      </c>
      <c r="AB2281" s="203">
        <v>4.54</v>
      </c>
      <c r="AC2281" s="203">
        <v>4.33</v>
      </c>
      <c r="AD2281" s="203">
        <v>4.12</v>
      </c>
      <c r="AE2281" s="203">
        <v>3.74</v>
      </c>
      <c r="AF2281" s="203">
        <v>3.27</v>
      </c>
      <c r="AG2281" s="179">
        <v>2.87021271078446</v>
      </c>
      <c r="AH2281" s="179">
        <v>2.64225357851999</v>
      </c>
      <c r="AI2281" s="179">
        <v>2.7976802596094</v>
      </c>
      <c r="AJ2281" s="179">
        <v>3.34685453279199</v>
      </c>
      <c r="AK2281" s="179">
        <v>4.06181726580328</v>
      </c>
      <c r="AL2281" s="179">
        <v>4.47628841537504</v>
      </c>
      <c r="AM2281" s="179">
        <v>4.97365379486116</v>
      </c>
      <c r="AN2281" s="179">
        <v>4.70424754763951</v>
      </c>
      <c r="AO2281" s="179">
        <v>4.48665019411434</v>
      </c>
      <c r="AP2281" s="179">
        <v>4.26905284058916</v>
      </c>
      <c r="AQ2281" s="179">
        <v>3.87530524849598</v>
      </c>
      <c r="AR2281" s="179">
        <v>3.38830164774916</v>
      </c>
      <c r="AS2281" s="177">
        <v>0.8</v>
      </c>
      <c r="AT2281" s="180">
        <v>1.02922580241283</v>
      </c>
      <c r="AU2281" s="181">
        <v>2274</v>
      </c>
    </row>
    <row r="2282" customHeight="1" spans="1:47">
      <c r="A2282" s="184" t="s">
        <v>2589</v>
      </c>
      <c r="B2282" s="185" t="s">
        <v>2590</v>
      </c>
      <c r="C2282" s="167" t="s">
        <v>2599</v>
      </c>
      <c r="D2282" s="186">
        <v>0</v>
      </c>
      <c r="E2282" s="186">
        <v>0.75</v>
      </c>
      <c r="F2282" s="186" t="s">
        <v>160</v>
      </c>
      <c r="G2282" s="187"/>
      <c r="H2282" s="186" t="s">
        <v>2592</v>
      </c>
      <c r="I2282" s="187"/>
      <c r="J2282" s="186" t="s">
        <v>160</v>
      </c>
      <c r="K2282" s="196" t="s">
        <v>160</v>
      </c>
      <c r="L2282" s="171">
        <v>0.4505</v>
      </c>
      <c r="M2282" s="172">
        <v>4</v>
      </c>
      <c r="N2282" s="173">
        <v>113.45</v>
      </c>
      <c r="O2282" s="173">
        <v>23.1</v>
      </c>
      <c r="Q2282" s="175">
        <v>20.4</v>
      </c>
      <c r="S2282" s="174">
        <f t="shared" si="70"/>
        <v>1.079776</v>
      </c>
      <c r="T2282" s="177">
        <f t="shared" si="71"/>
        <v>-1</v>
      </c>
      <c r="U2282" s="203">
        <v>2.77</v>
      </c>
      <c r="V2282" s="203">
        <v>2.55</v>
      </c>
      <c r="W2282" s="203">
        <v>2.7</v>
      </c>
      <c r="X2282" s="203">
        <v>3.23</v>
      </c>
      <c r="Y2282" s="203">
        <v>3.92</v>
      </c>
      <c r="Z2282" s="203">
        <v>4.32</v>
      </c>
      <c r="AA2282" s="203">
        <v>4.8</v>
      </c>
      <c r="AB2282" s="203">
        <v>4.54</v>
      </c>
      <c r="AC2282" s="203">
        <v>4.33</v>
      </c>
      <c r="AD2282" s="203">
        <v>4.12</v>
      </c>
      <c r="AE2282" s="203">
        <v>3.74</v>
      </c>
      <c r="AF2282" s="203">
        <v>3.27</v>
      </c>
      <c r="AG2282" s="179">
        <v>2.86935075423051</v>
      </c>
      <c r="AH2282" s="179">
        <v>2.64146008060931</v>
      </c>
      <c r="AI2282" s="179">
        <v>2.79684008535104</v>
      </c>
      <c r="AJ2282" s="179">
        <v>3.34584943543846</v>
      </c>
      <c r="AK2282" s="179">
        <v>4.06059745725039</v>
      </c>
      <c r="AL2282" s="179">
        <v>4.47494413656166</v>
      </c>
      <c r="AM2282" s="179">
        <v>4.97216015173518</v>
      </c>
      <c r="AN2282" s="179">
        <v>4.70283481018285</v>
      </c>
      <c r="AO2282" s="179">
        <v>4.48530280354444</v>
      </c>
      <c r="AP2282" s="179">
        <v>4.26777079690603</v>
      </c>
      <c r="AQ2282" s="179">
        <v>3.87414145156032</v>
      </c>
      <c r="AR2282" s="179">
        <v>3.38728410336959</v>
      </c>
      <c r="AS2282" s="177">
        <v>0.8</v>
      </c>
      <c r="AT2282" s="180">
        <v>1.03273146781853</v>
      </c>
      <c r="AU2282" s="181">
        <v>2275</v>
      </c>
    </row>
    <row r="2283" customHeight="1" spans="1:47">
      <c r="A2283" s="184" t="s">
        <v>2589</v>
      </c>
      <c r="B2283" s="185" t="s">
        <v>2590</v>
      </c>
      <c r="C2283" s="167" t="s">
        <v>2600</v>
      </c>
      <c r="D2283" s="186">
        <v>0</v>
      </c>
      <c r="E2283" s="186">
        <v>0.75</v>
      </c>
      <c r="F2283" s="186" t="s">
        <v>160</v>
      </c>
      <c r="G2283" s="187"/>
      <c r="H2283" s="186" t="s">
        <v>2592</v>
      </c>
      <c r="I2283" s="187"/>
      <c r="J2283" s="186" t="s">
        <v>160</v>
      </c>
      <c r="K2283" s="196" t="s">
        <v>160</v>
      </c>
      <c r="L2283" s="171">
        <v>0.4505</v>
      </c>
      <c r="M2283" s="172">
        <v>3</v>
      </c>
      <c r="N2283" s="173">
        <v>113.35</v>
      </c>
      <c r="O2283" s="173">
        <v>22.95</v>
      </c>
      <c r="Q2283" s="175">
        <v>19.15</v>
      </c>
      <c r="S2283" s="174">
        <f t="shared" si="70"/>
        <v>1.131752</v>
      </c>
      <c r="T2283" s="177">
        <f t="shared" si="71"/>
        <v>-1</v>
      </c>
      <c r="U2283" s="203">
        <v>3.02</v>
      </c>
      <c r="V2283" s="203">
        <v>2.78</v>
      </c>
      <c r="W2283" s="203">
        <v>3.03</v>
      </c>
      <c r="X2283" s="203">
        <v>3.63</v>
      </c>
      <c r="Y2283" s="203">
        <v>4.24</v>
      </c>
      <c r="Z2283" s="203">
        <v>4.53</v>
      </c>
      <c r="AA2283" s="203">
        <v>4.96</v>
      </c>
      <c r="AB2283" s="203">
        <v>4.63</v>
      </c>
      <c r="AC2283" s="203">
        <v>4.35</v>
      </c>
      <c r="AD2283" s="203">
        <v>4.22</v>
      </c>
      <c r="AE2283" s="203">
        <v>3.79</v>
      </c>
      <c r="AF2283" s="203">
        <v>3.25</v>
      </c>
      <c r="AG2283" s="179">
        <v>3.11025694675159</v>
      </c>
      <c r="AH2283" s="179">
        <v>2.86308420926139</v>
      </c>
      <c r="AI2283" s="179">
        <v>3.12055581081368</v>
      </c>
      <c r="AJ2283" s="179">
        <v>3.73848765453916</v>
      </c>
      <c r="AK2283" s="179">
        <v>4.36671836232673</v>
      </c>
      <c r="AL2283" s="179">
        <v>4.66538542012738</v>
      </c>
      <c r="AM2283" s="179">
        <v>5.10823657479731</v>
      </c>
      <c r="AN2283" s="179">
        <v>4.76837406074829</v>
      </c>
      <c r="AO2283" s="179">
        <v>4.48000586700973</v>
      </c>
      <c r="AP2283" s="179">
        <v>4.34612063420255</v>
      </c>
      <c r="AQ2283" s="179">
        <v>3.90326947953262</v>
      </c>
      <c r="AR2283" s="179">
        <v>3.34713082017969</v>
      </c>
      <c r="AS2283" s="177">
        <v>0.8</v>
      </c>
      <c r="AT2283" s="180">
        <v>1.02340921748816</v>
      </c>
      <c r="AU2283" s="181">
        <v>2276</v>
      </c>
    </row>
    <row r="2284" customHeight="1" spans="1:47">
      <c r="A2284" s="184" t="s">
        <v>2589</v>
      </c>
      <c r="B2284" s="185" t="s">
        <v>2590</v>
      </c>
      <c r="C2284" s="167" t="s">
        <v>2601</v>
      </c>
      <c r="D2284" s="186">
        <v>0</v>
      </c>
      <c r="E2284" s="186">
        <v>0.75</v>
      </c>
      <c r="F2284" s="186" t="s">
        <v>160</v>
      </c>
      <c r="G2284" s="187"/>
      <c r="H2284" s="186" t="s">
        <v>2592</v>
      </c>
      <c r="I2284" s="187"/>
      <c r="J2284" s="186" t="s">
        <v>160</v>
      </c>
      <c r="K2284" s="196" t="s">
        <v>160</v>
      </c>
      <c r="L2284" s="171">
        <v>0.4505</v>
      </c>
      <c r="M2284" s="172">
        <v>8</v>
      </c>
      <c r="N2284" s="173">
        <v>113.22</v>
      </c>
      <c r="O2284" s="173">
        <v>23.4</v>
      </c>
      <c r="Q2284" s="175">
        <v>20.7</v>
      </c>
      <c r="S2284" s="174">
        <f t="shared" si="70"/>
        <v>1.079776</v>
      </c>
      <c r="T2284" s="177">
        <f t="shared" si="71"/>
        <v>-1</v>
      </c>
      <c r="U2284" s="203">
        <v>2.77</v>
      </c>
      <c r="V2284" s="203">
        <v>2.55</v>
      </c>
      <c r="W2284" s="203">
        <v>2.7</v>
      </c>
      <c r="X2284" s="203">
        <v>3.23</v>
      </c>
      <c r="Y2284" s="203">
        <v>3.92</v>
      </c>
      <c r="Z2284" s="203">
        <v>4.32</v>
      </c>
      <c r="AA2284" s="203">
        <v>4.8</v>
      </c>
      <c r="AB2284" s="203">
        <v>4.54</v>
      </c>
      <c r="AC2284" s="203">
        <v>4.33</v>
      </c>
      <c r="AD2284" s="203">
        <v>4.12</v>
      </c>
      <c r="AE2284" s="203">
        <v>3.74</v>
      </c>
      <c r="AF2284" s="203">
        <v>3.27</v>
      </c>
      <c r="AG2284" s="179">
        <v>2.87400942417687</v>
      </c>
      <c r="AH2284" s="179">
        <v>2.64574874788845</v>
      </c>
      <c r="AI2284" s="179">
        <v>2.80138102717601</v>
      </c>
      <c r="AJ2284" s="179">
        <v>3.35128174732537</v>
      </c>
      <c r="AK2284" s="179">
        <v>4.06719023204813</v>
      </c>
      <c r="AL2284" s="179">
        <v>4.48220964348161</v>
      </c>
      <c r="AM2284" s="179">
        <v>4.98023293720179</v>
      </c>
      <c r="AN2284" s="179">
        <v>4.71047031977003</v>
      </c>
      <c r="AO2284" s="179">
        <v>4.49258512876745</v>
      </c>
      <c r="AP2284" s="179">
        <v>4.27469993776487</v>
      </c>
      <c r="AQ2284" s="179">
        <v>3.88043149690306</v>
      </c>
      <c r="AR2284" s="179">
        <v>3.39278368846872</v>
      </c>
      <c r="AS2284" s="177">
        <v>0.8</v>
      </c>
      <c r="AT2284" s="180">
        <v>1.05975888683354</v>
      </c>
      <c r="AU2284" s="181">
        <v>2277</v>
      </c>
    </row>
    <row r="2285" customHeight="1" spans="1:47">
      <c r="A2285" s="184" t="s">
        <v>2589</v>
      </c>
      <c r="B2285" s="185" t="s">
        <v>2590</v>
      </c>
      <c r="C2285" s="167" t="s">
        <v>2602</v>
      </c>
      <c r="D2285" s="186">
        <v>0</v>
      </c>
      <c r="E2285" s="186">
        <v>0.75</v>
      </c>
      <c r="F2285" s="186" t="s">
        <v>160</v>
      </c>
      <c r="G2285" s="187"/>
      <c r="H2285" s="186" t="s">
        <v>2592</v>
      </c>
      <c r="I2285" s="187"/>
      <c r="J2285" s="186" t="s">
        <v>160</v>
      </c>
      <c r="K2285" s="196" t="s">
        <v>160</v>
      </c>
      <c r="L2285" s="171">
        <v>0.4505</v>
      </c>
      <c r="M2285" s="172">
        <v>10</v>
      </c>
      <c r="N2285" s="173">
        <v>113.83</v>
      </c>
      <c r="O2285" s="173">
        <v>23.3</v>
      </c>
      <c r="Q2285" s="175">
        <v>20.6</v>
      </c>
      <c r="S2285" s="174">
        <f t="shared" si="70"/>
        <v>1.079776</v>
      </c>
      <c r="T2285" s="177">
        <f t="shared" si="71"/>
        <v>-1</v>
      </c>
      <c r="U2285" s="203">
        <v>2.77</v>
      </c>
      <c r="V2285" s="203">
        <v>2.55</v>
      </c>
      <c r="W2285" s="203">
        <v>2.7</v>
      </c>
      <c r="X2285" s="203">
        <v>3.23</v>
      </c>
      <c r="Y2285" s="203">
        <v>3.92</v>
      </c>
      <c r="Z2285" s="203">
        <v>4.32</v>
      </c>
      <c r="AA2285" s="203">
        <v>4.8</v>
      </c>
      <c r="AB2285" s="203">
        <v>4.54</v>
      </c>
      <c r="AC2285" s="203">
        <v>4.33</v>
      </c>
      <c r="AD2285" s="203">
        <v>4.12</v>
      </c>
      <c r="AE2285" s="203">
        <v>3.74</v>
      </c>
      <c r="AF2285" s="203">
        <v>3.27</v>
      </c>
      <c r="AG2285" s="179">
        <v>2.8724907388199</v>
      </c>
      <c r="AH2285" s="179">
        <v>2.64435068014107</v>
      </c>
      <c r="AI2285" s="179">
        <v>2.79990072014937</v>
      </c>
      <c r="AJ2285" s="179">
        <v>3.34951086151202</v>
      </c>
      <c r="AK2285" s="179">
        <v>4.06504104555019</v>
      </c>
      <c r="AL2285" s="179">
        <v>4.47984115223898</v>
      </c>
      <c r="AM2285" s="179">
        <v>4.97760128026554</v>
      </c>
      <c r="AN2285" s="179">
        <v>4.70798121091782</v>
      </c>
      <c r="AO2285" s="179">
        <v>4.4902111549062</v>
      </c>
      <c r="AP2285" s="179">
        <v>4.27244109889459</v>
      </c>
      <c r="AQ2285" s="179">
        <v>3.87838099754023</v>
      </c>
      <c r="AR2285" s="179">
        <v>3.3909908721809</v>
      </c>
      <c r="AS2285" s="177">
        <v>0.8</v>
      </c>
      <c r="AT2285" s="180">
        <v>1.03885642486467</v>
      </c>
      <c r="AU2285" s="181">
        <v>2278</v>
      </c>
    </row>
    <row r="2286" customHeight="1" spans="1:47">
      <c r="A2286" s="184" t="s">
        <v>2589</v>
      </c>
      <c r="B2286" s="185" t="s">
        <v>2590</v>
      </c>
      <c r="C2286" s="167" t="s">
        <v>2603</v>
      </c>
      <c r="D2286" s="186">
        <v>0</v>
      </c>
      <c r="E2286" s="186">
        <v>0.75</v>
      </c>
      <c r="F2286" s="186" t="s">
        <v>160</v>
      </c>
      <c r="G2286" s="187"/>
      <c r="H2286" s="186" t="s">
        <v>2592</v>
      </c>
      <c r="I2286" s="187"/>
      <c r="J2286" s="186" t="s">
        <v>160</v>
      </c>
      <c r="K2286" s="196" t="s">
        <v>160</v>
      </c>
      <c r="L2286" s="171">
        <v>0.4505</v>
      </c>
      <c r="M2286" s="172">
        <v>36</v>
      </c>
      <c r="N2286" s="173">
        <v>113.58</v>
      </c>
      <c r="O2286" s="173">
        <v>23.55</v>
      </c>
      <c r="Q2286" s="175">
        <v>20.95</v>
      </c>
      <c r="S2286" s="174">
        <f t="shared" si="70"/>
        <v>1.079776</v>
      </c>
      <c r="T2286" s="177">
        <f t="shared" si="71"/>
        <v>-1</v>
      </c>
      <c r="U2286" s="203">
        <v>2.77</v>
      </c>
      <c r="V2286" s="203">
        <v>2.55</v>
      </c>
      <c r="W2286" s="203">
        <v>2.7</v>
      </c>
      <c r="X2286" s="203">
        <v>3.23</v>
      </c>
      <c r="Y2286" s="203">
        <v>3.92</v>
      </c>
      <c r="Z2286" s="203">
        <v>4.32</v>
      </c>
      <c r="AA2286" s="203">
        <v>4.8</v>
      </c>
      <c r="AB2286" s="203">
        <v>4.54</v>
      </c>
      <c r="AC2286" s="203">
        <v>4.33</v>
      </c>
      <c r="AD2286" s="203">
        <v>4.12</v>
      </c>
      <c r="AE2286" s="203">
        <v>3.74</v>
      </c>
      <c r="AF2286" s="203">
        <v>3.27</v>
      </c>
      <c r="AG2286" s="179">
        <v>2.87645163441306</v>
      </c>
      <c r="AH2286" s="179">
        <v>2.6479969919687</v>
      </c>
      <c r="AI2286" s="179">
        <v>2.80376152090804</v>
      </c>
      <c r="AJ2286" s="179">
        <v>3.35412952316036</v>
      </c>
      <c r="AK2286" s="179">
        <v>4.0706463562813</v>
      </c>
      <c r="AL2286" s="179">
        <v>4.48601843345287</v>
      </c>
      <c r="AM2286" s="179">
        <v>4.98446492605874</v>
      </c>
      <c r="AN2286" s="179">
        <v>4.71447307589722</v>
      </c>
      <c r="AO2286" s="179">
        <v>4.49640273538215</v>
      </c>
      <c r="AP2286" s="179">
        <v>4.27833239486708</v>
      </c>
      <c r="AQ2286" s="179">
        <v>3.8837289215541</v>
      </c>
      <c r="AR2286" s="179">
        <v>3.39566673087752</v>
      </c>
      <c r="AS2286" s="177">
        <v>0.8</v>
      </c>
      <c r="AT2286" s="180">
        <v>1.03885642486467</v>
      </c>
      <c r="AU2286" s="181">
        <v>2279</v>
      </c>
    </row>
    <row r="2287" customHeight="1" spans="1:47">
      <c r="A2287" s="184" t="s">
        <v>2589</v>
      </c>
      <c r="B2287" s="185" t="s">
        <v>2604</v>
      </c>
      <c r="C2287" s="167" t="s">
        <v>2605</v>
      </c>
      <c r="D2287" s="186">
        <v>0</v>
      </c>
      <c r="E2287" s="186">
        <v>0.75</v>
      </c>
      <c r="F2287" s="186" t="s">
        <v>160</v>
      </c>
      <c r="G2287" s="186" t="s">
        <v>160</v>
      </c>
      <c r="H2287" s="186" t="s">
        <v>160</v>
      </c>
      <c r="I2287" s="186" t="s">
        <v>160</v>
      </c>
      <c r="J2287" s="186" t="s">
        <v>160</v>
      </c>
      <c r="K2287" s="186" t="s">
        <v>160</v>
      </c>
      <c r="L2287" s="171">
        <v>0.4505</v>
      </c>
      <c r="M2287" s="172">
        <v>14</v>
      </c>
      <c r="N2287" s="173">
        <v>113.03</v>
      </c>
      <c r="O2287" s="173">
        <v>23.7</v>
      </c>
      <c r="Q2287" s="175">
        <v>21.4</v>
      </c>
      <c r="S2287" s="174">
        <f t="shared" si="70"/>
        <v>1.079776</v>
      </c>
      <c r="T2287" s="177">
        <f t="shared" si="71"/>
        <v>-1</v>
      </c>
      <c r="U2287" s="203">
        <v>2.77</v>
      </c>
      <c r="V2287" s="203">
        <v>2.55</v>
      </c>
      <c r="W2287" s="203">
        <v>2.7</v>
      </c>
      <c r="X2287" s="203">
        <v>3.23</v>
      </c>
      <c r="Y2287" s="203">
        <v>3.92</v>
      </c>
      <c r="Z2287" s="203">
        <v>4.32</v>
      </c>
      <c r="AA2287" s="203">
        <v>4.8</v>
      </c>
      <c r="AB2287" s="203">
        <v>4.54</v>
      </c>
      <c r="AC2287" s="203">
        <v>4.33</v>
      </c>
      <c r="AD2287" s="203">
        <v>4.12</v>
      </c>
      <c r="AE2287" s="203">
        <v>3.74</v>
      </c>
      <c r="AF2287" s="203">
        <v>3.27</v>
      </c>
      <c r="AG2287" s="179">
        <v>2.88244428474054</v>
      </c>
      <c r="AH2287" s="179">
        <v>2.65351369172865</v>
      </c>
      <c r="AI2287" s="179">
        <v>2.80960273241858</v>
      </c>
      <c r="AJ2287" s="179">
        <v>3.3611173428563</v>
      </c>
      <c r="AK2287" s="179">
        <v>4.07912693002993</v>
      </c>
      <c r="AL2287" s="179">
        <v>4.49536437186972</v>
      </c>
      <c r="AM2287" s="179">
        <v>4.99484930207747</v>
      </c>
      <c r="AN2287" s="179">
        <v>4.72429496488161</v>
      </c>
      <c r="AO2287" s="179">
        <v>4.50577030791572</v>
      </c>
      <c r="AP2287" s="179">
        <v>4.28724565094983</v>
      </c>
      <c r="AQ2287" s="179">
        <v>3.89182008120203</v>
      </c>
      <c r="AR2287" s="179">
        <v>3.40274108704028</v>
      </c>
      <c r="AS2287" s="177">
        <v>0.8</v>
      </c>
      <c r="AT2287" s="180">
        <v>1.03904575849635</v>
      </c>
      <c r="AU2287" s="181">
        <v>2280</v>
      </c>
    </row>
    <row r="2288" customHeight="1" spans="1:47">
      <c r="A2288" s="184" t="s">
        <v>2589</v>
      </c>
      <c r="B2288" s="185" t="s">
        <v>2604</v>
      </c>
      <c r="C2288" s="167" t="s">
        <v>2606</v>
      </c>
      <c r="D2288" s="186">
        <v>0</v>
      </c>
      <c r="E2288" s="186">
        <v>0.75</v>
      </c>
      <c r="F2288" s="186" t="s">
        <v>160</v>
      </c>
      <c r="G2288" s="186" t="s">
        <v>160</v>
      </c>
      <c r="H2288" s="186" t="s">
        <v>160</v>
      </c>
      <c r="I2288" s="186" t="s">
        <v>160</v>
      </c>
      <c r="J2288" s="186" t="s">
        <v>160</v>
      </c>
      <c r="K2288" s="186" t="s">
        <v>160</v>
      </c>
      <c r="L2288" s="171">
        <v>0.4505</v>
      </c>
      <c r="M2288" s="172">
        <v>13</v>
      </c>
      <c r="N2288" s="173">
        <v>113.02</v>
      </c>
      <c r="O2288" s="173">
        <v>23.7</v>
      </c>
      <c r="Q2288" s="175">
        <v>21.4</v>
      </c>
      <c r="S2288" s="174">
        <f t="shared" si="70"/>
        <v>1.079776</v>
      </c>
      <c r="T2288" s="177">
        <f t="shared" si="71"/>
        <v>-1</v>
      </c>
      <c r="U2288" s="203">
        <v>2.77</v>
      </c>
      <c r="V2288" s="203">
        <v>2.55</v>
      </c>
      <c r="W2288" s="203">
        <v>2.7</v>
      </c>
      <c r="X2288" s="203">
        <v>3.23</v>
      </c>
      <c r="Y2288" s="203">
        <v>3.92</v>
      </c>
      <c r="Z2288" s="203">
        <v>4.32</v>
      </c>
      <c r="AA2288" s="203">
        <v>4.8</v>
      </c>
      <c r="AB2288" s="203">
        <v>4.54</v>
      </c>
      <c r="AC2288" s="203">
        <v>4.33</v>
      </c>
      <c r="AD2288" s="203">
        <v>4.12</v>
      </c>
      <c r="AE2288" s="203">
        <v>3.74</v>
      </c>
      <c r="AF2288" s="203">
        <v>3.27</v>
      </c>
      <c r="AG2288" s="179">
        <v>2.88244428474054</v>
      </c>
      <c r="AH2288" s="179">
        <v>2.65351369172865</v>
      </c>
      <c r="AI2288" s="179">
        <v>2.80960273241858</v>
      </c>
      <c r="AJ2288" s="179">
        <v>3.3611173428563</v>
      </c>
      <c r="AK2288" s="179">
        <v>4.07912693002993</v>
      </c>
      <c r="AL2288" s="179">
        <v>4.49536437186972</v>
      </c>
      <c r="AM2288" s="179">
        <v>4.99484930207747</v>
      </c>
      <c r="AN2288" s="179">
        <v>4.72429496488161</v>
      </c>
      <c r="AO2288" s="179">
        <v>4.50577030791572</v>
      </c>
      <c r="AP2288" s="179">
        <v>4.28724565094983</v>
      </c>
      <c r="AQ2288" s="179">
        <v>3.89182008120203</v>
      </c>
      <c r="AR2288" s="179">
        <v>3.40274108704028</v>
      </c>
      <c r="AS2288" s="177">
        <v>0.8</v>
      </c>
      <c r="AT2288" s="180">
        <v>1.03914903138635</v>
      </c>
      <c r="AU2288" s="181">
        <v>2281</v>
      </c>
    </row>
    <row r="2289" customHeight="1" spans="1:47">
      <c r="A2289" s="184" t="s">
        <v>2589</v>
      </c>
      <c r="B2289" s="185" t="s">
        <v>2604</v>
      </c>
      <c r="C2289" s="167" t="s">
        <v>2607</v>
      </c>
      <c r="D2289" s="186">
        <v>0</v>
      </c>
      <c r="E2289" s="186">
        <v>0.75</v>
      </c>
      <c r="F2289" s="186" t="s">
        <v>160</v>
      </c>
      <c r="G2289" s="186" t="s">
        <v>160</v>
      </c>
      <c r="H2289" s="186" t="s">
        <v>160</v>
      </c>
      <c r="I2289" s="186" t="s">
        <v>160</v>
      </c>
      <c r="J2289" s="186" t="s">
        <v>160</v>
      </c>
      <c r="K2289" s="186" t="s">
        <v>160</v>
      </c>
      <c r="L2289" s="171">
        <v>0.4505</v>
      </c>
      <c r="M2289" s="172">
        <v>60</v>
      </c>
      <c r="N2289" s="173">
        <v>113.53</v>
      </c>
      <c r="O2289" s="173">
        <v>23.88</v>
      </c>
      <c r="Q2289" s="175">
        <v>21.58</v>
      </c>
      <c r="S2289" s="174">
        <f t="shared" si="70"/>
        <v>1.079776</v>
      </c>
      <c r="T2289" s="177">
        <f t="shared" si="71"/>
        <v>-1</v>
      </c>
      <c r="U2289" s="203">
        <v>2.77</v>
      </c>
      <c r="V2289" s="203">
        <v>2.55</v>
      </c>
      <c r="W2289" s="203">
        <v>2.7</v>
      </c>
      <c r="X2289" s="203">
        <v>3.23</v>
      </c>
      <c r="Y2289" s="203">
        <v>3.92</v>
      </c>
      <c r="Z2289" s="203">
        <v>4.32</v>
      </c>
      <c r="AA2289" s="203">
        <v>4.8</v>
      </c>
      <c r="AB2289" s="203">
        <v>4.54</v>
      </c>
      <c r="AC2289" s="203">
        <v>4.33</v>
      </c>
      <c r="AD2289" s="203">
        <v>4.12</v>
      </c>
      <c r="AE2289" s="203">
        <v>3.74</v>
      </c>
      <c r="AF2289" s="203">
        <v>3.27</v>
      </c>
      <c r="AG2289" s="179">
        <v>2.88546113267937</v>
      </c>
      <c r="AH2289" s="179">
        <v>2.65629093441603</v>
      </c>
      <c r="AI2289" s="179">
        <v>2.81254334232285</v>
      </c>
      <c r="AJ2289" s="179">
        <v>3.36463518359363</v>
      </c>
      <c r="AK2289" s="179">
        <v>4.08339625996503</v>
      </c>
      <c r="AL2289" s="179">
        <v>4.50006934771656</v>
      </c>
      <c r="AM2289" s="179">
        <v>5.0000770530184</v>
      </c>
      <c r="AN2289" s="179">
        <v>4.72923954597991</v>
      </c>
      <c r="AO2289" s="179">
        <v>4.51048617491035</v>
      </c>
      <c r="AP2289" s="179">
        <v>4.2917328038408</v>
      </c>
      <c r="AQ2289" s="179">
        <v>3.89589337047684</v>
      </c>
      <c r="AR2289" s="179">
        <v>3.40630249236879</v>
      </c>
      <c r="AS2289" s="177">
        <v>0.8</v>
      </c>
      <c r="AT2289" s="180">
        <v>1.038770364123</v>
      </c>
      <c r="AU2289" s="181">
        <v>2282</v>
      </c>
    </row>
    <row r="2290" customHeight="1" spans="1:47">
      <c r="A2290" s="184" t="s">
        <v>2589</v>
      </c>
      <c r="B2290" s="185" t="s">
        <v>2604</v>
      </c>
      <c r="C2290" s="167" t="s">
        <v>2608</v>
      </c>
      <c r="D2290" s="186">
        <v>0</v>
      </c>
      <c r="E2290" s="186">
        <v>0.75</v>
      </c>
      <c r="F2290" s="186" t="s">
        <v>160</v>
      </c>
      <c r="G2290" s="186" t="s">
        <v>160</v>
      </c>
      <c r="H2290" s="186" t="s">
        <v>160</v>
      </c>
      <c r="I2290" s="186" t="s">
        <v>160</v>
      </c>
      <c r="J2290" s="186" t="s">
        <v>160</v>
      </c>
      <c r="K2290" s="186" t="s">
        <v>160</v>
      </c>
      <c r="L2290" s="171">
        <v>0.4505</v>
      </c>
      <c r="M2290" s="172">
        <v>69</v>
      </c>
      <c r="N2290" s="173">
        <v>112.63</v>
      </c>
      <c r="O2290" s="173">
        <v>24.48</v>
      </c>
      <c r="Q2290" s="175">
        <v>21.88</v>
      </c>
      <c r="S2290" s="174">
        <f t="shared" si="70"/>
        <v>0.980712</v>
      </c>
      <c r="T2290" s="177">
        <f t="shared" si="71"/>
        <v>-1</v>
      </c>
      <c r="U2290" s="203">
        <v>2.16</v>
      </c>
      <c r="V2290" s="203">
        <v>2.16</v>
      </c>
      <c r="W2290" s="203">
        <v>2.42</v>
      </c>
      <c r="X2290" s="203">
        <v>2.95</v>
      </c>
      <c r="Y2290" s="203">
        <v>3.52</v>
      </c>
      <c r="Z2290" s="203">
        <v>4.09</v>
      </c>
      <c r="AA2290" s="203">
        <v>4.67</v>
      </c>
      <c r="AB2290" s="203">
        <v>4.35</v>
      </c>
      <c r="AC2290" s="203">
        <v>4.02</v>
      </c>
      <c r="AD2290" s="203">
        <v>3.55</v>
      </c>
      <c r="AE2290" s="203">
        <v>3.39</v>
      </c>
      <c r="AF2290" s="203">
        <v>2.94</v>
      </c>
      <c r="AG2290" s="179">
        <v>2.25759635856398</v>
      </c>
      <c r="AH2290" s="179">
        <v>2.25759635856398</v>
      </c>
      <c r="AI2290" s="179">
        <v>2.52934406839113</v>
      </c>
      <c r="AJ2290" s="179">
        <v>3.08329132303877</v>
      </c>
      <c r="AK2290" s="179">
        <v>3.67904591765982</v>
      </c>
      <c r="AL2290" s="179">
        <v>4.27480051228087</v>
      </c>
      <c r="AM2290" s="179">
        <v>4.88100694189527</v>
      </c>
      <c r="AN2290" s="179">
        <v>4.54654822210802</v>
      </c>
      <c r="AO2290" s="179">
        <v>4.20163766732741</v>
      </c>
      <c r="AP2290" s="179">
        <v>3.71040142263988</v>
      </c>
      <c r="AQ2290" s="179">
        <v>3.54317206274625</v>
      </c>
      <c r="AR2290" s="179">
        <v>3.07283948804542</v>
      </c>
      <c r="AS2290" s="177">
        <v>0.8</v>
      </c>
      <c r="AT2290" s="180">
        <v>1.03885642486467</v>
      </c>
      <c r="AU2290" s="181">
        <v>2283</v>
      </c>
    </row>
    <row r="2291" customHeight="1" spans="1:47">
      <c r="A2291" s="184" t="s">
        <v>2589</v>
      </c>
      <c r="B2291" s="185" t="s">
        <v>2604</v>
      </c>
      <c r="C2291" s="167" t="s">
        <v>2609</v>
      </c>
      <c r="D2291" s="186">
        <v>0</v>
      </c>
      <c r="E2291" s="186">
        <v>0.75</v>
      </c>
      <c r="F2291" s="186" t="s">
        <v>160</v>
      </c>
      <c r="G2291" s="186" t="s">
        <v>160</v>
      </c>
      <c r="H2291" s="186" t="s">
        <v>160</v>
      </c>
      <c r="I2291" s="186" t="s">
        <v>160</v>
      </c>
      <c r="J2291" s="186" t="s">
        <v>160</v>
      </c>
      <c r="K2291" s="186" t="s">
        <v>160</v>
      </c>
      <c r="L2291" s="171">
        <v>0.4505</v>
      </c>
      <c r="M2291" s="172">
        <v>261</v>
      </c>
      <c r="N2291" s="173">
        <v>112.08</v>
      </c>
      <c r="O2291" s="173">
        <v>24.57</v>
      </c>
      <c r="Q2291" s="175">
        <v>22.07</v>
      </c>
      <c r="S2291" s="174">
        <f t="shared" si="70"/>
        <v>0.980712</v>
      </c>
      <c r="T2291" s="177">
        <f t="shared" si="71"/>
        <v>-1</v>
      </c>
      <c r="U2291" s="203">
        <v>2.16</v>
      </c>
      <c r="V2291" s="203">
        <v>2.16</v>
      </c>
      <c r="W2291" s="203">
        <v>2.42</v>
      </c>
      <c r="X2291" s="203">
        <v>2.95</v>
      </c>
      <c r="Y2291" s="203">
        <v>3.52</v>
      </c>
      <c r="Z2291" s="203">
        <v>4.09</v>
      </c>
      <c r="AA2291" s="203">
        <v>4.67</v>
      </c>
      <c r="AB2291" s="203">
        <v>4.35</v>
      </c>
      <c r="AC2291" s="203">
        <v>4.02</v>
      </c>
      <c r="AD2291" s="203">
        <v>3.55</v>
      </c>
      <c r="AE2291" s="203">
        <v>3.39</v>
      </c>
      <c r="AF2291" s="203">
        <v>2.94</v>
      </c>
      <c r="AG2291" s="179">
        <v>2.25891784744145</v>
      </c>
      <c r="AH2291" s="179">
        <v>2.25891784744145</v>
      </c>
      <c r="AI2291" s="179">
        <v>2.53082462537422</v>
      </c>
      <c r="AJ2291" s="179">
        <v>3.08509613423717</v>
      </c>
      <c r="AK2291" s="179">
        <v>3.68119945508977</v>
      </c>
      <c r="AL2291" s="179">
        <v>4.27730277594238</v>
      </c>
      <c r="AM2291" s="179">
        <v>4.8838640497924</v>
      </c>
      <c r="AN2291" s="179">
        <v>4.54920955387514</v>
      </c>
      <c r="AO2291" s="179">
        <v>4.20409710496048</v>
      </c>
      <c r="AP2291" s="179">
        <v>3.71257331408201</v>
      </c>
      <c r="AQ2291" s="179">
        <v>3.54524606612339</v>
      </c>
      <c r="AR2291" s="179">
        <v>3.07463818123975</v>
      </c>
      <c r="AS2291" s="177">
        <v>0.8</v>
      </c>
      <c r="AT2291" s="180">
        <v>1.03828842396964</v>
      </c>
      <c r="AU2291" s="181">
        <v>2284</v>
      </c>
    </row>
    <row r="2292" customHeight="1" spans="1:47">
      <c r="A2292" s="184" t="s">
        <v>2589</v>
      </c>
      <c r="B2292" s="185" t="s">
        <v>2604</v>
      </c>
      <c r="C2292" s="167" t="s">
        <v>2610</v>
      </c>
      <c r="D2292" s="186">
        <v>0</v>
      </c>
      <c r="E2292" s="186">
        <v>0.75</v>
      </c>
      <c r="F2292" s="186" t="s">
        <v>160</v>
      </c>
      <c r="G2292" s="186" t="s">
        <v>160</v>
      </c>
      <c r="H2292" s="186" t="s">
        <v>160</v>
      </c>
      <c r="I2292" s="186" t="s">
        <v>160</v>
      </c>
      <c r="J2292" s="186" t="s">
        <v>160</v>
      </c>
      <c r="K2292" s="186" t="s">
        <v>160</v>
      </c>
      <c r="L2292" s="171">
        <v>0.4505</v>
      </c>
      <c r="M2292" s="172">
        <v>123</v>
      </c>
      <c r="N2292" s="173">
        <v>112.28</v>
      </c>
      <c r="O2292" s="173">
        <v>24.72</v>
      </c>
      <c r="Q2292" s="175">
        <v>22.22</v>
      </c>
      <c r="S2292" s="174">
        <f t="shared" si="70"/>
        <v>0.980712</v>
      </c>
      <c r="T2292" s="177">
        <f t="shared" si="71"/>
        <v>-1</v>
      </c>
      <c r="U2292" s="203">
        <v>2.16</v>
      </c>
      <c r="V2292" s="203">
        <v>2.16</v>
      </c>
      <c r="W2292" s="203">
        <v>2.42</v>
      </c>
      <c r="X2292" s="203">
        <v>2.95</v>
      </c>
      <c r="Y2292" s="203">
        <v>3.52</v>
      </c>
      <c r="Z2292" s="203">
        <v>4.09</v>
      </c>
      <c r="AA2292" s="203">
        <v>4.67</v>
      </c>
      <c r="AB2292" s="203">
        <v>4.35</v>
      </c>
      <c r="AC2292" s="203">
        <v>4.02</v>
      </c>
      <c r="AD2292" s="203">
        <v>3.55</v>
      </c>
      <c r="AE2292" s="203">
        <v>3.39</v>
      </c>
      <c r="AF2292" s="203">
        <v>2.94</v>
      </c>
      <c r="AG2292" s="179">
        <v>2.2611379487556</v>
      </c>
      <c r="AH2292" s="179">
        <v>2.2611379487556</v>
      </c>
      <c r="AI2292" s="179">
        <v>2.53331196110581</v>
      </c>
      <c r="AJ2292" s="179">
        <v>3.08812821705047</v>
      </c>
      <c r="AK2292" s="179">
        <v>3.68481739797209</v>
      </c>
      <c r="AL2292" s="179">
        <v>4.2815065788937</v>
      </c>
      <c r="AM2292" s="179">
        <v>4.88866399105956</v>
      </c>
      <c r="AN2292" s="179">
        <v>4.55368059124391</v>
      </c>
      <c r="AO2292" s="179">
        <v>4.20822896018403</v>
      </c>
      <c r="AP2292" s="179">
        <v>3.7162220917048</v>
      </c>
      <c r="AQ2292" s="179">
        <v>3.54873039179698</v>
      </c>
      <c r="AR2292" s="179">
        <v>3.07765998580623</v>
      </c>
      <c r="AS2292" s="177">
        <v>0.8</v>
      </c>
      <c r="AT2292" s="180">
        <v>1.04039691214059</v>
      </c>
      <c r="AU2292" s="181">
        <v>2285</v>
      </c>
    </row>
    <row r="2293" customHeight="1" spans="1:47">
      <c r="A2293" s="184" t="s">
        <v>2589</v>
      </c>
      <c r="B2293" s="185" t="s">
        <v>2604</v>
      </c>
      <c r="C2293" s="167" t="s">
        <v>2611</v>
      </c>
      <c r="D2293" s="186">
        <v>0</v>
      </c>
      <c r="E2293" s="186">
        <v>0.75</v>
      </c>
      <c r="F2293" s="186" t="s">
        <v>160</v>
      </c>
      <c r="G2293" s="186" t="s">
        <v>160</v>
      </c>
      <c r="H2293" s="186" t="s">
        <v>160</v>
      </c>
      <c r="I2293" s="186" t="s">
        <v>160</v>
      </c>
      <c r="J2293" s="186" t="s">
        <v>160</v>
      </c>
      <c r="K2293" s="186" t="s">
        <v>160</v>
      </c>
      <c r="L2293" s="171">
        <v>0.4505</v>
      </c>
      <c r="M2293" s="172">
        <v>489</v>
      </c>
      <c r="N2293" s="173">
        <v>112.98</v>
      </c>
      <c r="O2293" s="173">
        <v>23.73</v>
      </c>
      <c r="Q2293" s="175">
        <v>20.63</v>
      </c>
      <c r="S2293" s="174">
        <f t="shared" si="70"/>
        <v>1.067672</v>
      </c>
      <c r="T2293" s="177">
        <f t="shared" si="71"/>
        <v>-1</v>
      </c>
      <c r="U2293" s="203">
        <v>2.57</v>
      </c>
      <c r="V2293" s="203">
        <v>2.42</v>
      </c>
      <c r="W2293" s="203">
        <v>2.68</v>
      </c>
      <c r="X2293" s="203">
        <v>3.27</v>
      </c>
      <c r="Y2293" s="203">
        <v>3.9</v>
      </c>
      <c r="Z2293" s="203">
        <v>4.41</v>
      </c>
      <c r="AA2293" s="203">
        <v>4.83</v>
      </c>
      <c r="AB2293" s="203">
        <v>4.52</v>
      </c>
      <c r="AC2293" s="203">
        <v>4.29</v>
      </c>
      <c r="AD2293" s="203">
        <v>3.97</v>
      </c>
      <c r="AE2293" s="203">
        <v>3.67</v>
      </c>
      <c r="AF2293" s="203">
        <v>3.26</v>
      </c>
      <c r="AG2293" s="179">
        <v>2.66557174862692</v>
      </c>
      <c r="AH2293" s="179">
        <v>2.50999363100278</v>
      </c>
      <c r="AI2293" s="179">
        <v>2.77966236821796</v>
      </c>
      <c r="AJ2293" s="179">
        <v>3.39160296420624</v>
      </c>
      <c r="AK2293" s="179">
        <v>4.04503105822762</v>
      </c>
      <c r="AL2293" s="179">
        <v>4.5739966581497</v>
      </c>
      <c r="AM2293" s="179">
        <v>5.00961538749729</v>
      </c>
      <c r="AN2293" s="179">
        <v>4.68808727774073</v>
      </c>
      <c r="AO2293" s="179">
        <v>4.44953416405038</v>
      </c>
      <c r="AP2293" s="179">
        <v>4.11763417978555</v>
      </c>
      <c r="AQ2293" s="179">
        <v>3.80647794453727</v>
      </c>
      <c r="AR2293" s="179">
        <v>3.38123108969796</v>
      </c>
      <c r="AS2293" s="177">
        <v>0.8</v>
      </c>
      <c r="AT2293" s="180">
        <v>1.03985472946806</v>
      </c>
      <c r="AU2293" s="181">
        <v>2286</v>
      </c>
    </row>
    <row r="2294" customHeight="1" spans="1:47">
      <c r="A2294" s="184" t="s">
        <v>2589</v>
      </c>
      <c r="B2294" s="185" t="s">
        <v>2604</v>
      </c>
      <c r="C2294" s="167" t="s">
        <v>2612</v>
      </c>
      <c r="D2294" s="186">
        <v>0</v>
      </c>
      <c r="E2294" s="186">
        <v>0.75</v>
      </c>
      <c r="F2294" s="186" t="s">
        <v>160</v>
      </c>
      <c r="G2294" s="186" t="s">
        <v>160</v>
      </c>
      <c r="H2294" s="186" t="s">
        <v>160</v>
      </c>
      <c r="I2294" s="186" t="s">
        <v>160</v>
      </c>
      <c r="J2294" s="186" t="s">
        <v>160</v>
      </c>
      <c r="K2294" s="186" t="s">
        <v>160</v>
      </c>
      <c r="L2294" s="171">
        <v>0.4505</v>
      </c>
      <c r="M2294" s="172">
        <v>33</v>
      </c>
      <c r="N2294" s="173">
        <v>113.4</v>
      </c>
      <c r="O2294" s="173">
        <v>24.18</v>
      </c>
      <c r="Q2294" s="175">
        <v>22.28</v>
      </c>
      <c r="S2294" s="174">
        <f t="shared" si="70"/>
        <v>1.005128</v>
      </c>
      <c r="T2294" s="177">
        <f t="shared" si="71"/>
        <v>-1</v>
      </c>
      <c r="U2294" s="203">
        <v>2.36</v>
      </c>
      <c r="V2294" s="203">
        <v>2.24</v>
      </c>
      <c r="W2294" s="203">
        <v>2.39</v>
      </c>
      <c r="X2294" s="203">
        <v>2.98</v>
      </c>
      <c r="Y2294" s="203">
        <v>3.61</v>
      </c>
      <c r="Z2294" s="203">
        <v>4.14</v>
      </c>
      <c r="AA2294" s="203">
        <v>4.78</v>
      </c>
      <c r="AB2294" s="203">
        <v>4.39</v>
      </c>
      <c r="AC2294" s="203">
        <v>4.05</v>
      </c>
      <c r="AD2294" s="203">
        <v>3.7</v>
      </c>
      <c r="AE2294" s="203">
        <v>3.52</v>
      </c>
      <c r="AF2294" s="203">
        <v>3.06</v>
      </c>
      <c r="AG2294" s="179">
        <v>2.47123693698713</v>
      </c>
      <c r="AH2294" s="179">
        <v>2.34558082154711</v>
      </c>
      <c r="AI2294" s="179">
        <v>2.50265096584714</v>
      </c>
      <c r="AJ2294" s="179">
        <v>3.12046020009392</v>
      </c>
      <c r="AK2294" s="179">
        <v>3.78015480615404</v>
      </c>
      <c r="AL2294" s="179">
        <v>4.33513598268081</v>
      </c>
      <c r="AM2294" s="179">
        <v>5.00530193169427</v>
      </c>
      <c r="AN2294" s="179">
        <v>4.5969195565142</v>
      </c>
      <c r="AO2294" s="179">
        <v>4.2408938961008</v>
      </c>
      <c r="AP2294" s="179">
        <v>3.87439689273406</v>
      </c>
      <c r="AQ2294" s="179">
        <v>3.68591271957403</v>
      </c>
      <c r="AR2294" s="179">
        <v>3.2042309437206</v>
      </c>
      <c r="AS2294" s="177">
        <v>0.8</v>
      </c>
      <c r="AT2294" s="180">
        <v>1.05923444413659</v>
      </c>
      <c r="AU2294" s="181">
        <v>2287</v>
      </c>
    </row>
    <row r="2295" customHeight="1" spans="1:47">
      <c r="A2295" s="184" t="s">
        <v>2589</v>
      </c>
      <c r="B2295" s="185" t="s">
        <v>2604</v>
      </c>
      <c r="C2295" s="167" t="s">
        <v>2613</v>
      </c>
      <c r="D2295" s="186">
        <v>0</v>
      </c>
      <c r="E2295" s="186">
        <v>0.75</v>
      </c>
      <c r="F2295" s="186" t="s">
        <v>160</v>
      </c>
      <c r="G2295" s="186" t="s">
        <v>160</v>
      </c>
      <c r="H2295" s="186" t="s">
        <v>160</v>
      </c>
      <c r="I2295" s="186" t="s">
        <v>160</v>
      </c>
      <c r="J2295" s="186" t="s">
        <v>160</v>
      </c>
      <c r="K2295" s="186" t="s">
        <v>160</v>
      </c>
      <c r="L2295" s="171">
        <v>0.4505</v>
      </c>
      <c r="M2295" s="172">
        <v>102</v>
      </c>
      <c r="N2295" s="173">
        <v>112.38</v>
      </c>
      <c r="O2295" s="173">
        <v>24.78</v>
      </c>
      <c r="Q2295" s="175">
        <v>22.28</v>
      </c>
      <c r="S2295" s="174">
        <f t="shared" si="70"/>
        <v>0.980712</v>
      </c>
      <c r="T2295" s="177">
        <f t="shared" si="71"/>
        <v>-1</v>
      </c>
      <c r="U2295" s="203">
        <v>2.16</v>
      </c>
      <c r="V2295" s="203">
        <v>2.16</v>
      </c>
      <c r="W2295" s="203">
        <v>2.42</v>
      </c>
      <c r="X2295" s="203">
        <v>2.95</v>
      </c>
      <c r="Y2295" s="203">
        <v>3.52</v>
      </c>
      <c r="Z2295" s="203">
        <v>4.09</v>
      </c>
      <c r="AA2295" s="203">
        <v>4.67</v>
      </c>
      <c r="AB2295" s="203">
        <v>4.35</v>
      </c>
      <c r="AC2295" s="203">
        <v>4.02</v>
      </c>
      <c r="AD2295" s="203">
        <v>3.55</v>
      </c>
      <c r="AE2295" s="203">
        <v>3.39</v>
      </c>
      <c r="AF2295" s="203">
        <v>2.94</v>
      </c>
      <c r="AG2295" s="179">
        <v>2.26198370163718</v>
      </c>
      <c r="AH2295" s="179">
        <v>2.26198370163718</v>
      </c>
      <c r="AI2295" s="179">
        <v>2.53425951757499</v>
      </c>
      <c r="AJ2295" s="179">
        <v>3.08928329621744</v>
      </c>
      <c r="AK2295" s="179">
        <v>3.68619566192725</v>
      </c>
      <c r="AL2295" s="179">
        <v>4.28310802763706</v>
      </c>
      <c r="AM2295" s="179">
        <v>4.89049254011371</v>
      </c>
      <c r="AN2295" s="179">
        <v>4.55538384357487</v>
      </c>
      <c r="AO2295" s="179">
        <v>4.20980300026919</v>
      </c>
      <c r="AP2295" s="179">
        <v>3.71761210222777</v>
      </c>
      <c r="AQ2295" s="179">
        <v>3.55005775395835</v>
      </c>
      <c r="AR2295" s="179">
        <v>3.0788111494506</v>
      </c>
      <c r="AS2295" s="177">
        <v>0.8</v>
      </c>
      <c r="AT2295" s="180">
        <v>1.04009569954474</v>
      </c>
      <c r="AU2295" s="181">
        <v>2288</v>
      </c>
    </row>
    <row r="2296" customHeight="1" spans="1:47">
      <c r="A2296" s="184" t="s">
        <v>2589</v>
      </c>
      <c r="B2296" s="185" t="s">
        <v>2614</v>
      </c>
      <c r="C2296" s="167" t="s">
        <v>2615</v>
      </c>
      <c r="D2296" s="186">
        <v>0</v>
      </c>
      <c r="E2296" s="186">
        <v>0.75</v>
      </c>
      <c r="F2296" s="186" t="s">
        <v>160</v>
      </c>
      <c r="G2296" s="186" t="s">
        <v>160</v>
      </c>
      <c r="H2296" s="186" t="s">
        <v>160</v>
      </c>
      <c r="I2296" s="186" t="s">
        <v>160</v>
      </c>
      <c r="J2296" s="186" t="s">
        <v>160</v>
      </c>
      <c r="K2296" s="186" t="s">
        <v>160</v>
      </c>
      <c r="L2296" s="171">
        <v>0.4505</v>
      </c>
      <c r="M2296" s="172">
        <v>57</v>
      </c>
      <c r="N2296" s="173">
        <v>113.6</v>
      </c>
      <c r="O2296" s="173">
        <v>24.82</v>
      </c>
      <c r="Q2296" s="175">
        <v>23.02</v>
      </c>
      <c r="S2296" s="174">
        <f t="shared" si="70"/>
        <v>1.005128</v>
      </c>
      <c r="T2296" s="177">
        <f t="shared" si="71"/>
        <v>-1</v>
      </c>
      <c r="U2296" s="203">
        <v>2.36</v>
      </c>
      <c r="V2296" s="203">
        <v>2.24</v>
      </c>
      <c r="W2296" s="203">
        <v>2.39</v>
      </c>
      <c r="X2296" s="203">
        <v>2.98</v>
      </c>
      <c r="Y2296" s="203">
        <v>3.61</v>
      </c>
      <c r="Z2296" s="203">
        <v>4.14</v>
      </c>
      <c r="AA2296" s="203">
        <v>4.78</v>
      </c>
      <c r="AB2296" s="203">
        <v>4.39</v>
      </c>
      <c r="AC2296" s="203">
        <v>4.05</v>
      </c>
      <c r="AD2296" s="203">
        <v>3.7</v>
      </c>
      <c r="AE2296" s="203">
        <v>3.52</v>
      </c>
      <c r="AF2296" s="203">
        <v>3.06</v>
      </c>
      <c r="AG2296" s="179">
        <v>2.48130498802143</v>
      </c>
      <c r="AH2296" s="179">
        <v>2.35513693778305</v>
      </c>
      <c r="AI2296" s="179">
        <v>2.51284700058102</v>
      </c>
      <c r="AJ2296" s="179">
        <v>3.13317324758638</v>
      </c>
      <c r="AK2296" s="179">
        <v>3.79555551133786</v>
      </c>
      <c r="AL2296" s="179">
        <v>4.35279773322403</v>
      </c>
      <c r="AM2296" s="179">
        <v>5.02569400116204</v>
      </c>
      <c r="AN2296" s="179">
        <v>4.61564783788731</v>
      </c>
      <c r="AO2296" s="179">
        <v>4.25817169554524</v>
      </c>
      <c r="AP2296" s="179">
        <v>3.89018154901664</v>
      </c>
      <c r="AQ2296" s="179">
        <v>3.70092947365908</v>
      </c>
      <c r="AR2296" s="179">
        <v>3.21728528107863</v>
      </c>
      <c r="AS2296" s="177">
        <v>0.8</v>
      </c>
      <c r="AT2296" s="180">
        <v>1.05821851674601</v>
      </c>
      <c r="AU2296" s="181">
        <v>2289</v>
      </c>
    </row>
    <row r="2297" customHeight="1" spans="1:47">
      <c r="A2297" s="184" t="s">
        <v>2589</v>
      </c>
      <c r="B2297" s="185" t="s">
        <v>2614</v>
      </c>
      <c r="C2297" s="167" t="s">
        <v>2616</v>
      </c>
      <c r="D2297" s="186">
        <v>0</v>
      </c>
      <c r="E2297" s="186">
        <v>0.75</v>
      </c>
      <c r="F2297" s="186" t="s">
        <v>160</v>
      </c>
      <c r="G2297" s="186" t="s">
        <v>160</v>
      </c>
      <c r="H2297" s="186" t="s">
        <v>160</v>
      </c>
      <c r="I2297" s="186" t="s">
        <v>160</v>
      </c>
      <c r="J2297" s="186" t="s">
        <v>160</v>
      </c>
      <c r="K2297" s="186" t="s">
        <v>160</v>
      </c>
      <c r="L2297" s="171">
        <v>0.4505</v>
      </c>
      <c r="M2297" s="172">
        <v>54</v>
      </c>
      <c r="N2297" s="173">
        <v>113.57</v>
      </c>
      <c r="O2297" s="173">
        <v>24.8</v>
      </c>
      <c r="Q2297" s="175">
        <v>23</v>
      </c>
      <c r="S2297" s="174">
        <f t="shared" si="70"/>
        <v>1.005128</v>
      </c>
      <c r="T2297" s="177">
        <f t="shared" si="71"/>
        <v>-1</v>
      </c>
      <c r="U2297" s="203">
        <v>2.36</v>
      </c>
      <c r="V2297" s="203">
        <v>2.24</v>
      </c>
      <c r="W2297" s="203">
        <v>2.39</v>
      </c>
      <c r="X2297" s="203">
        <v>2.98</v>
      </c>
      <c r="Y2297" s="203">
        <v>3.61</v>
      </c>
      <c r="Z2297" s="203">
        <v>4.14</v>
      </c>
      <c r="AA2297" s="203">
        <v>4.78</v>
      </c>
      <c r="AB2297" s="203">
        <v>4.39</v>
      </c>
      <c r="AC2297" s="203">
        <v>4.05</v>
      </c>
      <c r="AD2297" s="203">
        <v>3.7</v>
      </c>
      <c r="AE2297" s="203">
        <v>3.52</v>
      </c>
      <c r="AF2297" s="203">
        <v>3.06</v>
      </c>
      <c r="AG2297" s="179">
        <v>2.48104201653919</v>
      </c>
      <c r="AH2297" s="179">
        <v>2.35488733773211</v>
      </c>
      <c r="AI2297" s="179">
        <v>2.51258068624096</v>
      </c>
      <c r="AJ2297" s="179">
        <v>3.13284119037575</v>
      </c>
      <c r="AK2297" s="179">
        <v>3.79515325411291</v>
      </c>
      <c r="AL2297" s="179">
        <v>4.35233641884417</v>
      </c>
      <c r="AM2297" s="179">
        <v>5.02516137248191</v>
      </c>
      <c r="AN2297" s="179">
        <v>4.61515866635891</v>
      </c>
      <c r="AO2297" s="179">
        <v>4.25772040973886</v>
      </c>
      <c r="AP2297" s="179">
        <v>3.88976926321822</v>
      </c>
      <c r="AQ2297" s="179">
        <v>3.7005372450076</v>
      </c>
      <c r="AR2297" s="179">
        <v>3.21694430958047</v>
      </c>
      <c r="AS2297" s="177">
        <v>0.8</v>
      </c>
      <c r="AT2297" s="180">
        <v>1.05999009260892</v>
      </c>
      <c r="AU2297" s="181">
        <v>2290</v>
      </c>
    </row>
    <row r="2298" customHeight="1" spans="1:47">
      <c r="A2298" s="184" t="s">
        <v>2589</v>
      </c>
      <c r="B2298" s="185" t="s">
        <v>2614</v>
      </c>
      <c r="C2298" s="167" t="s">
        <v>2617</v>
      </c>
      <c r="D2298" s="186">
        <v>0</v>
      </c>
      <c r="E2298" s="186">
        <v>0.75</v>
      </c>
      <c r="F2298" s="186" t="s">
        <v>160</v>
      </c>
      <c r="G2298" s="186" t="s">
        <v>160</v>
      </c>
      <c r="H2298" s="186" t="s">
        <v>160</v>
      </c>
      <c r="I2298" s="186" t="s">
        <v>160</v>
      </c>
      <c r="J2298" s="186" t="s">
        <v>160</v>
      </c>
      <c r="K2298" s="186" t="s">
        <v>160</v>
      </c>
      <c r="L2298" s="171">
        <v>0.4505</v>
      </c>
      <c r="M2298" s="172">
        <v>118</v>
      </c>
      <c r="N2298" s="173">
        <v>113.6</v>
      </c>
      <c r="O2298" s="173">
        <v>24.8</v>
      </c>
      <c r="Q2298" s="175">
        <v>23</v>
      </c>
      <c r="S2298" s="174">
        <f t="shared" si="70"/>
        <v>1.005128</v>
      </c>
      <c r="T2298" s="177">
        <f t="shared" si="71"/>
        <v>-1</v>
      </c>
      <c r="U2298" s="203">
        <v>2.36</v>
      </c>
      <c r="V2298" s="203">
        <v>2.24</v>
      </c>
      <c r="W2298" s="203">
        <v>2.39</v>
      </c>
      <c r="X2298" s="203">
        <v>2.98</v>
      </c>
      <c r="Y2298" s="203">
        <v>3.61</v>
      </c>
      <c r="Z2298" s="203">
        <v>4.14</v>
      </c>
      <c r="AA2298" s="203">
        <v>4.78</v>
      </c>
      <c r="AB2298" s="203">
        <v>4.39</v>
      </c>
      <c r="AC2298" s="203">
        <v>4.05</v>
      </c>
      <c r="AD2298" s="203">
        <v>3.7</v>
      </c>
      <c r="AE2298" s="203">
        <v>3.52</v>
      </c>
      <c r="AF2298" s="203">
        <v>3.06</v>
      </c>
      <c r="AG2298" s="179">
        <v>2.48104201653919</v>
      </c>
      <c r="AH2298" s="179">
        <v>2.35488733773211</v>
      </c>
      <c r="AI2298" s="179">
        <v>2.51258068624096</v>
      </c>
      <c r="AJ2298" s="179">
        <v>3.13284119037575</v>
      </c>
      <c r="AK2298" s="179">
        <v>3.79515325411291</v>
      </c>
      <c r="AL2298" s="179">
        <v>4.35233641884417</v>
      </c>
      <c r="AM2298" s="179">
        <v>5.02516137248191</v>
      </c>
      <c r="AN2298" s="179">
        <v>4.61515866635891</v>
      </c>
      <c r="AO2298" s="179">
        <v>4.25772040973886</v>
      </c>
      <c r="AP2298" s="179">
        <v>3.88976926321822</v>
      </c>
      <c r="AQ2298" s="179">
        <v>3.7005372450076</v>
      </c>
      <c r="AR2298" s="179">
        <v>3.21694430958047</v>
      </c>
      <c r="AS2298" s="177">
        <v>0.8</v>
      </c>
      <c r="AT2298" s="180">
        <v>1.05821851674601</v>
      </c>
      <c r="AU2298" s="181">
        <v>2291</v>
      </c>
    </row>
    <row r="2299" customHeight="1" spans="1:47">
      <c r="A2299" s="184" t="s">
        <v>2589</v>
      </c>
      <c r="B2299" s="185" t="s">
        <v>2614</v>
      </c>
      <c r="C2299" s="167" t="s">
        <v>2618</v>
      </c>
      <c r="D2299" s="186">
        <v>0</v>
      </c>
      <c r="E2299" s="186">
        <v>0.75</v>
      </c>
      <c r="F2299" s="186" t="s">
        <v>160</v>
      </c>
      <c r="G2299" s="186" t="s">
        <v>160</v>
      </c>
      <c r="H2299" s="186" t="s">
        <v>160</v>
      </c>
      <c r="I2299" s="186" t="s">
        <v>160</v>
      </c>
      <c r="J2299" s="186" t="s">
        <v>160</v>
      </c>
      <c r="K2299" s="186" t="s">
        <v>160</v>
      </c>
      <c r="L2299" s="171">
        <v>0.4505</v>
      </c>
      <c r="M2299" s="172">
        <v>68</v>
      </c>
      <c r="N2299" s="173">
        <v>113.6</v>
      </c>
      <c r="O2299" s="173">
        <v>24.68</v>
      </c>
      <c r="Q2299" s="175">
        <v>22.88</v>
      </c>
      <c r="S2299" s="174">
        <f t="shared" si="70"/>
        <v>1.005128</v>
      </c>
      <c r="T2299" s="177">
        <f t="shared" si="71"/>
        <v>-1</v>
      </c>
      <c r="U2299" s="203">
        <v>2.36</v>
      </c>
      <c r="V2299" s="203">
        <v>2.24</v>
      </c>
      <c r="W2299" s="203">
        <v>2.39</v>
      </c>
      <c r="X2299" s="203">
        <v>2.98</v>
      </c>
      <c r="Y2299" s="203">
        <v>3.61</v>
      </c>
      <c r="Z2299" s="203">
        <v>4.14</v>
      </c>
      <c r="AA2299" s="203">
        <v>4.78</v>
      </c>
      <c r="AB2299" s="203">
        <v>4.39</v>
      </c>
      <c r="AC2299" s="203">
        <v>4.05</v>
      </c>
      <c r="AD2299" s="203">
        <v>3.7</v>
      </c>
      <c r="AE2299" s="203">
        <v>3.52</v>
      </c>
      <c r="AF2299" s="203">
        <v>3.06</v>
      </c>
      <c r="AG2299" s="179">
        <v>2.47906973042239</v>
      </c>
      <c r="AH2299" s="179">
        <v>2.35301533735007</v>
      </c>
      <c r="AI2299" s="179">
        <v>2.51058332869048</v>
      </c>
      <c r="AJ2299" s="179">
        <v>3.13035076129607</v>
      </c>
      <c r="AK2299" s="179">
        <v>3.79213632492578</v>
      </c>
      <c r="AL2299" s="179">
        <v>4.34887656099522</v>
      </c>
      <c r="AM2299" s="179">
        <v>5.02116665738095</v>
      </c>
      <c r="AN2299" s="179">
        <v>4.61148987989589</v>
      </c>
      <c r="AO2299" s="179">
        <v>4.25433576619097</v>
      </c>
      <c r="AP2299" s="179">
        <v>3.88667711973002</v>
      </c>
      <c r="AQ2299" s="179">
        <v>3.69759553012154</v>
      </c>
      <c r="AR2299" s="179">
        <v>3.21438702334429</v>
      </c>
      <c r="AS2299" s="177">
        <v>0.8</v>
      </c>
      <c r="AT2299" s="180">
        <v>1.05510356582118</v>
      </c>
      <c r="AU2299" s="181">
        <v>2292</v>
      </c>
    </row>
    <row r="2300" customHeight="1" spans="1:47">
      <c r="A2300" s="184" t="s">
        <v>2589</v>
      </c>
      <c r="B2300" s="185" t="s">
        <v>2614</v>
      </c>
      <c r="C2300" s="167" t="s">
        <v>2619</v>
      </c>
      <c r="D2300" s="186">
        <v>0</v>
      </c>
      <c r="E2300" s="186">
        <v>0.75</v>
      </c>
      <c r="F2300" s="186" t="s">
        <v>160</v>
      </c>
      <c r="G2300" s="186" t="s">
        <v>160</v>
      </c>
      <c r="H2300" s="186" t="s">
        <v>160</v>
      </c>
      <c r="I2300" s="186" t="s">
        <v>160</v>
      </c>
      <c r="J2300" s="186" t="s">
        <v>160</v>
      </c>
      <c r="K2300" s="186" t="s">
        <v>160</v>
      </c>
      <c r="L2300" s="171">
        <v>0.4505</v>
      </c>
      <c r="M2300" s="172">
        <v>104</v>
      </c>
      <c r="N2300" s="173">
        <v>114.07</v>
      </c>
      <c r="O2300" s="173">
        <v>24.95</v>
      </c>
      <c r="Q2300" s="175">
        <v>21.85</v>
      </c>
      <c r="S2300" s="174">
        <f t="shared" si="70"/>
        <v>1.039192</v>
      </c>
      <c r="T2300" s="177">
        <f t="shared" si="71"/>
        <v>-1</v>
      </c>
      <c r="U2300" s="203">
        <v>2.57</v>
      </c>
      <c r="V2300" s="203">
        <v>2.42</v>
      </c>
      <c r="W2300" s="203">
        <v>2.54</v>
      </c>
      <c r="X2300" s="203">
        <v>3.13</v>
      </c>
      <c r="Y2300" s="203">
        <v>3.72</v>
      </c>
      <c r="Z2300" s="203">
        <v>4.27</v>
      </c>
      <c r="AA2300" s="203">
        <v>4.98</v>
      </c>
      <c r="AB2300" s="203">
        <v>4.46</v>
      </c>
      <c r="AC2300" s="203">
        <v>4.01</v>
      </c>
      <c r="AD2300" s="203">
        <v>3.78</v>
      </c>
      <c r="AE2300" s="203">
        <v>3.56</v>
      </c>
      <c r="AF2300" s="203">
        <v>3.18</v>
      </c>
      <c r="AG2300" s="179">
        <v>2.67944841761676</v>
      </c>
      <c r="AH2300" s="179">
        <v>2.52306037767804</v>
      </c>
      <c r="AI2300" s="179">
        <v>2.64817080962902</v>
      </c>
      <c r="AJ2300" s="179">
        <v>3.26329710005466</v>
      </c>
      <c r="AK2300" s="179">
        <v>3.8784233904803</v>
      </c>
      <c r="AL2300" s="179">
        <v>4.45184620358894</v>
      </c>
      <c r="AM2300" s="179">
        <v>5.19208292596556</v>
      </c>
      <c r="AN2300" s="179">
        <v>4.64993772084466</v>
      </c>
      <c r="AO2300" s="179">
        <v>4.18077360102849</v>
      </c>
      <c r="AP2300" s="179">
        <v>3.94097860645579</v>
      </c>
      <c r="AQ2300" s="179">
        <v>3.71160948121233</v>
      </c>
      <c r="AR2300" s="179">
        <v>3.3154264467009</v>
      </c>
      <c r="AS2300" s="177">
        <v>0.8</v>
      </c>
      <c r="AT2300" s="180">
        <v>1.05700947919028</v>
      </c>
      <c r="AU2300" s="181">
        <v>2293</v>
      </c>
    </row>
    <row r="2301" customHeight="1" spans="1:47">
      <c r="A2301" s="184" t="s">
        <v>2589</v>
      </c>
      <c r="B2301" s="185" t="s">
        <v>2614</v>
      </c>
      <c r="C2301" s="167" t="s">
        <v>2620</v>
      </c>
      <c r="D2301" s="186">
        <v>0</v>
      </c>
      <c r="E2301" s="186">
        <v>0.75</v>
      </c>
      <c r="F2301" s="186" t="s">
        <v>160</v>
      </c>
      <c r="G2301" s="186" t="s">
        <v>160</v>
      </c>
      <c r="H2301" s="186" t="s">
        <v>160</v>
      </c>
      <c r="I2301" s="186" t="s">
        <v>160</v>
      </c>
      <c r="J2301" s="186" t="s">
        <v>160</v>
      </c>
      <c r="K2301" s="186" t="s">
        <v>160</v>
      </c>
      <c r="L2301" s="171">
        <v>0.4505</v>
      </c>
      <c r="M2301" s="172">
        <v>101</v>
      </c>
      <c r="N2301" s="173">
        <v>113.75</v>
      </c>
      <c r="O2301" s="173">
        <v>25.08</v>
      </c>
      <c r="Q2301" s="175">
        <v>23.18</v>
      </c>
      <c r="S2301" s="174">
        <f t="shared" si="70"/>
        <v>0.978104</v>
      </c>
      <c r="T2301" s="177">
        <f t="shared" si="71"/>
        <v>-1</v>
      </c>
      <c r="U2301" s="203">
        <v>1.99</v>
      </c>
      <c r="V2301" s="203">
        <v>2.11</v>
      </c>
      <c r="W2301" s="203">
        <v>2.43</v>
      </c>
      <c r="X2301" s="203">
        <v>3.17</v>
      </c>
      <c r="Y2301" s="203">
        <v>3.74</v>
      </c>
      <c r="Z2301" s="203">
        <v>4.41</v>
      </c>
      <c r="AA2301" s="203">
        <v>5.14</v>
      </c>
      <c r="AB2301" s="203">
        <v>4.36</v>
      </c>
      <c r="AC2301" s="203">
        <v>3.73</v>
      </c>
      <c r="AD2301" s="203">
        <v>3.18</v>
      </c>
      <c r="AE2301" s="203">
        <v>3.14</v>
      </c>
      <c r="AF2301" s="203">
        <v>2.71</v>
      </c>
      <c r="AG2301" s="179">
        <v>2.09193901670988</v>
      </c>
      <c r="AH2301" s="179">
        <v>2.21808609309439</v>
      </c>
      <c r="AI2301" s="179">
        <v>2.55447829678644</v>
      </c>
      <c r="AJ2301" s="179">
        <v>3.33238526782428</v>
      </c>
      <c r="AK2301" s="179">
        <v>3.93158388065073</v>
      </c>
      <c r="AL2301" s="179">
        <v>4.63590505713094</v>
      </c>
      <c r="AM2301" s="179">
        <v>5.40329977180341</v>
      </c>
      <c r="AN2301" s="179">
        <v>4.58334377530406</v>
      </c>
      <c r="AO2301" s="179">
        <v>3.92107162428535</v>
      </c>
      <c r="AP2301" s="179">
        <v>3.34289752418966</v>
      </c>
      <c r="AQ2301" s="179">
        <v>3.30084849872815</v>
      </c>
      <c r="AR2301" s="179">
        <v>2.84882147501697</v>
      </c>
      <c r="AS2301" s="177">
        <v>0.8</v>
      </c>
      <c r="AT2301" s="180">
        <v>1.09062083126716</v>
      </c>
      <c r="AU2301" s="181">
        <v>2294</v>
      </c>
    </row>
    <row r="2302" customHeight="1" spans="1:47">
      <c r="A2302" s="184" t="s">
        <v>2589</v>
      </c>
      <c r="B2302" s="185" t="s">
        <v>2614</v>
      </c>
      <c r="C2302" s="167" t="s">
        <v>2621</v>
      </c>
      <c r="D2302" s="186">
        <v>0</v>
      </c>
      <c r="E2302" s="186">
        <v>0.75</v>
      </c>
      <c r="F2302" s="186" t="s">
        <v>160</v>
      </c>
      <c r="G2302" s="186" t="s">
        <v>160</v>
      </c>
      <c r="H2302" s="186" t="s">
        <v>160</v>
      </c>
      <c r="I2302" s="186" t="s">
        <v>160</v>
      </c>
      <c r="J2302" s="186" t="s">
        <v>160</v>
      </c>
      <c r="K2302" s="186" t="s">
        <v>160</v>
      </c>
      <c r="L2302" s="171">
        <v>0.4505</v>
      </c>
      <c r="M2302" s="172">
        <v>148</v>
      </c>
      <c r="N2302" s="173">
        <v>114.13</v>
      </c>
      <c r="O2302" s="173">
        <v>24.35</v>
      </c>
      <c r="Q2302" s="175">
        <v>20.95</v>
      </c>
      <c r="S2302" s="174">
        <f t="shared" si="70"/>
        <v>1.039192</v>
      </c>
      <c r="T2302" s="177">
        <f t="shared" si="71"/>
        <v>-1</v>
      </c>
      <c r="U2302" s="203">
        <v>2.57</v>
      </c>
      <c r="V2302" s="203">
        <v>2.42</v>
      </c>
      <c r="W2302" s="203">
        <v>2.54</v>
      </c>
      <c r="X2302" s="203">
        <v>3.13</v>
      </c>
      <c r="Y2302" s="203">
        <v>3.72</v>
      </c>
      <c r="Z2302" s="203">
        <v>4.27</v>
      </c>
      <c r="AA2302" s="203">
        <v>4.98</v>
      </c>
      <c r="AB2302" s="203">
        <v>4.46</v>
      </c>
      <c r="AC2302" s="203">
        <v>4.01</v>
      </c>
      <c r="AD2302" s="203">
        <v>3.78</v>
      </c>
      <c r="AE2302" s="203">
        <v>3.56</v>
      </c>
      <c r="AF2302" s="203">
        <v>3.18</v>
      </c>
      <c r="AG2302" s="179">
        <v>2.67297885280102</v>
      </c>
      <c r="AH2302" s="179">
        <v>2.51696841392159</v>
      </c>
      <c r="AI2302" s="179">
        <v>2.64177676502514</v>
      </c>
      <c r="AJ2302" s="179">
        <v>3.25541782461759</v>
      </c>
      <c r="AK2302" s="179">
        <v>3.86905888421004</v>
      </c>
      <c r="AL2302" s="179">
        <v>4.44109716010131</v>
      </c>
      <c r="AM2302" s="179">
        <v>5.17954657079731</v>
      </c>
      <c r="AN2302" s="179">
        <v>4.63871038268193</v>
      </c>
      <c r="AO2302" s="179">
        <v>4.17067906604362</v>
      </c>
      <c r="AP2302" s="179">
        <v>3.93146305976182</v>
      </c>
      <c r="AQ2302" s="179">
        <v>3.70264774940531</v>
      </c>
      <c r="AR2302" s="179">
        <v>3.30742130424407</v>
      </c>
      <c r="AS2302" s="177">
        <v>0.8</v>
      </c>
      <c r="AT2302" s="180">
        <v>1.06153497393013</v>
      </c>
      <c r="AU2302" s="181">
        <v>2295</v>
      </c>
    </row>
    <row r="2303" customHeight="1" spans="1:47">
      <c r="A2303" s="184" t="s">
        <v>2589</v>
      </c>
      <c r="B2303" s="185" t="s">
        <v>2614</v>
      </c>
      <c r="C2303" s="167" t="s">
        <v>2622</v>
      </c>
      <c r="D2303" s="186">
        <v>0</v>
      </c>
      <c r="E2303" s="186">
        <v>0.75</v>
      </c>
      <c r="F2303" s="186" t="s">
        <v>160</v>
      </c>
      <c r="G2303" s="186" t="s">
        <v>160</v>
      </c>
      <c r="H2303" s="186" t="s">
        <v>160</v>
      </c>
      <c r="I2303" s="186" t="s">
        <v>160</v>
      </c>
      <c r="J2303" s="186" t="s">
        <v>160</v>
      </c>
      <c r="K2303" s="186" t="s">
        <v>160</v>
      </c>
      <c r="L2303" s="171">
        <v>0.4505</v>
      </c>
      <c r="M2303" s="172">
        <v>86</v>
      </c>
      <c r="N2303" s="173">
        <v>113.27</v>
      </c>
      <c r="O2303" s="173">
        <v>24.78</v>
      </c>
      <c r="Q2303" s="175">
        <v>22.98</v>
      </c>
      <c r="S2303" s="174">
        <f t="shared" si="70"/>
        <v>1.005128</v>
      </c>
      <c r="T2303" s="177">
        <f t="shared" si="71"/>
        <v>-1</v>
      </c>
      <c r="U2303" s="203">
        <v>2.36</v>
      </c>
      <c r="V2303" s="203">
        <v>2.24</v>
      </c>
      <c r="W2303" s="203">
        <v>2.39</v>
      </c>
      <c r="X2303" s="203">
        <v>2.98</v>
      </c>
      <c r="Y2303" s="203">
        <v>3.61</v>
      </c>
      <c r="Z2303" s="203">
        <v>4.14</v>
      </c>
      <c r="AA2303" s="203">
        <v>4.78</v>
      </c>
      <c r="AB2303" s="203">
        <v>4.39</v>
      </c>
      <c r="AC2303" s="203">
        <v>4.05</v>
      </c>
      <c r="AD2303" s="203">
        <v>3.7</v>
      </c>
      <c r="AE2303" s="203">
        <v>3.52</v>
      </c>
      <c r="AF2303" s="203">
        <v>3.06</v>
      </c>
      <c r="AG2303" s="179">
        <v>2.48077904505695</v>
      </c>
      <c r="AH2303" s="179">
        <v>2.35463773768117</v>
      </c>
      <c r="AI2303" s="179">
        <v>2.51231437190089</v>
      </c>
      <c r="AJ2303" s="179">
        <v>3.13250913316513</v>
      </c>
      <c r="AK2303" s="179">
        <v>3.79475099688796</v>
      </c>
      <c r="AL2303" s="179">
        <v>4.35187510446431</v>
      </c>
      <c r="AM2303" s="179">
        <v>5.02462874380179</v>
      </c>
      <c r="AN2303" s="179">
        <v>4.61466949483051</v>
      </c>
      <c r="AO2303" s="179">
        <v>4.25726912393247</v>
      </c>
      <c r="AP2303" s="179">
        <v>3.88935697741979</v>
      </c>
      <c r="AQ2303" s="179">
        <v>3.70014501635613</v>
      </c>
      <c r="AR2303" s="179">
        <v>3.21660333808231</v>
      </c>
      <c r="AS2303" s="177">
        <v>0.8</v>
      </c>
      <c r="AT2303" s="180">
        <v>1.05700947919028</v>
      </c>
      <c r="AU2303" s="181">
        <v>2296</v>
      </c>
    </row>
    <row r="2304" customHeight="1" spans="1:47">
      <c r="A2304" s="184" t="s">
        <v>2589</v>
      </c>
      <c r="B2304" s="185" t="s">
        <v>2614</v>
      </c>
      <c r="C2304" s="167" t="s">
        <v>2623</v>
      </c>
      <c r="D2304" s="186">
        <v>0</v>
      </c>
      <c r="E2304" s="186">
        <v>0.75</v>
      </c>
      <c r="F2304" s="186" t="s">
        <v>160</v>
      </c>
      <c r="G2304" s="186" t="s">
        <v>160</v>
      </c>
      <c r="H2304" s="186" t="s">
        <v>160</v>
      </c>
      <c r="I2304" s="186" t="s">
        <v>160</v>
      </c>
      <c r="J2304" s="186" t="s">
        <v>160</v>
      </c>
      <c r="K2304" s="186" t="s">
        <v>160</v>
      </c>
      <c r="L2304" s="171">
        <v>0.4505</v>
      </c>
      <c r="M2304" s="172">
        <v>162</v>
      </c>
      <c r="N2304" s="173">
        <v>114.2</v>
      </c>
      <c r="O2304" s="173">
        <v>24.07</v>
      </c>
      <c r="Q2304" s="175">
        <v>20.67</v>
      </c>
      <c r="S2304" s="174">
        <f t="shared" si="70"/>
        <v>1.039192</v>
      </c>
      <c r="T2304" s="177">
        <f t="shared" si="71"/>
        <v>-1</v>
      </c>
      <c r="U2304" s="203">
        <v>2.57</v>
      </c>
      <c r="V2304" s="203">
        <v>2.42</v>
      </c>
      <c r="W2304" s="203">
        <v>2.54</v>
      </c>
      <c r="X2304" s="203">
        <v>3.13</v>
      </c>
      <c r="Y2304" s="203">
        <v>3.72</v>
      </c>
      <c r="Z2304" s="203">
        <v>4.27</v>
      </c>
      <c r="AA2304" s="203">
        <v>4.98</v>
      </c>
      <c r="AB2304" s="203">
        <v>4.46</v>
      </c>
      <c r="AC2304" s="203">
        <v>4.01</v>
      </c>
      <c r="AD2304" s="203">
        <v>3.78</v>
      </c>
      <c r="AE2304" s="203">
        <v>3.56</v>
      </c>
      <c r="AF2304" s="203">
        <v>3.18</v>
      </c>
      <c r="AG2304" s="179">
        <v>2.66848774817358</v>
      </c>
      <c r="AH2304" s="179">
        <v>2.51273943602337</v>
      </c>
      <c r="AI2304" s="179">
        <v>2.63733808574354</v>
      </c>
      <c r="AJ2304" s="179">
        <v>3.24994811353436</v>
      </c>
      <c r="AK2304" s="179">
        <v>3.86255814132518</v>
      </c>
      <c r="AL2304" s="179">
        <v>4.43363528587595</v>
      </c>
      <c r="AM2304" s="179">
        <v>5.17084396338694</v>
      </c>
      <c r="AN2304" s="179">
        <v>4.63091648126622</v>
      </c>
      <c r="AO2304" s="179">
        <v>4.16367154481559</v>
      </c>
      <c r="AP2304" s="179">
        <v>3.92485746618527</v>
      </c>
      <c r="AQ2304" s="179">
        <v>3.69642660836496</v>
      </c>
      <c r="AR2304" s="179">
        <v>3.30186421758443</v>
      </c>
      <c r="AS2304" s="177">
        <v>0.8</v>
      </c>
      <c r="AT2304" s="180">
        <v>1.05854596441735</v>
      </c>
      <c r="AU2304" s="181">
        <v>2297</v>
      </c>
    </row>
    <row r="2305" customHeight="1" spans="1:47">
      <c r="A2305" s="184" t="s">
        <v>2589</v>
      </c>
      <c r="B2305" s="185" t="s">
        <v>2614</v>
      </c>
      <c r="C2305" s="167" t="s">
        <v>2624</v>
      </c>
      <c r="D2305" s="186">
        <v>0</v>
      </c>
      <c r="E2305" s="186">
        <v>0.75</v>
      </c>
      <c r="F2305" s="186" t="s">
        <v>160</v>
      </c>
      <c r="G2305" s="186" t="s">
        <v>160</v>
      </c>
      <c r="H2305" s="186" t="s">
        <v>160</v>
      </c>
      <c r="I2305" s="186" t="s">
        <v>160</v>
      </c>
      <c r="J2305" s="186" t="s">
        <v>160</v>
      </c>
      <c r="K2305" s="186" t="s">
        <v>160</v>
      </c>
      <c r="L2305" s="171">
        <v>0.4505</v>
      </c>
      <c r="M2305" s="172">
        <v>98</v>
      </c>
      <c r="N2305" s="173">
        <v>113.35</v>
      </c>
      <c r="O2305" s="173">
        <v>25.13</v>
      </c>
      <c r="Q2305" s="175">
        <v>23.23</v>
      </c>
      <c r="S2305" s="174">
        <f t="shared" si="70"/>
        <v>0.978104</v>
      </c>
      <c r="T2305" s="177">
        <f t="shared" si="71"/>
        <v>-1</v>
      </c>
      <c r="U2305" s="203">
        <v>1.99</v>
      </c>
      <c r="V2305" s="203">
        <v>2.11</v>
      </c>
      <c r="W2305" s="203">
        <v>2.43</v>
      </c>
      <c r="X2305" s="203">
        <v>3.17</v>
      </c>
      <c r="Y2305" s="203">
        <v>3.74</v>
      </c>
      <c r="Z2305" s="203">
        <v>4.41</v>
      </c>
      <c r="AA2305" s="203">
        <v>5.14</v>
      </c>
      <c r="AB2305" s="203">
        <v>4.36</v>
      </c>
      <c r="AC2305" s="203">
        <v>3.73</v>
      </c>
      <c r="AD2305" s="203">
        <v>3.18</v>
      </c>
      <c r="AE2305" s="203">
        <v>3.14</v>
      </c>
      <c r="AF2305" s="203">
        <v>2.71</v>
      </c>
      <c r="AG2305" s="179">
        <v>2.09270400693587</v>
      </c>
      <c r="AH2305" s="179">
        <v>2.21889721338426</v>
      </c>
      <c r="AI2305" s="179">
        <v>2.55541243057998</v>
      </c>
      <c r="AJ2305" s="179">
        <v>3.33360387034508</v>
      </c>
      <c r="AK2305" s="179">
        <v>3.93302160097495</v>
      </c>
      <c r="AL2305" s="179">
        <v>4.63760033697848</v>
      </c>
      <c r="AM2305" s="179">
        <v>5.40527567620621</v>
      </c>
      <c r="AN2305" s="179">
        <v>4.58501983429165</v>
      </c>
      <c r="AO2305" s="179">
        <v>3.92250550043758</v>
      </c>
      <c r="AP2305" s="179">
        <v>3.34411997088244</v>
      </c>
      <c r="AQ2305" s="179">
        <v>3.30205556873298</v>
      </c>
      <c r="AR2305" s="179">
        <v>2.84986324562623</v>
      </c>
      <c r="AS2305" s="177">
        <v>0.8</v>
      </c>
      <c r="AT2305" s="180">
        <v>1.02839138623916</v>
      </c>
      <c r="AU2305" s="181">
        <v>2298</v>
      </c>
    </row>
    <row r="2306" customHeight="1" spans="1:47">
      <c r="A2306" s="184" t="s">
        <v>2589</v>
      </c>
      <c r="B2306" s="185" t="s">
        <v>2614</v>
      </c>
      <c r="C2306" s="167" t="s">
        <v>2625</v>
      </c>
      <c r="D2306" s="186">
        <v>0</v>
      </c>
      <c r="E2306" s="186">
        <v>0.75</v>
      </c>
      <c r="F2306" s="186" t="s">
        <v>160</v>
      </c>
      <c r="G2306" s="186" t="s">
        <v>160</v>
      </c>
      <c r="H2306" s="186" t="s">
        <v>160</v>
      </c>
      <c r="I2306" s="186" t="s">
        <v>160</v>
      </c>
      <c r="J2306" s="186" t="s">
        <v>160</v>
      </c>
      <c r="K2306" s="186" t="s">
        <v>160</v>
      </c>
      <c r="L2306" s="171">
        <v>0.4505</v>
      </c>
      <c r="M2306" s="172">
        <v>128</v>
      </c>
      <c r="N2306" s="173">
        <v>114.3</v>
      </c>
      <c r="O2306" s="173">
        <v>25.12</v>
      </c>
      <c r="Q2306" s="175">
        <v>22.32</v>
      </c>
      <c r="S2306" s="174">
        <f t="shared" si="70"/>
        <v>0.998256</v>
      </c>
      <c r="T2306" s="177">
        <f t="shared" si="71"/>
        <v>-1</v>
      </c>
      <c r="U2306" s="203">
        <v>2.19</v>
      </c>
      <c r="V2306" s="203">
        <v>2.16</v>
      </c>
      <c r="W2306" s="203">
        <v>2.36</v>
      </c>
      <c r="X2306" s="203">
        <v>3.07</v>
      </c>
      <c r="Y2306" s="203">
        <v>3.72</v>
      </c>
      <c r="Z2306" s="203">
        <v>4.22</v>
      </c>
      <c r="AA2306" s="203">
        <v>4.98</v>
      </c>
      <c r="AB2306" s="203">
        <v>4.47</v>
      </c>
      <c r="AC2306" s="203">
        <v>3.85</v>
      </c>
      <c r="AD2306" s="203">
        <v>3.5</v>
      </c>
      <c r="AE2306" s="203">
        <v>3.39</v>
      </c>
      <c r="AF2306" s="203">
        <v>3.02</v>
      </c>
      <c r="AG2306" s="179">
        <v>2.29407510698658</v>
      </c>
      <c r="AH2306" s="179">
        <v>2.26264942058951</v>
      </c>
      <c r="AI2306" s="179">
        <v>2.47215399657002</v>
      </c>
      <c r="AJ2306" s="179">
        <v>3.21589524130083</v>
      </c>
      <c r="AK2306" s="179">
        <v>3.89678511323749</v>
      </c>
      <c r="AL2306" s="179">
        <v>4.42054655318876</v>
      </c>
      <c r="AM2306" s="179">
        <v>5.2166639419147</v>
      </c>
      <c r="AN2306" s="179">
        <v>4.6824272731644</v>
      </c>
      <c r="AO2306" s="179">
        <v>4.03296308762482</v>
      </c>
      <c r="AP2306" s="179">
        <v>3.66633007965892</v>
      </c>
      <c r="AQ2306" s="179">
        <v>3.55110256286964</v>
      </c>
      <c r="AR2306" s="179">
        <v>3.1635190973057</v>
      </c>
      <c r="AS2306" s="177">
        <v>0.8</v>
      </c>
      <c r="AT2306" s="180">
        <v>1.02839138623916</v>
      </c>
      <c r="AU2306" s="181">
        <v>2299</v>
      </c>
    </row>
    <row r="2307" customHeight="1" spans="1:47">
      <c r="A2307" s="184" t="s">
        <v>2589</v>
      </c>
      <c r="B2307" s="185" t="s">
        <v>2626</v>
      </c>
      <c r="C2307" s="167" t="s">
        <v>2627</v>
      </c>
      <c r="D2307" s="186">
        <v>0</v>
      </c>
      <c r="E2307" s="186">
        <v>0.75</v>
      </c>
      <c r="F2307" s="186" t="s">
        <v>160</v>
      </c>
      <c r="G2307" s="186" t="s">
        <v>160</v>
      </c>
      <c r="H2307" s="186" t="s">
        <v>160</v>
      </c>
      <c r="I2307" s="186" t="s">
        <v>160</v>
      </c>
      <c r="J2307" s="186" t="s">
        <v>160</v>
      </c>
      <c r="K2307" s="186" t="s">
        <v>160</v>
      </c>
      <c r="L2307" s="171">
        <v>0.4505</v>
      </c>
      <c r="M2307" s="172">
        <v>34</v>
      </c>
      <c r="N2307" s="173">
        <v>114.7</v>
      </c>
      <c r="O2307" s="173">
        <v>23.73</v>
      </c>
      <c r="Q2307" s="175">
        <v>21.23</v>
      </c>
      <c r="S2307" s="174">
        <f t="shared" si="70"/>
        <v>1.100184</v>
      </c>
      <c r="T2307" s="177">
        <f t="shared" si="71"/>
        <v>-1</v>
      </c>
      <c r="U2307" s="203">
        <v>3.06</v>
      </c>
      <c r="V2307" s="203">
        <v>2.8</v>
      </c>
      <c r="W2307" s="203">
        <v>2.83</v>
      </c>
      <c r="X2307" s="203">
        <v>3.37</v>
      </c>
      <c r="Y2307" s="203">
        <v>3.93</v>
      </c>
      <c r="Z2307" s="203">
        <v>4.27</v>
      </c>
      <c r="AA2307" s="203">
        <v>4.85</v>
      </c>
      <c r="AB2307" s="203">
        <v>4.47</v>
      </c>
      <c r="AC2307" s="203">
        <v>4.26</v>
      </c>
      <c r="AD2307" s="203">
        <v>4.18</v>
      </c>
      <c r="AE2307" s="203">
        <v>3.81</v>
      </c>
      <c r="AF2307" s="203">
        <v>3.31</v>
      </c>
      <c r="AG2307" s="179">
        <v>3.17792936454266</v>
      </c>
      <c r="AH2307" s="179">
        <v>2.90790922245733</v>
      </c>
      <c r="AI2307" s="179">
        <v>2.93906539269795</v>
      </c>
      <c r="AJ2307" s="179">
        <v>3.49987645702901</v>
      </c>
      <c r="AK2307" s="179">
        <v>4.08145830152047</v>
      </c>
      <c r="AL2307" s="179">
        <v>4.43456156424744</v>
      </c>
      <c r="AM2307" s="179">
        <v>5.03691418889931</v>
      </c>
      <c r="AN2307" s="179">
        <v>4.64226936585153</v>
      </c>
      <c r="AO2307" s="179">
        <v>4.42417617416723</v>
      </c>
      <c r="AP2307" s="179">
        <v>4.34109305352559</v>
      </c>
      <c r="AQ2307" s="179">
        <v>3.95683362055802</v>
      </c>
      <c r="AR2307" s="179">
        <v>3.43756411654778</v>
      </c>
      <c r="AS2307" s="177">
        <v>0.8</v>
      </c>
      <c r="AT2307" s="180">
        <v>1.02839138623916</v>
      </c>
      <c r="AU2307" s="181">
        <v>2300</v>
      </c>
    </row>
    <row r="2308" customHeight="1" spans="1:47">
      <c r="A2308" s="184" t="s">
        <v>2589</v>
      </c>
      <c r="B2308" s="185" t="s">
        <v>2626</v>
      </c>
      <c r="C2308" s="167" t="s">
        <v>2628</v>
      </c>
      <c r="D2308" s="186">
        <v>0</v>
      </c>
      <c r="E2308" s="186">
        <v>0.75</v>
      </c>
      <c r="F2308" s="186" t="s">
        <v>160</v>
      </c>
      <c r="G2308" s="186" t="s">
        <v>160</v>
      </c>
      <c r="H2308" s="186" t="s">
        <v>160</v>
      </c>
      <c r="I2308" s="186" t="s">
        <v>160</v>
      </c>
      <c r="J2308" s="186" t="s">
        <v>160</v>
      </c>
      <c r="K2308" s="186" t="s">
        <v>160</v>
      </c>
      <c r="L2308" s="171">
        <v>0.4505</v>
      </c>
      <c r="M2308" s="172">
        <v>29</v>
      </c>
      <c r="N2308" s="173">
        <v>114.7</v>
      </c>
      <c r="O2308" s="173">
        <v>23.73</v>
      </c>
      <c r="Q2308" s="175">
        <v>21.23</v>
      </c>
      <c r="S2308" s="174">
        <f t="shared" si="70"/>
        <v>1.100184</v>
      </c>
      <c r="T2308" s="177">
        <f t="shared" si="71"/>
        <v>-1</v>
      </c>
      <c r="U2308" s="203">
        <v>3.06</v>
      </c>
      <c r="V2308" s="203">
        <v>2.8</v>
      </c>
      <c r="W2308" s="203">
        <v>2.83</v>
      </c>
      <c r="X2308" s="203">
        <v>3.37</v>
      </c>
      <c r="Y2308" s="203">
        <v>3.93</v>
      </c>
      <c r="Z2308" s="203">
        <v>4.27</v>
      </c>
      <c r="AA2308" s="203">
        <v>4.85</v>
      </c>
      <c r="AB2308" s="203">
        <v>4.47</v>
      </c>
      <c r="AC2308" s="203">
        <v>4.26</v>
      </c>
      <c r="AD2308" s="203">
        <v>4.18</v>
      </c>
      <c r="AE2308" s="203">
        <v>3.81</v>
      </c>
      <c r="AF2308" s="203">
        <v>3.31</v>
      </c>
      <c r="AG2308" s="179">
        <v>3.17792936454266</v>
      </c>
      <c r="AH2308" s="179">
        <v>2.90790922245733</v>
      </c>
      <c r="AI2308" s="179">
        <v>2.93906539269795</v>
      </c>
      <c r="AJ2308" s="179">
        <v>3.49987645702901</v>
      </c>
      <c r="AK2308" s="179">
        <v>4.08145830152047</v>
      </c>
      <c r="AL2308" s="179">
        <v>4.43456156424744</v>
      </c>
      <c r="AM2308" s="179">
        <v>5.03691418889931</v>
      </c>
      <c r="AN2308" s="179">
        <v>4.64226936585153</v>
      </c>
      <c r="AO2308" s="179">
        <v>4.42417617416723</v>
      </c>
      <c r="AP2308" s="179">
        <v>4.34109305352559</v>
      </c>
      <c r="AQ2308" s="179">
        <v>3.95683362055802</v>
      </c>
      <c r="AR2308" s="179">
        <v>3.43756411654778</v>
      </c>
      <c r="AS2308" s="177">
        <v>0.8</v>
      </c>
      <c r="AT2308" s="180">
        <v>1.02860837940822</v>
      </c>
      <c r="AU2308" s="181">
        <v>2301</v>
      </c>
    </row>
    <row r="2309" customHeight="1" spans="1:47">
      <c r="A2309" s="184" t="s">
        <v>2589</v>
      </c>
      <c r="B2309" s="185" t="s">
        <v>2626</v>
      </c>
      <c r="C2309" s="167" t="s">
        <v>2629</v>
      </c>
      <c r="D2309" s="186">
        <v>0</v>
      </c>
      <c r="E2309" s="186">
        <v>0.75</v>
      </c>
      <c r="F2309" s="186" t="s">
        <v>160</v>
      </c>
      <c r="G2309" s="186" t="s">
        <v>160</v>
      </c>
      <c r="H2309" s="186" t="s">
        <v>160</v>
      </c>
      <c r="I2309" s="186" t="s">
        <v>160</v>
      </c>
      <c r="J2309" s="186" t="s">
        <v>160</v>
      </c>
      <c r="K2309" s="186" t="s">
        <v>160</v>
      </c>
      <c r="L2309" s="171">
        <v>0.4505</v>
      </c>
      <c r="M2309" s="172">
        <v>146</v>
      </c>
      <c r="N2309" s="173">
        <v>115.18</v>
      </c>
      <c r="O2309" s="173">
        <v>23.63</v>
      </c>
      <c r="Q2309" s="175">
        <v>21.33</v>
      </c>
      <c r="S2309" s="174">
        <f t="shared" si="70"/>
        <v>1.12516</v>
      </c>
      <c r="T2309" s="177">
        <f t="shared" si="71"/>
        <v>-1</v>
      </c>
      <c r="U2309" s="203">
        <v>3.22</v>
      </c>
      <c r="V2309" s="203">
        <v>2.99</v>
      </c>
      <c r="W2309" s="203">
        <v>3.05</v>
      </c>
      <c r="X2309" s="203">
        <v>3.58</v>
      </c>
      <c r="Y2309" s="203">
        <v>4.02</v>
      </c>
      <c r="Z2309" s="203">
        <v>4.34</v>
      </c>
      <c r="AA2309" s="203">
        <v>4.98</v>
      </c>
      <c r="AB2309" s="203">
        <v>4.52</v>
      </c>
      <c r="AC2309" s="203">
        <v>4.15</v>
      </c>
      <c r="AD2309" s="203">
        <v>4.16</v>
      </c>
      <c r="AE2309" s="203">
        <v>3.78</v>
      </c>
      <c r="AF2309" s="203">
        <v>3.38</v>
      </c>
      <c r="AG2309" s="179">
        <v>3.34669828291087</v>
      </c>
      <c r="AH2309" s="179">
        <v>3.1076484055601</v>
      </c>
      <c r="AI2309" s="179">
        <v>3.17000924312987</v>
      </c>
      <c r="AJ2309" s="179">
        <v>3.72086330832948</v>
      </c>
      <c r="AK2309" s="179">
        <v>4.17817611717445</v>
      </c>
      <c r="AL2309" s="179">
        <v>4.51076725087987</v>
      </c>
      <c r="AM2309" s="179">
        <v>5.17594951829073</v>
      </c>
      <c r="AN2309" s="179">
        <v>4.69784976358918</v>
      </c>
      <c r="AO2309" s="179">
        <v>4.31329126524228</v>
      </c>
      <c r="AP2309" s="179">
        <v>4.32368473817057</v>
      </c>
      <c r="AQ2309" s="179">
        <v>3.92873276689537</v>
      </c>
      <c r="AR2309" s="179">
        <v>3.51299384976359</v>
      </c>
      <c r="AS2309" s="177">
        <v>0.8</v>
      </c>
      <c r="AT2309" s="180">
        <v>1.02807023634896</v>
      </c>
      <c r="AU2309" s="181">
        <v>2302</v>
      </c>
    </row>
    <row r="2310" customHeight="1" spans="1:47">
      <c r="A2310" s="184" t="s">
        <v>2589</v>
      </c>
      <c r="B2310" s="185" t="s">
        <v>2626</v>
      </c>
      <c r="C2310" s="167" t="s">
        <v>2630</v>
      </c>
      <c r="D2310" s="186">
        <v>0</v>
      </c>
      <c r="E2310" s="186">
        <v>0.75</v>
      </c>
      <c r="F2310" s="186" t="s">
        <v>160</v>
      </c>
      <c r="G2310" s="186" t="s">
        <v>160</v>
      </c>
      <c r="H2310" s="186" t="s">
        <v>160</v>
      </c>
      <c r="I2310" s="186" t="s">
        <v>160</v>
      </c>
      <c r="J2310" s="186" t="s">
        <v>160</v>
      </c>
      <c r="K2310" s="186" t="s">
        <v>160</v>
      </c>
      <c r="L2310" s="171">
        <v>0.4505</v>
      </c>
      <c r="M2310" s="172">
        <v>95</v>
      </c>
      <c r="N2310" s="173">
        <v>115.25</v>
      </c>
      <c r="O2310" s="173">
        <v>24.1</v>
      </c>
      <c r="Q2310" s="175">
        <v>21.2</v>
      </c>
      <c r="S2310" s="174">
        <f t="shared" si="70"/>
        <v>1.078624</v>
      </c>
      <c r="T2310" s="177">
        <f t="shared" si="71"/>
        <v>-1</v>
      </c>
      <c r="U2310" s="203">
        <v>2.82</v>
      </c>
      <c r="V2310" s="203">
        <v>2.63</v>
      </c>
      <c r="W2310" s="203">
        <v>2.73</v>
      </c>
      <c r="X2310" s="203">
        <v>3.34</v>
      </c>
      <c r="Y2310" s="203">
        <v>3.9</v>
      </c>
      <c r="Z2310" s="203">
        <v>4.31</v>
      </c>
      <c r="AA2310" s="203">
        <v>5.16</v>
      </c>
      <c r="AB2310" s="203">
        <v>4.6</v>
      </c>
      <c r="AC2310" s="203">
        <v>4.07</v>
      </c>
      <c r="AD2310" s="203">
        <v>3.89</v>
      </c>
      <c r="AE2310" s="203">
        <v>3.55</v>
      </c>
      <c r="AF2310" s="203">
        <v>3.24</v>
      </c>
      <c r="AG2310" s="179">
        <v>2.93181445990447</v>
      </c>
      <c r="AH2310" s="179">
        <v>2.73428086154211</v>
      </c>
      <c r="AI2310" s="179">
        <v>2.83824591331177</v>
      </c>
      <c r="AJ2310" s="179">
        <v>3.47243272910671</v>
      </c>
      <c r="AK2310" s="179">
        <v>4.05463701901682</v>
      </c>
      <c r="AL2310" s="179">
        <v>4.48089373127244</v>
      </c>
      <c r="AM2310" s="179">
        <v>5.36459667131456</v>
      </c>
      <c r="AN2310" s="179">
        <v>4.78239238140446</v>
      </c>
      <c r="AO2310" s="179">
        <v>4.23137760702525</v>
      </c>
      <c r="AP2310" s="179">
        <v>4.04424051383986</v>
      </c>
      <c r="AQ2310" s="179">
        <v>3.690759337823</v>
      </c>
      <c r="AR2310" s="179">
        <v>3.36846767733705</v>
      </c>
      <c r="AS2310" s="177">
        <v>0.8</v>
      </c>
      <c r="AT2310" s="180">
        <v>1.02904236574633</v>
      </c>
      <c r="AU2310" s="181">
        <v>2303</v>
      </c>
    </row>
    <row r="2311" customHeight="1" spans="1:47">
      <c r="A2311" s="184" t="s">
        <v>2589</v>
      </c>
      <c r="B2311" s="185" t="s">
        <v>2626</v>
      </c>
      <c r="C2311" s="167" t="s">
        <v>2631</v>
      </c>
      <c r="D2311" s="186">
        <v>0</v>
      </c>
      <c r="E2311" s="186">
        <v>0.75</v>
      </c>
      <c r="F2311" s="186" t="s">
        <v>160</v>
      </c>
      <c r="G2311" s="186" t="s">
        <v>160</v>
      </c>
      <c r="H2311" s="186" t="s">
        <v>160</v>
      </c>
      <c r="I2311" s="186" t="s">
        <v>160</v>
      </c>
      <c r="J2311" s="186" t="s">
        <v>160</v>
      </c>
      <c r="K2311" s="186" t="s">
        <v>160</v>
      </c>
      <c r="L2311" s="171">
        <v>0.4505</v>
      </c>
      <c r="M2311" s="172">
        <v>218</v>
      </c>
      <c r="N2311" s="173">
        <v>114.48</v>
      </c>
      <c r="O2311" s="173">
        <v>24.37</v>
      </c>
      <c r="Q2311" s="175">
        <v>21.07</v>
      </c>
      <c r="S2311" s="174">
        <f t="shared" si="70"/>
        <v>1.039192</v>
      </c>
      <c r="T2311" s="177">
        <f t="shared" si="71"/>
        <v>-1</v>
      </c>
      <c r="U2311" s="203">
        <v>2.57</v>
      </c>
      <c r="V2311" s="203">
        <v>2.42</v>
      </c>
      <c r="W2311" s="203">
        <v>2.54</v>
      </c>
      <c r="X2311" s="203">
        <v>3.13</v>
      </c>
      <c r="Y2311" s="203">
        <v>3.72</v>
      </c>
      <c r="Z2311" s="203">
        <v>4.27</v>
      </c>
      <c r="AA2311" s="203">
        <v>4.98</v>
      </c>
      <c r="AB2311" s="203">
        <v>4.46</v>
      </c>
      <c r="AC2311" s="203">
        <v>4.01</v>
      </c>
      <c r="AD2311" s="203">
        <v>3.78</v>
      </c>
      <c r="AE2311" s="203">
        <v>3.56</v>
      </c>
      <c r="AF2311" s="203">
        <v>3.18</v>
      </c>
      <c r="AG2311" s="179">
        <v>2.67339432944057</v>
      </c>
      <c r="AH2311" s="179">
        <v>2.51735964095182</v>
      </c>
      <c r="AI2311" s="179">
        <v>2.64218739174282</v>
      </c>
      <c r="AJ2311" s="179">
        <v>3.25592383313189</v>
      </c>
      <c r="AK2311" s="179">
        <v>3.86966027452097</v>
      </c>
      <c r="AL2311" s="179">
        <v>4.44178746564639</v>
      </c>
      <c r="AM2311" s="179">
        <v>5.18035165782647</v>
      </c>
      <c r="AN2311" s="179">
        <v>4.6394314043988</v>
      </c>
      <c r="AO2311" s="179">
        <v>4.17132733893256</v>
      </c>
      <c r="AP2311" s="179">
        <v>3.93207414991647</v>
      </c>
      <c r="AQ2311" s="179">
        <v>3.70322327346631</v>
      </c>
      <c r="AR2311" s="179">
        <v>3.30793539596148</v>
      </c>
      <c r="AS2311" s="177">
        <v>0.8</v>
      </c>
      <c r="AT2311" s="180">
        <v>1.02762757028409</v>
      </c>
      <c r="AU2311" s="181">
        <v>2304</v>
      </c>
    </row>
    <row r="2312" customHeight="1" spans="1:47">
      <c r="A2312" s="184" t="s">
        <v>2589</v>
      </c>
      <c r="B2312" s="185" t="s">
        <v>2626</v>
      </c>
      <c r="C2312" s="167" t="s">
        <v>2632</v>
      </c>
      <c r="D2312" s="186">
        <v>0</v>
      </c>
      <c r="E2312" s="186">
        <v>0.75</v>
      </c>
      <c r="F2312" s="186" t="s">
        <v>160</v>
      </c>
      <c r="G2312" s="186" t="s">
        <v>160</v>
      </c>
      <c r="H2312" s="186" t="s">
        <v>160</v>
      </c>
      <c r="I2312" s="186" t="s">
        <v>160</v>
      </c>
      <c r="J2312" s="186" t="s">
        <v>160</v>
      </c>
      <c r="K2312" s="186" t="s">
        <v>160</v>
      </c>
      <c r="L2312" s="171">
        <v>0.4505</v>
      </c>
      <c r="M2312" s="172">
        <v>181</v>
      </c>
      <c r="N2312" s="173">
        <v>114.93</v>
      </c>
      <c r="O2312" s="173">
        <v>24.45</v>
      </c>
      <c r="Q2312" s="175">
        <v>21.15</v>
      </c>
      <c r="S2312" s="174">
        <f t="shared" si="70"/>
        <v>1.039192</v>
      </c>
      <c r="T2312" s="177">
        <f t="shared" si="71"/>
        <v>-1</v>
      </c>
      <c r="U2312" s="203">
        <v>2.57</v>
      </c>
      <c r="V2312" s="203">
        <v>2.42</v>
      </c>
      <c r="W2312" s="203">
        <v>2.54</v>
      </c>
      <c r="X2312" s="203">
        <v>3.13</v>
      </c>
      <c r="Y2312" s="203">
        <v>3.72</v>
      </c>
      <c r="Z2312" s="203">
        <v>4.27</v>
      </c>
      <c r="AA2312" s="203">
        <v>4.98</v>
      </c>
      <c r="AB2312" s="203">
        <v>4.46</v>
      </c>
      <c r="AC2312" s="203">
        <v>4.01</v>
      </c>
      <c r="AD2312" s="203">
        <v>3.78</v>
      </c>
      <c r="AE2312" s="203">
        <v>3.56</v>
      </c>
      <c r="AF2312" s="203">
        <v>3.18</v>
      </c>
      <c r="AG2312" s="179">
        <v>2.67470011316484</v>
      </c>
      <c r="AH2312" s="179">
        <v>2.51858921161826</v>
      </c>
      <c r="AI2312" s="179">
        <v>2.64347793285553</v>
      </c>
      <c r="AJ2312" s="179">
        <v>3.25751414560543</v>
      </c>
      <c r="AK2312" s="179">
        <v>3.87155035835534</v>
      </c>
      <c r="AL2312" s="179">
        <v>4.44395699735949</v>
      </c>
      <c r="AM2312" s="179">
        <v>5.18288193134666</v>
      </c>
      <c r="AN2312" s="179">
        <v>4.64169747265183</v>
      </c>
      <c r="AO2312" s="179">
        <v>4.17336476801207</v>
      </c>
      <c r="AP2312" s="179">
        <v>3.93399471897397</v>
      </c>
      <c r="AQ2312" s="179">
        <v>3.70503206337231</v>
      </c>
      <c r="AR2312" s="179">
        <v>3.30955111278763</v>
      </c>
      <c r="AS2312" s="177">
        <v>0.8</v>
      </c>
      <c r="AT2312" s="180">
        <v>1.09086372992068</v>
      </c>
      <c r="AU2312" s="181">
        <v>2305</v>
      </c>
    </row>
    <row r="2313" customHeight="1" spans="1:47">
      <c r="A2313" s="184" t="s">
        <v>2589</v>
      </c>
      <c r="B2313" s="185" t="s">
        <v>2626</v>
      </c>
      <c r="C2313" s="167" t="s">
        <v>2633</v>
      </c>
      <c r="D2313" s="186">
        <v>0</v>
      </c>
      <c r="E2313" s="186">
        <v>0.75</v>
      </c>
      <c r="F2313" s="186" t="s">
        <v>160</v>
      </c>
      <c r="G2313" s="186" t="s">
        <v>160</v>
      </c>
      <c r="H2313" s="186" t="s">
        <v>160</v>
      </c>
      <c r="I2313" s="186" t="s">
        <v>160</v>
      </c>
      <c r="J2313" s="186" t="s">
        <v>160</v>
      </c>
      <c r="K2313" s="186" t="s">
        <v>160</v>
      </c>
      <c r="L2313" s="171">
        <v>0.4505</v>
      </c>
      <c r="M2313" s="172">
        <v>38</v>
      </c>
      <c r="N2313" s="173">
        <v>114.77</v>
      </c>
      <c r="O2313" s="173">
        <v>23.82</v>
      </c>
      <c r="Q2313" s="175">
        <v>21.32</v>
      </c>
      <c r="S2313" s="174">
        <f t="shared" si="70"/>
        <v>1.100184</v>
      </c>
      <c r="T2313" s="177">
        <f t="shared" si="71"/>
        <v>-1</v>
      </c>
      <c r="U2313" s="203">
        <v>3.06</v>
      </c>
      <c r="V2313" s="203">
        <v>2.8</v>
      </c>
      <c r="W2313" s="203">
        <v>2.83</v>
      </c>
      <c r="X2313" s="203">
        <v>3.37</v>
      </c>
      <c r="Y2313" s="203">
        <v>3.93</v>
      </c>
      <c r="Z2313" s="203">
        <v>4.27</v>
      </c>
      <c r="AA2313" s="203">
        <v>4.85</v>
      </c>
      <c r="AB2313" s="203">
        <v>4.47</v>
      </c>
      <c r="AC2313" s="203">
        <v>4.26</v>
      </c>
      <c r="AD2313" s="203">
        <v>4.18</v>
      </c>
      <c r="AE2313" s="203">
        <v>3.81</v>
      </c>
      <c r="AF2313" s="203">
        <v>3.31</v>
      </c>
      <c r="AG2313" s="179">
        <v>3.17962042712855</v>
      </c>
      <c r="AH2313" s="179">
        <v>2.90945659998691</v>
      </c>
      <c r="AI2313" s="179">
        <v>2.94062934927249</v>
      </c>
      <c r="AJ2313" s="179">
        <v>3.50173883641282</v>
      </c>
      <c r="AK2313" s="179">
        <v>4.0836301564102</v>
      </c>
      <c r="AL2313" s="179">
        <v>4.43692131498004</v>
      </c>
      <c r="AM2313" s="179">
        <v>5.03959446783447</v>
      </c>
      <c r="AN2313" s="179">
        <v>4.64473964355053</v>
      </c>
      <c r="AO2313" s="179">
        <v>4.42653039855152</v>
      </c>
      <c r="AP2313" s="179">
        <v>4.34340306712332</v>
      </c>
      <c r="AQ2313" s="179">
        <v>3.95893915926791</v>
      </c>
      <c r="AR2313" s="179">
        <v>3.43939333784167</v>
      </c>
      <c r="AS2313" s="177">
        <v>0.8</v>
      </c>
      <c r="AT2313" s="180">
        <v>1.09061424448439</v>
      </c>
      <c r="AU2313" s="181">
        <v>2306</v>
      </c>
    </row>
    <row r="2314" customHeight="1" spans="1:47">
      <c r="A2314" s="184" t="s">
        <v>2589</v>
      </c>
      <c r="B2314" s="185" t="s">
        <v>2634</v>
      </c>
      <c r="C2314" s="167" t="s">
        <v>2635</v>
      </c>
      <c r="D2314" s="186">
        <v>0</v>
      </c>
      <c r="E2314" s="186">
        <v>0.75</v>
      </c>
      <c r="F2314" s="186" t="s">
        <v>160</v>
      </c>
      <c r="G2314" s="186" t="s">
        <v>160</v>
      </c>
      <c r="H2314" s="186" t="s">
        <v>160</v>
      </c>
      <c r="I2314" s="186" t="s">
        <v>160</v>
      </c>
      <c r="J2314" s="186" t="s">
        <v>160</v>
      </c>
      <c r="K2314" s="186" t="s">
        <v>160</v>
      </c>
      <c r="L2314" s="171">
        <v>0.4505</v>
      </c>
      <c r="M2314" s="172">
        <v>87</v>
      </c>
      <c r="N2314" s="173">
        <v>116.12</v>
      </c>
      <c r="O2314" s="173">
        <v>24.28</v>
      </c>
      <c r="Q2314" s="175">
        <v>20.78</v>
      </c>
      <c r="S2314" s="174">
        <f t="shared" si="70"/>
        <v>1.098008</v>
      </c>
      <c r="T2314" s="177">
        <f t="shared" si="71"/>
        <v>-1</v>
      </c>
      <c r="U2314" s="203">
        <v>2.98</v>
      </c>
      <c r="V2314" s="203">
        <v>2.78</v>
      </c>
      <c r="W2314" s="203">
        <v>2.82</v>
      </c>
      <c r="X2314" s="203">
        <v>3.44</v>
      </c>
      <c r="Y2314" s="203">
        <v>3.92</v>
      </c>
      <c r="Z2314" s="203">
        <v>4.26</v>
      </c>
      <c r="AA2314" s="203">
        <v>5.18</v>
      </c>
      <c r="AB2314" s="203">
        <v>4.69</v>
      </c>
      <c r="AC2314" s="203">
        <v>4.13</v>
      </c>
      <c r="AD2314" s="203">
        <v>3.98</v>
      </c>
      <c r="AE2314" s="203">
        <v>3.56</v>
      </c>
      <c r="AF2314" s="203">
        <v>3.3</v>
      </c>
      <c r="AG2314" s="179">
        <v>3.08990637590983</v>
      </c>
      <c r="AH2314" s="179">
        <v>2.88253010907024</v>
      </c>
      <c r="AI2314" s="179">
        <v>2.92400536243816</v>
      </c>
      <c r="AJ2314" s="179">
        <v>3.56687178964088</v>
      </c>
      <c r="AK2314" s="179">
        <v>4.06457483005588</v>
      </c>
      <c r="AL2314" s="179">
        <v>4.41711448368318</v>
      </c>
      <c r="AM2314" s="179">
        <v>5.37104531114527</v>
      </c>
      <c r="AN2314" s="179">
        <v>4.86297345738829</v>
      </c>
      <c r="AO2314" s="179">
        <v>4.28231991023745</v>
      </c>
      <c r="AP2314" s="179">
        <v>4.12678771010776</v>
      </c>
      <c r="AQ2314" s="179">
        <v>3.69129754974463</v>
      </c>
      <c r="AR2314" s="179">
        <v>3.42170840285317</v>
      </c>
      <c r="AS2314" s="177">
        <v>0.8</v>
      </c>
      <c r="AT2314" s="180">
        <v>1.09102816350368</v>
      </c>
      <c r="AU2314" s="181">
        <v>2307</v>
      </c>
    </row>
    <row r="2315" customHeight="1" spans="1:47">
      <c r="A2315" s="184" t="s">
        <v>2589</v>
      </c>
      <c r="B2315" s="185" t="s">
        <v>2634</v>
      </c>
      <c r="C2315" s="167" t="s">
        <v>2636</v>
      </c>
      <c r="D2315" s="186">
        <v>0</v>
      </c>
      <c r="E2315" s="186">
        <v>0.75</v>
      </c>
      <c r="F2315" s="186" t="s">
        <v>160</v>
      </c>
      <c r="G2315" s="186" t="s">
        <v>160</v>
      </c>
      <c r="H2315" s="186" t="s">
        <v>160</v>
      </c>
      <c r="I2315" s="186" t="s">
        <v>160</v>
      </c>
      <c r="J2315" s="186" t="s">
        <v>160</v>
      </c>
      <c r="K2315" s="186" t="s">
        <v>160</v>
      </c>
      <c r="L2315" s="171">
        <v>0.4505</v>
      </c>
      <c r="M2315" s="172">
        <v>79</v>
      </c>
      <c r="N2315" s="173">
        <v>116.12</v>
      </c>
      <c r="O2315" s="173">
        <v>24.32</v>
      </c>
      <c r="Q2315" s="175">
        <v>20.82</v>
      </c>
      <c r="S2315" s="174">
        <f t="shared" ref="S2315:S2378" si="72">(U2315*31+V2315*28+W2315*31+X2315*30+Y2315*31+Z2315*30+AA2315*31+AB2315*31+AC2315*30+AD2315*31+AE2315*30+AF2315*31)*AS2315/1000</f>
        <v>1.098008</v>
      </c>
      <c r="T2315" s="177">
        <f t="shared" ref="T2315:T2378" si="73">P2315/S2315-1</f>
        <v>-1</v>
      </c>
      <c r="U2315" s="203">
        <v>2.98</v>
      </c>
      <c r="V2315" s="203">
        <v>2.78</v>
      </c>
      <c r="W2315" s="203">
        <v>2.82</v>
      </c>
      <c r="X2315" s="203">
        <v>3.44</v>
      </c>
      <c r="Y2315" s="203">
        <v>3.92</v>
      </c>
      <c r="Z2315" s="203">
        <v>4.26</v>
      </c>
      <c r="AA2315" s="203">
        <v>5.18</v>
      </c>
      <c r="AB2315" s="203">
        <v>4.69</v>
      </c>
      <c r="AC2315" s="203">
        <v>4.13</v>
      </c>
      <c r="AD2315" s="203">
        <v>3.98</v>
      </c>
      <c r="AE2315" s="203">
        <v>3.56</v>
      </c>
      <c r="AF2315" s="203">
        <v>3.3</v>
      </c>
      <c r="AG2315" s="179">
        <v>3.09044917705518</v>
      </c>
      <c r="AH2315" s="179">
        <v>2.88303648060852</v>
      </c>
      <c r="AI2315" s="179">
        <v>2.92451901989785</v>
      </c>
      <c r="AJ2315" s="179">
        <v>3.56749837888249</v>
      </c>
      <c r="AK2315" s="179">
        <v>4.06528885035446</v>
      </c>
      <c r="AL2315" s="179">
        <v>4.41789043431378</v>
      </c>
      <c r="AM2315" s="179">
        <v>5.3719888379684</v>
      </c>
      <c r="AN2315" s="179">
        <v>4.86382773167409</v>
      </c>
      <c r="AO2315" s="179">
        <v>4.28307218162345</v>
      </c>
      <c r="AP2315" s="179">
        <v>4.12751265928846</v>
      </c>
      <c r="AQ2315" s="179">
        <v>3.69194599675048</v>
      </c>
      <c r="AR2315" s="179">
        <v>3.42230949136983</v>
      </c>
      <c r="AS2315" s="177">
        <v>0.8</v>
      </c>
      <c r="AT2315" s="180">
        <v>1.08983743755776</v>
      </c>
      <c r="AU2315" s="181">
        <v>2308</v>
      </c>
    </row>
    <row r="2316" customHeight="1" spans="1:47">
      <c r="A2316" s="184" t="s">
        <v>2589</v>
      </c>
      <c r="B2316" s="185" t="s">
        <v>2634</v>
      </c>
      <c r="C2316" s="167" t="s">
        <v>2637</v>
      </c>
      <c r="D2316" s="186">
        <v>0</v>
      </c>
      <c r="E2316" s="186">
        <v>0.75</v>
      </c>
      <c r="F2316" s="186" t="s">
        <v>160</v>
      </c>
      <c r="G2316" s="186" t="s">
        <v>160</v>
      </c>
      <c r="H2316" s="186" t="s">
        <v>160</v>
      </c>
      <c r="I2316" s="186" t="s">
        <v>160</v>
      </c>
      <c r="J2316" s="186" t="s">
        <v>160</v>
      </c>
      <c r="K2316" s="186" t="s">
        <v>160</v>
      </c>
      <c r="L2316" s="171">
        <v>0.4505</v>
      </c>
      <c r="M2316" s="172">
        <v>87</v>
      </c>
      <c r="N2316" s="173">
        <v>116.05</v>
      </c>
      <c r="O2316" s="173">
        <v>24.28</v>
      </c>
      <c r="Q2316" s="175">
        <v>20.78</v>
      </c>
      <c r="S2316" s="174">
        <f t="shared" si="72"/>
        <v>1.098008</v>
      </c>
      <c r="T2316" s="177">
        <f t="shared" si="73"/>
        <v>-1</v>
      </c>
      <c r="U2316" s="203">
        <v>2.98</v>
      </c>
      <c r="V2316" s="203">
        <v>2.78</v>
      </c>
      <c r="W2316" s="203">
        <v>2.82</v>
      </c>
      <c r="X2316" s="203">
        <v>3.44</v>
      </c>
      <c r="Y2316" s="203">
        <v>3.92</v>
      </c>
      <c r="Z2316" s="203">
        <v>4.26</v>
      </c>
      <c r="AA2316" s="203">
        <v>5.18</v>
      </c>
      <c r="AB2316" s="203">
        <v>4.69</v>
      </c>
      <c r="AC2316" s="203">
        <v>4.13</v>
      </c>
      <c r="AD2316" s="203">
        <v>3.98</v>
      </c>
      <c r="AE2316" s="203">
        <v>3.56</v>
      </c>
      <c r="AF2316" s="203">
        <v>3.3</v>
      </c>
      <c r="AG2316" s="179">
        <v>3.08990637590983</v>
      </c>
      <c r="AH2316" s="179">
        <v>2.88253010907024</v>
      </c>
      <c r="AI2316" s="179">
        <v>2.92400536243816</v>
      </c>
      <c r="AJ2316" s="179">
        <v>3.56687178964088</v>
      </c>
      <c r="AK2316" s="179">
        <v>4.06457483005588</v>
      </c>
      <c r="AL2316" s="179">
        <v>4.41711448368318</v>
      </c>
      <c r="AM2316" s="179">
        <v>5.37104531114527</v>
      </c>
      <c r="AN2316" s="179">
        <v>4.86297345738829</v>
      </c>
      <c r="AO2316" s="179">
        <v>4.28231991023745</v>
      </c>
      <c r="AP2316" s="179">
        <v>4.12678771010776</v>
      </c>
      <c r="AQ2316" s="179">
        <v>3.69129754974463</v>
      </c>
      <c r="AR2316" s="179">
        <v>3.42170840285317</v>
      </c>
      <c r="AS2316" s="177">
        <v>0.8</v>
      </c>
      <c r="AT2316" s="180">
        <v>1.08504702833348</v>
      </c>
      <c r="AU2316" s="181">
        <v>2309</v>
      </c>
    </row>
    <row r="2317" customHeight="1" spans="1:47">
      <c r="A2317" s="184" t="s">
        <v>2589</v>
      </c>
      <c r="B2317" s="185" t="s">
        <v>2634</v>
      </c>
      <c r="C2317" s="167" t="s">
        <v>2638</v>
      </c>
      <c r="D2317" s="186">
        <v>0</v>
      </c>
      <c r="E2317" s="186">
        <v>0.75</v>
      </c>
      <c r="F2317" s="186" t="s">
        <v>160</v>
      </c>
      <c r="G2317" s="186" t="s">
        <v>160</v>
      </c>
      <c r="H2317" s="186" t="s">
        <v>160</v>
      </c>
      <c r="I2317" s="186" t="s">
        <v>160</v>
      </c>
      <c r="J2317" s="186" t="s">
        <v>160</v>
      </c>
      <c r="K2317" s="186" t="s">
        <v>160</v>
      </c>
      <c r="L2317" s="171">
        <v>0.4505</v>
      </c>
      <c r="M2317" s="172">
        <v>76</v>
      </c>
      <c r="N2317" s="173">
        <v>116.7</v>
      </c>
      <c r="O2317" s="173">
        <v>24.35</v>
      </c>
      <c r="Q2317" s="175">
        <v>20.85</v>
      </c>
      <c r="S2317" s="174">
        <f t="shared" si="72"/>
        <v>1.098008</v>
      </c>
      <c r="T2317" s="177">
        <f t="shared" si="73"/>
        <v>-1</v>
      </c>
      <c r="U2317" s="203">
        <v>2.98</v>
      </c>
      <c r="V2317" s="203">
        <v>2.78</v>
      </c>
      <c r="W2317" s="203">
        <v>2.82</v>
      </c>
      <c r="X2317" s="203">
        <v>3.44</v>
      </c>
      <c r="Y2317" s="203">
        <v>3.92</v>
      </c>
      <c r="Z2317" s="203">
        <v>4.26</v>
      </c>
      <c r="AA2317" s="203">
        <v>5.18</v>
      </c>
      <c r="AB2317" s="203">
        <v>4.69</v>
      </c>
      <c r="AC2317" s="203">
        <v>4.13</v>
      </c>
      <c r="AD2317" s="203">
        <v>3.98</v>
      </c>
      <c r="AE2317" s="203">
        <v>3.56</v>
      </c>
      <c r="AF2317" s="203">
        <v>3.3</v>
      </c>
      <c r="AG2317" s="179">
        <v>3.09090513001727</v>
      </c>
      <c r="AH2317" s="179">
        <v>2.88346183270067</v>
      </c>
      <c r="AI2317" s="179">
        <v>2.92495049216399</v>
      </c>
      <c r="AJ2317" s="179">
        <v>3.56802471384544</v>
      </c>
      <c r="AK2317" s="179">
        <v>4.06588862740526</v>
      </c>
      <c r="AL2317" s="179">
        <v>4.41854223284348</v>
      </c>
      <c r="AM2317" s="179">
        <v>5.37278140049981</v>
      </c>
      <c r="AN2317" s="179">
        <v>4.86454532207416</v>
      </c>
      <c r="AO2317" s="179">
        <v>4.28370408958769</v>
      </c>
      <c r="AP2317" s="179">
        <v>4.12812161660024</v>
      </c>
      <c r="AQ2317" s="179">
        <v>3.69249069223539</v>
      </c>
      <c r="AR2317" s="179">
        <v>3.42281440572382</v>
      </c>
      <c r="AS2317" s="177">
        <v>0.8</v>
      </c>
      <c r="AT2317" s="180">
        <v>1.09226425043802</v>
      </c>
      <c r="AU2317" s="181">
        <v>2310</v>
      </c>
    </row>
    <row r="2318" customHeight="1" spans="1:47">
      <c r="A2318" s="184" t="s">
        <v>2589</v>
      </c>
      <c r="B2318" s="185" t="s">
        <v>2634</v>
      </c>
      <c r="C2318" s="167" t="s">
        <v>2639</v>
      </c>
      <c r="D2318" s="186">
        <v>0</v>
      </c>
      <c r="E2318" s="186">
        <v>0.75</v>
      </c>
      <c r="F2318" s="186" t="s">
        <v>160</v>
      </c>
      <c r="G2318" s="186" t="s">
        <v>160</v>
      </c>
      <c r="H2318" s="186" t="s">
        <v>160</v>
      </c>
      <c r="I2318" s="186" t="s">
        <v>160</v>
      </c>
      <c r="J2318" s="186" t="s">
        <v>160</v>
      </c>
      <c r="K2318" s="186" t="s">
        <v>160</v>
      </c>
      <c r="L2318" s="171">
        <v>0.4505</v>
      </c>
      <c r="M2318" s="172">
        <v>16</v>
      </c>
      <c r="N2318" s="173">
        <v>116.18</v>
      </c>
      <c r="O2318" s="173">
        <v>23.77</v>
      </c>
      <c r="Q2318" s="175">
        <v>21.47</v>
      </c>
      <c r="S2318" s="174">
        <f t="shared" si="72"/>
        <v>1.134616</v>
      </c>
      <c r="T2318" s="177">
        <f t="shared" si="73"/>
        <v>-1</v>
      </c>
      <c r="U2318" s="203">
        <v>3.26</v>
      </c>
      <c r="V2318" s="203">
        <v>3.08</v>
      </c>
      <c r="W2318" s="203">
        <v>3.15</v>
      </c>
      <c r="X2318" s="203">
        <v>3.68</v>
      </c>
      <c r="Y2318" s="203">
        <v>3.99</v>
      </c>
      <c r="Z2318" s="203">
        <v>4.31</v>
      </c>
      <c r="AA2318" s="203">
        <v>5.07</v>
      </c>
      <c r="AB2318" s="203">
        <v>4.57</v>
      </c>
      <c r="AC2318" s="203">
        <v>4.17</v>
      </c>
      <c r="AD2318" s="203">
        <v>4.2</v>
      </c>
      <c r="AE2318" s="203">
        <v>3.69</v>
      </c>
      <c r="AF2318" s="203">
        <v>3.39</v>
      </c>
      <c r="AG2318" s="179">
        <v>3.39062801864243</v>
      </c>
      <c r="AH2318" s="179">
        <v>3.20341542865604</v>
      </c>
      <c r="AI2318" s="179">
        <v>3.27622032476186</v>
      </c>
      <c r="AJ2318" s="179">
        <v>3.82745739527734</v>
      </c>
      <c r="AK2318" s="179">
        <v>4.14987907803169</v>
      </c>
      <c r="AL2318" s="179">
        <v>4.48270146022972</v>
      </c>
      <c r="AM2318" s="179">
        <v>5.27315461795004</v>
      </c>
      <c r="AN2318" s="179">
        <v>4.75311964576562</v>
      </c>
      <c r="AO2318" s="179">
        <v>4.33709166801808</v>
      </c>
      <c r="AP2318" s="179">
        <v>4.36829376634914</v>
      </c>
      <c r="AQ2318" s="179">
        <v>3.83785809472103</v>
      </c>
      <c r="AR2318" s="179">
        <v>3.52583711141038</v>
      </c>
      <c r="AS2318" s="177">
        <v>0.8</v>
      </c>
      <c r="AT2318" s="180">
        <v>1.03218516070248</v>
      </c>
      <c r="AU2318" s="181">
        <v>2311</v>
      </c>
    </row>
    <row r="2319" customHeight="1" spans="1:47">
      <c r="A2319" s="184" t="s">
        <v>2589</v>
      </c>
      <c r="B2319" s="185" t="s">
        <v>2634</v>
      </c>
      <c r="C2319" s="167" t="s">
        <v>2640</v>
      </c>
      <c r="D2319" s="186">
        <v>0</v>
      </c>
      <c r="E2319" s="186">
        <v>0.75</v>
      </c>
      <c r="F2319" s="186" t="s">
        <v>160</v>
      </c>
      <c r="G2319" s="186" t="s">
        <v>160</v>
      </c>
      <c r="H2319" s="186" t="s">
        <v>160</v>
      </c>
      <c r="I2319" s="186" t="s">
        <v>160</v>
      </c>
      <c r="J2319" s="186" t="s">
        <v>160</v>
      </c>
      <c r="K2319" s="186" t="s">
        <v>160</v>
      </c>
      <c r="L2319" s="171">
        <v>0.4505</v>
      </c>
      <c r="M2319" s="172">
        <v>103</v>
      </c>
      <c r="N2319" s="173">
        <v>115.77</v>
      </c>
      <c r="O2319" s="173">
        <v>23.93</v>
      </c>
      <c r="Q2319" s="175">
        <v>21.63</v>
      </c>
      <c r="S2319" s="174">
        <f t="shared" si="72"/>
        <v>1.12516</v>
      </c>
      <c r="T2319" s="177">
        <f t="shared" si="73"/>
        <v>-1</v>
      </c>
      <c r="U2319" s="203">
        <v>3.22</v>
      </c>
      <c r="V2319" s="203">
        <v>2.99</v>
      </c>
      <c r="W2319" s="203">
        <v>3.05</v>
      </c>
      <c r="X2319" s="203">
        <v>3.58</v>
      </c>
      <c r="Y2319" s="203">
        <v>4.02</v>
      </c>
      <c r="Z2319" s="203">
        <v>4.34</v>
      </c>
      <c r="AA2319" s="203">
        <v>4.98</v>
      </c>
      <c r="AB2319" s="203">
        <v>4.52</v>
      </c>
      <c r="AC2319" s="203">
        <v>4.15</v>
      </c>
      <c r="AD2319" s="203">
        <v>4.16</v>
      </c>
      <c r="AE2319" s="203">
        <v>3.78</v>
      </c>
      <c r="AF2319" s="203">
        <v>3.38</v>
      </c>
      <c r="AG2319" s="179">
        <v>3.35233033524121</v>
      </c>
      <c r="AH2319" s="179">
        <v>3.11287816843827</v>
      </c>
      <c r="AI2319" s="179">
        <v>3.17534395108251</v>
      </c>
      <c r="AJ2319" s="179">
        <v>3.72712503110669</v>
      </c>
      <c r="AK2319" s="179">
        <v>4.18520743716449</v>
      </c>
      <c r="AL2319" s="179">
        <v>4.5183582779338</v>
      </c>
      <c r="AM2319" s="179">
        <v>5.18465995947243</v>
      </c>
      <c r="AN2319" s="179">
        <v>4.70575562586654</v>
      </c>
      <c r="AO2319" s="179">
        <v>4.32054996622703</v>
      </c>
      <c r="AP2319" s="179">
        <v>4.33096093000107</v>
      </c>
      <c r="AQ2319" s="179">
        <v>3.93534430658751</v>
      </c>
      <c r="AR2319" s="179">
        <v>3.51890575562587</v>
      </c>
      <c r="AS2319" s="177">
        <v>0.8</v>
      </c>
      <c r="AT2319" s="180">
        <v>1.03222089221589</v>
      </c>
      <c r="AU2319" s="181">
        <v>2312</v>
      </c>
    </row>
    <row r="2320" customHeight="1" spans="1:47">
      <c r="A2320" s="184" t="s">
        <v>2589</v>
      </c>
      <c r="B2320" s="185" t="s">
        <v>2634</v>
      </c>
      <c r="C2320" s="167" t="s">
        <v>2641</v>
      </c>
      <c r="D2320" s="186">
        <v>0</v>
      </c>
      <c r="E2320" s="186">
        <v>0.75</v>
      </c>
      <c r="F2320" s="186" t="s">
        <v>160</v>
      </c>
      <c r="G2320" s="186" t="s">
        <v>160</v>
      </c>
      <c r="H2320" s="186" t="s">
        <v>160</v>
      </c>
      <c r="I2320" s="186" t="s">
        <v>160</v>
      </c>
      <c r="J2320" s="186" t="s">
        <v>160</v>
      </c>
      <c r="K2320" s="186" t="s">
        <v>160</v>
      </c>
      <c r="L2320" s="171">
        <v>0.4505</v>
      </c>
      <c r="M2320" s="172">
        <v>160</v>
      </c>
      <c r="N2320" s="173">
        <v>115.88</v>
      </c>
      <c r="O2320" s="173">
        <v>24.57</v>
      </c>
      <c r="Q2320" s="175">
        <v>21.77</v>
      </c>
      <c r="S2320" s="174">
        <f t="shared" si="72"/>
        <v>1.078624</v>
      </c>
      <c r="T2320" s="177">
        <f t="shared" si="73"/>
        <v>-1</v>
      </c>
      <c r="U2320" s="203">
        <v>2.82</v>
      </c>
      <c r="V2320" s="203">
        <v>2.63</v>
      </c>
      <c r="W2320" s="203">
        <v>2.73</v>
      </c>
      <c r="X2320" s="203">
        <v>3.34</v>
      </c>
      <c r="Y2320" s="203">
        <v>3.9</v>
      </c>
      <c r="Z2320" s="203">
        <v>4.31</v>
      </c>
      <c r="AA2320" s="203">
        <v>5.16</v>
      </c>
      <c r="AB2320" s="203">
        <v>4.6</v>
      </c>
      <c r="AC2320" s="203">
        <v>4.07</v>
      </c>
      <c r="AD2320" s="203">
        <v>3.89</v>
      </c>
      <c r="AE2320" s="203">
        <v>3.55</v>
      </c>
      <c r="AF2320" s="203">
        <v>3.24</v>
      </c>
      <c r="AG2320" s="179">
        <v>2.94015975910048</v>
      </c>
      <c r="AH2320" s="179">
        <v>2.74206388880648</v>
      </c>
      <c r="AI2320" s="179">
        <v>2.84632487317175</v>
      </c>
      <c r="AJ2320" s="179">
        <v>3.48231687779986</v>
      </c>
      <c r="AK2320" s="179">
        <v>4.06617839024535</v>
      </c>
      <c r="AL2320" s="179">
        <v>4.49364842614294</v>
      </c>
      <c r="AM2320" s="179">
        <v>5.37986679324769</v>
      </c>
      <c r="AN2320" s="179">
        <v>4.79600528080221</v>
      </c>
      <c r="AO2320" s="179">
        <v>4.2434220636663</v>
      </c>
      <c r="AP2320" s="179">
        <v>4.05575229180882</v>
      </c>
      <c r="AQ2320" s="179">
        <v>3.70126494496692</v>
      </c>
      <c r="AR2320" s="179">
        <v>3.3780558934346</v>
      </c>
      <c r="AS2320" s="177">
        <v>0.8</v>
      </c>
      <c r="AT2320" s="180">
        <v>1.03153306058278</v>
      </c>
      <c r="AU2320" s="181">
        <v>2313</v>
      </c>
    </row>
    <row r="2321" customHeight="1" spans="1:47">
      <c r="A2321" s="184" t="s">
        <v>2589</v>
      </c>
      <c r="B2321" s="185" t="s">
        <v>2634</v>
      </c>
      <c r="C2321" s="167" t="s">
        <v>2642</v>
      </c>
      <c r="D2321" s="186">
        <v>0</v>
      </c>
      <c r="E2321" s="186">
        <v>0.75</v>
      </c>
      <c r="F2321" s="186" t="s">
        <v>160</v>
      </c>
      <c r="G2321" s="186" t="s">
        <v>160</v>
      </c>
      <c r="H2321" s="186" t="s">
        <v>160</v>
      </c>
      <c r="I2321" s="186" t="s">
        <v>160</v>
      </c>
      <c r="J2321" s="186" t="s">
        <v>160</v>
      </c>
      <c r="K2321" s="186" t="s">
        <v>160</v>
      </c>
      <c r="L2321" s="171">
        <v>0.4505</v>
      </c>
      <c r="M2321" s="172">
        <v>122</v>
      </c>
      <c r="N2321" s="173">
        <v>116.17</v>
      </c>
      <c r="O2321" s="173">
        <v>24.67</v>
      </c>
      <c r="Q2321" s="175">
        <v>21.27</v>
      </c>
      <c r="S2321" s="174">
        <f t="shared" si="72"/>
        <v>1.098008</v>
      </c>
      <c r="T2321" s="177">
        <f t="shared" si="73"/>
        <v>-1</v>
      </c>
      <c r="U2321" s="203">
        <v>2.98</v>
      </c>
      <c r="V2321" s="203">
        <v>2.78</v>
      </c>
      <c r="W2321" s="203">
        <v>2.82</v>
      </c>
      <c r="X2321" s="203">
        <v>3.44</v>
      </c>
      <c r="Y2321" s="203">
        <v>3.92</v>
      </c>
      <c r="Z2321" s="203">
        <v>4.26</v>
      </c>
      <c r="AA2321" s="203">
        <v>5.18</v>
      </c>
      <c r="AB2321" s="203">
        <v>4.69</v>
      </c>
      <c r="AC2321" s="203">
        <v>4.13</v>
      </c>
      <c r="AD2321" s="203">
        <v>3.98</v>
      </c>
      <c r="AE2321" s="203">
        <v>3.56</v>
      </c>
      <c r="AF2321" s="203">
        <v>3.3</v>
      </c>
      <c r="AG2321" s="179">
        <v>3.09681080647864</v>
      </c>
      <c r="AH2321" s="179">
        <v>2.88897115503712</v>
      </c>
      <c r="AI2321" s="179">
        <v>2.93053908532543</v>
      </c>
      <c r="AJ2321" s="179">
        <v>3.57484200479414</v>
      </c>
      <c r="AK2321" s="179">
        <v>4.07365716825378</v>
      </c>
      <c r="AL2321" s="179">
        <v>4.42698457570437</v>
      </c>
      <c r="AM2321" s="179">
        <v>5.38304697233536</v>
      </c>
      <c r="AN2321" s="179">
        <v>4.87383982630363</v>
      </c>
      <c r="AO2321" s="179">
        <v>4.29188880226738</v>
      </c>
      <c r="AP2321" s="179">
        <v>4.13600906368624</v>
      </c>
      <c r="AQ2321" s="179">
        <v>3.69954579565905</v>
      </c>
      <c r="AR2321" s="179">
        <v>3.42935424878507</v>
      </c>
      <c r="AS2321" s="177">
        <v>0.8</v>
      </c>
      <c r="AT2321" s="180">
        <v>1.03230128812106</v>
      </c>
      <c r="AU2321" s="181">
        <v>2314</v>
      </c>
    </row>
    <row r="2322" customHeight="1" spans="1:47">
      <c r="A2322" s="184" t="s">
        <v>2589</v>
      </c>
      <c r="B2322" s="185" t="s">
        <v>2634</v>
      </c>
      <c r="C2322" s="167" t="s">
        <v>2643</v>
      </c>
      <c r="D2322" s="186">
        <v>0</v>
      </c>
      <c r="E2322" s="186">
        <v>0.75</v>
      </c>
      <c r="F2322" s="186" t="s">
        <v>160</v>
      </c>
      <c r="G2322" s="186" t="s">
        <v>160</v>
      </c>
      <c r="H2322" s="186" t="s">
        <v>160</v>
      </c>
      <c r="I2322" s="186" t="s">
        <v>160</v>
      </c>
      <c r="J2322" s="186" t="s">
        <v>160</v>
      </c>
      <c r="K2322" s="186" t="s">
        <v>160</v>
      </c>
      <c r="L2322" s="171">
        <v>0.4505</v>
      </c>
      <c r="M2322" s="172">
        <v>122</v>
      </c>
      <c r="N2322" s="173">
        <v>115.73</v>
      </c>
      <c r="O2322" s="173">
        <v>24.15</v>
      </c>
      <c r="Q2322" s="175">
        <v>21.25</v>
      </c>
      <c r="S2322" s="174">
        <f t="shared" si="72"/>
        <v>1.078624</v>
      </c>
      <c r="T2322" s="177">
        <f t="shared" si="73"/>
        <v>-1</v>
      </c>
      <c r="U2322" s="203">
        <v>2.82</v>
      </c>
      <c r="V2322" s="203">
        <v>2.63</v>
      </c>
      <c r="W2322" s="203">
        <v>2.73</v>
      </c>
      <c r="X2322" s="203">
        <v>3.34</v>
      </c>
      <c r="Y2322" s="203">
        <v>3.9</v>
      </c>
      <c r="Z2322" s="203">
        <v>4.31</v>
      </c>
      <c r="AA2322" s="203">
        <v>5.16</v>
      </c>
      <c r="AB2322" s="203">
        <v>4.6</v>
      </c>
      <c r="AC2322" s="203">
        <v>4.07</v>
      </c>
      <c r="AD2322" s="203">
        <v>3.89</v>
      </c>
      <c r="AE2322" s="203">
        <v>3.55</v>
      </c>
      <c r="AF2322" s="203">
        <v>3.24</v>
      </c>
      <c r="AG2322" s="179">
        <v>2.93263016584092</v>
      </c>
      <c r="AH2322" s="179">
        <v>2.73504160856795</v>
      </c>
      <c r="AI2322" s="179">
        <v>2.83903558608004</v>
      </c>
      <c r="AJ2322" s="179">
        <v>3.47339884890379</v>
      </c>
      <c r="AK2322" s="179">
        <v>4.05576512297149</v>
      </c>
      <c r="AL2322" s="179">
        <v>4.48214043077106</v>
      </c>
      <c r="AM2322" s="179">
        <v>5.36608923962382</v>
      </c>
      <c r="AN2322" s="179">
        <v>4.78372296555612</v>
      </c>
      <c r="AO2322" s="179">
        <v>4.23255488474204</v>
      </c>
      <c r="AP2322" s="179">
        <v>4.04536572522028</v>
      </c>
      <c r="AQ2322" s="179">
        <v>3.69178620167918</v>
      </c>
      <c r="AR2322" s="179">
        <v>3.3694048713917</v>
      </c>
      <c r="AS2322" s="177">
        <v>0.8</v>
      </c>
      <c r="AT2322" s="180">
        <v>1.02242585630744</v>
      </c>
      <c r="AU2322" s="181">
        <v>2315</v>
      </c>
    </row>
    <row r="2323" customHeight="1" spans="1:47">
      <c r="A2323" s="184" t="s">
        <v>2589</v>
      </c>
      <c r="B2323" s="185" t="s">
        <v>2644</v>
      </c>
      <c r="C2323" s="167" t="s">
        <v>2645</v>
      </c>
      <c r="D2323" s="186">
        <v>0</v>
      </c>
      <c r="E2323" s="186">
        <v>0.75</v>
      </c>
      <c r="F2323" s="186" t="s">
        <v>160</v>
      </c>
      <c r="G2323" s="186" t="s">
        <v>160</v>
      </c>
      <c r="H2323" s="186" t="s">
        <v>160</v>
      </c>
      <c r="I2323" s="186" t="s">
        <v>160</v>
      </c>
      <c r="J2323" s="186" t="s">
        <v>160</v>
      </c>
      <c r="K2323" s="186" t="s">
        <v>160</v>
      </c>
      <c r="L2323" s="171">
        <v>0.4505</v>
      </c>
      <c r="M2323" s="172">
        <v>18</v>
      </c>
      <c r="N2323" s="173">
        <v>116.62</v>
      </c>
      <c r="O2323" s="173">
        <v>23.67</v>
      </c>
      <c r="Q2323" s="175">
        <v>21.37</v>
      </c>
      <c r="S2323" s="174">
        <f t="shared" si="72"/>
        <v>1.134616</v>
      </c>
      <c r="T2323" s="177">
        <f t="shared" si="73"/>
        <v>-1</v>
      </c>
      <c r="U2323" s="203">
        <v>3.26</v>
      </c>
      <c r="V2323" s="203">
        <v>3.08</v>
      </c>
      <c r="W2323" s="203">
        <v>3.15</v>
      </c>
      <c r="X2323" s="203">
        <v>3.68</v>
      </c>
      <c r="Y2323" s="203">
        <v>3.99</v>
      </c>
      <c r="Z2323" s="203">
        <v>4.31</v>
      </c>
      <c r="AA2323" s="203">
        <v>5.07</v>
      </c>
      <c r="AB2323" s="203">
        <v>4.57</v>
      </c>
      <c r="AC2323" s="203">
        <v>4.17</v>
      </c>
      <c r="AD2323" s="203">
        <v>4.2</v>
      </c>
      <c r="AE2323" s="203">
        <v>3.69</v>
      </c>
      <c r="AF2323" s="203">
        <v>3.39</v>
      </c>
      <c r="AG2323" s="179">
        <v>3.38901901612528</v>
      </c>
      <c r="AH2323" s="179">
        <v>3.20189526676867</v>
      </c>
      <c r="AI2323" s="179">
        <v>3.27466561374068</v>
      </c>
      <c r="AJ2323" s="179">
        <v>3.82564109795737</v>
      </c>
      <c r="AK2323" s="179">
        <v>4.14790977740487</v>
      </c>
      <c r="AL2323" s="179">
        <v>4.48057422070551</v>
      </c>
      <c r="AM2323" s="179">
        <v>5.27065227354453</v>
      </c>
      <c r="AN2323" s="179">
        <v>4.75086408088728</v>
      </c>
      <c r="AO2323" s="179">
        <v>4.33503352676148</v>
      </c>
      <c r="AP2323" s="179">
        <v>4.36622081832091</v>
      </c>
      <c r="AQ2323" s="179">
        <v>3.83603686181052</v>
      </c>
      <c r="AR2323" s="179">
        <v>3.52416394621617</v>
      </c>
      <c r="AS2323" s="177">
        <v>0.8</v>
      </c>
      <c r="AT2323" s="180">
        <v>1.03183677844675</v>
      </c>
      <c r="AU2323" s="181">
        <v>2316</v>
      </c>
    </row>
    <row r="2324" customHeight="1" spans="1:47">
      <c r="A2324" s="184" t="s">
        <v>2589</v>
      </c>
      <c r="B2324" s="185" t="s">
        <v>2644</v>
      </c>
      <c r="C2324" s="167" t="s">
        <v>2646</v>
      </c>
      <c r="D2324" s="186">
        <v>0</v>
      </c>
      <c r="E2324" s="186">
        <v>0.75</v>
      </c>
      <c r="F2324" s="186" t="s">
        <v>160</v>
      </c>
      <c r="G2324" s="186" t="s">
        <v>160</v>
      </c>
      <c r="H2324" s="186" t="s">
        <v>160</v>
      </c>
      <c r="I2324" s="186" t="s">
        <v>160</v>
      </c>
      <c r="J2324" s="186" t="s">
        <v>160</v>
      </c>
      <c r="K2324" s="186" t="s">
        <v>160</v>
      </c>
      <c r="L2324" s="171">
        <v>0.4505</v>
      </c>
      <c r="M2324" s="172">
        <v>15</v>
      </c>
      <c r="N2324" s="173">
        <v>116.63</v>
      </c>
      <c r="O2324" s="173">
        <v>23.68</v>
      </c>
      <c r="Q2324" s="175">
        <v>21.38</v>
      </c>
      <c r="S2324" s="174">
        <f t="shared" si="72"/>
        <v>1.134616</v>
      </c>
      <c r="T2324" s="177">
        <f t="shared" si="73"/>
        <v>-1</v>
      </c>
      <c r="U2324" s="203">
        <v>3.26</v>
      </c>
      <c r="V2324" s="203">
        <v>3.08</v>
      </c>
      <c r="W2324" s="203">
        <v>3.15</v>
      </c>
      <c r="X2324" s="203">
        <v>3.68</v>
      </c>
      <c r="Y2324" s="203">
        <v>3.99</v>
      </c>
      <c r="Z2324" s="203">
        <v>4.31</v>
      </c>
      <c r="AA2324" s="203">
        <v>5.07</v>
      </c>
      <c r="AB2324" s="203">
        <v>4.57</v>
      </c>
      <c r="AC2324" s="203">
        <v>4.17</v>
      </c>
      <c r="AD2324" s="203">
        <v>4.2</v>
      </c>
      <c r="AE2324" s="203">
        <v>3.69</v>
      </c>
      <c r="AF2324" s="203">
        <v>3.39</v>
      </c>
      <c r="AG2324" s="179">
        <v>3.38917991637699</v>
      </c>
      <c r="AH2324" s="179">
        <v>3.20204728295741</v>
      </c>
      <c r="AI2324" s="179">
        <v>3.2748210848428</v>
      </c>
      <c r="AJ2324" s="179">
        <v>3.82582272768937</v>
      </c>
      <c r="AK2324" s="179">
        <v>4.14810670746755</v>
      </c>
      <c r="AL2324" s="179">
        <v>4.48078694465793</v>
      </c>
      <c r="AM2324" s="179">
        <v>5.27090250798508</v>
      </c>
      <c r="AN2324" s="179">
        <v>4.75108963737511</v>
      </c>
      <c r="AO2324" s="179">
        <v>4.33523934088714</v>
      </c>
      <c r="AP2324" s="179">
        <v>4.36642811312374</v>
      </c>
      <c r="AQ2324" s="179">
        <v>3.83621898510157</v>
      </c>
      <c r="AR2324" s="179">
        <v>3.52433126273559</v>
      </c>
      <c r="AS2324" s="177">
        <v>0.8</v>
      </c>
      <c r="AT2324" s="180">
        <v>1.02870133814518</v>
      </c>
      <c r="AU2324" s="181">
        <v>2317</v>
      </c>
    </row>
    <row r="2325" customHeight="1" spans="1:47">
      <c r="A2325" s="184" t="s">
        <v>2589</v>
      </c>
      <c r="B2325" s="185" t="s">
        <v>2644</v>
      </c>
      <c r="C2325" s="167" t="s">
        <v>2647</v>
      </c>
      <c r="D2325" s="186">
        <v>0</v>
      </c>
      <c r="E2325" s="186">
        <v>0.75</v>
      </c>
      <c r="F2325" s="186" t="s">
        <v>160</v>
      </c>
      <c r="G2325" s="186" t="s">
        <v>160</v>
      </c>
      <c r="H2325" s="186" t="s">
        <v>160</v>
      </c>
      <c r="I2325" s="186" t="s">
        <v>160</v>
      </c>
      <c r="J2325" s="186" t="s">
        <v>160</v>
      </c>
      <c r="K2325" s="186" t="s">
        <v>160</v>
      </c>
      <c r="L2325" s="171">
        <v>0.4505</v>
      </c>
      <c r="M2325" s="172">
        <v>15</v>
      </c>
      <c r="N2325" s="173">
        <v>116.68</v>
      </c>
      <c r="O2325" s="173">
        <v>23.45</v>
      </c>
      <c r="Q2325" s="175">
        <v>20.85</v>
      </c>
      <c r="S2325" s="174">
        <f t="shared" si="72"/>
        <v>1.134616</v>
      </c>
      <c r="T2325" s="177">
        <f t="shared" si="73"/>
        <v>-1</v>
      </c>
      <c r="U2325" s="203">
        <v>3.26</v>
      </c>
      <c r="V2325" s="203">
        <v>3.08</v>
      </c>
      <c r="W2325" s="203">
        <v>3.15</v>
      </c>
      <c r="X2325" s="203">
        <v>3.68</v>
      </c>
      <c r="Y2325" s="203">
        <v>3.99</v>
      </c>
      <c r="Z2325" s="203">
        <v>4.31</v>
      </c>
      <c r="AA2325" s="203">
        <v>5.07</v>
      </c>
      <c r="AB2325" s="203">
        <v>4.57</v>
      </c>
      <c r="AC2325" s="203">
        <v>4.17</v>
      </c>
      <c r="AD2325" s="203">
        <v>4.2</v>
      </c>
      <c r="AE2325" s="203">
        <v>3.69</v>
      </c>
      <c r="AF2325" s="203">
        <v>3.39</v>
      </c>
      <c r="AG2325" s="179">
        <v>3.38074414603707</v>
      </c>
      <c r="AH2325" s="179">
        <v>3.19407729134791</v>
      </c>
      <c r="AI2325" s="179">
        <v>3.26666995706036</v>
      </c>
      <c r="AJ2325" s="179">
        <v>3.81630014031179</v>
      </c>
      <c r="AK2325" s="179">
        <v>4.13778194560979</v>
      </c>
      <c r="AL2325" s="179">
        <v>4.46963413172386</v>
      </c>
      <c r="AM2325" s="179">
        <v>5.25778307374477</v>
      </c>
      <c r="AN2325" s="179">
        <v>4.73926403294154</v>
      </c>
      <c r="AO2325" s="179">
        <v>4.32444880029896</v>
      </c>
      <c r="AP2325" s="179">
        <v>4.35555994274715</v>
      </c>
      <c r="AQ2325" s="179">
        <v>3.82667052112785</v>
      </c>
      <c r="AR2325" s="179">
        <v>3.51555909664591</v>
      </c>
      <c r="AS2325" s="177">
        <v>0.8</v>
      </c>
      <c r="AT2325" s="180">
        <v>1.02806710378218</v>
      </c>
      <c r="AU2325" s="181">
        <v>2318</v>
      </c>
    </row>
    <row r="2326" customHeight="1" spans="1:47">
      <c r="A2326" s="184" t="s">
        <v>2589</v>
      </c>
      <c r="B2326" s="185" t="s">
        <v>2644</v>
      </c>
      <c r="C2326" s="167" t="s">
        <v>2648</v>
      </c>
      <c r="D2326" s="186">
        <v>0</v>
      </c>
      <c r="E2326" s="186">
        <v>0.75</v>
      </c>
      <c r="F2326" s="186" t="s">
        <v>160</v>
      </c>
      <c r="G2326" s="186" t="s">
        <v>160</v>
      </c>
      <c r="H2326" s="186" t="s">
        <v>160</v>
      </c>
      <c r="I2326" s="186" t="s">
        <v>160</v>
      </c>
      <c r="J2326" s="186" t="s">
        <v>160</v>
      </c>
      <c r="K2326" s="186" t="s">
        <v>160</v>
      </c>
      <c r="L2326" s="171">
        <v>0.4505</v>
      </c>
      <c r="M2326" s="172">
        <v>4</v>
      </c>
      <c r="N2326" s="173">
        <v>117</v>
      </c>
      <c r="O2326" s="173">
        <v>23.67</v>
      </c>
      <c r="Q2326" s="175">
        <v>19.67</v>
      </c>
      <c r="S2326" s="174">
        <f t="shared" si="72"/>
        <v>1.245344</v>
      </c>
      <c r="T2326" s="177">
        <f t="shared" si="73"/>
        <v>-1</v>
      </c>
      <c r="U2326" s="203">
        <v>3.24</v>
      </c>
      <c r="V2326" s="203">
        <v>3.28</v>
      </c>
      <c r="W2326" s="203">
        <v>3.57</v>
      </c>
      <c r="X2326" s="203">
        <v>4.11</v>
      </c>
      <c r="Y2326" s="203">
        <v>4.52</v>
      </c>
      <c r="Z2326" s="203">
        <v>5.02</v>
      </c>
      <c r="AA2326" s="203">
        <v>5.84</v>
      </c>
      <c r="AB2326" s="203">
        <v>5.36</v>
      </c>
      <c r="AC2326" s="203">
        <v>4.77</v>
      </c>
      <c r="AD2326" s="203">
        <v>4.44</v>
      </c>
      <c r="AE2326" s="203">
        <v>3.68</v>
      </c>
      <c r="AF2326" s="203">
        <v>3.27</v>
      </c>
      <c r="AG2326" s="179">
        <v>3.34743942236041</v>
      </c>
      <c r="AH2326" s="179">
        <v>3.38876583498214</v>
      </c>
      <c r="AI2326" s="179">
        <v>3.68838232648971</v>
      </c>
      <c r="AJ2326" s="179">
        <v>4.24628889688311</v>
      </c>
      <c r="AK2326" s="179">
        <v>4.66988462625588</v>
      </c>
      <c r="AL2326" s="179">
        <v>5.18646478402754</v>
      </c>
      <c r="AM2326" s="179">
        <v>6.03365624277308</v>
      </c>
      <c r="AN2326" s="179">
        <v>5.53773929131228</v>
      </c>
      <c r="AO2326" s="179">
        <v>4.92817470514171</v>
      </c>
      <c r="AP2326" s="179">
        <v>4.58723180101241</v>
      </c>
      <c r="AQ2326" s="179">
        <v>3.80202996119947</v>
      </c>
      <c r="AR2326" s="179">
        <v>3.37843423182671</v>
      </c>
      <c r="AS2326" s="177">
        <v>0.8</v>
      </c>
      <c r="AT2326" s="180">
        <v>1.05363945403919</v>
      </c>
      <c r="AU2326" s="181">
        <v>2319</v>
      </c>
    </row>
    <row r="2327" customHeight="1" spans="1:47">
      <c r="A2327" s="184" t="s">
        <v>2589</v>
      </c>
      <c r="B2327" s="185" t="s">
        <v>2649</v>
      </c>
      <c r="C2327" s="167" t="s">
        <v>2650</v>
      </c>
      <c r="D2327" s="186">
        <v>0</v>
      </c>
      <c r="E2327" s="186">
        <v>0.75</v>
      </c>
      <c r="F2327" s="186" t="s">
        <v>160</v>
      </c>
      <c r="G2327" s="186" t="s">
        <v>160</v>
      </c>
      <c r="H2327" s="186" t="s">
        <v>160</v>
      </c>
      <c r="I2327" s="186" t="s">
        <v>160</v>
      </c>
      <c r="J2327" s="186" t="s">
        <v>160</v>
      </c>
      <c r="K2327" s="186" t="s">
        <v>160</v>
      </c>
      <c r="L2327" s="171">
        <v>0.4505</v>
      </c>
      <c r="M2327" s="172">
        <v>8</v>
      </c>
      <c r="N2327" s="173">
        <v>116.68</v>
      </c>
      <c r="O2327" s="173">
        <v>23.35</v>
      </c>
      <c r="Q2327" s="175">
        <v>20.65</v>
      </c>
      <c r="S2327" s="174">
        <f t="shared" si="72"/>
        <v>1.134616</v>
      </c>
      <c r="T2327" s="177">
        <f t="shared" si="73"/>
        <v>-1</v>
      </c>
      <c r="U2327" s="203">
        <v>3.26</v>
      </c>
      <c r="V2327" s="203">
        <v>3.08</v>
      </c>
      <c r="W2327" s="203">
        <v>3.15</v>
      </c>
      <c r="X2327" s="203">
        <v>3.68</v>
      </c>
      <c r="Y2327" s="203">
        <v>3.99</v>
      </c>
      <c r="Z2327" s="203">
        <v>4.31</v>
      </c>
      <c r="AA2327" s="203">
        <v>5.07</v>
      </c>
      <c r="AB2327" s="203">
        <v>4.57</v>
      </c>
      <c r="AC2327" s="203">
        <v>4.17</v>
      </c>
      <c r="AD2327" s="203">
        <v>4.2</v>
      </c>
      <c r="AE2327" s="203">
        <v>3.69</v>
      </c>
      <c r="AF2327" s="203">
        <v>3.39</v>
      </c>
      <c r="AG2327" s="179">
        <v>3.37853751401355</v>
      </c>
      <c r="AH2327" s="179">
        <v>3.19199249790237</v>
      </c>
      <c r="AI2327" s="179">
        <v>3.26453778194561</v>
      </c>
      <c r="AJ2327" s="179">
        <v>3.81380921827297</v>
      </c>
      <c r="AK2327" s="179">
        <v>4.13508119046444</v>
      </c>
      <c r="AL2327" s="179">
        <v>4.46671677466209</v>
      </c>
      <c r="AM2327" s="179">
        <v>5.25435128713151</v>
      </c>
      <c r="AN2327" s="179">
        <v>4.73617068682268</v>
      </c>
      <c r="AO2327" s="179">
        <v>4.32162620657562</v>
      </c>
      <c r="AP2327" s="179">
        <v>4.35271704259415</v>
      </c>
      <c r="AQ2327" s="179">
        <v>3.82417283027914</v>
      </c>
      <c r="AR2327" s="179">
        <v>3.51326447009385</v>
      </c>
      <c r="AS2327" s="177">
        <v>0.8</v>
      </c>
      <c r="AT2327" s="180">
        <v>1.05363945403919</v>
      </c>
      <c r="AU2327" s="181">
        <v>2320</v>
      </c>
    </row>
    <row r="2328" customHeight="1" spans="1:47">
      <c r="A2328" s="184" t="s">
        <v>2589</v>
      </c>
      <c r="B2328" s="185" t="s">
        <v>2649</v>
      </c>
      <c r="C2328" s="167" t="s">
        <v>2651</v>
      </c>
      <c r="D2328" s="186">
        <v>0</v>
      </c>
      <c r="E2328" s="186">
        <v>0.75</v>
      </c>
      <c r="F2328" s="186" t="s">
        <v>160</v>
      </c>
      <c r="G2328" s="186" t="s">
        <v>160</v>
      </c>
      <c r="H2328" s="186" t="s">
        <v>160</v>
      </c>
      <c r="I2328" s="186" t="s">
        <v>160</v>
      </c>
      <c r="J2328" s="186" t="s">
        <v>160</v>
      </c>
      <c r="K2328" s="186" t="s">
        <v>160</v>
      </c>
      <c r="L2328" s="171">
        <v>0.4505</v>
      </c>
      <c r="M2328" s="172">
        <v>12</v>
      </c>
      <c r="N2328" s="173">
        <v>116.72</v>
      </c>
      <c r="O2328" s="173">
        <v>23.37</v>
      </c>
      <c r="Q2328" s="175">
        <v>20.67</v>
      </c>
      <c r="S2328" s="174">
        <f t="shared" si="72"/>
        <v>1.134616</v>
      </c>
      <c r="T2328" s="177">
        <f t="shared" si="73"/>
        <v>-1</v>
      </c>
      <c r="U2328" s="203">
        <v>3.26</v>
      </c>
      <c r="V2328" s="203">
        <v>3.08</v>
      </c>
      <c r="W2328" s="203">
        <v>3.15</v>
      </c>
      <c r="X2328" s="203">
        <v>3.68</v>
      </c>
      <c r="Y2328" s="203">
        <v>3.99</v>
      </c>
      <c r="Z2328" s="203">
        <v>4.31</v>
      </c>
      <c r="AA2328" s="203">
        <v>5.07</v>
      </c>
      <c r="AB2328" s="203">
        <v>4.57</v>
      </c>
      <c r="AC2328" s="203">
        <v>4.17</v>
      </c>
      <c r="AD2328" s="203">
        <v>4.2</v>
      </c>
      <c r="AE2328" s="203">
        <v>3.69</v>
      </c>
      <c r="AF2328" s="203">
        <v>3.39</v>
      </c>
      <c r="AG2328" s="179">
        <v>3.37908917201943</v>
      </c>
      <c r="AH2328" s="179">
        <v>3.19251369626376</v>
      </c>
      <c r="AI2328" s="179">
        <v>3.2650708257243</v>
      </c>
      <c r="AJ2328" s="179">
        <v>3.81443194878267</v>
      </c>
      <c r="AK2328" s="179">
        <v>4.13575637925078</v>
      </c>
      <c r="AL2328" s="179">
        <v>4.46744611392753</v>
      </c>
      <c r="AM2328" s="179">
        <v>5.25520923378482</v>
      </c>
      <c r="AN2328" s="179">
        <v>4.73694402335239</v>
      </c>
      <c r="AO2328" s="179">
        <v>4.32233185500645</v>
      </c>
      <c r="AP2328" s="179">
        <v>4.3534277676324</v>
      </c>
      <c r="AQ2328" s="179">
        <v>3.82479725299132</v>
      </c>
      <c r="AR2328" s="179">
        <v>3.51383812673186</v>
      </c>
      <c r="AS2328" s="177">
        <v>0.8</v>
      </c>
      <c r="AT2328" s="180">
        <v>1.0529817728352</v>
      </c>
      <c r="AU2328" s="181">
        <v>2321</v>
      </c>
    </row>
    <row r="2329" customHeight="1" spans="1:47">
      <c r="A2329" s="184" t="s">
        <v>2589</v>
      </c>
      <c r="B2329" s="185" t="s">
        <v>2649</v>
      </c>
      <c r="C2329" s="167" t="s">
        <v>2652</v>
      </c>
      <c r="D2329" s="186">
        <v>0</v>
      </c>
      <c r="E2329" s="186">
        <v>0.75</v>
      </c>
      <c r="F2329" s="186" t="s">
        <v>160</v>
      </c>
      <c r="G2329" s="186" t="s">
        <v>160</v>
      </c>
      <c r="H2329" s="186" t="s">
        <v>160</v>
      </c>
      <c r="I2329" s="186" t="s">
        <v>160</v>
      </c>
      <c r="J2329" s="186" t="s">
        <v>160</v>
      </c>
      <c r="K2329" s="186" t="s">
        <v>160</v>
      </c>
      <c r="L2329" s="171">
        <v>0.4505</v>
      </c>
      <c r="M2329" s="172">
        <v>13</v>
      </c>
      <c r="N2329" s="173">
        <v>116.7</v>
      </c>
      <c r="O2329" s="173">
        <v>23.37</v>
      </c>
      <c r="Q2329" s="175">
        <v>20.67</v>
      </c>
      <c r="S2329" s="174">
        <f t="shared" si="72"/>
        <v>1.134616</v>
      </c>
      <c r="T2329" s="177">
        <f t="shared" si="73"/>
        <v>-1</v>
      </c>
      <c r="U2329" s="203">
        <v>3.26</v>
      </c>
      <c r="V2329" s="203">
        <v>3.08</v>
      </c>
      <c r="W2329" s="203">
        <v>3.15</v>
      </c>
      <c r="X2329" s="203">
        <v>3.68</v>
      </c>
      <c r="Y2329" s="203">
        <v>3.99</v>
      </c>
      <c r="Z2329" s="203">
        <v>4.31</v>
      </c>
      <c r="AA2329" s="203">
        <v>5.07</v>
      </c>
      <c r="AB2329" s="203">
        <v>4.57</v>
      </c>
      <c r="AC2329" s="203">
        <v>4.17</v>
      </c>
      <c r="AD2329" s="203">
        <v>4.2</v>
      </c>
      <c r="AE2329" s="203">
        <v>3.69</v>
      </c>
      <c r="AF2329" s="203">
        <v>3.39</v>
      </c>
      <c r="AG2329" s="179">
        <v>3.37908917201943</v>
      </c>
      <c r="AH2329" s="179">
        <v>3.19251369626376</v>
      </c>
      <c r="AI2329" s="179">
        <v>3.2650708257243</v>
      </c>
      <c r="AJ2329" s="179">
        <v>3.81443194878267</v>
      </c>
      <c r="AK2329" s="179">
        <v>4.13575637925078</v>
      </c>
      <c r="AL2329" s="179">
        <v>4.46744611392753</v>
      </c>
      <c r="AM2329" s="179">
        <v>5.25520923378482</v>
      </c>
      <c r="AN2329" s="179">
        <v>4.73694402335239</v>
      </c>
      <c r="AO2329" s="179">
        <v>4.32233185500645</v>
      </c>
      <c r="AP2329" s="179">
        <v>4.3534277676324</v>
      </c>
      <c r="AQ2329" s="179">
        <v>3.82479725299132</v>
      </c>
      <c r="AR2329" s="179">
        <v>3.51383812673186</v>
      </c>
      <c r="AS2329" s="177">
        <v>0.8</v>
      </c>
      <c r="AT2329" s="180">
        <v>1.05534771690668</v>
      </c>
      <c r="AU2329" s="181">
        <v>2322</v>
      </c>
    </row>
    <row r="2330" customHeight="1" spans="1:47">
      <c r="A2330" s="184" t="s">
        <v>2589</v>
      </c>
      <c r="B2330" s="185" t="s">
        <v>2649</v>
      </c>
      <c r="C2330" s="167" t="s">
        <v>2653</v>
      </c>
      <c r="D2330" s="186">
        <v>0</v>
      </c>
      <c r="E2330" s="186">
        <v>0.75</v>
      </c>
      <c r="F2330" s="186" t="s">
        <v>160</v>
      </c>
      <c r="G2330" s="186" t="s">
        <v>160</v>
      </c>
      <c r="H2330" s="186" t="s">
        <v>160</v>
      </c>
      <c r="I2330" s="186" t="s">
        <v>160</v>
      </c>
      <c r="J2330" s="186" t="s">
        <v>160</v>
      </c>
      <c r="K2330" s="186" t="s">
        <v>160</v>
      </c>
      <c r="L2330" s="171">
        <v>0.4505</v>
      </c>
      <c r="N2330" s="173">
        <v>116.68</v>
      </c>
      <c r="O2330" s="173">
        <v>23.35</v>
      </c>
      <c r="Q2330" s="175">
        <v>20.57</v>
      </c>
      <c r="S2330" s="174">
        <f t="shared" si="72"/>
        <v>1.134616</v>
      </c>
      <c r="T2330" s="177">
        <f t="shared" si="73"/>
        <v>-1</v>
      </c>
      <c r="U2330" s="203">
        <v>3.26</v>
      </c>
      <c r="V2330" s="203">
        <v>3.08</v>
      </c>
      <c r="W2330" s="203">
        <v>3.15</v>
      </c>
      <c r="X2330" s="203">
        <v>3.68</v>
      </c>
      <c r="Y2330" s="203">
        <v>3.99</v>
      </c>
      <c r="Z2330" s="203">
        <v>4.31</v>
      </c>
      <c r="AA2330" s="203">
        <v>5.07</v>
      </c>
      <c r="AB2330" s="203">
        <v>4.57</v>
      </c>
      <c r="AC2330" s="203">
        <v>4.17</v>
      </c>
      <c r="AD2330" s="203">
        <v>4.2</v>
      </c>
      <c r="AE2330" s="203">
        <v>3.69</v>
      </c>
      <c r="AF2330" s="203">
        <v>3.39</v>
      </c>
      <c r="AG2330" s="179">
        <v>3.37729628350032</v>
      </c>
      <c r="AH2330" s="179">
        <v>3.19081980158926</v>
      </c>
      <c r="AI2330" s="179">
        <v>3.26333843344356</v>
      </c>
      <c r="AJ2330" s="179">
        <v>3.81240807462613</v>
      </c>
      <c r="AK2330" s="179">
        <v>4.13356201569518</v>
      </c>
      <c r="AL2330" s="179">
        <v>4.46507576131484</v>
      </c>
      <c r="AM2330" s="179">
        <v>5.25242090716154</v>
      </c>
      <c r="AN2330" s="179">
        <v>4.73443067963082</v>
      </c>
      <c r="AO2330" s="179">
        <v>4.32003849760624</v>
      </c>
      <c r="AP2330" s="179">
        <v>4.35111791125808</v>
      </c>
      <c r="AQ2330" s="179">
        <v>3.82276787917674</v>
      </c>
      <c r="AR2330" s="179">
        <v>3.51197374265831</v>
      </c>
      <c r="AS2330" s="177">
        <v>0.8</v>
      </c>
      <c r="AT2330" s="180">
        <v>1.04084442799728</v>
      </c>
      <c r="AU2330" s="181">
        <v>2323</v>
      </c>
    </row>
    <row r="2331" customHeight="1" spans="1:47">
      <c r="A2331" s="184" t="s">
        <v>2589</v>
      </c>
      <c r="B2331" s="185" t="s">
        <v>2649</v>
      </c>
      <c r="C2331" s="167" t="s">
        <v>2654</v>
      </c>
      <c r="D2331" s="186">
        <v>0</v>
      </c>
      <c r="E2331" s="186">
        <v>0.75</v>
      </c>
      <c r="F2331" s="186" t="s">
        <v>160</v>
      </c>
      <c r="G2331" s="186" t="s">
        <v>160</v>
      </c>
      <c r="H2331" s="186" t="s">
        <v>160</v>
      </c>
      <c r="I2331" s="186" t="s">
        <v>160</v>
      </c>
      <c r="J2331" s="186" t="s">
        <v>160</v>
      </c>
      <c r="K2331" s="186" t="s">
        <v>160</v>
      </c>
      <c r="L2331" s="171">
        <v>0.4505</v>
      </c>
      <c r="M2331" s="172">
        <v>18</v>
      </c>
      <c r="N2331" s="173">
        <v>116.6</v>
      </c>
      <c r="O2331" s="173">
        <v>23.27</v>
      </c>
      <c r="Q2331" s="175">
        <v>20.57</v>
      </c>
      <c r="S2331" s="174">
        <f t="shared" si="72"/>
        <v>1.134616</v>
      </c>
      <c r="T2331" s="177">
        <f t="shared" si="73"/>
        <v>-1</v>
      </c>
      <c r="U2331" s="203">
        <v>3.26</v>
      </c>
      <c r="V2331" s="203">
        <v>3.08</v>
      </c>
      <c r="W2331" s="203">
        <v>3.15</v>
      </c>
      <c r="X2331" s="203">
        <v>3.68</v>
      </c>
      <c r="Y2331" s="203">
        <v>3.99</v>
      </c>
      <c r="Z2331" s="203">
        <v>4.31</v>
      </c>
      <c r="AA2331" s="203">
        <v>5.07</v>
      </c>
      <c r="AB2331" s="203">
        <v>4.57</v>
      </c>
      <c r="AC2331" s="203">
        <v>4.17</v>
      </c>
      <c r="AD2331" s="203">
        <v>4.2</v>
      </c>
      <c r="AE2331" s="203">
        <v>3.69</v>
      </c>
      <c r="AF2331" s="203">
        <v>3.39</v>
      </c>
      <c r="AG2331" s="179">
        <v>3.37729628350032</v>
      </c>
      <c r="AH2331" s="179">
        <v>3.19081980158926</v>
      </c>
      <c r="AI2331" s="179">
        <v>3.26333843344356</v>
      </c>
      <c r="AJ2331" s="179">
        <v>3.81240807462613</v>
      </c>
      <c r="AK2331" s="179">
        <v>4.13356201569518</v>
      </c>
      <c r="AL2331" s="179">
        <v>4.46507576131484</v>
      </c>
      <c r="AM2331" s="179">
        <v>5.25242090716154</v>
      </c>
      <c r="AN2331" s="179">
        <v>4.73443067963082</v>
      </c>
      <c r="AO2331" s="179">
        <v>4.32003849760624</v>
      </c>
      <c r="AP2331" s="179">
        <v>4.35111791125808</v>
      </c>
      <c r="AQ2331" s="179">
        <v>3.82276787917674</v>
      </c>
      <c r="AR2331" s="179">
        <v>3.51197374265831</v>
      </c>
      <c r="AS2331" s="177">
        <v>0.8</v>
      </c>
      <c r="AT2331" s="180">
        <v>1.05363945403919</v>
      </c>
      <c r="AU2331" s="181">
        <v>2324</v>
      </c>
    </row>
    <row r="2332" customHeight="1" spans="1:47">
      <c r="A2332" s="184" t="s">
        <v>2589</v>
      </c>
      <c r="B2332" s="185" t="s">
        <v>2649</v>
      </c>
      <c r="C2332" s="167" t="s">
        <v>2655</v>
      </c>
      <c r="D2332" s="186">
        <v>0</v>
      </c>
      <c r="E2332" s="186">
        <v>0.75</v>
      </c>
      <c r="F2332" s="186" t="s">
        <v>160</v>
      </c>
      <c r="G2332" s="186" t="s">
        <v>160</v>
      </c>
      <c r="H2332" s="186" t="s">
        <v>160</v>
      </c>
      <c r="I2332" s="186" t="s">
        <v>160</v>
      </c>
      <c r="J2332" s="186" t="s">
        <v>160</v>
      </c>
      <c r="K2332" s="186" t="s">
        <v>160</v>
      </c>
      <c r="L2332" s="171">
        <v>0.4505</v>
      </c>
      <c r="M2332" s="172">
        <v>5</v>
      </c>
      <c r="N2332" s="173">
        <v>116.43</v>
      </c>
      <c r="O2332" s="173">
        <v>23.25</v>
      </c>
      <c r="Q2332" s="175">
        <v>20.55</v>
      </c>
      <c r="S2332" s="174">
        <f t="shared" si="72"/>
        <v>1.134616</v>
      </c>
      <c r="T2332" s="177">
        <f t="shared" si="73"/>
        <v>-1</v>
      </c>
      <c r="U2332" s="203">
        <v>3.26</v>
      </c>
      <c r="V2332" s="203">
        <v>3.08</v>
      </c>
      <c r="W2332" s="203">
        <v>3.15</v>
      </c>
      <c r="X2332" s="203">
        <v>3.68</v>
      </c>
      <c r="Y2332" s="203">
        <v>3.99</v>
      </c>
      <c r="Z2332" s="203">
        <v>4.31</v>
      </c>
      <c r="AA2332" s="203">
        <v>5.07</v>
      </c>
      <c r="AB2332" s="203">
        <v>4.57</v>
      </c>
      <c r="AC2332" s="203">
        <v>4.17</v>
      </c>
      <c r="AD2332" s="203">
        <v>4.2</v>
      </c>
      <c r="AE2332" s="203">
        <v>3.69</v>
      </c>
      <c r="AF2332" s="203">
        <v>3.39</v>
      </c>
      <c r="AG2332" s="179">
        <v>3.37699746874714</v>
      </c>
      <c r="AH2332" s="179">
        <v>3.19053748581018</v>
      </c>
      <c r="AI2332" s="179">
        <v>3.26304970139677</v>
      </c>
      <c r="AJ2332" s="179">
        <v>3.81207076226671</v>
      </c>
      <c r="AK2332" s="179">
        <v>4.13319628843591</v>
      </c>
      <c r="AL2332" s="179">
        <v>4.46468070254606</v>
      </c>
      <c r="AM2332" s="179">
        <v>5.25195618605766</v>
      </c>
      <c r="AN2332" s="179">
        <v>4.73401178901056</v>
      </c>
      <c r="AO2332" s="179">
        <v>4.31965627137287</v>
      </c>
      <c r="AP2332" s="179">
        <v>4.3507329351957</v>
      </c>
      <c r="AQ2332" s="179">
        <v>3.82242965020765</v>
      </c>
      <c r="AR2332" s="179">
        <v>3.51166301197938</v>
      </c>
      <c r="AS2332" s="177">
        <v>0.8</v>
      </c>
      <c r="AT2332" s="180">
        <v>1.05551854319343</v>
      </c>
      <c r="AU2332" s="181">
        <v>2325</v>
      </c>
    </row>
    <row r="2333" customHeight="1" spans="1:47">
      <c r="A2333" s="184" t="s">
        <v>2589</v>
      </c>
      <c r="B2333" s="185" t="s">
        <v>2649</v>
      </c>
      <c r="C2333" s="167" t="s">
        <v>2656</v>
      </c>
      <c r="D2333" s="186">
        <v>0</v>
      </c>
      <c r="E2333" s="186">
        <v>0.75</v>
      </c>
      <c r="F2333" s="186" t="s">
        <v>160</v>
      </c>
      <c r="G2333" s="186" t="s">
        <v>160</v>
      </c>
      <c r="H2333" s="186" t="s">
        <v>160</v>
      </c>
      <c r="I2333" s="186" t="s">
        <v>160</v>
      </c>
      <c r="J2333" s="186" t="s">
        <v>160</v>
      </c>
      <c r="K2333" s="186" t="s">
        <v>160</v>
      </c>
      <c r="L2333" s="171">
        <v>0.4505</v>
      </c>
      <c r="M2333" s="172">
        <v>8</v>
      </c>
      <c r="N2333" s="173">
        <v>116.77</v>
      </c>
      <c r="O2333" s="173">
        <v>23.48</v>
      </c>
      <c r="Q2333" s="175">
        <v>20.88</v>
      </c>
      <c r="S2333" s="174">
        <f t="shared" si="72"/>
        <v>1.134616</v>
      </c>
      <c r="T2333" s="177">
        <f t="shared" si="73"/>
        <v>-1</v>
      </c>
      <c r="U2333" s="203">
        <v>3.26</v>
      </c>
      <c r="V2333" s="203">
        <v>3.08</v>
      </c>
      <c r="W2333" s="203">
        <v>3.15</v>
      </c>
      <c r="X2333" s="203">
        <v>3.68</v>
      </c>
      <c r="Y2333" s="203">
        <v>3.99</v>
      </c>
      <c r="Z2333" s="203">
        <v>4.31</v>
      </c>
      <c r="AA2333" s="203">
        <v>5.07</v>
      </c>
      <c r="AB2333" s="203">
        <v>4.57</v>
      </c>
      <c r="AC2333" s="203">
        <v>4.17</v>
      </c>
      <c r="AD2333" s="203">
        <v>4.2</v>
      </c>
      <c r="AE2333" s="203">
        <v>3.69</v>
      </c>
      <c r="AF2333" s="203">
        <v>3.39</v>
      </c>
      <c r="AG2333" s="179">
        <v>3.38124983254246</v>
      </c>
      <c r="AH2333" s="179">
        <v>3.19455505651251</v>
      </c>
      <c r="AI2333" s="179">
        <v>3.26715858052416</v>
      </c>
      <c r="AJ2333" s="179">
        <v>3.81687097661235</v>
      </c>
      <c r="AK2333" s="179">
        <v>4.13840086866394</v>
      </c>
      <c r="AL2333" s="179">
        <v>4.47030269271718</v>
      </c>
      <c r="AM2333" s="179">
        <v>5.25856952484365</v>
      </c>
      <c r="AN2333" s="179">
        <v>4.73997292476045</v>
      </c>
      <c r="AO2333" s="179">
        <v>4.32509564469389</v>
      </c>
      <c r="AP2333" s="179">
        <v>4.35621144069888</v>
      </c>
      <c r="AQ2333" s="179">
        <v>3.82724290861402</v>
      </c>
      <c r="AR2333" s="179">
        <v>3.5160849485641</v>
      </c>
      <c r="AS2333" s="177">
        <v>0.8</v>
      </c>
      <c r="AT2333" s="180">
        <v>1.05665453800031</v>
      </c>
      <c r="AU2333" s="181">
        <v>2326</v>
      </c>
    </row>
    <row r="2334" customHeight="1" spans="1:47">
      <c r="A2334" s="184" t="s">
        <v>2589</v>
      </c>
      <c r="B2334" s="185" t="s">
        <v>2649</v>
      </c>
      <c r="C2334" s="167" t="s">
        <v>2657</v>
      </c>
      <c r="D2334" s="186">
        <v>0</v>
      </c>
      <c r="E2334" s="186">
        <v>0.75</v>
      </c>
      <c r="F2334" s="186" t="s">
        <v>160</v>
      </c>
      <c r="G2334" s="186" t="s">
        <v>160</v>
      </c>
      <c r="H2334" s="186" t="s">
        <v>160</v>
      </c>
      <c r="I2334" s="186" t="s">
        <v>160</v>
      </c>
      <c r="J2334" s="186" t="s">
        <v>160</v>
      </c>
      <c r="K2334" s="186" t="s">
        <v>160</v>
      </c>
      <c r="L2334" s="171">
        <v>0.4505</v>
      </c>
      <c r="M2334" s="172">
        <v>13</v>
      </c>
      <c r="N2334" s="173">
        <v>117.02</v>
      </c>
      <c r="O2334" s="173">
        <v>23.42</v>
      </c>
      <c r="Q2334" s="175">
        <v>19.12</v>
      </c>
      <c r="S2334" s="174">
        <f t="shared" si="72"/>
        <v>1.245344</v>
      </c>
      <c r="T2334" s="177">
        <f t="shared" si="73"/>
        <v>-1</v>
      </c>
      <c r="U2334" s="203">
        <v>3.24</v>
      </c>
      <c r="V2334" s="203">
        <v>3.28</v>
      </c>
      <c r="W2334" s="203">
        <v>3.57</v>
      </c>
      <c r="X2334" s="203">
        <v>4.11</v>
      </c>
      <c r="Y2334" s="203">
        <v>4.52</v>
      </c>
      <c r="Z2334" s="203">
        <v>5.02</v>
      </c>
      <c r="AA2334" s="203">
        <v>5.84</v>
      </c>
      <c r="AB2334" s="203">
        <v>5.36</v>
      </c>
      <c r="AC2334" s="203">
        <v>4.77</v>
      </c>
      <c r="AD2334" s="203">
        <v>4.44</v>
      </c>
      <c r="AE2334" s="203">
        <v>3.68</v>
      </c>
      <c r="AF2334" s="203">
        <v>3.27</v>
      </c>
      <c r="AG2334" s="179">
        <v>3.33984248528921</v>
      </c>
      <c r="AH2334" s="179">
        <v>3.38107510856438</v>
      </c>
      <c r="AI2334" s="179">
        <v>3.6800116273094</v>
      </c>
      <c r="AJ2334" s="179">
        <v>4.23665204152427</v>
      </c>
      <c r="AK2334" s="179">
        <v>4.65928643009482</v>
      </c>
      <c r="AL2334" s="179">
        <v>5.17469422103451</v>
      </c>
      <c r="AM2334" s="179">
        <v>6.0199629981756</v>
      </c>
      <c r="AN2334" s="179">
        <v>5.5251715188735</v>
      </c>
      <c r="AO2334" s="179">
        <v>4.91699032556466</v>
      </c>
      <c r="AP2334" s="179">
        <v>4.57682118354447</v>
      </c>
      <c r="AQ2334" s="179">
        <v>3.79340134131613</v>
      </c>
      <c r="AR2334" s="179">
        <v>3.37076695274559</v>
      </c>
      <c r="AS2334" s="177">
        <v>0.8</v>
      </c>
      <c r="AT2334" s="180">
        <v>1.05665453800031</v>
      </c>
      <c r="AU2334" s="181">
        <v>2327</v>
      </c>
    </row>
    <row r="2335" customHeight="1" spans="1:47">
      <c r="A2335" s="184" t="s">
        <v>2589</v>
      </c>
      <c r="B2335" s="185" t="s">
        <v>2658</v>
      </c>
      <c r="C2335" s="167" t="s">
        <v>2659</v>
      </c>
      <c r="D2335" s="186">
        <v>0</v>
      </c>
      <c r="E2335" s="186">
        <v>0.75</v>
      </c>
      <c r="F2335" s="186" t="s">
        <v>160</v>
      </c>
      <c r="G2335" s="186" t="s">
        <v>160</v>
      </c>
      <c r="H2335" s="186" t="s">
        <v>160</v>
      </c>
      <c r="I2335" s="186" t="s">
        <v>160</v>
      </c>
      <c r="J2335" s="186" t="s">
        <v>160</v>
      </c>
      <c r="K2335" s="186" t="s">
        <v>160</v>
      </c>
      <c r="L2335" s="171">
        <v>0.4505</v>
      </c>
      <c r="M2335" s="172">
        <v>4</v>
      </c>
      <c r="N2335" s="173">
        <v>116.37</v>
      </c>
      <c r="O2335" s="173">
        <v>23.55</v>
      </c>
      <c r="Q2335" s="175">
        <v>20.95</v>
      </c>
      <c r="S2335" s="174">
        <f t="shared" si="72"/>
        <v>1.134616</v>
      </c>
      <c r="T2335" s="177">
        <f t="shared" si="73"/>
        <v>-1</v>
      </c>
      <c r="U2335" s="203">
        <v>3.26</v>
      </c>
      <c r="V2335" s="203">
        <v>3.08</v>
      </c>
      <c r="W2335" s="203">
        <v>3.15</v>
      </c>
      <c r="X2335" s="203">
        <v>3.68</v>
      </c>
      <c r="Y2335" s="203">
        <v>3.99</v>
      </c>
      <c r="Z2335" s="203">
        <v>4.31</v>
      </c>
      <c r="AA2335" s="203">
        <v>5.07</v>
      </c>
      <c r="AB2335" s="203">
        <v>4.57</v>
      </c>
      <c r="AC2335" s="203">
        <v>4.17</v>
      </c>
      <c r="AD2335" s="203">
        <v>4.2</v>
      </c>
      <c r="AE2335" s="203">
        <v>3.69</v>
      </c>
      <c r="AF2335" s="203">
        <v>3.39</v>
      </c>
      <c r="AG2335" s="179">
        <v>3.38276689205863</v>
      </c>
      <c r="AH2335" s="179">
        <v>3.19598835200632</v>
      </c>
      <c r="AI2335" s="179">
        <v>3.26862445091555</v>
      </c>
      <c r="AJ2335" s="179">
        <v>3.81858348551404</v>
      </c>
      <c r="AK2335" s="179">
        <v>4.14025763782637</v>
      </c>
      <c r="AL2335" s="179">
        <v>4.47230837569715</v>
      </c>
      <c r="AM2335" s="179">
        <v>5.26092887814027</v>
      </c>
      <c r="AN2335" s="179">
        <v>4.74209960021717</v>
      </c>
      <c r="AO2335" s="179">
        <v>4.32703617787868</v>
      </c>
      <c r="AP2335" s="179">
        <v>4.35816593455407</v>
      </c>
      <c r="AQ2335" s="179">
        <v>3.8289600710725</v>
      </c>
      <c r="AR2335" s="179">
        <v>3.51766250431864</v>
      </c>
      <c r="AS2335" s="177">
        <v>0.8</v>
      </c>
      <c r="AT2335" s="180">
        <v>1.05665453800031</v>
      </c>
      <c r="AU2335" s="181">
        <v>2328</v>
      </c>
    </row>
    <row r="2336" customHeight="1" spans="1:47">
      <c r="A2336" s="184" t="s">
        <v>2589</v>
      </c>
      <c r="B2336" s="185" t="s">
        <v>2658</v>
      </c>
      <c r="C2336" s="167" t="s">
        <v>2660</v>
      </c>
      <c r="D2336" s="186">
        <v>0</v>
      </c>
      <c r="E2336" s="186">
        <v>0.75</v>
      </c>
      <c r="F2336" s="186" t="s">
        <v>160</v>
      </c>
      <c r="G2336" s="186" t="s">
        <v>160</v>
      </c>
      <c r="H2336" s="186" t="s">
        <v>160</v>
      </c>
      <c r="I2336" s="186" t="s">
        <v>160</v>
      </c>
      <c r="J2336" s="186" t="s">
        <v>160</v>
      </c>
      <c r="K2336" s="186" t="s">
        <v>160</v>
      </c>
      <c r="L2336" s="171">
        <v>0.4505</v>
      </c>
      <c r="N2336" s="173">
        <v>116.37</v>
      </c>
      <c r="O2336" s="173">
        <v>23.55</v>
      </c>
      <c r="Q2336" s="175">
        <v>21.17</v>
      </c>
      <c r="S2336" s="174">
        <f t="shared" si="72"/>
        <v>1.134616</v>
      </c>
      <c r="T2336" s="177">
        <f t="shared" si="73"/>
        <v>-1</v>
      </c>
      <c r="U2336" s="203">
        <v>3.26</v>
      </c>
      <c r="V2336" s="203">
        <v>3.08</v>
      </c>
      <c r="W2336" s="203">
        <v>3.15</v>
      </c>
      <c r="X2336" s="203">
        <v>3.68</v>
      </c>
      <c r="Y2336" s="203">
        <v>3.99</v>
      </c>
      <c r="Z2336" s="203">
        <v>4.31</v>
      </c>
      <c r="AA2336" s="203">
        <v>5.07</v>
      </c>
      <c r="AB2336" s="203">
        <v>4.57</v>
      </c>
      <c r="AC2336" s="203">
        <v>4.17</v>
      </c>
      <c r="AD2336" s="203">
        <v>4.2</v>
      </c>
      <c r="AE2336" s="203">
        <v>3.69</v>
      </c>
      <c r="AF2336" s="203">
        <v>3.39</v>
      </c>
      <c r="AG2336" s="179">
        <v>3.386835369852</v>
      </c>
      <c r="AH2336" s="179">
        <v>3.19983218992152</v>
      </c>
      <c r="AI2336" s="179">
        <v>3.27255564878338</v>
      </c>
      <c r="AJ2336" s="179">
        <v>3.82317612302312</v>
      </c>
      <c r="AK2336" s="179">
        <v>4.14523715512561</v>
      </c>
      <c r="AL2336" s="179">
        <v>4.47768725277979</v>
      </c>
      <c r="AM2336" s="179">
        <v>5.26725623470848</v>
      </c>
      <c r="AN2336" s="179">
        <v>4.74780295712382</v>
      </c>
      <c r="AO2336" s="179">
        <v>4.33224033505609</v>
      </c>
      <c r="AP2336" s="179">
        <v>4.36340753171117</v>
      </c>
      <c r="AQ2336" s="179">
        <v>3.83356518857481</v>
      </c>
      <c r="AR2336" s="179">
        <v>3.52189322202401</v>
      </c>
      <c r="AS2336" s="177">
        <v>0.8</v>
      </c>
      <c r="AT2336" s="180">
        <v>1.03958395498529</v>
      </c>
      <c r="AU2336" s="181">
        <v>2329</v>
      </c>
    </row>
    <row r="2337" customHeight="1" spans="1:47">
      <c r="A2337" s="184" t="s">
        <v>2589</v>
      </c>
      <c r="B2337" s="185" t="s">
        <v>2658</v>
      </c>
      <c r="C2337" s="167" t="s">
        <v>2661</v>
      </c>
      <c r="D2337" s="186">
        <v>0</v>
      </c>
      <c r="E2337" s="186">
        <v>0.75</v>
      </c>
      <c r="F2337" s="186" t="s">
        <v>160</v>
      </c>
      <c r="G2337" s="186" t="s">
        <v>160</v>
      </c>
      <c r="H2337" s="186" t="s">
        <v>160</v>
      </c>
      <c r="I2337" s="186" t="s">
        <v>160</v>
      </c>
      <c r="J2337" s="186" t="s">
        <v>160</v>
      </c>
      <c r="K2337" s="186" t="s">
        <v>160</v>
      </c>
      <c r="L2337" s="171">
        <v>0.4505</v>
      </c>
      <c r="M2337" s="172">
        <v>10</v>
      </c>
      <c r="N2337" s="173">
        <v>116.42</v>
      </c>
      <c r="O2337" s="173">
        <v>23.57</v>
      </c>
      <c r="Q2337" s="175">
        <v>21.17</v>
      </c>
      <c r="S2337" s="174">
        <f t="shared" si="72"/>
        <v>1.134616</v>
      </c>
      <c r="T2337" s="177">
        <f t="shared" si="73"/>
        <v>-1</v>
      </c>
      <c r="U2337" s="203">
        <v>3.26</v>
      </c>
      <c r="V2337" s="203">
        <v>3.08</v>
      </c>
      <c r="W2337" s="203">
        <v>3.15</v>
      </c>
      <c r="X2337" s="203">
        <v>3.68</v>
      </c>
      <c r="Y2337" s="203">
        <v>3.99</v>
      </c>
      <c r="Z2337" s="203">
        <v>4.31</v>
      </c>
      <c r="AA2337" s="203">
        <v>5.07</v>
      </c>
      <c r="AB2337" s="203">
        <v>4.57</v>
      </c>
      <c r="AC2337" s="203">
        <v>4.17</v>
      </c>
      <c r="AD2337" s="203">
        <v>4.2</v>
      </c>
      <c r="AE2337" s="203">
        <v>3.69</v>
      </c>
      <c r="AF2337" s="203">
        <v>3.39</v>
      </c>
      <c r="AG2337" s="179">
        <v>3.386835369852</v>
      </c>
      <c r="AH2337" s="179">
        <v>3.19983218992152</v>
      </c>
      <c r="AI2337" s="179">
        <v>3.27255564878338</v>
      </c>
      <c r="AJ2337" s="179">
        <v>3.82317612302312</v>
      </c>
      <c r="AK2337" s="179">
        <v>4.14523715512561</v>
      </c>
      <c r="AL2337" s="179">
        <v>4.47768725277979</v>
      </c>
      <c r="AM2337" s="179">
        <v>5.26725623470848</v>
      </c>
      <c r="AN2337" s="179">
        <v>4.74780295712382</v>
      </c>
      <c r="AO2337" s="179">
        <v>4.33224033505609</v>
      </c>
      <c r="AP2337" s="179">
        <v>4.36340753171117</v>
      </c>
      <c r="AQ2337" s="179">
        <v>3.83356518857481</v>
      </c>
      <c r="AR2337" s="179">
        <v>3.52189322202401</v>
      </c>
      <c r="AS2337" s="177">
        <v>0.8</v>
      </c>
      <c r="AT2337" s="180">
        <v>1.04043650624494</v>
      </c>
      <c r="AU2337" s="181">
        <v>2330</v>
      </c>
    </row>
    <row r="2338" customHeight="1" spans="1:47">
      <c r="A2338" s="184" t="s">
        <v>2589</v>
      </c>
      <c r="B2338" s="185" t="s">
        <v>2658</v>
      </c>
      <c r="C2338" s="167" t="s">
        <v>2662</v>
      </c>
      <c r="D2338" s="186">
        <v>0</v>
      </c>
      <c r="E2338" s="186">
        <v>0.75</v>
      </c>
      <c r="F2338" s="186" t="s">
        <v>160</v>
      </c>
      <c r="G2338" s="186" t="s">
        <v>160</v>
      </c>
      <c r="H2338" s="186" t="s">
        <v>160</v>
      </c>
      <c r="I2338" s="186" t="s">
        <v>160</v>
      </c>
      <c r="J2338" s="186" t="s">
        <v>160</v>
      </c>
      <c r="K2338" s="186" t="s">
        <v>160</v>
      </c>
      <c r="L2338" s="171">
        <v>0.4505</v>
      </c>
      <c r="M2338" s="172">
        <v>45</v>
      </c>
      <c r="N2338" s="173">
        <v>115.83</v>
      </c>
      <c r="O2338" s="173">
        <v>23.43</v>
      </c>
      <c r="Q2338" s="175">
        <v>20.73</v>
      </c>
      <c r="S2338" s="174">
        <f t="shared" si="72"/>
        <v>1.12516</v>
      </c>
      <c r="T2338" s="177">
        <f t="shared" si="73"/>
        <v>-1</v>
      </c>
      <c r="U2338" s="203">
        <v>3.22</v>
      </c>
      <c r="V2338" s="203">
        <v>2.99</v>
      </c>
      <c r="W2338" s="203">
        <v>3.05</v>
      </c>
      <c r="X2338" s="203">
        <v>3.58</v>
      </c>
      <c r="Y2338" s="203">
        <v>4.02</v>
      </c>
      <c r="Z2338" s="203">
        <v>4.34</v>
      </c>
      <c r="AA2338" s="203">
        <v>4.98</v>
      </c>
      <c r="AB2338" s="203">
        <v>4.52</v>
      </c>
      <c r="AC2338" s="203">
        <v>4.15</v>
      </c>
      <c r="AD2338" s="203">
        <v>4.16</v>
      </c>
      <c r="AE2338" s="203">
        <v>3.78</v>
      </c>
      <c r="AF2338" s="203">
        <v>3.38</v>
      </c>
      <c r="AG2338" s="179">
        <v>3.33825020441537</v>
      </c>
      <c r="AH2338" s="179">
        <v>3.09980376124285</v>
      </c>
      <c r="AI2338" s="179">
        <v>3.1620071812009</v>
      </c>
      <c r="AJ2338" s="179">
        <v>3.71147072416367</v>
      </c>
      <c r="AK2338" s="179">
        <v>4.16762913718938</v>
      </c>
      <c r="AL2338" s="179">
        <v>4.49938071029898</v>
      </c>
      <c r="AM2338" s="179">
        <v>5.16288385651818</v>
      </c>
      <c r="AN2338" s="179">
        <v>4.68599097017313</v>
      </c>
      <c r="AO2338" s="179">
        <v>4.30240321376515</v>
      </c>
      <c r="AP2338" s="179">
        <v>4.31277045042483</v>
      </c>
      <c r="AQ2338" s="179">
        <v>3.91881545735717</v>
      </c>
      <c r="AR2338" s="179">
        <v>3.50412599097017</v>
      </c>
      <c r="AS2338" s="177">
        <v>0.8</v>
      </c>
      <c r="AT2338" s="180">
        <v>1.05714993423188</v>
      </c>
      <c r="AU2338" s="181">
        <v>2331</v>
      </c>
    </row>
    <row r="2339" customHeight="1" spans="1:47">
      <c r="A2339" s="184" t="s">
        <v>2589</v>
      </c>
      <c r="B2339" s="185" t="s">
        <v>2658</v>
      </c>
      <c r="C2339" s="167" t="s">
        <v>2663</v>
      </c>
      <c r="D2339" s="186">
        <v>0</v>
      </c>
      <c r="E2339" s="186">
        <v>0.75</v>
      </c>
      <c r="F2339" s="186" t="s">
        <v>160</v>
      </c>
      <c r="G2339" s="186" t="s">
        <v>160</v>
      </c>
      <c r="H2339" s="186" t="s">
        <v>160</v>
      </c>
      <c r="I2339" s="186" t="s">
        <v>160</v>
      </c>
      <c r="J2339" s="186" t="s">
        <v>160</v>
      </c>
      <c r="K2339" s="186" t="s">
        <v>160</v>
      </c>
      <c r="L2339" s="171">
        <v>0.4505</v>
      </c>
      <c r="M2339" s="172">
        <v>12</v>
      </c>
      <c r="N2339" s="173">
        <v>116.28</v>
      </c>
      <c r="O2339" s="173">
        <v>23.03</v>
      </c>
      <c r="Q2339" s="175">
        <v>20.23</v>
      </c>
      <c r="S2339" s="174">
        <f t="shared" si="72"/>
        <v>1.134616</v>
      </c>
      <c r="T2339" s="177">
        <f t="shared" si="73"/>
        <v>-1</v>
      </c>
      <c r="U2339" s="203">
        <v>3.26</v>
      </c>
      <c r="V2339" s="203">
        <v>3.08</v>
      </c>
      <c r="W2339" s="203">
        <v>3.15</v>
      </c>
      <c r="X2339" s="203">
        <v>3.68</v>
      </c>
      <c r="Y2339" s="203">
        <v>3.99</v>
      </c>
      <c r="Z2339" s="203">
        <v>4.31</v>
      </c>
      <c r="AA2339" s="203">
        <v>5.07</v>
      </c>
      <c r="AB2339" s="203">
        <v>4.57</v>
      </c>
      <c r="AC2339" s="203">
        <v>4.17</v>
      </c>
      <c r="AD2339" s="203">
        <v>4.2</v>
      </c>
      <c r="AE2339" s="203">
        <v>3.69</v>
      </c>
      <c r="AF2339" s="203">
        <v>3.39</v>
      </c>
      <c r="AG2339" s="179">
        <v>3.37267614770107</v>
      </c>
      <c r="AH2339" s="179">
        <v>3.18645476531267</v>
      </c>
      <c r="AI2339" s="179">
        <v>3.25887419179705</v>
      </c>
      <c r="AJ2339" s="179">
        <v>3.80719270660735</v>
      </c>
      <c r="AK2339" s="179">
        <v>4.1279073096096</v>
      </c>
      <c r="AL2339" s="179">
        <v>4.45896754496675</v>
      </c>
      <c r="AM2339" s="179">
        <v>5.24523560394001</v>
      </c>
      <c r="AN2339" s="179">
        <v>4.72795398619445</v>
      </c>
      <c r="AO2339" s="179">
        <v>4.314128691998</v>
      </c>
      <c r="AP2339" s="179">
        <v>4.34516558906273</v>
      </c>
      <c r="AQ2339" s="179">
        <v>3.81753833896226</v>
      </c>
      <c r="AR2339" s="179">
        <v>3.50716936831492</v>
      </c>
      <c r="AS2339" s="177">
        <v>0.8</v>
      </c>
      <c r="AT2339" s="180">
        <v>1.04303678758685</v>
      </c>
      <c r="AU2339" s="181">
        <v>2332</v>
      </c>
    </row>
    <row r="2340" customHeight="1" spans="1:47">
      <c r="A2340" s="184" t="s">
        <v>2589</v>
      </c>
      <c r="B2340" s="185" t="s">
        <v>2658</v>
      </c>
      <c r="C2340" s="167" t="s">
        <v>2664</v>
      </c>
      <c r="D2340" s="186">
        <v>0</v>
      </c>
      <c r="E2340" s="186">
        <v>0.75</v>
      </c>
      <c r="F2340" s="186" t="s">
        <v>160</v>
      </c>
      <c r="G2340" s="186" t="s">
        <v>160</v>
      </c>
      <c r="H2340" s="186" t="s">
        <v>160</v>
      </c>
      <c r="I2340" s="186" t="s">
        <v>160</v>
      </c>
      <c r="J2340" s="186" t="s">
        <v>160</v>
      </c>
      <c r="K2340" s="186" t="s">
        <v>160</v>
      </c>
      <c r="L2340" s="171">
        <v>0.4505</v>
      </c>
      <c r="M2340" s="172">
        <v>16</v>
      </c>
      <c r="N2340" s="173">
        <v>116.18</v>
      </c>
      <c r="O2340" s="173">
        <v>23.3</v>
      </c>
      <c r="Q2340" s="175">
        <v>20.6</v>
      </c>
      <c r="S2340" s="174">
        <f t="shared" si="72"/>
        <v>1.134616</v>
      </c>
      <c r="T2340" s="177">
        <f t="shared" si="73"/>
        <v>-1</v>
      </c>
      <c r="U2340" s="203">
        <v>3.26</v>
      </c>
      <c r="V2340" s="203">
        <v>3.08</v>
      </c>
      <c r="W2340" s="203">
        <v>3.15</v>
      </c>
      <c r="X2340" s="203">
        <v>3.68</v>
      </c>
      <c r="Y2340" s="203">
        <v>3.99</v>
      </c>
      <c r="Z2340" s="203">
        <v>4.31</v>
      </c>
      <c r="AA2340" s="203">
        <v>5.07</v>
      </c>
      <c r="AB2340" s="203">
        <v>4.57</v>
      </c>
      <c r="AC2340" s="203">
        <v>4.17</v>
      </c>
      <c r="AD2340" s="203">
        <v>4.2</v>
      </c>
      <c r="AE2340" s="203">
        <v>3.69</v>
      </c>
      <c r="AF2340" s="203">
        <v>3.39</v>
      </c>
      <c r="AG2340" s="179">
        <v>3.37771002700473</v>
      </c>
      <c r="AH2340" s="179">
        <v>3.1912107003603</v>
      </c>
      <c r="AI2340" s="179">
        <v>3.26373821627758</v>
      </c>
      <c r="AJ2340" s="179">
        <v>3.81287512250841</v>
      </c>
      <c r="AK2340" s="179">
        <v>4.13406840728493</v>
      </c>
      <c r="AL2340" s="179">
        <v>4.46562276576392</v>
      </c>
      <c r="AM2340" s="179">
        <v>5.25306436715153</v>
      </c>
      <c r="AN2340" s="179">
        <v>4.7350106820281</v>
      </c>
      <c r="AO2340" s="179">
        <v>4.32056773392936</v>
      </c>
      <c r="AP2340" s="179">
        <v>4.35165095503677</v>
      </c>
      <c r="AQ2340" s="179">
        <v>3.82323619621088</v>
      </c>
      <c r="AR2340" s="179">
        <v>3.51240398513682</v>
      </c>
      <c r="AS2340" s="177">
        <v>0.8</v>
      </c>
      <c r="AT2340" s="180">
        <v>1.059481713046</v>
      </c>
      <c r="AU2340" s="181">
        <v>2333</v>
      </c>
    </row>
    <row r="2341" customHeight="1" spans="1:47">
      <c r="A2341" s="184" t="s">
        <v>2589</v>
      </c>
      <c r="B2341" s="185" t="s">
        <v>2665</v>
      </c>
      <c r="C2341" s="167" t="s">
        <v>2666</v>
      </c>
      <c r="D2341" s="186">
        <v>0</v>
      </c>
      <c r="E2341" s="186">
        <v>0.75</v>
      </c>
      <c r="F2341" s="186" t="s">
        <v>160</v>
      </c>
      <c r="G2341" s="186" t="s">
        <v>160</v>
      </c>
      <c r="H2341" s="186" t="s">
        <v>160</v>
      </c>
      <c r="I2341" s="186" t="s">
        <v>160</v>
      </c>
      <c r="J2341" s="186" t="s">
        <v>160</v>
      </c>
      <c r="K2341" s="186" t="s">
        <v>160</v>
      </c>
      <c r="L2341" s="171">
        <v>0.4505</v>
      </c>
      <c r="M2341" s="172">
        <v>8</v>
      </c>
      <c r="N2341" s="173">
        <v>115.37</v>
      </c>
      <c r="O2341" s="173">
        <v>22.78</v>
      </c>
      <c r="Q2341" s="175">
        <v>19.48</v>
      </c>
      <c r="S2341" s="174">
        <f t="shared" si="72"/>
        <v>1.253184</v>
      </c>
      <c r="T2341" s="177">
        <f t="shared" si="73"/>
        <v>-1</v>
      </c>
      <c r="U2341" s="203">
        <v>3.35</v>
      </c>
      <c r="V2341" s="203">
        <v>3.33</v>
      </c>
      <c r="W2341" s="203">
        <v>3.54</v>
      </c>
      <c r="X2341" s="203">
        <v>4.12</v>
      </c>
      <c r="Y2341" s="203">
        <v>4.65</v>
      </c>
      <c r="Z2341" s="203">
        <v>4.99</v>
      </c>
      <c r="AA2341" s="203">
        <v>5.59</v>
      </c>
      <c r="AB2341" s="203">
        <v>5.05</v>
      </c>
      <c r="AC2341" s="203">
        <v>4.82</v>
      </c>
      <c r="AD2341" s="203">
        <v>4.62</v>
      </c>
      <c r="AE2341" s="203">
        <v>3.93</v>
      </c>
      <c r="AF2341" s="203">
        <v>3.44</v>
      </c>
      <c r="AG2341" s="179">
        <v>3.45842462080588</v>
      </c>
      <c r="AH2341" s="179">
        <v>3.43777730963689</v>
      </c>
      <c r="AI2341" s="179">
        <v>3.65457407691129</v>
      </c>
      <c r="AJ2341" s="179">
        <v>4.25334610081201</v>
      </c>
      <c r="AK2341" s="179">
        <v>4.80049984679026</v>
      </c>
      <c r="AL2341" s="179">
        <v>5.15150413666309</v>
      </c>
      <c r="AM2341" s="179">
        <v>5.7709234717328</v>
      </c>
      <c r="AN2341" s="179">
        <v>5.21344607017006</v>
      </c>
      <c r="AO2341" s="179">
        <v>4.97600199172667</v>
      </c>
      <c r="AP2341" s="179">
        <v>4.76952888003677</v>
      </c>
      <c r="AQ2341" s="179">
        <v>4.0571966447066</v>
      </c>
      <c r="AR2341" s="179">
        <v>3.55133752106634</v>
      </c>
      <c r="AS2341" s="177">
        <v>0.8</v>
      </c>
      <c r="AT2341" s="180">
        <v>1.08403956978643</v>
      </c>
      <c r="AU2341" s="181">
        <v>2334</v>
      </c>
    </row>
    <row r="2342" customHeight="1" spans="1:47">
      <c r="A2342" s="184" t="s">
        <v>2589</v>
      </c>
      <c r="B2342" s="185" t="s">
        <v>2665</v>
      </c>
      <c r="C2342" s="167" t="s">
        <v>2667</v>
      </c>
      <c r="D2342" s="186">
        <v>0</v>
      </c>
      <c r="E2342" s="186">
        <v>0.75</v>
      </c>
      <c r="F2342" s="186" t="s">
        <v>160</v>
      </c>
      <c r="G2342" s="186" t="s">
        <v>160</v>
      </c>
      <c r="H2342" s="186" t="s">
        <v>160</v>
      </c>
      <c r="I2342" s="186" t="s">
        <v>160</v>
      </c>
      <c r="J2342" s="186" t="s">
        <v>160</v>
      </c>
      <c r="K2342" s="186" t="s">
        <v>160</v>
      </c>
      <c r="L2342" s="171">
        <v>0.4505</v>
      </c>
      <c r="M2342" s="172">
        <v>9</v>
      </c>
      <c r="N2342" s="173">
        <v>115.33</v>
      </c>
      <c r="O2342" s="173">
        <v>22.97</v>
      </c>
      <c r="Q2342" s="175">
        <v>19.77</v>
      </c>
      <c r="S2342" s="174">
        <f t="shared" si="72"/>
        <v>1.253184</v>
      </c>
      <c r="T2342" s="177">
        <f t="shared" si="73"/>
        <v>-1</v>
      </c>
      <c r="U2342" s="203">
        <v>3.35</v>
      </c>
      <c r="V2342" s="203">
        <v>3.33</v>
      </c>
      <c r="W2342" s="203">
        <v>3.54</v>
      </c>
      <c r="X2342" s="203">
        <v>4.12</v>
      </c>
      <c r="Y2342" s="203">
        <v>4.65</v>
      </c>
      <c r="Z2342" s="203">
        <v>4.99</v>
      </c>
      <c r="AA2342" s="203">
        <v>5.59</v>
      </c>
      <c r="AB2342" s="203">
        <v>5.05</v>
      </c>
      <c r="AC2342" s="203">
        <v>4.82</v>
      </c>
      <c r="AD2342" s="203">
        <v>4.62</v>
      </c>
      <c r="AE2342" s="203">
        <v>3.93</v>
      </c>
      <c r="AF2342" s="203">
        <v>3.44</v>
      </c>
      <c r="AG2342" s="179">
        <v>3.46208154588632</v>
      </c>
      <c r="AH2342" s="179">
        <v>3.44141240232879</v>
      </c>
      <c r="AI2342" s="179">
        <v>3.65843840968285</v>
      </c>
      <c r="AJ2342" s="179">
        <v>4.25784357285123</v>
      </c>
      <c r="AK2342" s="179">
        <v>4.80557587712578</v>
      </c>
      <c r="AL2342" s="179">
        <v>5.1569513176038</v>
      </c>
      <c r="AM2342" s="179">
        <v>5.77702562432971</v>
      </c>
      <c r="AN2342" s="179">
        <v>5.21895874827639</v>
      </c>
      <c r="AO2342" s="179">
        <v>4.98126359736479</v>
      </c>
      <c r="AP2342" s="179">
        <v>4.77457216178949</v>
      </c>
      <c r="AQ2342" s="179">
        <v>4.0614867090547</v>
      </c>
      <c r="AR2342" s="179">
        <v>3.5550926918952</v>
      </c>
      <c r="AS2342" s="177">
        <v>0.8</v>
      </c>
      <c r="AT2342" s="180">
        <v>1.05909735390082</v>
      </c>
      <c r="AU2342" s="181">
        <v>2335</v>
      </c>
    </row>
    <row r="2343" customHeight="1" spans="1:47">
      <c r="A2343" s="184" t="s">
        <v>2589</v>
      </c>
      <c r="B2343" s="185" t="s">
        <v>2665</v>
      </c>
      <c r="C2343" s="167" t="s">
        <v>2668</v>
      </c>
      <c r="D2343" s="186">
        <v>0</v>
      </c>
      <c r="E2343" s="186">
        <v>0.75</v>
      </c>
      <c r="F2343" s="186" t="s">
        <v>160</v>
      </c>
      <c r="G2343" s="186" t="s">
        <v>160</v>
      </c>
      <c r="H2343" s="186" t="s">
        <v>160</v>
      </c>
      <c r="I2343" s="186" t="s">
        <v>160</v>
      </c>
      <c r="J2343" s="186" t="s">
        <v>160</v>
      </c>
      <c r="K2343" s="186" t="s">
        <v>160</v>
      </c>
      <c r="L2343" s="171">
        <v>0.4505</v>
      </c>
      <c r="M2343" s="172">
        <v>58</v>
      </c>
      <c r="N2343" s="173">
        <v>115.65</v>
      </c>
      <c r="O2343" s="173">
        <v>23.3</v>
      </c>
      <c r="Q2343" s="175">
        <v>20.6</v>
      </c>
      <c r="S2343" s="174">
        <f t="shared" si="72"/>
        <v>1.12516</v>
      </c>
      <c r="T2343" s="177">
        <f t="shared" si="73"/>
        <v>-1</v>
      </c>
      <c r="U2343" s="203">
        <v>3.22</v>
      </c>
      <c r="V2343" s="203">
        <v>2.99</v>
      </c>
      <c r="W2343" s="203">
        <v>3.05</v>
      </c>
      <c r="X2343" s="203">
        <v>3.58</v>
      </c>
      <c r="Y2343" s="203">
        <v>4.02</v>
      </c>
      <c r="Z2343" s="203">
        <v>4.34</v>
      </c>
      <c r="AA2343" s="203">
        <v>4.98</v>
      </c>
      <c r="AB2343" s="203">
        <v>4.52</v>
      </c>
      <c r="AC2343" s="203">
        <v>4.15</v>
      </c>
      <c r="AD2343" s="203">
        <v>4.16</v>
      </c>
      <c r="AE2343" s="203">
        <v>3.78</v>
      </c>
      <c r="AF2343" s="203">
        <v>3.38</v>
      </c>
      <c r="AG2343" s="179">
        <v>3.33602943581357</v>
      </c>
      <c r="AH2343" s="179">
        <v>3.09774161896975</v>
      </c>
      <c r="AI2343" s="179">
        <v>3.1599036581464</v>
      </c>
      <c r="AJ2343" s="179">
        <v>3.70900167087348</v>
      </c>
      <c r="AK2343" s="179">
        <v>4.16485662483558</v>
      </c>
      <c r="AL2343" s="179">
        <v>4.49638750044438</v>
      </c>
      <c r="AM2343" s="179">
        <v>5.15944925166199</v>
      </c>
      <c r="AN2343" s="179">
        <v>4.68287361797433</v>
      </c>
      <c r="AO2343" s="179">
        <v>4.29954104305166</v>
      </c>
      <c r="AP2343" s="179">
        <v>4.30990138291443</v>
      </c>
      <c r="AQ2343" s="179">
        <v>3.91620846812898</v>
      </c>
      <c r="AR2343" s="179">
        <v>3.50179487361797</v>
      </c>
      <c r="AS2343" s="177">
        <v>0.8</v>
      </c>
      <c r="AT2343" s="180">
        <v>1.06521443811381</v>
      </c>
      <c r="AU2343" s="181">
        <v>2336</v>
      </c>
    </row>
    <row r="2344" customHeight="1" spans="1:47">
      <c r="A2344" s="184" t="s">
        <v>2589</v>
      </c>
      <c r="B2344" s="185" t="s">
        <v>2665</v>
      </c>
      <c r="C2344" s="167" t="s">
        <v>2669</v>
      </c>
      <c r="D2344" s="186">
        <v>0</v>
      </c>
      <c r="E2344" s="186">
        <v>0.75</v>
      </c>
      <c r="F2344" s="186" t="s">
        <v>160</v>
      </c>
      <c r="G2344" s="186" t="s">
        <v>160</v>
      </c>
      <c r="H2344" s="186" t="s">
        <v>160</v>
      </c>
      <c r="I2344" s="186" t="s">
        <v>160</v>
      </c>
      <c r="J2344" s="186" t="s">
        <v>160</v>
      </c>
      <c r="K2344" s="186" t="s">
        <v>160</v>
      </c>
      <c r="L2344" s="171">
        <v>0.4505</v>
      </c>
      <c r="M2344" s="172">
        <v>5</v>
      </c>
      <c r="N2344" s="173">
        <v>115.65</v>
      </c>
      <c r="O2344" s="173">
        <v>22.95</v>
      </c>
      <c r="Q2344" s="175">
        <v>19.75</v>
      </c>
      <c r="S2344" s="174">
        <f t="shared" si="72"/>
        <v>1.253184</v>
      </c>
      <c r="T2344" s="177">
        <f t="shared" si="73"/>
        <v>-1</v>
      </c>
      <c r="U2344" s="203">
        <v>3.35</v>
      </c>
      <c r="V2344" s="203">
        <v>3.33</v>
      </c>
      <c r="W2344" s="203">
        <v>3.54</v>
      </c>
      <c r="X2344" s="203">
        <v>4.12</v>
      </c>
      <c r="Y2344" s="203">
        <v>4.65</v>
      </c>
      <c r="Z2344" s="203">
        <v>4.99</v>
      </c>
      <c r="AA2344" s="203">
        <v>5.59</v>
      </c>
      <c r="AB2344" s="203">
        <v>5.05</v>
      </c>
      <c r="AC2344" s="203">
        <v>4.82</v>
      </c>
      <c r="AD2344" s="203">
        <v>4.62</v>
      </c>
      <c r="AE2344" s="203">
        <v>3.93</v>
      </c>
      <c r="AF2344" s="203">
        <v>3.44</v>
      </c>
      <c r="AG2344" s="179">
        <v>3.46178214851131</v>
      </c>
      <c r="AH2344" s="179">
        <v>3.4411147924008</v>
      </c>
      <c r="AI2344" s="179">
        <v>3.65812203156121</v>
      </c>
      <c r="AJ2344" s="179">
        <v>4.25747535876615</v>
      </c>
      <c r="AK2344" s="179">
        <v>4.80516029569481</v>
      </c>
      <c r="AL2344" s="179">
        <v>5.15650534957356</v>
      </c>
      <c r="AM2344" s="179">
        <v>5.77652603288902</v>
      </c>
      <c r="AN2344" s="179">
        <v>5.21850741790511</v>
      </c>
      <c r="AO2344" s="179">
        <v>4.98083282263419</v>
      </c>
      <c r="AP2344" s="179">
        <v>4.77415926152903</v>
      </c>
      <c r="AQ2344" s="179">
        <v>4.06113547571625</v>
      </c>
      <c r="AR2344" s="179">
        <v>3.55478525100863</v>
      </c>
      <c r="AS2344" s="177">
        <v>0.8</v>
      </c>
      <c r="AT2344" s="180">
        <v>1.06521443811381</v>
      </c>
      <c r="AU2344" s="181">
        <v>2337</v>
      </c>
    </row>
    <row r="2345" customHeight="1" spans="1:47">
      <c r="A2345" s="184" t="s">
        <v>2589</v>
      </c>
      <c r="B2345" s="185" t="s">
        <v>2670</v>
      </c>
      <c r="C2345" s="167" t="s">
        <v>2671</v>
      </c>
      <c r="D2345" s="186">
        <v>0</v>
      </c>
      <c r="E2345" s="186">
        <v>0.75</v>
      </c>
      <c r="F2345" s="186" t="s">
        <v>160</v>
      </c>
      <c r="G2345" s="186" t="s">
        <v>160</v>
      </c>
      <c r="H2345" s="186" t="s">
        <v>160</v>
      </c>
      <c r="I2345" s="186" t="s">
        <v>160</v>
      </c>
      <c r="J2345" s="186" t="s">
        <v>160</v>
      </c>
      <c r="K2345" s="186" t="s">
        <v>160</v>
      </c>
      <c r="L2345" s="171">
        <v>0.4505</v>
      </c>
      <c r="M2345" s="172">
        <v>24</v>
      </c>
      <c r="N2345" s="173">
        <v>114.42</v>
      </c>
      <c r="O2345" s="173">
        <v>23.12</v>
      </c>
      <c r="Q2345" s="175">
        <v>20.22</v>
      </c>
      <c r="S2345" s="174">
        <f t="shared" si="72"/>
        <v>1.100184</v>
      </c>
      <c r="T2345" s="177">
        <f t="shared" si="73"/>
        <v>-1</v>
      </c>
      <c r="U2345" s="203">
        <v>3.06</v>
      </c>
      <c r="V2345" s="203">
        <v>2.8</v>
      </c>
      <c r="W2345" s="203">
        <v>2.83</v>
      </c>
      <c r="X2345" s="203">
        <v>3.37</v>
      </c>
      <c r="Y2345" s="203">
        <v>3.93</v>
      </c>
      <c r="Z2345" s="203">
        <v>4.27</v>
      </c>
      <c r="AA2345" s="203">
        <v>4.85</v>
      </c>
      <c r="AB2345" s="203">
        <v>4.47</v>
      </c>
      <c r="AC2345" s="203">
        <v>4.26</v>
      </c>
      <c r="AD2345" s="203">
        <v>4.18</v>
      </c>
      <c r="AE2345" s="203">
        <v>3.81</v>
      </c>
      <c r="AF2345" s="203">
        <v>3.31</v>
      </c>
      <c r="AG2345" s="179">
        <v>3.16366658668005</v>
      </c>
      <c r="AH2345" s="179">
        <v>2.89485831460919</v>
      </c>
      <c r="AI2345" s="179">
        <v>2.92587465369429</v>
      </c>
      <c r="AJ2345" s="179">
        <v>3.48416875722606</v>
      </c>
      <c r="AK2345" s="179">
        <v>4.0631404201479</v>
      </c>
      <c r="AL2345" s="179">
        <v>4.41465892977902</v>
      </c>
      <c r="AM2345" s="179">
        <v>5.01430815209092</v>
      </c>
      <c r="AN2345" s="179">
        <v>4.62143452367968</v>
      </c>
      <c r="AO2345" s="179">
        <v>4.40432015008399</v>
      </c>
      <c r="AP2345" s="179">
        <v>4.32160991252372</v>
      </c>
      <c r="AQ2345" s="179">
        <v>3.93907506380751</v>
      </c>
      <c r="AR2345" s="179">
        <v>3.42213607905587</v>
      </c>
      <c r="AS2345" s="177">
        <v>0.8</v>
      </c>
      <c r="AT2345" s="180">
        <v>1.06412766399501</v>
      </c>
      <c r="AU2345" s="181">
        <v>2338</v>
      </c>
    </row>
    <row r="2346" customHeight="1" spans="1:47">
      <c r="A2346" s="184" t="s">
        <v>2589</v>
      </c>
      <c r="B2346" s="185" t="s">
        <v>2670</v>
      </c>
      <c r="C2346" s="167" t="s">
        <v>2672</v>
      </c>
      <c r="D2346" s="186">
        <v>0</v>
      </c>
      <c r="E2346" s="186">
        <v>0.75</v>
      </c>
      <c r="F2346" s="186" t="s">
        <v>160</v>
      </c>
      <c r="G2346" s="186" t="s">
        <v>160</v>
      </c>
      <c r="H2346" s="186" t="s">
        <v>160</v>
      </c>
      <c r="I2346" s="186" t="s">
        <v>160</v>
      </c>
      <c r="J2346" s="186" t="s">
        <v>160</v>
      </c>
      <c r="K2346" s="186" t="s">
        <v>160</v>
      </c>
      <c r="L2346" s="171">
        <v>0.4505</v>
      </c>
      <c r="M2346" s="172">
        <v>65</v>
      </c>
      <c r="N2346" s="173">
        <v>114.4</v>
      </c>
      <c r="O2346" s="173">
        <v>23.08</v>
      </c>
      <c r="Q2346" s="175">
        <v>20.08</v>
      </c>
      <c r="S2346" s="174">
        <f t="shared" si="72"/>
        <v>1.100184</v>
      </c>
      <c r="T2346" s="177">
        <f t="shared" si="73"/>
        <v>-1</v>
      </c>
      <c r="U2346" s="203">
        <v>3.06</v>
      </c>
      <c r="V2346" s="203">
        <v>2.8</v>
      </c>
      <c r="W2346" s="203">
        <v>2.83</v>
      </c>
      <c r="X2346" s="203">
        <v>3.37</v>
      </c>
      <c r="Y2346" s="203">
        <v>3.93</v>
      </c>
      <c r="Z2346" s="203">
        <v>4.27</v>
      </c>
      <c r="AA2346" s="203">
        <v>4.85</v>
      </c>
      <c r="AB2346" s="203">
        <v>4.47</v>
      </c>
      <c r="AC2346" s="203">
        <v>4.26</v>
      </c>
      <c r="AD2346" s="203">
        <v>4.18</v>
      </c>
      <c r="AE2346" s="203">
        <v>3.81</v>
      </c>
      <c r="AF2346" s="203">
        <v>3.31</v>
      </c>
      <c r="AG2346" s="179">
        <v>3.16268755044611</v>
      </c>
      <c r="AH2346" s="179">
        <v>2.89396246446049</v>
      </c>
      <c r="AI2346" s="179">
        <v>2.92496920515114</v>
      </c>
      <c r="AJ2346" s="179">
        <v>3.4830905375828</v>
      </c>
      <c r="AK2346" s="179">
        <v>4.0618830304749</v>
      </c>
      <c r="AL2346" s="179">
        <v>4.41329275830225</v>
      </c>
      <c r="AM2346" s="179">
        <v>5.01275641165478</v>
      </c>
      <c r="AN2346" s="179">
        <v>4.62000436290657</v>
      </c>
      <c r="AO2346" s="179">
        <v>4.40295717807203</v>
      </c>
      <c r="AP2346" s="179">
        <v>4.3202725362303</v>
      </c>
      <c r="AQ2346" s="179">
        <v>3.93785606771231</v>
      </c>
      <c r="AR2346" s="179">
        <v>3.42107705620151</v>
      </c>
      <c r="AS2346" s="177">
        <v>0.8</v>
      </c>
      <c r="AT2346" s="180">
        <v>1.06697245507068</v>
      </c>
      <c r="AU2346" s="181">
        <v>2339</v>
      </c>
    </row>
    <row r="2347" customHeight="1" spans="1:47">
      <c r="A2347" s="184" t="s">
        <v>2589</v>
      </c>
      <c r="B2347" s="185" t="s">
        <v>2670</v>
      </c>
      <c r="C2347" s="167" t="s">
        <v>2673</v>
      </c>
      <c r="D2347" s="186">
        <v>0</v>
      </c>
      <c r="E2347" s="186">
        <v>0.75</v>
      </c>
      <c r="F2347" s="186" t="s">
        <v>160</v>
      </c>
      <c r="G2347" s="186" t="s">
        <v>160</v>
      </c>
      <c r="H2347" s="186" t="s">
        <v>160</v>
      </c>
      <c r="I2347" s="186" t="s">
        <v>160</v>
      </c>
      <c r="J2347" s="186" t="s">
        <v>160</v>
      </c>
      <c r="K2347" s="186" t="s">
        <v>160</v>
      </c>
      <c r="L2347" s="171">
        <v>0.4505</v>
      </c>
      <c r="M2347" s="172">
        <v>33</v>
      </c>
      <c r="N2347" s="173">
        <v>114.47</v>
      </c>
      <c r="O2347" s="173">
        <v>22.8</v>
      </c>
      <c r="Q2347" s="175">
        <v>19.1</v>
      </c>
      <c r="S2347" s="174">
        <f t="shared" si="72"/>
        <v>1.14232</v>
      </c>
      <c r="T2347" s="177">
        <f t="shared" si="73"/>
        <v>-1</v>
      </c>
      <c r="U2347" s="203">
        <v>3.17</v>
      </c>
      <c r="V2347" s="203">
        <v>2.99</v>
      </c>
      <c r="W2347" s="203">
        <v>3.12</v>
      </c>
      <c r="X2347" s="203">
        <v>3.73</v>
      </c>
      <c r="Y2347" s="203">
        <v>4.3</v>
      </c>
      <c r="Z2347" s="203">
        <v>4.54</v>
      </c>
      <c r="AA2347" s="203">
        <v>4.97</v>
      </c>
      <c r="AB2347" s="203">
        <v>4.56</v>
      </c>
      <c r="AC2347" s="203">
        <v>4.35</v>
      </c>
      <c r="AD2347" s="203">
        <v>4.23</v>
      </c>
      <c r="AE2347" s="203">
        <v>3.79</v>
      </c>
      <c r="AF2347" s="203">
        <v>3.13</v>
      </c>
      <c r="AG2347" s="179">
        <v>3.26448504797255</v>
      </c>
      <c r="AH2347" s="179">
        <v>3.0791199663842</v>
      </c>
      <c r="AI2347" s="179">
        <v>3.21299474753134</v>
      </c>
      <c r="AJ2347" s="179">
        <v>3.84117641291407</v>
      </c>
      <c r="AK2347" s="179">
        <v>4.42816583794383</v>
      </c>
      <c r="AL2347" s="179">
        <v>4.67531928006163</v>
      </c>
      <c r="AM2347" s="179">
        <v>5.11813586385601</v>
      </c>
      <c r="AN2347" s="179">
        <v>4.69591540023811</v>
      </c>
      <c r="AO2347" s="179">
        <v>4.47965613838504</v>
      </c>
      <c r="AP2347" s="179">
        <v>4.35607941732614</v>
      </c>
      <c r="AQ2347" s="179">
        <v>3.90296477344352</v>
      </c>
      <c r="AR2347" s="179">
        <v>3.22329280761958</v>
      </c>
      <c r="AS2347" s="177">
        <v>0.8</v>
      </c>
      <c r="AT2347" s="180">
        <v>1.05317007985574</v>
      </c>
      <c r="AU2347" s="181">
        <v>2340</v>
      </c>
    </row>
    <row r="2348" customHeight="1" spans="1:47">
      <c r="A2348" s="184" t="s">
        <v>2589</v>
      </c>
      <c r="B2348" s="185" t="s">
        <v>2670</v>
      </c>
      <c r="C2348" s="167" t="s">
        <v>2674</v>
      </c>
      <c r="D2348" s="186">
        <v>0</v>
      </c>
      <c r="E2348" s="186">
        <v>0.75</v>
      </c>
      <c r="F2348" s="186" t="s">
        <v>160</v>
      </c>
      <c r="G2348" s="186" t="s">
        <v>160</v>
      </c>
      <c r="H2348" s="186" t="s">
        <v>160</v>
      </c>
      <c r="I2348" s="186" t="s">
        <v>160</v>
      </c>
      <c r="J2348" s="186" t="s">
        <v>160</v>
      </c>
      <c r="K2348" s="186" t="s">
        <v>160</v>
      </c>
      <c r="L2348" s="171">
        <v>0.4505</v>
      </c>
      <c r="M2348" s="172">
        <v>13</v>
      </c>
      <c r="N2348" s="173">
        <v>114.28</v>
      </c>
      <c r="O2348" s="173">
        <v>23.18</v>
      </c>
      <c r="Q2348" s="175">
        <v>20.28</v>
      </c>
      <c r="S2348" s="174">
        <f t="shared" si="72"/>
        <v>1.100184</v>
      </c>
      <c r="T2348" s="177">
        <f t="shared" si="73"/>
        <v>-1</v>
      </c>
      <c r="U2348" s="203">
        <v>3.06</v>
      </c>
      <c r="V2348" s="203">
        <v>2.8</v>
      </c>
      <c r="W2348" s="203">
        <v>2.83</v>
      </c>
      <c r="X2348" s="203">
        <v>3.37</v>
      </c>
      <c r="Y2348" s="203">
        <v>3.93</v>
      </c>
      <c r="Z2348" s="203">
        <v>4.27</v>
      </c>
      <c r="AA2348" s="203">
        <v>4.85</v>
      </c>
      <c r="AB2348" s="203">
        <v>4.47</v>
      </c>
      <c r="AC2348" s="203">
        <v>4.26</v>
      </c>
      <c r="AD2348" s="203">
        <v>4.18</v>
      </c>
      <c r="AE2348" s="203">
        <v>3.81</v>
      </c>
      <c r="AF2348" s="203">
        <v>3.31</v>
      </c>
      <c r="AG2348" s="179">
        <v>3.16477912785498</v>
      </c>
      <c r="AH2348" s="179">
        <v>2.89587632614181</v>
      </c>
      <c r="AI2348" s="179">
        <v>2.92690357249333</v>
      </c>
      <c r="AJ2348" s="179">
        <v>3.48539400682068</v>
      </c>
      <c r="AK2348" s="179">
        <v>4.06456927204904</v>
      </c>
      <c r="AL2348" s="179">
        <v>4.41621139736626</v>
      </c>
      <c r="AM2348" s="179">
        <v>5.01607149349563</v>
      </c>
      <c r="AN2348" s="179">
        <v>4.62305970637639</v>
      </c>
      <c r="AO2348" s="179">
        <v>4.40586898191575</v>
      </c>
      <c r="AP2348" s="179">
        <v>4.3231296583117</v>
      </c>
      <c r="AQ2348" s="179">
        <v>3.94046028664296</v>
      </c>
      <c r="AR2348" s="179">
        <v>3.42333951411764</v>
      </c>
      <c r="AS2348" s="177">
        <v>0.8</v>
      </c>
      <c r="AT2348" s="180">
        <v>1.06634915814961</v>
      </c>
      <c r="AU2348" s="181">
        <v>2341</v>
      </c>
    </row>
    <row r="2349" customHeight="1" spans="1:47">
      <c r="A2349" s="184" t="s">
        <v>2589</v>
      </c>
      <c r="B2349" s="185" t="s">
        <v>2670</v>
      </c>
      <c r="C2349" s="167" t="s">
        <v>2675</v>
      </c>
      <c r="D2349" s="186">
        <v>0</v>
      </c>
      <c r="E2349" s="186">
        <v>0.75</v>
      </c>
      <c r="F2349" s="186" t="s">
        <v>160</v>
      </c>
      <c r="G2349" s="186" t="s">
        <v>160</v>
      </c>
      <c r="H2349" s="186" t="s">
        <v>160</v>
      </c>
      <c r="I2349" s="186" t="s">
        <v>160</v>
      </c>
      <c r="J2349" s="186" t="s">
        <v>160</v>
      </c>
      <c r="K2349" s="186" t="s">
        <v>160</v>
      </c>
      <c r="L2349" s="171">
        <v>0.4505</v>
      </c>
      <c r="M2349" s="172">
        <v>29</v>
      </c>
      <c r="N2349" s="173">
        <v>114.72</v>
      </c>
      <c r="O2349" s="173">
        <v>22.98</v>
      </c>
      <c r="Q2349" s="175">
        <v>19.38</v>
      </c>
      <c r="S2349" s="174">
        <f t="shared" si="72"/>
        <v>1.14232</v>
      </c>
      <c r="T2349" s="177">
        <f t="shared" si="73"/>
        <v>-1</v>
      </c>
      <c r="U2349" s="203">
        <v>3.17</v>
      </c>
      <c r="V2349" s="203">
        <v>2.99</v>
      </c>
      <c r="W2349" s="203">
        <v>3.12</v>
      </c>
      <c r="X2349" s="203">
        <v>3.73</v>
      </c>
      <c r="Y2349" s="203">
        <v>4.3</v>
      </c>
      <c r="Z2349" s="203">
        <v>4.54</v>
      </c>
      <c r="AA2349" s="203">
        <v>4.97</v>
      </c>
      <c r="AB2349" s="203">
        <v>4.56</v>
      </c>
      <c r="AC2349" s="203">
        <v>4.35</v>
      </c>
      <c r="AD2349" s="203">
        <v>4.23</v>
      </c>
      <c r="AE2349" s="203">
        <v>3.79</v>
      </c>
      <c r="AF2349" s="203">
        <v>3.13</v>
      </c>
      <c r="AG2349" s="179">
        <v>3.26772631136634</v>
      </c>
      <c r="AH2349" s="179">
        <v>3.08217718327614</v>
      </c>
      <c r="AI2349" s="179">
        <v>3.21618488689684</v>
      </c>
      <c r="AJ2349" s="179">
        <v>3.84499026542475</v>
      </c>
      <c r="AK2349" s="179">
        <v>4.43256250437706</v>
      </c>
      <c r="AL2349" s="179">
        <v>4.67996134183066</v>
      </c>
      <c r="AM2349" s="179">
        <v>5.12321759226837</v>
      </c>
      <c r="AN2349" s="179">
        <v>4.70057791161846</v>
      </c>
      <c r="AO2349" s="179">
        <v>4.48410392884656</v>
      </c>
      <c r="AP2349" s="179">
        <v>4.36040451011976</v>
      </c>
      <c r="AQ2349" s="179">
        <v>3.90683997478815</v>
      </c>
      <c r="AR2349" s="179">
        <v>3.22649317179074</v>
      </c>
      <c r="AS2349" s="177">
        <v>0.8</v>
      </c>
      <c r="AT2349" s="180">
        <v>1.06366418679729</v>
      </c>
      <c r="AU2349" s="181">
        <v>2342</v>
      </c>
    </row>
    <row r="2350" customHeight="1" spans="1:47">
      <c r="A2350" s="184" t="s">
        <v>2589</v>
      </c>
      <c r="B2350" s="185" t="s">
        <v>2670</v>
      </c>
      <c r="C2350" s="167" t="s">
        <v>2676</v>
      </c>
      <c r="D2350" s="186">
        <v>0</v>
      </c>
      <c r="E2350" s="186">
        <v>0.75</v>
      </c>
      <c r="F2350" s="186" t="s">
        <v>160</v>
      </c>
      <c r="G2350" s="186" t="s">
        <v>160</v>
      </c>
      <c r="H2350" s="186" t="s">
        <v>160</v>
      </c>
      <c r="I2350" s="186" t="s">
        <v>160</v>
      </c>
      <c r="J2350" s="186" t="s">
        <v>160</v>
      </c>
      <c r="K2350" s="186" t="s">
        <v>160</v>
      </c>
      <c r="L2350" s="171">
        <v>0.4505</v>
      </c>
      <c r="M2350" s="172">
        <v>69</v>
      </c>
      <c r="N2350" s="173">
        <v>114.25</v>
      </c>
      <c r="O2350" s="173">
        <v>23.73</v>
      </c>
      <c r="Q2350" s="175">
        <v>21.23</v>
      </c>
      <c r="S2350" s="174">
        <f t="shared" si="72"/>
        <v>1.100184</v>
      </c>
      <c r="T2350" s="177">
        <f t="shared" si="73"/>
        <v>-1</v>
      </c>
      <c r="U2350" s="203">
        <v>3.06</v>
      </c>
      <c r="V2350" s="203">
        <v>2.8</v>
      </c>
      <c r="W2350" s="203">
        <v>2.83</v>
      </c>
      <c r="X2350" s="203">
        <v>3.37</v>
      </c>
      <c r="Y2350" s="203">
        <v>3.93</v>
      </c>
      <c r="Z2350" s="203">
        <v>4.27</v>
      </c>
      <c r="AA2350" s="203">
        <v>4.85</v>
      </c>
      <c r="AB2350" s="203">
        <v>4.47</v>
      </c>
      <c r="AC2350" s="203">
        <v>4.26</v>
      </c>
      <c r="AD2350" s="203">
        <v>4.18</v>
      </c>
      <c r="AE2350" s="203">
        <v>3.81</v>
      </c>
      <c r="AF2350" s="203">
        <v>3.31</v>
      </c>
      <c r="AG2350" s="179">
        <v>3.17792936454266</v>
      </c>
      <c r="AH2350" s="179">
        <v>2.90790922245733</v>
      </c>
      <c r="AI2350" s="179">
        <v>2.93906539269795</v>
      </c>
      <c r="AJ2350" s="179">
        <v>3.49987645702901</v>
      </c>
      <c r="AK2350" s="179">
        <v>4.08145830152047</v>
      </c>
      <c r="AL2350" s="179">
        <v>4.43456156424744</v>
      </c>
      <c r="AM2350" s="179">
        <v>5.03691418889931</v>
      </c>
      <c r="AN2350" s="179">
        <v>4.64226936585153</v>
      </c>
      <c r="AO2350" s="179">
        <v>4.42417617416723</v>
      </c>
      <c r="AP2350" s="179">
        <v>4.34109305352559</v>
      </c>
      <c r="AQ2350" s="179">
        <v>3.95683362055802</v>
      </c>
      <c r="AR2350" s="179">
        <v>3.43756411654778</v>
      </c>
      <c r="AS2350" s="177">
        <v>0.8</v>
      </c>
      <c r="AT2350" s="180">
        <v>1.04378703269534</v>
      </c>
      <c r="AU2350" s="181">
        <v>2343</v>
      </c>
    </row>
    <row r="2351" customHeight="1" spans="1:47">
      <c r="A2351" s="184" t="s">
        <v>2589</v>
      </c>
      <c r="B2351" s="185" t="s">
        <v>2677</v>
      </c>
      <c r="C2351" s="167" t="s">
        <v>2678</v>
      </c>
      <c r="D2351" s="186">
        <v>0</v>
      </c>
      <c r="E2351" s="186">
        <v>0.75</v>
      </c>
      <c r="F2351" s="186" t="s">
        <v>160</v>
      </c>
      <c r="G2351" s="186" t="s">
        <v>160</v>
      </c>
      <c r="H2351" s="186" t="s">
        <v>160</v>
      </c>
      <c r="I2351" s="186" t="s">
        <v>160</v>
      </c>
      <c r="J2351" s="186" t="s">
        <v>160</v>
      </c>
      <c r="K2351" s="186" t="s">
        <v>160</v>
      </c>
      <c r="L2351" s="171">
        <v>0.4505</v>
      </c>
      <c r="M2351" s="172">
        <v>6</v>
      </c>
      <c r="N2351" s="173">
        <v>113.75</v>
      </c>
      <c r="O2351" s="173">
        <v>23.05</v>
      </c>
      <c r="Q2351" s="175">
        <v>20.35</v>
      </c>
      <c r="S2351" s="174">
        <f t="shared" si="72"/>
        <v>1.079776</v>
      </c>
      <c r="T2351" s="177">
        <f t="shared" si="73"/>
        <v>-1</v>
      </c>
      <c r="U2351" s="203">
        <v>2.77</v>
      </c>
      <c r="V2351" s="203">
        <v>2.55</v>
      </c>
      <c r="W2351" s="203">
        <v>2.7</v>
      </c>
      <c r="X2351" s="203">
        <v>3.23</v>
      </c>
      <c r="Y2351" s="203">
        <v>3.92</v>
      </c>
      <c r="Z2351" s="203">
        <v>4.32</v>
      </c>
      <c r="AA2351" s="203">
        <v>4.8</v>
      </c>
      <c r="AB2351" s="203">
        <v>4.54</v>
      </c>
      <c r="AC2351" s="203">
        <v>4.33</v>
      </c>
      <c r="AD2351" s="203">
        <v>4.12</v>
      </c>
      <c r="AE2351" s="203">
        <v>3.74</v>
      </c>
      <c r="AF2351" s="203">
        <v>3.27</v>
      </c>
      <c r="AG2351" s="179">
        <v>2.86857088877693</v>
      </c>
      <c r="AH2351" s="179">
        <v>2.64074215392822</v>
      </c>
      <c r="AI2351" s="179">
        <v>2.79607992768871</v>
      </c>
      <c r="AJ2351" s="179">
        <v>3.34494006164241</v>
      </c>
      <c r="AK2351" s="179">
        <v>4.05949382094064</v>
      </c>
      <c r="AL2351" s="179">
        <v>4.47372788430193</v>
      </c>
      <c r="AM2351" s="179">
        <v>4.97080876033548</v>
      </c>
      <c r="AN2351" s="179">
        <v>4.70155661915064</v>
      </c>
      <c r="AO2351" s="179">
        <v>4.48408373588596</v>
      </c>
      <c r="AP2351" s="179">
        <v>4.26661085262128</v>
      </c>
      <c r="AQ2351" s="179">
        <v>3.87308849242806</v>
      </c>
      <c r="AR2351" s="179">
        <v>3.38636346797854</v>
      </c>
      <c r="AS2351" s="177">
        <v>0.8</v>
      </c>
      <c r="AT2351" s="180">
        <v>1.03126622243781</v>
      </c>
      <c r="AU2351" s="181">
        <v>2344</v>
      </c>
    </row>
    <row r="2352" customHeight="1" spans="1:47">
      <c r="A2352" s="184" t="s">
        <v>2589</v>
      </c>
      <c r="B2352" s="185" t="s">
        <v>2677</v>
      </c>
      <c r="C2352" s="167" t="s">
        <v>2679</v>
      </c>
      <c r="D2352" s="186">
        <v>0</v>
      </c>
      <c r="E2352" s="186">
        <v>0.75</v>
      </c>
      <c r="F2352" s="186" t="s">
        <v>160</v>
      </c>
      <c r="G2352" s="186" t="s">
        <v>160</v>
      </c>
      <c r="H2352" s="186" t="s">
        <v>160</v>
      </c>
      <c r="I2352" s="186" t="s">
        <v>160</v>
      </c>
      <c r="J2352" s="186" t="s">
        <v>160</v>
      </c>
      <c r="K2352" s="186" t="s">
        <v>160</v>
      </c>
      <c r="L2352" s="171">
        <v>0.4505</v>
      </c>
      <c r="M2352" s="172">
        <v>6</v>
      </c>
      <c r="N2352" s="173">
        <v>113.75</v>
      </c>
      <c r="O2352" s="173">
        <v>23.05</v>
      </c>
      <c r="Q2352" s="175">
        <v>20.35</v>
      </c>
      <c r="S2352" s="174">
        <f t="shared" si="72"/>
        <v>1.079776</v>
      </c>
      <c r="T2352" s="177">
        <f t="shared" si="73"/>
        <v>-1</v>
      </c>
      <c r="U2352" s="203">
        <v>2.77</v>
      </c>
      <c r="V2352" s="203">
        <v>2.55</v>
      </c>
      <c r="W2352" s="203">
        <v>2.7</v>
      </c>
      <c r="X2352" s="203">
        <v>3.23</v>
      </c>
      <c r="Y2352" s="203">
        <v>3.92</v>
      </c>
      <c r="Z2352" s="203">
        <v>4.32</v>
      </c>
      <c r="AA2352" s="203">
        <v>4.8</v>
      </c>
      <c r="AB2352" s="203">
        <v>4.54</v>
      </c>
      <c r="AC2352" s="203">
        <v>4.33</v>
      </c>
      <c r="AD2352" s="203">
        <v>4.12</v>
      </c>
      <c r="AE2352" s="203">
        <v>3.74</v>
      </c>
      <c r="AF2352" s="203">
        <v>3.27</v>
      </c>
      <c r="AG2352" s="179">
        <v>2.86857088877693</v>
      </c>
      <c r="AH2352" s="179">
        <v>2.64074215392822</v>
      </c>
      <c r="AI2352" s="179">
        <v>2.79607992768871</v>
      </c>
      <c r="AJ2352" s="179">
        <v>3.34494006164241</v>
      </c>
      <c r="AK2352" s="179">
        <v>4.05949382094064</v>
      </c>
      <c r="AL2352" s="179">
        <v>4.47372788430193</v>
      </c>
      <c r="AM2352" s="179">
        <v>4.97080876033548</v>
      </c>
      <c r="AN2352" s="179">
        <v>4.70155661915064</v>
      </c>
      <c r="AO2352" s="179">
        <v>4.48408373588596</v>
      </c>
      <c r="AP2352" s="179">
        <v>4.26661085262128</v>
      </c>
      <c r="AQ2352" s="179">
        <v>3.87308849242806</v>
      </c>
      <c r="AR2352" s="179">
        <v>3.38636346797854</v>
      </c>
      <c r="AS2352" s="177">
        <v>0.8</v>
      </c>
      <c r="AT2352" s="180">
        <v>1.03126622243781</v>
      </c>
      <c r="AU2352" s="181">
        <v>2345</v>
      </c>
    </row>
    <row r="2353" customHeight="1" spans="1:47">
      <c r="A2353" s="184" t="s">
        <v>2589</v>
      </c>
      <c r="B2353" s="185" t="s">
        <v>2677</v>
      </c>
      <c r="C2353" s="167" t="s">
        <v>2680</v>
      </c>
      <c r="D2353" s="186">
        <v>0</v>
      </c>
      <c r="E2353" s="186">
        <v>0.75</v>
      </c>
      <c r="F2353" s="186" t="s">
        <v>160</v>
      </c>
      <c r="G2353" s="186" t="s">
        <v>160</v>
      </c>
      <c r="H2353" s="186" t="s">
        <v>160</v>
      </c>
      <c r="I2353" s="186" t="s">
        <v>160</v>
      </c>
      <c r="J2353" s="186" t="s">
        <v>160</v>
      </c>
      <c r="K2353" s="186" t="s">
        <v>160</v>
      </c>
      <c r="L2353" s="171">
        <v>0.4505</v>
      </c>
      <c r="M2353" s="172">
        <v>6</v>
      </c>
      <c r="N2353" s="173">
        <v>113.75</v>
      </c>
      <c r="O2353" s="173">
        <v>23.05</v>
      </c>
      <c r="Q2353" s="175">
        <v>20.35</v>
      </c>
      <c r="S2353" s="174">
        <f t="shared" si="72"/>
        <v>1.079776</v>
      </c>
      <c r="T2353" s="177">
        <f t="shared" si="73"/>
        <v>-1</v>
      </c>
      <c r="U2353" s="203">
        <v>2.77</v>
      </c>
      <c r="V2353" s="203">
        <v>2.55</v>
      </c>
      <c r="W2353" s="203">
        <v>2.7</v>
      </c>
      <c r="X2353" s="203">
        <v>3.23</v>
      </c>
      <c r="Y2353" s="203">
        <v>3.92</v>
      </c>
      <c r="Z2353" s="203">
        <v>4.32</v>
      </c>
      <c r="AA2353" s="203">
        <v>4.8</v>
      </c>
      <c r="AB2353" s="203">
        <v>4.54</v>
      </c>
      <c r="AC2353" s="203">
        <v>4.33</v>
      </c>
      <c r="AD2353" s="203">
        <v>4.12</v>
      </c>
      <c r="AE2353" s="203">
        <v>3.74</v>
      </c>
      <c r="AF2353" s="203">
        <v>3.27</v>
      </c>
      <c r="AG2353" s="179">
        <v>2.86857088877693</v>
      </c>
      <c r="AH2353" s="179">
        <v>2.64074215392822</v>
      </c>
      <c r="AI2353" s="179">
        <v>2.79607992768871</v>
      </c>
      <c r="AJ2353" s="179">
        <v>3.34494006164241</v>
      </c>
      <c r="AK2353" s="179">
        <v>4.05949382094064</v>
      </c>
      <c r="AL2353" s="179">
        <v>4.47372788430193</v>
      </c>
      <c r="AM2353" s="179">
        <v>4.97080876033548</v>
      </c>
      <c r="AN2353" s="179">
        <v>4.70155661915064</v>
      </c>
      <c r="AO2353" s="179">
        <v>4.48408373588596</v>
      </c>
      <c r="AP2353" s="179">
        <v>4.26661085262128</v>
      </c>
      <c r="AQ2353" s="179">
        <v>3.87308849242806</v>
      </c>
      <c r="AR2353" s="179">
        <v>3.38636346797854</v>
      </c>
      <c r="AS2353" s="177">
        <v>0.8</v>
      </c>
      <c r="AT2353" s="180">
        <v>1.03016841549865</v>
      </c>
      <c r="AU2353" s="181">
        <v>2346</v>
      </c>
    </row>
    <row r="2354" customHeight="1" spans="1:47">
      <c r="A2354" s="184" t="s">
        <v>2589</v>
      </c>
      <c r="B2354" s="185" t="s">
        <v>2677</v>
      </c>
      <c r="C2354" s="167" t="s">
        <v>2681</v>
      </c>
      <c r="D2354" s="186">
        <v>0</v>
      </c>
      <c r="E2354" s="186">
        <v>0.75</v>
      </c>
      <c r="F2354" s="186" t="s">
        <v>160</v>
      </c>
      <c r="G2354" s="186" t="s">
        <v>160</v>
      </c>
      <c r="H2354" s="186" t="s">
        <v>160</v>
      </c>
      <c r="I2354" s="186" t="s">
        <v>160</v>
      </c>
      <c r="J2354" s="186" t="s">
        <v>160</v>
      </c>
      <c r="K2354" s="186" t="s">
        <v>160</v>
      </c>
      <c r="L2354" s="171">
        <v>0.4505</v>
      </c>
      <c r="M2354" s="172">
        <v>6</v>
      </c>
      <c r="N2354" s="173">
        <v>113.75</v>
      </c>
      <c r="O2354" s="173">
        <v>23.05</v>
      </c>
      <c r="Q2354" s="175">
        <v>20.35</v>
      </c>
      <c r="S2354" s="174">
        <f t="shared" si="72"/>
        <v>1.079776</v>
      </c>
      <c r="T2354" s="177">
        <f t="shared" si="73"/>
        <v>-1</v>
      </c>
      <c r="U2354" s="203">
        <v>2.77</v>
      </c>
      <c r="V2354" s="203">
        <v>2.55</v>
      </c>
      <c r="W2354" s="203">
        <v>2.7</v>
      </c>
      <c r="X2354" s="203">
        <v>3.23</v>
      </c>
      <c r="Y2354" s="203">
        <v>3.92</v>
      </c>
      <c r="Z2354" s="203">
        <v>4.32</v>
      </c>
      <c r="AA2354" s="203">
        <v>4.8</v>
      </c>
      <c r="AB2354" s="203">
        <v>4.54</v>
      </c>
      <c r="AC2354" s="203">
        <v>4.33</v>
      </c>
      <c r="AD2354" s="203">
        <v>4.12</v>
      </c>
      <c r="AE2354" s="203">
        <v>3.74</v>
      </c>
      <c r="AF2354" s="203">
        <v>3.27</v>
      </c>
      <c r="AG2354" s="179">
        <v>2.86857088877693</v>
      </c>
      <c r="AH2354" s="179">
        <v>2.64074215392822</v>
      </c>
      <c r="AI2354" s="179">
        <v>2.79607992768871</v>
      </c>
      <c r="AJ2354" s="179">
        <v>3.34494006164241</v>
      </c>
      <c r="AK2354" s="179">
        <v>4.05949382094064</v>
      </c>
      <c r="AL2354" s="179">
        <v>4.47372788430193</v>
      </c>
      <c r="AM2354" s="179">
        <v>4.97080876033548</v>
      </c>
      <c r="AN2354" s="179">
        <v>4.70155661915064</v>
      </c>
      <c r="AO2354" s="179">
        <v>4.48408373588596</v>
      </c>
      <c r="AP2354" s="179">
        <v>4.26661085262128</v>
      </c>
      <c r="AQ2354" s="179">
        <v>3.87308849242806</v>
      </c>
      <c r="AR2354" s="179">
        <v>3.38636346797854</v>
      </c>
      <c r="AS2354" s="177">
        <v>0.8</v>
      </c>
      <c r="AT2354" s="180">
        <v>1.03274698528598</v>
      </c>
      <c r="AU2354" s="181">
        <v>2347</v>
      </c>
    </row>
    <row r="2355" customHeight="1" spans="1:47">
      <c r="A2355" s="184" t="s">
        <v>2589</v>
      </c>
      <c r="B2355" s="185" t="s">
        <v>2677</v>
      </c>
      <c r="C2355" s="167" t="s">
        <v>2682</v>
      </c>
      <c r="D2355" s="186">
        <v>0</v>
      </c>
      <c r="E2355" s="186">
        <v>0.75</v>
      </c>
      <c r="F2355" s="186" t="s">
        <v>160</v>
      </c>
      <c r="G2355" s="186" t="s">
        <v>160</v>
      </c>
      <c r="H2355" s="186" t="s">
        <v>160</v>
      </c>
      <c r="I2355" s="186" t="s">
        <v>160</v>
      </c>
      <c r="J2355" s="186" t="s">
        <v>160</v>
      </c>
      <c r="K2355" s="186" t="s">
        <v>160</v>
      </c>
      <c r="L2355" s="171">
        <v>0.4505</v>
      </c>
      <c r="M2355" s="172">
        <v>6</v>
      </c>
      <c r="N2355" s="173">
        <v>113.75</v>
      </c>
      <c r="O2355" s="173">
        <v>23.05</v>
      </c>
      <c r="Q2355" s="175">
        <v>20.35</v>
      </c>
      <c r="S2355" s="174">
        <f t="shared" si="72"/>
        <v>1.079776</v>
      </c>
      <c r="T2355" s="177">
        <f t="shared" si="73"/>
        <v>-1</v>
      </c>
      <c r="U2355" s="203">
        <v>2.77</v>
      </c>
      <c r="V2355" s="203">
        <v>2.55</v>
      </c>
      <c r="W2355" s="203">
        <v>2.7</v>
      </c>
      <c r="X2355" s="203">
        <v>3.23</v>
      </c>
      <c r="Y2355" s="203">
        <v>3.92</v>
      </c>
      <c r="Z2355" s="203">
        <v>4.32</v>
      </c>
      <c r="AA2355" s="203">
        <v>4.8</v>
      </c>
      <c r="AB2355" s="203">
        <v>4.54</v>
      </c>
      <c r="AC2355" s="203">
        <v>4.33</v>
      </c>
      <c r="AD2355" s="203">
        <v>4.12</v>
      </c>
      <c r="AE2355" s="203">
        <v>3.74</v>
      </c>
      <c r="AF2355" s="203">
        <v>3.27</v>
      </c>
      <c r="AG2355" s="179">
        <v>2.86857088877693</v>
      </c>
      <c r="AH2355" s="179">
        <v>2.64074215392822</v>
      </c>
      <c r="AI2355" s="179">
        <v>2.79607992768871</v>
      </c>
      <c r="AJ2355" s="179">
        <v>3.34494006164241</v>
      </c>
      <c r="AK2355" s="179">
        <v>4.05949382094064</v>
      </c>
      <c r="AL2355" s="179">
        <v>4.47372788430193</v>
      </c>
      <c r="AM2355" s="179">
        <v>4.97080876033548</v>
      </c>
      <c r="AN2355" s="179">
        <v>4.70155661915064</v>
      </c>
      <c r="AO2355" s="179">
        <v>4.48408373588596</v>
      </c>
      <c r="AP2355" s="179">
        <v>4.26661085262128</v>
      </c>
      <c r="AQ2355" s="179">
        <v>3.87308849242806</v>
      </c>
      <c r="AR2355" s="179">
        <v>3.38636346797854</v>
      </c>
      <c r="AS2355" s="177">
        <v>0.8</v>
      </c>
      <c r="AT2355" s="180">
        <v>1.03325759316466</v>
      </c>
      <c r="AU2355" s="181">
        <v>2348</v>
      </c>
    </row>
    <row r="2356" customHeight="1" spans="1:47">
      <c r="A2356" s="184" t="s">
        <v>2589</v>
      </c>
      <c r="B2356" s="236" t="s">
        <v>2683</v>
      </c>
      <c r="C2356" s="167" t="s">
        <v>2684</v>
      </c>
      <c r="D2356" s="186">
        <v>0</v>
      </c>
      <c r="E2356" s="186">
        <v>0.75</v>
      </c>
      <c r="F2356" s="186" t="s">
        <v>160</v>
      </c>
      <c r="G2356" s="186" t="s">
        <v>160</v>
      </c>
      <c r="H2356" s="186" t="s">
        <v>160</v>
      </c>
      <c r="I2356" s="186" t="s">
        <v>160</v>
      </c>
      <c r="J2356" s="186" t="s">
        <v>160</v>
      </c>
      <c r="K2356" s="186" t="s">
        <v>160</v>
      </c>
      <c r="L2356" s="171">
        <v>0.4505</v>
      </c>
      <c r="M2356" s="172">
        <v>1</v>
      </c>
      <c r="N2356" s="173">
        <v>114.05</v>
      </c>
      <c r="O2356" s="173">
        <v>22.55</v>
      </c>
      <c r="Q2356" s="175">
        <v>18.85</v>
      </c>
      <c r="S2356" s="174">
        <f t="shared" si="72"/>
        <v>1.14232</v>
      </c>
      <c r="T2356" s="177">
        <f t="shared" si="73"/>
        <v>-1</v>
      </c>
      <c r="U2356" s="203">
        <v>3.17</v>
      </c>
      <c r="V2356" s="203">
        <v>2.99</v>
      </c>
      <c r="W2356" s="203">
        <v>3.12</v>
      </c>
      <c r="X2356" s="203">
        <v>3.73</v>
      </c>
      <c r="Y2356" s="203">
        <v>4.3</v>
      </c>
      <c r="Z2356" s="203">
        <v>4.54</v>
      </c>
      <c r="AA2356" s="203">
        <v>4.97</v>
      </c>
      <c r="AB2356" s="203">
        <v>4.56</v>
      </c>
      <c r="AC2356" s="203">
        <v>4.35</v>
      </c>
      <c r="AD2356" s="203">
        <v>4.23</v>
      </c>
      <c r="AE2356" s="203">
        <v>3.79</v>
      </c>
      <c r="AF2356" s="203">
        <v>3.13</v>
      </c>
      <c r="AG2356" s="179">
        <v>3.26053337068422</v>
      </c>
      <c r="AH2356" s="179">
        <v>3.07539267455704</v>
      </c>
      <c r="AI2356" s="179">
        <v>3.20910539953778</v>
      </c>
      <c r="AJ2356" s="179">
        <v>3.83652664752434</v>
      </c>
      <c r="AK2356" s="179">
        <v>4.42280551859374</v>
      </c>
      <c r="AL2356" s="179">
        <v>4.66965978009665</v>
      </c>
      <c r="AM2356" s="179">
        <v>5.11194033195602</v>
      </c>
      <c r="AN2356" s="179">
        <v>4.69023096855522</v>
      </c>
      <c r="AO2356" s="179">
        <v>4.47423348974018</v>
      </c>
      <c r="AP2356" s="179">
        <v>4.35080635898872</v>
      </c>
      <c r="AQ2356" s="179">
        <v>3.89824021290006</v>
      </c>
      <c r="AR2356" s="179">
        <v>3.21939099376707</v>
      </c>
      <c r="AS2356" s="177">
        <v>0.8</v>
      </c>
      <c r="AT2356" s="180">
        <v>1.03150450611453</v>
      </c>
      <c r="AU2356" s="181">
        <v>2349</v>
      </c>
    </row>
    <row r="2357" customHeight="1" spans="1:47">
      <c r="A2357" s="184" t="s">
        <v>2589</v>
      </c>
      <c r="B2357" s="236" t="s">
        <v>2683</v>
      </c>
      <c r="C2357" s="167" t="s">
        <v>2685</v>
      </c>
      <c r="D2357" s="186">
        <v>0</v>
      </c>
      <c r="E2357" s="186">
        <v>0.75</v>
      </c>
      <c r="F2357" s="186" t="s">
        <v>160</v>
      </c>
      <c r="G2357" s="186" t="s">
        <v>160</v>
      </c>
      <c r="H2357" s="186" t="s">
        <v>160</v>
      </c>
      <c r="I2357" s="186" t="s">
        <v>160</v>
      </c>
      <c r="J2357" s="186" t="s">
        <v>160</v>
      </c>
      <c r="K2357" s="186" t="s">
        <v>160</v>
      </c>
      <c r="L2357" s="171">
        <v>0.4505</v>
      </c>
      <c r="M2357" s="172">
        <v>18</v>
      </c>
      <c r="N2357" s="173">
        <v>114.12</v>
      </c>
      <c r="O2357" s="173">
        <v>22.55</v>
      </c>
      <c r="Q2357" s="175">
        <v>18.85</v>
      </c>
      <c r="S2357" s="174">
        <f t="shared" si="72"/>
        <v>1.14232</v>
      </c>
      <c r="T2357" s="177">
        <f t="shared" si="73"/>
        <v>-1</v>
      </c>
      <c r="U2357" s="203">
        <v>3.17</v>
      </c>
      <c r="V2357" s="203">
        <v>2.99</v>
      </c>
      <c r="W2357" s="203">
        <v>3.12</v>
      </c>
      <c r="X2357" s="203">
        <v>3.73</v>
      </c>
      <c r="Y2357" s="203">
        <v>4.3</v>
      </c>
      <c r="Z2357" s="203">
        <v>4.54</v>
      </c>
      <c r="AA2357" s="203">
        <v>4.97</v>
      </c>
      <c r="AB2357" s="203">
        <v>4.56</v>
      </c>
      <c r="AC2357" s="203">
        <v>4.35</v>
      </c>
      <c r="AD2357" s="203">
        <v>4.23</v>
      </c>
      <c r="AE2357" s="203">
        <v>3.79</v>
      </c>
      <c r="AF2357" s="203">
        <v>3.13</v>
      </c>
      <c r="AG2357" s="179">
        <v>3.26053337068422</v>
      </c>
      <c r="AH2357" s="179">
        <v>3.07539267455704</v>
      </c>
      <c r="AI2357" s="179">
        <v>3.20910539953778</v>
      </c>
      <c r="AJ2357" s="179">
        <v>3.83652664752434</v>
      </c>
      <c r="AK2357" s="179">
        <v>4.42280551859374</v>
      </c>
      <c r="AL2357" s="179">
        <v>4.66965978009665</v>
      </c>
      <c r="AM2357" s="179">
        <v>5.11194033195602</v>
      </c>
      <c r="AN2357" s="179">
        <v>4.69023096855522</v>
      </c>
      <c r="AO2357" s="179">
        <v>4.47423348974018</v>
      </c>
      <c r="AP2357" s="179">
        <v>4.35080635898872</v>
      </c>
      <c r="AQ2357" s="179">
        <v>3.89824021290006</v>
      </c>
      <c r="AR2357" s="179">
        <v>3.21939099376707</v>
      </c>
      <c r="AS2357" s="177">
        <v>0.8</v>
      </c>
      <c r="AT2357" s="180">
        <v>1.0244970064049</v>
      </c>
      <c r="AU2357" s="181">
        <v>2350</v>
      </c>
    </row>
    <row r="2358" customHeight="1" spans="1:47">
      <c r="A2358" s="184" t="s">
        <v>2589</v>
      </c>
      <c r="B2358" s="236" t="s">
        <v>2683</v>
      </c>
      <c r="C2358" s="167" t="s">
        <v>2686</v>
      </c>
      <c r="D2358" s="186">
        <v>0</v>
      </c>
      <c r="E2358" s="186">
        <v>0.75</v>
      </c>
      <c r="F2358" s="186" t="s">
        <v>160</v>
      </c>
      <c r="G2358" s="186" t="s">
        <v>160</v>
      </c>
      <c r="H2358" s="186" t="s">
        <v>160</v>
      </c>
      <c r="I2358" s="186" t="s">
        <v>160</v>
      </c>
      <c r="J2358" s="186" t="s">
        <v>160</v>
      </c>
      <c r="K2358" s="186" t="s">
        <v>160</v>
      </c>
      <c r="L2358" s="171">
        <v>0.4505</v>
      </c>
      <c r="M2358" s="172">
        <v>11</v>
      </c>
      <c r="N2358" s="173">
        <v>114.05</v>
      </c>
      <c r="O2358" s="173">
        <v>22.53</v>
      </c>
      <c r="Q2358" s="175">
        <v>18.83</v>
      </c>
      <c r="S2358" s="174">
        <f t="shared" si="72"/>
        <v>1.14232</v>
      </c>
      <c r="T2358" s="177">
        <f t="shared" si="73"/>
        <v>-1</v>
      </c>
      <c r="U2358" s="203">
        <v>3.17</v>
      </c>
      <c r="V2358" s="203">
        <v>2.99</v>
      </c>
      <c r="W2358" s="203">
        <v>3.12</v>
      </c>
      <c r="X2358" s="203">
        <v>3.73</v>
      </c>
      <c r="Y2358" s="203">
        <v>4.3</v>
      </c>
      <c r="Z2358" s="203">
        <v>4.54</v>
      </c>
      <c r="AA2358" s="203">
        <v>4.97</v>
      </c>
      <c r="AB2358" s="203">
        <v>4.56</v>
      </c>
      <c r="AC2358" s="203">
        <v>4.35</v>
      </c>
      <c r="AD2358" s="203">
        <v>4.23</v>
      </c>
      <c r="AE2358" s="203">
        <v>3.79</v>
      </c>
      <c r="AF2358" s="203">
        <v>3.13</v>
      </c>
      <c r="AG2358" s="179">
        <v>3.26028916590798</v>
      </c>
      <c r="AH2358" s="179">
        <v>3.07516233629806</v>
      </c>
      <c r="AI2358" s="179">
        <v>3.20886504657189</v>
      </c>
      <c r="AJ2358" s="179">
        <v>3.83623930247216</v>
      </c>
      <c r="AK2358" s="179">
        <v>4.42247426290356</v>
      </c>
      <c r="AL2358" s="179">
        <v>4.66931003571679</v>
      </c>
      <c r="AM2358" s="179">
        <v>5.11155746200714</v>
      </c>
      <c r="AN2358" s="179">
        <v>4.68987968345122</v>
      </c>
      <c r="AO2358" s="179">
        <v>4.47389838223965</v>
      </c>
      <c r="AP2358" s="179">
        <v>4.35048049583304</v>
      </c>
      <c r="AQ2358" s="179">
        <v>3.89794824567547</v>
      </c>
      <c r="AR2358" s="179">
        <v>3.21914987043911</v>
      </c>
      <c r="AS2358" s="177">
        <v>0.8</v>
      </c>
      <c r="AT2358" s="180">
        <v>1.0244970064049</v>
      </c>
      <c r="AU2358" s="181">
        <v>2351</v>
      </c>
    </row>
    <row r="2359" customHeight="1" spans="1:47">
      <c r="A2359" s="184" t="s">
        <v>2589</v>
      </c>
      <c r="B2359" s="236" t="s">
        <v>2683</v>
      </c>
      <c r="C2359" s="167" t="s">
        <v>879</v>
      </c>
      <c r="D2359" s="186">
        <v>0</v>
      </c>
      <c r="E2359" s="186">
        <v>0.75</v>
      </c>
      <c r="F2359" s="186" t="s">
        <v>160</v>
      </c>
      <c r="G2359" s="186" t="s">
        <v>160</v>
      </c>
      <c r="H2359" s="186" t="s">
        <v>160</v>
      </c>
      <c r="I2359" s="186" t="s">
        <v>160</v>
      </c>
      <c r="J2359" s="186" t="s">
        <v>160</v>
      </c>
      <c r="K2359" s="186" t="s">
        <v>160</v>
      </c>
      <c r="L2359" s="171">
        <v>0.4505</v>
      </c>
      <c r="M2359" s="172">
        <v>23</v>
      </c>
      <c r="N2359" s="173">
        <v>113.92</v>
      </c>
      <c r="O2359" s="173">
        <v>22.52</v>
      </c>
      <c r="Q2359" s="175">
        <v>18.72</v>
      </c>
      <c r="S2359" s="174">
        <f t="shared" si="72"/>
        <v>1.131752</v>
      </c>
      <c r="T2359" s="177">
        <f t="shared" si="73"/>
        <v>-1</v>
      </c>
      <c r="U2359" s="203">
        <v>3.02</v>
      </c>
      <c r="V2359" s="203">
        <v>2.78</v>
      </c>
      <c r="W2359" s="203">
        <v>3.03</v>
      </c>
      <c r="X2359" s="203">
        <v>3.63</v>
      </c>
      <c r="Y2359" s="203">
        <v>4.24</v>
      </c>
      <c r="Z2359" s="203">
        <v>4.53</v>
      </c>
      <c r="AA2359" s="203">
        <v>4.96</v>
      </c>
      <c r="AB2359" s="203">
        <v>4.63</v>
      </c>
      <c r="AC2359" s="203">
        <v>4.35</v>
      </c>
      <c r="AD2359" s="203">
        <v>4.22</v>
      </c>
      <c r="AE2359" s="203">
        <v>3.79</v>
      </c>
      <c r="AF2359" s="203">
        <v>3.25</v>
      </c>
      <c r="AG2359" s="179">
        <v>3.10391675914865</v>
      </c>
      <c r="AH2359" s="179">
        <v>2.8572478776269</v>
      </c>
      <c r="AI2359" s="179">
        <v>3.11419462921205</v>
      </c>
      <c r="AJ2359" s="179">
        <v>3.73086683301642</v>
      </c>
      <c r="AK2359" s="179">
        <v>4.35781690688419</v>
      </c>
      <c r="AL2359" s="179">
        <v>4.65587513872297</v>
      </c>
      <c r="AM2359" s="179">
        <v>5.09782355144943</v>
      </c>
      <c r="AN2359" s="179">
        <v>4.75865383935703</v>
      </c>
      <c r="AO2359" s="179">
        <v>4.47087347758166</v>
      </c>
      <c r="AP2359" s="179">
        <v>4.33726116675738</v>
      </c>
      <c r="AQ2359" s="179">
        <v>3.89531275403092</v>
      </c>
      <c r="AR2359" s="179">
        <v>3.34030777060699</v>
      </c>
      <c r="AS2359" s="177">
        <v>0.8</v>
      </c>
      <c r="AT2359" s="180">
        <v>1.02470586187691</v>
      </c>
      <c r="AU2359" s="181">
        <v>2352</v>
      </c>
    </row>
    <row r="2360" customHeight="1" spans="1:47">
      <c r="A2360" s="184" t="s">
        <v>2589</v>
      </c>
      <c r="B2360" s="236" t="s">
        <v>2683</v>
      </c>
      <c r="C2360" s="167" t="s">
        <v>2687</v>
      </c>
      <c r="D2360" s="186">
        <v>0</v>
      </c>
      <c r="E2360" s="186">
        <v>0.75</v>
      </c>
      <c r="F2360" s="186" t="s">
        <v>160</v>
      </c>
      <c r="G2360" s="186" t="s">
        <v>160</v>
      </c>
      <c r="H2360" s="186" t="s">
        <v>160</v>
      </c>
      <c r="I2360" s="186" t="s">
        <v>160</v>
      </c>
      <c r="J2360" s="186" t="s">
        <v>160</v>
      </c>
      <c r="K2360" s="186" t="s">
        <v>160</v>
      </c>
      <c r="L2360" s="171">
        <v>0.4505</v>
      </c>
      <c r="M2360" s="172">
        <v>0</v>
      </c>
      <c r="N2360" s="173">
        <v>113.9</v>
      </c>
      <c r="O2360" s="173">
        <v>22.57</v>
      </c>
      <c r="Q2360" s="175">
        <v>18.77</v>
      </c>
      <c r="S2360" s="174">
        <f t="shared" si="72"/>
        <v>1.131752</v>
      </c>
      <c r="T2360" s="177">
        <f t="shared" si="73"/>
        <v>-1</v>
      </c>
      <c r="U2360" s="203">
        <v>3.02</v>
      </c>
      <c r="V2360" s="203">
        <v>2.78</v>
      </c>
      <c r="W2360" s="203">
        <v>3.03</v>
      </c>
      <c r="X2360" s="203">
        <v>3.63</v>
      </c>
      <c r="Y2360" s="203">
        <v>4.24</v>
      </c>
      <c r="Z2360" s="203">
        <v>4.53</v>
      </c>
      <c r="AA2360" s="203">
        <v>4.96</v>
      </c>
      <c r="AB2360" s="203">
        <v>4.63</v>
      </c>
      <c r="AC2360" s="203">
        <v>4.35</v>
      </c>
      <c r="AD2360" s="203">
        <v>4.22</v>
      </c>
      <c r="AE2360" s="203">
        <v>3.79</v>
      </c>
      <c r="AF2360" s="203">
        <v>3.25</v>
      </c>
      <c r="AG2360" s="179">
        <v>3.10449313983982</v>
      </c>
      <c r="AH2360" s="179">
        <v>2.85777845323004</v>
      </c>
      <c r="AI2360" s="179">
        <v>3.11477291844856</v>
      </c>
      <c r="AJ2360" s="179">
        <v>3.73155963497303</v>
      </c>
      <c r="AK2360" s="179">
        <v>4.35862613010624</v>
      </c>
      <c r="AL2360" s="179">
        <v>4.65673970975974</v>
      </c>
      <c r="AM2360" s="179">
        <v>5.0987701899356</v>
      </c>
      <c r="AN2360" s="179">
        <v>4.75953749584715</v>
      </c>
      <c r="AO2360" s="179">
        <v>4.47170369480239</v>
      </c>
      <c r="AP2360" s="179">
        <v>4.33806657288876</v>
      </c>
      <c r="AQ2360" s="179">
        <v>3.89603609271289</v>
      </c>
      <c r="AR2360" s="179">
        <v>3.34092804784087</v>
      </c>
      <c r="AS2360" s="177">
        <v>0.8</v>
      </c>
      <c r="AT2360" s="180">
        <v>1.02951107099148</v>
      </c>
      <c r="AU2360" s="181">
        <v>2353</v>
      </c>
    </row>
    <row r="2361" customHeight="1" spans="1:47">
      <c r="A2361" s="184" t="s">
        <v>2589</v>
      </c>
      <c r="B2361" s="236" t="s">
        <v>2683</v>
      </c>
      <c r="C2361" s="167" t="s">
        <v>2688</v>
      </c>
      <c r="D2361" s="186">
        <v>0</v>
      </c>
      <c r="E2361" s="186">
        <v>0.75</v>
      </c>
      <c r="F2361" s="186" t="s">
        <v>160</v>
      </c>
      <c r="G2361" s="186" t="s">
        <v>160</v>
      </c>
      <c r="H2361" s="186" t="s">
        <v>160</v>
      </c>
      <c r="I2361" s="186" t="s">
        <v>160</v>
      </c>
      <c r="J2361" s="186" t="s">
        <v>160</v>
      </c>
      <c r="K2361" s="186" t="s">
        <v>160</v>
      </c>
      <c r="L2361" s="171">
        <v>0.4505</v>
      </c>
      <c r="M2361" s="172">
        <v>45</v>
      </c>
      <c r="N2361" s="173">
        <v>114.27</v>
      </c>
      <c r="O2361" s="173">
        <v>22.73</v>
      </c>
      <c r="Q2361" s="175">
        <v>19.03</v>
      </c>
      <c r="S2361" s="174">
        <f t="shared" si="72"/>
        <v>1.14232</v>
      </c>
      <c r="T2361" s="177">
        <f t="shared" si="73"/>
        <v>-1</v>
      </c>
      <c r="U2361" s="203">
        <v>3.17</v>
      </c>
      <c r="V2361" s="203">
        <v>2.99</v>
      </c>
      <c r="W2361" s="203">
        <v>3.12</v>
      </c>
      <c r="X2361" s="203">
        <v>3.73</v>
      </c>
      <c r="Y2361" s="203">
        <v>4.3</v>
      </c>
      <c r="Z2361" s="203">
        <v>4.54</v>
      </c>
      <c r="AA2361" s="203">
        <v>4.97</v>
      </c>
      <c r="AB2361" s="203">
        <v>4.56</v>
      </c>
      <c r="AC2361" s="203">
        <v>4.35</v>
      </c>
      <c r="AD2361" s="203">
        <v>4.23</v>
      </c>
      <c r="AE2361" s="203">
        <v>3.79</v>
      </c>
      <c r="AF2361" s="203">
        <v>3.13</v>
      </c>
      <c r="AG2361" s="179">
        <v>3.26361923103859</v>
      </c>
      <c r="AH2361" s="179">
        <v>3.0783033125569</v>
      </c>
      <c r="AI2361" s="179">
        <v>3.2121425870159</v>
      </c>
      <c r="AJ2361" s="179">
        <v>3.84015764409272</v>
      </c>
      <c r="AK2361" s="179">
        <v>4.4269913859514</v>
      </c>
      <c r="AL2361" s="179">
        <v>4.67407927726031</v>
      </c>
      <c r="AM2361" s="179">
        <v>5.11677841585545</v>
      </c>
      <c r="AN2361" s="179">
        <v>4.69466993486939</v>
      </c>
      <c r="AO2361" s="179">
        <v>4.47846802997409</v>
      </c>
      <c r="AP2361" s="179">
        <v>4.35492408431963</v>
      </c>
      <c r="AQ2361" s="179">
        <v>3.90192961691995</v>
      </c>
      <c r="AR2361" s="179">
        <v>3.22243791582043</v>
      </c>
      <c r="AS2361" s="177">
        <v>0.8</v>
      </c>
      <c r="AT2361" s="180">
        <v>1.03059603683676</v>
      </c>
      <c r="AU2361" s="181">
        <v>2354</v>
      </c>
    </row>
    <row r="2362" customHeight="1" spans="1:47">
      <c r="A2362" s="184" t="s">
        <v>2589</v>
      </c>
      <c r="B2362" s="236" t="s">
        <v>2683</v>
      </c>
      <c r="C2362" s="167" t="s">
        <v>2689</v>
      </c>
      <c r="D2362" s="186">
        <v>0</v>
      </c>
      <c r="E2362" s="186">
        <v>0.75</v>
      </c>
      <c r="F2362" s="186" t="s">
        <v>160</v>
      </c>
      <c r="G2362" s="186" t="s">
        <v>160</v>
      </c>
      <c r="H2362" s="186" t="s">
        <v>160</v>
      </c>
      <c r="I2362" s="186" t="s">
        <v>160</v>
      </c>
      <c r="J2362" s="186" t="s">
        <v>160</v>
      </c>
      <c r="K2362" s="186" t="s">
        <v>160</v>
      </c>
      <c r="L2362" s="171">
        <v>0.4505</v>
      </c>
      <c r="M2362" s="172">
        <v>3</v>
      </c>
      <c r="N2362" s="173">
        <v>114.22</v>
      </c>
      <c r="O2362" s="173">
        <v>22.55</v>
      </c>
      <c r="Q2362" s="175">
        <v>18.85</v>
      </c>
      <c r="S2362" s="174">
        <f t="shared" si="72"/>
        <v>1.14232</v>
      </c>
      <c r="T2362" s="177">
        <f t="shared" si="73"/>
        <v>-1</v>
      </c>
      <c r="U2362" s="203">
        <v>3.17</v>
      </c>
      <c r="V2362" s="203">
        <v>2.99</v>
      </c>
      <c r="W2362" s="203">
        <v>3.12</v>
      </c>
      <c r="X2362" s="203">
        <v>3.73</v>
      </c>
      <c r="Y2362" s="203">
        <v>4.3</v>
      </c>
      <c r="Z2362" s="203">
        <v>4.54</v>
      </c>
      <c r="AA2362" s="203">
        <v>4.97</v>
      </c>
      <c r="AB2362" s="203">
        <v>4.56</v>
      </c>
      <c r="AC2362" s="203">
        <v>4.35</v>
      </c>
      <c r="AD2362" s="203">
        <v>4.23</v>
      </c>
      <c r="AE2362" s="203">
        <v>3.79</v>
      </c>
      <c r="AF2362" s="203">
        <v>3.13</v>
      </c>
      <c r="AG2362" s="179">
        <v>3.26053337068422</v>
      </c>
      <c r="AH2362" s="179">
        <v>3.07539267455704</v>
      </c>
      <c r="AI2362" s="179">
        <v>3.20910539953778</v>
      </c>
      <c r="AJ2362" s="179">
        <v>3.83652664752434</v>
      </c>
      <c r="AK2362" s="179">
        <v>4.42280551859374</v>
      </c>
      <c r="AL2362" s="179">
        <v>4.66965978009665</v>
      </c>
      <c r="AM2362" s="179">
        <v>5.11194033195602</v>
      </c>
      <c r="AN2362" s="179">
        <v>4.69023096855522</v>
      </c>
      <c r="AO2362" s="179">
        <v>4.47423348974018</v>
      </c>
      <c r="AP2362" s="179">
        <v>4.35080635898872</v>
      </c>
      <c r="AQ2362" s="179">
        <v>3.89824021290006</v>
      </c>
      <c r="AR2362" s="179">
        <v>3.21939099376707</v>
      </c>
      <c r="AS2362" s="177">
        <v>0.8</v>
      </c>
      <c r="AT2362" s="180">
        <v>1.02338311055416</v>
      </c>
      <c r="AU2362" s="181">
        <v>2355</v>
      </c>
    </row>
    <row r="2363" customHeight="1" spans="1:47">
      <c r="A2363" s="184" t="s">
        <v>2589</v>
      </c>
      <c r="B2363" s="185" t="s">
        <v>2690</v>
      </c>
      <c r="C2363" s="167" t="s">
        <v>2691</v>
      </c>
      <c r="D2363" s="186">
        <v>0</v>
      </c>
      <c r="E2363" s="186">
        <v>0.75</v>
      </c>
      <c r="F2363" s="186" t="s">
        <v>160</v>
      </c>
      <c r="G2363" s="186" t="s">
        <v>160</v>
      </c>
      <c r="H2363" s="186" t="s">
        <v>160</v>
      </c>
      <c r="I2363" s="186" t="s">
        <v>160</v>
      </c>
      <c r="J2363" s="186" t="s">
        <v>160</v>
      </c>
      <c r="K2363" s="186" t="s">
        <v>160</v>
      </c>
      <c r="L2363" s="171">
        <v>0.4505</v>
      </c>
      <c r="M2363" s="172">
        <v>8</v>
      </c>
      <c r="N2363" s="173">
        <v>113.57</v>
      </c>
      <c r="O2363" s="173">
        <v>22.27</v>
      </c>
      <c r="Q2363" s="175">
        <v>18.37</v>
      </c>
      <c r="S2363" s="174">
        <f t="shared" si="72"/>
        <v>1.131752</v>
      </c>
      <c r="T2363" s="177">
        <f t="shared" si="73"/>
        <v>-1</v>
      </c>
      <c r="U2363" s="203">
        <v>3.02</v>
      </c>
      <c r="V2363" s="203">
        <v>2.78</v>
      </c>
      <c r="W2363" s="203">
        <v>3.03</v>
      </c>
      <c r="X2363" s="203">
        <v>3.63</v>
      </c>
      <c r="Y2363" s="203">
        <v>4.24</v>
      </c>
      <c r="Z2363" s="203">
        <v>4.53</v>
      </c>
      <c r="AA2363" s="203">
        <v>4.96</v>
      </c>
      <c r="AB2363" s="203">
        <v>4.63</v>
      </c>
      <c r="AC2363" s="203">
        <v>4.35</v>
      </c>
      <c r="AD2363" s="203">
        <v>4.22</v>
      </c>
      <c r="AE2363" s="203">
        <v>3.79</v>
      </c>
      <c r="AF2363" s="203">
        <v>3.25</v>
      </c>
      <c r="AG2363" s="179">
        <v>3.1001596109395</v>
      </c>
      <c r="AH2363" s="179">
        <v>2.85378931073239</v>
      </c>
      <c r="AI2363" s="179">
        <v>3.1104250401148</v>
      </c>
      <c r="AJ2363" s="179">
        <v>3.72635079063258</v>
      </c>
      <c r="AK2363" s="179">
        <v>4.35254197032565</v>
      </c>
      <c r="AL2363" s="179">
        <v>4.65023941640925</v>
      </c>
      <c r="AM2363" s="179">
        <v>5.09165287094699</v>
      </c>
      <c r="AN2363" s="179">
        <v>4.75289370816221</v>
      </c>
      <c r="AO2363" s="179">
        <v>4.46546169125391</v>
      </c>
      <c r="AP2363" s="179">
        <v>4.33201111197506</v>
      </c>
      <c r="AQ2363" s="179">
        <v>3.89059765743732</v>
      </c>
      <c r="AR2363" s="179">
        <v>3.33626448197132</v>
      </c>
      <c r="AS2363" s="177">
        <v>0.8</v>
      </c>
      <c r="AT2363" s="180">
        <v>1.03661025935581</v>
      </c>
      <c r="AU2363" s="181">
        <v>2356</v>
      </c>
    </row>
    <row r="2364" customHeight="1" spans="1:47">
      <c r="A2364" s="184" t="s">
        <v>2589</v>
      </c>
      <c r="B2364" s="185" t="s">
        <v>2690</v>
      </c>
      <c r="C2364" s="167" t="s">
        <v>2692</v>
      </c>
      <c r="D2364" s="186">
        <v>0</v>
      </c>
      <c r="E2364" s="186">
        <v>0.75</v>
      </c>
      <c r="F2364" s="186" t="s">
        <v>160</v>
      </c>
      <c r="G2364" s="186" t="s">
        <v>160</v>
      </c>
      <c r="H2364" s="186" t="s">
        <v>160</v>
      </c>
      <c r="I2364" s="186" t="s">
        <v>160</v>
      </c>
      <c r="J2364" s="186" t="s">
        <v>160</v>
      </c>
      <c r="K2364" s="186" t="s">
        <v>160</v>
      </c>
      <c r="L2364" s="171">
        <v>0.4505</v>
      </c>
      <c r="M2364" s="172">
        <v>24</v>
      </c>
      <c r="N2364" s="173">
        <v>113.55</v>
      </c>
      <c r="O2364" s="173">
        <v>22.27</v>
      </c>
      <c r="Q2364" s="175">
        <v>18.37</v>
      </c>
      <c r="S2364" s="174">
        <f t="shared" si="72"/>
        <v>1.131752</v>
      </c>
      <c r="T2364" s="177">
        <f t="shared" si="73"/>
        <v>-1</v>
      </c>
      <c r="U2364" s="203">
        <v>3.02</v>
      </c>
      <c r="V2364" s="203">
        <v>2.78</v>
      </c>
      <c r="W2364" s="203">
        <v>3.03</v>
      </c>
      <c r="X2364" s="203">
        <v>3.63</v>
      </c>
      <c r="Y2364" s="203">
        <v>4.24</v>
      </c>
      <c r="Z2364" s="203">
        <v>4.53</v>
      </c>
      <c r="AA2364" s="203">
        <v>4.96</v>
      </c>
      <c r="AB2364" s="203">
        <v>4.63</v>
      </c>
      <c r="AC2364" s="203">
        <v>4.35</v>
      </c>
      <c r="AD2364" s="203">
        <v>4.22</v>
      </c>
      <c r="AE2364" s="203">
        <v>3.79</v>
      </c>
      <c r="AF2364" s="203">
        <v>3.25</v>
      </c>
      <c r="AG2364" s="179">
        <v>3.1001596109395</v>
      </c>
      <c r="AH2364" s="179">
        <v>2.85378931073239</v>
      </c>
      <c r="AI2364" s="179">
        <v>3.1104250401148</v>
      </c>
      <c r="AJ2364" s="179">
        <v>3.72635079063258</v>
      </c>
      <c r="AK2364" s="179">
        <v>4.35254197032565</v>
      </c>
      <c r="AL2364" s="179">
        <v>4.65023941640925</v>
      </c>
      <c r="AM2364" s="179">
        <v>5.09165287094699</v>
      </c>
      <c r="AN2364" s="179">
        <v>4.75289370816221</v>
      </c>
      <c r="AO2364" s="179">
        <v>4.46546169125391</v>
      </c>
      <c r="AP2364" s="179">
        <v>4.33201111197506</v>
      </c>
      <c r="AQ2364" s="179">
        <v>3.89059765743732</v>
      </c>
      <c r="AR2364" s="179">
        <v>3.33626448197132</v>
      </c>
      <c r="AS2364" s="177">
        <v>0.8</v>
      </c>
      <c r="AT2364" s="180">
        <v>1.03661025935581</v>
      </c>
      <c r="AU2364" s="181">
        <v>2357</v>
      </c>
    </row>
    <row r="2365" customHeight="1" spans="1:47">
      <c r="A2365" s="184" t="s">
        <v>2589</v>
      </c>
      <c r="B2365" s="185" t="s">
        <v>2690</v>
      </c>
      <c r="C2365" s="167" t="s">
        <v>2693</v>
      </c>
      <c r="D2365" s="186">
        <v>0</v>
      </c>
      <c r="E2365" s="186">
        <v>0.75</v>
      </c>
      <c r="F2365" s="186" t="s">
        <v>160</v>
      </c>
      <c r="G2365" s="186" t="s">
        <v>160</v>
      </c>
      <c r="H2365" s="186" t="s">
        <v>160</v>
      </c>
      <c r="I2365" s="186" t="s">
        <v>160</v>
      </c>
      <c r="J2365" s="186" t="s">
        <v>160</v>
      </c>
      <c r="K2365" s="186" t="s">
        <v>160</v>
      </c>
      <c r="L2365" s="171">
        <v>0.4505</v>
      </c>
      <c r="M2365" s="172">
        <v>8</v>
      </c>
      <c r="N2365" s="173">
        <v>113.28</v>
      </c>
      <c r="O2365" s="173">
        <v>22.22</v>
      </c>
      <c r="Q2365" s="175">
        <v>18.32</v>
      </c>
      <c r="S2365" s="174">
        <f t="shared" si="72"/>
        <v>1.131752</v>
      </c>
      <c r="T2365" s="177">
        <f t="shared" si="73"/>
        <v>-1</v>
      </c>
      <c r="U2365" s="203">
        <v>3.02</v>
      </c>
      <c r="V2365" s="203">
        <v>2.78</v>
      </c>
      <c r="W2365" s="203">
        <v>3.03</v>
      </c>
      <c r="X2365" s="203">
        <v>3.63</v>
      </c>
      <c r="Y2365" s="203">
        <v>4.24</v>
      </c>
      <c r="Z2365" s="203">
        <v>4.53</v>
      </c>
      <c r="AA2365" s="203">
        <v>4.96</v>
      </c>
      <c r="AB2365" s="203">
        <v>4.63</v>
      </c>
      <c r="AC2365" s="203">
        <v>4.35</v>
      </c>
      <c r="AD2365" s="203">
        <v>4.22</v>
      </c>
      <c r="AE2365" s="203">
        <v>3.79</v>
      </c>
      <c r="AF2365" s="203">
        <v>3.25</v>
      </c>
      <c r="AG2365" s="179">
        <v>3.09941245078427</v>
      </c>
      <c r="AH2365" s="179">
        <v>2.85310152754314</v>
      </c>
      <c r="AI2365" s="179">
        <v>3.10967540591932</v>
      </c>
      <c r="AJ2365" s="179">
        <v>3.72545271402215</v>
      </c>
      <c r="AK2365" s="179">
        <v>4.35149297726004</v>
      </c>
      <c r="AL2365" s="179">
        <v>4.64911867617641</v>
      </c>
      <c r="AM2365" s="179">
        <v>5.09042574698344</v>
      </c>
      <c r="AN2365" s="179">
        <v>4.75174822752688</v>
      </c>
      <c r="AO2365" s="179">
        <v>4.46438548374555</v>
      </c>
      <c r="AP2365" s="179">
        <v>4.33096706698994</v>
      </c>
      <c r="AQ2365" s="179">
        <v>3.88965999618291</v>
      </c>
      <c r="AR2365" s="179">
        <v>3.33546041889036</v>
      </c>
      <c r="AS2365" s="177">
        <v>0.8</v>
      </c>
      <c r="AT2365" s="180">
        <v>1.03581496045597</v>
      </c>
      <c r="AU2365" s="181">
        <v>2358</v>
      </c>
    </row>
    <row r="2366" customHeight="1" spans="1:47">
      <c r="A2366" s="184" t="s">
        <v>2589</v>
      </c>
      <c r="B2366" s="185" t="s">
        <v>2690</v>
      </c>
      <c r="C2366" s="167" t="s">
        <v>2694</v>
      </c>
      <c r="D2366" s="186">
        <v>0</v>
      </c>
      <c r="E2366" s="186">
        <v>0.75</v>
      </c>
      <c r="F2366" s="186" t="s">
        <v>160</v>
      </c>
      <c r="G2366" s="186" t="s">
        <v>160</v>
      </c>
      <c r="H2366" s="186" t="s">
        <v>160</v>
      </c>
      <c r="I2366" s="186" t="s">
        <v>160</v>
      </c>
      <c r="J2366" s="186" t="s">
        <v>160</v>
      </c>
      <c r="K2366" s="186" t="s">
        <v>160</v>
      </c>
      <c r="L2366" s="171">
        <v>0.4505</v>
      </c>
      <c r="M2366" s="172">
        <v>0</v>
      </c>
      <c r="N2366" s="173">
        <v>113.4</v>
      </c>
      <c r="O2366" s="173">
        <v>22.07</v>
      </c>
      <c r="Q2366" s="175">
        <v>18.07</v>
      </c>
      <c r="S2366" s="174">
        <f t="shared" si="72"/>
        <v>1.131752</v>
      </c>
      <c r="T2366" s="177">
        <f t="shared" si="73"/>
        <v>-1</v>
      </c>
      <c r="U2366" s="203">
        <v>3.02</v>
      </c>
      <c r="V2366" s="203">
        <v>2.78</v>
      </c>
      <c r="W2366" s="203">
        <v>3.03</v>
      </c>
      <c r="X2366" s="203">
        <v>3.63</v>
      </c>
      <c r="Y2366" s="203">
        <v>4.24</v>
      </c>
      <c r="Z2366" s="203">
        <v>4.53</v>
      </c>
      <c r="AA2366" s="203">
        <v>4.96</v>
      </c>
      <c r="AB2366" s="203">
        <v>4.63</v>
      </c>
      <c r="AC2366" s="203">
        <v>4.35</v>
      </c>
      <c r="AD2366" s="203">
        <v>4.22</v>
      </c>
      <c r="AE2366" s="203">
        <v>3.79</v>
      </c>
      <c r="AF2366" s="203">
        <v>3.25</v>
      </c>
      <c r="AG2366" s="179">
        <v>3.09710692801957</v>
      </c>
      <c r="AH2366" s="179">
        <v>2.85097922513059</v>
      </c>
      <c r="AI2366" s="179">
        <v>3.10736224897327</v>
      </c>
      <c r="AJ2366" s="179">
        <v>3.7226815061957</v>
      </c>
      <c r="AK2366" s="179">
        <v>4.34825608437184</v>
      </c>
      <c r="AL2366" s="179">
        <v>4.64566039202935</v>
      </c>
      <c r="AM2366" s="179">
        <v>5.08663919303876</v>
      </c>
      <c r="AN2366" s="179">
        <v>4.74821360156642</v>
      </c>
      <c r="AO2366" s="179">
        <v>4.46106461486262</v>
      </c>
      <c r="AP2366" s="179">
        <v>4.32774544246443</v>
      </c>
      <c r="AQ2366" s="179">
        <v>3.88676664145502</v>
      </c>
      <c r="AR2366" s="179">
        <v>3.33297930995483</v>
      </c>
      <c r="AS2366" s="177">
        <v>0.8</v>
      </c>
      <c r="AT2366" s="180">
        <v>1.03564706402156</v>
      </c>
      <c r="AU2366" s="181">
        <v>2359</v>
      </c>
    </row>
    <row r="2367" customHeight="1" spans="1:47">
      <c r="A2367" s="184" t="s">
        <v>2589</v>
      </c>
      <c r="B2367" s="185" t="s">
        <v>2695</v>
      </c>
      <c r="C2367" s="185" t="s">
        <v>2696</v>
      </c>
      <c r="D2367" s="186">
        <v>0</v>
      </c>
      <c r="E2367" s="186">
        <v>0.75</v>
      </c>
      <c r="F2367" s="186" t="s">
        <v>160</v>
      </c>
      <c r="G2367" s="186" t="s">
        <v>160</v>
      </c>
      <c r="H2367" s="186" t="s">
        <v>160</v>
      </c>
      <c r="I2367" s="186" t="s">
        <v>160</v>
      </c>
      <c r="J2367" s="186" t="s">
        <v>160</v>
      </c>
      <c r="K2367" s="186" t="s">
        <v>160</v>
      </c>
      <c r="L2367" s="171">
        <v>0.4505</v>
      </c>
      <c r="M2367" s="172">
        <v>13</v>
      </c>
      <c r="N2367" s="173">
        <v>113.38</v>
      </c>
      <c r="O2367" s="173">
        <v>22.52</v>
      </c>
      <c r="Q2367" s="175">
        <v>18.72</v>
      </c>
      <c r="S2367" s="174">
        <f t="shared" si="72"/>
        <v>1.131752</v>
      </c>
      <c r="T2367" s="177">
        <f t="shared" si="73"/>
        <v>-1</v>
      </c>
      <c r="U2367" s="203">
        <v>3.02</v>
      </c>
      <c r="V2367" s="203">
        <v>2.78</v>
      </c>
      <c r="W2367" s="203">
        <v>3.03</v>
      </c>
      <c r="X2367" s="203">
        <v>3.63</v>
      </c>
      <c r="Y2367" s="203">
        <v>4.24</v>
      </c>
      <c r="Z2367" s="203">
        <v>4.53</v>
      </c>
      <c r="AA2367" s="203">
        <v>4.96</v>
      </c>
      <c r="AB2367" s="203">
        <v>4.63</v>
      </c>
      <c r="AC2367" s="203">
        <v>4.35</v>
      </c>
      <c r="AD2367" s="203">
        <v>4.22</v>
      </c>
      <c r="AE2367" s="203">
        <v>3.79</v>
      </c>
      <c r="AF2367" s="203">
        <v>3.25</v>
      </c>
      <c r="AG2367" s="179">
        <v>3.10391675914865</v>
      </c>
      <c r="AH2367" s="179">
        <v>2.8572478776269</v>
      </c>
      <c r="AI2367" s="179">
        <v>3.11419462921205</v>
      </c>
      <c r="AJ2367" s="179">
        <v>3.73086683301642</v>
      </c>
      <c r="AK2367" s="179">
        <v>4.35781690688419</v>
      </c>
      <c r="AL2367" s="179">
        <v>4.65587513872297</v>
      </c>
      <c r="AM2367" s="179">
        <v>5.09782355144943</v>
      </c>
      <c r="AN2367" s="179">
        <v>4.75865383935703</v>
      </c>
      <c r="AO2367" s="179">
        <v>4.47087347758166</v>
      </c>
      <c r="AP2367" s="179">
        <v>4.33726116675738</v>
      </c>
      <c r="AQ2367" s="179">
        <v>3.89531275403092</v>
      </c>
      <c r="AR2367" s="179">
        <v>3.34030777060699</v>
      </c>
      <c r="AS2367" s="177">
        <v>0.8</v>
      </c>
      <c r="AT2367" s="180">
        <v>1.03464852206954</v>
      </c>
      <c r="AU2367" s="181">
        <v>2360</v>
      </c>
    </row>
    <row r="2368" customHeight="1" spans="1:47">
      <c r="A2368" s="184" t="s">
        <v>2589</v>
      </c>
      <c r="B2368" s="185" t="s">
        <v>2697</v>
      </c>
      <c r="C2368" s="167" t="s">
        <v>2698</v>
      </c>
      <c r="D2368" s="186">
        <v>0</v>
      </c>
      <c r="E2368" s="186">
        <v>0.75</v>
      </c>
      <c r="F2368" s="186" t="s">
        <v>160</v>
      </c>
      <c r="G2368" s="186" t="s">
        <v>160</v>
      </c>
      <c r="H2368" s="186" t="s">
        <v>160</v>
      </c>
      <c r="I2368" s="186" t="s">
        <v>160</v>
      </c>
      <c r="J2368" s="186" t="s">
        <v>160</v>
      </c>
      <c r="K2368" s="186" t="s">
        <v>160</v>
      </c>
      <c r="L2368" s="171">
        <v>0.4505</v>
      </c>
      <c r="M2368" s="172">
        <v>7</v>
      </c>
      <c r="N2368" s="173">
        <v>113.08</v>
      </c>
      <c r="O2368" s="173">
        <v>22.58</v>
      </c>
      <c r="Q2368" s="175">
        <v>18.78</v>
      </c>
      <c r="S2368" s="174">
        <f t="shared" si="72"/>
        <v>1.131752</v>
      </c>
      <c r="T2368" s="177">
        <f t="shared" si="73"/>
        <v>-1</v>
      </c>
      <c r="U2368" s="203">
        <v>3.02</v>
      </c>
      <c r="V2368" s="203">
        <v>2.78</v>
      </c>
      <c r="W2368" s="203">
        <v>3.03</v>
      </c>
      <c r="X2368" s="203">
        <v>3.63</v>
      </c>
      <c r="Y2368" s="203">
        <v>4.24</v>
      </c>
      <c r="Z2368" s="203">
        <v>4.53</v>
      </c>
      <c r="AA2368" s="203">
        <v>4.96</v>
      </c>
      <c r="AB2368" s="203">
        <v>4.63</v>
      </c>
      <c r="AC2368" s="203">
        <v>4.35</v>
      </c>
      <c r="AD2368" s="203">
        <v>4.22</v>
      </c>
      <c r="AE2368" s="203">
        <v>3.79</v>
      </c>
      <c r="AF2368" s="203">
        <v>3.25</v>
      </c>
      <c r="AG2368" s="179">
        <v>3.10462122443786</v>
      </c>
      <c r="AH2368" s="179">
        <v>2.85789635891962</v>
      </c>
      <c r="AI2368" s="179">
        <v>3.11490142716779</v>
      </c>
      <c r="AJ2368" s="179">
        <v>3.73171359096339</v>
      </c>
      <c r="AK2368" s="179">
        <v>4.35880595748892</v>
      </c>
      <c r="AL2368" s="179">
        <v>4.65693183665679</v>
      </c>
      <c r="AM2368" s="179">
        <v>5.09898055404364</v>
      </c>
      <c r="AN2368" s="179">
        <v>4.75973386395606</v>
      </c>
      <c r="AO2368" s="179">
        <v>4.47188818751811</v>
      </c>
      <c r="AP2368" s="179">
        <v>4.33824555202907</v>
      </c>
      <c r="AQ2368" s="179">
        <v>3.89619683464222</v>
      </c>
      <c r="AR2368" s="179">
        <v>3.34106588722618</v>
      </c>
      <c r="AS2368" s="177">
        <v>0.8</v>
      </c>
      <c r="AT2368" s="180">
        <v>1.03453364556179</v>
      </c>
      <c r="AU2368" s="181">
        <v>2361</v>
      </c>
    </row>
    <row r="2369" customHeight="1" spans="1:47">
      <c r="A2369" s="184" t="s">
        <v>2589</v>
      </c>
      <c r="B2369" s="185" t="s">
        <v>2697</v>
      </c>
      <c r="C2369" s="167" t="s">
        <v>2699</v>
      </c>
      <c r="D2369" s="186">
        <v>0</v>
      </c>
      <c r="E2369" s="186">
        <v>0.75</v>
      </c>
      <c r="F2369" s="186" t="s">
        <v>160</v>
      </c>
      <c r="G2369" s="186" t="s">
        <v>160</v>
      </c>
      <c r="H2369" s="186" t="s">
        <v>160</v>
      </c>
      <c r="I2369" s="186" t="s">
        <v>160</v>
      </c>
      <c r="J2369" s="186" t="s">
        <v>160</v>
      </c>
      <c r="K2369" s="186" t="s">
        <v>160</v>
      </c>
      <c r="L2369" s="171">
        <v>0.4505</v>
      </c>
      <c r="N2369" s="173">
        <v>113.08</v>
      </c>
      <c r="O2369" s="173">
        <v>22.58</v>
      </c>
      <c r="Q2369" s="175">
        <v>18.67</v>
      </c>
      <c r="S2369" s="174">
        <f t="shared" si="72"/>
        <v>1.131752</v>
      </c>
      <c r="T2369" s="177">
        <f t="shared" si="73"/>
        <v>-1</v>
      </c>
      <c r="U2369" s="203">
        <v>3.02</v>
      </c>
      <c r="V2369" s="203">
        <v>2.78</v>
      </c>
      <c r="W2369" s="203">
        <v>3.03</v>
      </c>
      <c r="X2369" s="203">
        <v>3.63</v>
      </c>
      <c r="Y2369" s="203">
        <v>4.24</v>
      </c>
      <c r="Z2369" s="203">
        <v>4.53</v>
      </c>
      <c r="AA2369" s="203">
        <v>4.96</v>
      </c>
      <c r="AB2369" s="203">
        <v>4.63</v>
      </c>
      <c r="AC2369" s="203">
        <v>4.35</v>
      </c>
      <c r="AD2369" s="203">
        <v>4.22</v>
      </c>
      <c r="AE2369" s="203">
        <v>3.79</v>
      </c>
      <c r="AF2369" s="203">
        <v>3.25</v>
      </c>
      <c r="AG2369" s="179">
        <v>3.10334037845747</v>
      </c>
      <c r="AH2369" s="179">
        <v>2.85671730202376</v>
      </c>
      <c r="AI2369" s="179">
        <v>3.11361633997554</v>
      </c>
      <c r="AJ2369" s="179">
        <v>3.73017403105981</v>
      </c>
      <c r="AK2369" s="179">
        <v>4.35700768366215</v>
      </c>
      <c r="AL2369" s="179">
        <v>4.65501056768621</v>
      </c>
      <c r="AM2369" s="179">
        <v>5.09687691296326</v>
      </c>
      <c r="AN2369" s="179">
        <v>4.75777018286692</v>
      </c>
      <c r="AO2369" s="179">
        <v>4.47004326036093</v>
      </c>
      <c r="AP2369" s="179">
        <v>4.336455760626</v>
      </c>
      <c r="AQ2369" s="179">
        <v>3.89458941534895</v>
      </c>
      <c r="AR2369" s="179">
        <v>3.33968749337311</v>
      </c>
      <c r="AS2369" s="177">
        <v>0.8</v>
      </c>
      <c r="AT2369" s="180">
        <v>1.02995373705636</v>
      </c>
      <c r="AU2369" s="181">
        <v>2362</v>
      </c>
    </row>
    <row r="2370" customHeight="1" spans="1:47">
      <c r="A2370" s="184" t="s">
        <v>2589</v>
      </c>
      <c r="B2370" s="185" t="s">
        <v>2697</v>
      </c>
      <c r="C2370" s="167" t="s">
        <v>2700</v>
      </c>
      <c r="D2370" s="186">
        <v>0</v>
      </c>
      <c r="E2370" s="186">
        <v>0.75</v>
      </c>
      <c r="F2370" s="186" t="s">
        <v>160</v>
      </c>
      <c r="G2370" s="186" t="s">
        <v>160</v>
      </c>
      <c r="H2370" s="186" t="s">
        <v>160</v>
      </c>
      <c r="I2370" s="186" t="s">
        <v>160</v>
      </c>
      <c r="J2370" s="186" t="s">
        <v>160</v>
      </c>
      <c r="K2370" s="186" t="s">
        <v>160</v>
      </c>
      <c r="L2370" s="171">
        <v>0.4505</v>
      </c>
      <c r="N2370" s="173">
        <v>113.08</v>
      </c>
      <c r="O2370" s="173">
        <v>22.58</v>
      </c>
      <c r="Q2370" s="175">
        <v>18.67</v>
      </c>
      <c r="S2370" s="174">
        <f t="shared" si="72"/>
        <v>1.131752</v>
      </c>
      <c r="T2370" s="177">
        <f t="shared" si="73"/>
        <v>-1</v>
      </c>
      <c r="U2370" s="203">
        <v>3.02</v>
      </c>
      <c r="V2370" s="203">
        <v>2.78</v>
      </c>
      <c r="W2370" s="203">
        <v>3.03</v>
      </c>
      <c r="X2370" s="203">
        <v>3.63</v>
      </c>
      <c r="Y2370" s="203">
        <v>4.24</v>
      </c>
      <c r="Z2370" s="203">
        <v>4.53</v>
      </c>
      <c r="AA2370" s="203">
        <v>4.96</v>
      </c>
      <c r="AB2370" s="203">
        <v>4.63</v>
      </c>
      <c r="AC2370" s="203">
        <v>4.35</v>
      </c>
      <c r="AD2370" s="203">
        <v>4.22</v>
      </c>
      <c r="AE2370" s="203">
        <v>3.79</v>
      </c>
      <c r="AF2370" s="203">
        <v>3.25</v>
      </c>
      <c r="AG2370" s="179">
        <v>3.10334037845747</v>
      </c>
      <c r="AH2370" s="179">
        <v>2.85671730202376</v>
      </c>
      <c r="AI2370" s="179">
        <v>3.11361633997554</v>
      </c>
      <c r="AJ2370" s="179">
        <v>3.73017403105981</v>
      </c>
      <c r="AK2370" s="179">
        <v>4.35700768366215</v>
      </c>
      <c r="AL2370" s="179">
        <v>4.65501056768621</v>
      </c>
      <c r="AM2370" s="179">
        <v>5.09687691296326</v>
      </c>
      <c r="AN2370" s="179">
        <v>4.75777018286692</v>
      </c>
      <c r="AO2370" s="179">
        <v>4.47004326036093</v>
      </c>
      <c r="AP2370" s="179">
        <v>4.336455760626</v>
      </c>
      <c r="AQ2370" s="179">
        <v>3.89458941534895</v>
      </c>
      <c r="AR2370" s="179">
        <v>3.33968749337311</v>
      </c>
      <c r="AS2370" s="177">
        <v>0.8</v>
      </c>
      <c r="AT2370" s="180">
        <v>1.0375822913445</v>
      </c>
      <c r="AU2370" s="181">
        <v>2363</v>
      </c>
    </row>
    <row r="2371" customHeight="1" spans="1:47">
      <c r="A2371" s="184" t="s">
        <v>2589</v>
      </c>
      <c r="B2371" s="185" t="s">
        <v>2697</v>
      </c>
      <c r="C2371" s="167" t="s">
        <v>2701</v>
      </c>
      <c r="D2371" s="186">
        <v>0</v>
      </c>
      <c r="E2371" s="186">
        <v>0.75</v>
      </c>
      <c r="F2371" s="186" t="s">
        <v>160</v>
      </c>
      <c r="G2371" s="186" t="s">
        <v>160</v>
      </c>
      <c r="H2371" s="186" t="s">
        <v>160</v>
      </c>
      <c r="I2371" s="186" t="s">
        <v>160</v>
      </c>
      <c r="J2371" s="186" t="s">
        <v>160</v>
      </c>
      <c r="K2371" s="186" t="s">
        <v>160</v>
      </c>
      <c r="L2371" s="171">
        <v>0.4505</v>
      </c>
      <c r="M2371" s="172">
        <v>3</v>
      </c>
      <c r="N2371" s="173">
        <v>113.03</v>
      </c>
      <c r="O2371" s="173">
        <v>22.47</v>
      </c>
      <c r="Q2371" s="175">
        <v>18.67</v>
      </c>
      <c r="S2371" s="174">
        <f t="shared" si="72"/>
        <v>1.131752</v>
      </c>
      <c r="T2371" s="177">
        <f t="shared" si="73"/>
        <v>-1</v>
      </c>
      <c r="U2371" s="203">
        <v>3.02</v>
      </c>
      <c r="V2371" s="203">
        <v>2.78</v>
      </c>
      <c r="W2371" s="203">
        <v>3.03</v>
      </c>
      <c r="X2371" s="203">
        <v>3.63</v>
      </c>
      <c r="Y2371" s="203">
        <v>4.24</v>
      </c>
      <c r="Z2371" s="203">
        <v>4.53</v>
      </c>
      <c r="AA2371" s="203">
        <v>4.96</v>
      </c>
      <c r="AB2371" s="203">
        <v>4.63</v>
      </c>
      <c r="AC2371" s="203">
        <v>4.35</v>
      </c>
      <c r="AD2371" s="203">
        <v>4.22</v>
      </c>
      <c r="AE2371" s="203">
        <v>3.79</v>
      </c>
      <c r="AF2371" s="203">
        <v>3.25</v>
      </c>
      <c r="AG2371" s="179">
        <v>3.10334037845747</v>
      </c>
      <c r="AH2371" s="179">
        <v>2.85671730202376</v>
      </c>
      <c r="AI2371" s="179">
        <v>3.11361633997554</v>
      </c>
      <c r="AJ2371" s="179">
        <v>3.73017403105981</v>
      </c>
      <c r="AK2371" s="179">
        <v>4.35700768366215</v>
      </c>
      <c r="AL2371" s="179">
        <v>4.65501056768621</v>
      </c>
      <c r="AM2371" s="179">
        <v>5.09687691296326</v>
      </c>
      <c r="AN2371" s="179">
        <v>4.75777018286692</v>
      </c>
      <c r="AO2371" s="179">
        <v>4.47004326036093</v>
      </c>
      <c r="AP2371" s="179">
        <v>4.336455760626</v>
      </c>
      <c r="AQ2371" s="179">
        <v>3.89458941534895</v>
      </c>
      <c r="AR2371" s="179">
        <v>3.33968749337311</v>
      </c>
      <c r="AS2371" s="177">
        <v>0.8</v>
      </c>
      <c r="AT2371" s="180">
        <v>1.05118796367357</v>
      </c>
      <c r="AU2371" s="181">
        <v>2364</v>
      </c>
    </row>
    <row r="2372" customHeight="1" spans="1:47">
      <c r="A2372" s="184" t="s">
        <v>2589</v>
      </c>
      <c r="B2372" s="185" t="s">
        <v>2697</v>
      </c>
      <c r="C2372" s="167" t="s">
        <v>2702</v>
      </c>
      <c r="D2372" s="186">
        <v>0</v>
      </c>
      <c r="E2372" s="186">
        <v>0.75</v>
      </c>
      <c r="F2372" s="186" t="s">
        <v>160</v>
      </c>
      <c r="G2372" s="186" t="s">
        <v>160</v>
      </c>
      <c r="H2372" s="186" t="s">
        <v>160</v>
      </c>
      <c r="I2372" s="186" t="s">
        <v>160</v>
      </c>
      <c r="J2372" s="186" t="s">
        <v>160</v>
      </c>
      <c r="K2372" s="186" t="s">
        <v>160</v>
      </c>
      <c r="L2372" s="171">
        <v>0.4505</v>
      </c>
      <c r="M2372" s="172">
        <v>15</v>
      </c>
      <c r="N2372" s="173">
        <v>112.78</v>
      </c>
      <c r="O2372" s="173">
        <v>22.25</v>
      </c>
      <c r="Q2372" s="175">
        <v>18.35</v>
      </c>
      <c r="S2372" s="174">
        <f t="shared" si="72"/>
        <v>1.106832</v>
      </c>
      <c r="T2372" s="177">
        <f t="shared" si="73"/>
        <v>-1</v>
      </c>
      <c r="U2372" s="203">
        <v>2.85</v>
      </c>
      <c r="V2372" s="203">
        <v>2.64</v>
      </c>
      <c r="W2372" s="203">
        <v>2.97</v>
      </c>
      <c r="X2372" s="203">
        <v>3.53</v>
      </c>
      <c r="Y2372" s="203">
        <v>4.14</v>
      </c>
      <c r="Z2372" s="203">
        <v>4.43</v>
      </c>
      <c r="AA2372" s="203">
        <v>4.85</v>
      </c>
      <c r="AB2372" s="203">
        <v>4.55</v>
      </c>
      <c r="AC2372" s="203">
        <v>4.21</v>
      </c>
      <c r="AD2372" s="203">
        <v>4.09</v>
      </c>
      <c r="AE2372" s="203">
        <v>3.77</v>
      </c>
      <c r="AF2372" s="203">
        <v>3.37</v>
      </c>
      <c r="AG2372" s="179">
        <v>2.92473437703283</v>
      </c>
      <c r="AH2372" s="179">
        <v>2.70922763346199</v>
      </c>
      <c r="AI2372" s="179">
        <v>3.04788108764474</v>
      </c>
      <c r="AJ2372" s="179">
        <v>3.62256573716698</v>
      </c>
      <c r="AK2372" s="179">
        <v>4.24856151611085</v>
      </c>
      <c r="AL2372" s="179">
        <v>4.54616606675629</v>
      </c>
      <c r="AM2372" s="179">
        <v>4.97717955389797</v>
      </c>
      <c r="AN2372" s="179">
        <v>4.6693127773682</v>
      </c>
      <c r="AO2372" s="179">
        <v>4.32039709730113</v>
      </c>
      <c r="AP2372" s="179">
        <v>4.19725038668922</v>
      </c>
      <c r="AQ2372" s="179">
        <v>3.86885915839079</v>
      </c>
      <c r="AR2372" s="179">
        <v>3.45837012301777</v>
      </c>
      <c r="AS2372" s="177">
        <v>0.8</v>
      </c>
      <c r="AT2372" s="180">
        <v>1.03456899217956</v>
      </c>
      <c r="AU2372" s="181">
        <v>2365</v>
      </c>
    </row>
    <row r="2373" customHeight="1" spans="1:47">
      <c r="A2373" s="184" t="s">
        <v>2589</v>
      </c>
      <c r="B2373" s="185" t="s">
        <v>2697</v>
      </c>
      <c r="C2373" s="167" t="s">
        <v>2703</v>
      </c>
      <c r="D2373" s="186">
        <v>0</v>
      </c>
      <c r="E2373" s="186">
        <v>0.75</v>
      </c>
      <c r="F2373" s="186" t="s">
        <v>160</v>
      </c>
      <c r="G2373" s="186" t="s">
        <v>160</v>
      </c>
      <c r="H2373" s="186" t="s">
        <v>160</v>
      </c>
      <c r="I2373" s="186" t="s">
        <v>160</v>
      </c>
      <c r="J2373" s="186" t="s">
        <v>160</v>
      </c>
      <c r="K2373" s="186" t="s">
        <v>160</v>
      </c>
      <c r="L2373" s="171">
        <v>0.4505</v>
      </c>
      <c r="M2373" s="172">
        <v>6</v>
      </c>
      <c r="N2373" s="173">
        <v>112.67</v>
      </c>
      <c r="O2373" s="173">
        <v>22.38</v>
      </c>
      <c r="Q2373" s="175">
        <v>18.48</v>
      </c>
      <c r="S2373" s="174">
        <f t="shared" si="72"/>
        <v>1.106832</v>
      </c>
      <c r="T2373" s="177">
        <f t="shared" si="73"/>
        <v>-1</v>
      </c>
      <c r="U2373" s="203">
        <v>2.85</v>
      </c>
      <c r="V2373" s="203">
        <v>2.64</v>
      </c>
      <c r="W2373" s="203">
        <v>2.97</v>
      </c>
      <c r="X2373" s="203">
        <v>3.53</v>
      </c>
      <c r="Y2373" s="203">
        <v>4.14</v>
      </c>
      <c r="Z2373" s="203">
        <v>4.43</v>
      </c>
      <c r="AA2373" s="203">
        <v>4.85</v>
      </c>
      <c r="AB2373" s="203">
        <v>4.55</v>
      </c>
      <c r="AC2373" s="203">
        <v>4.21</v>
      </c>
      <c r="AD2373" s="203">
        <v>4.09</v>
      </c>
      <c r="AE2373" s="203">
        <v>3.77</v>
      </c>
      <c r="AF2373" s="203">
        <v>3.37</v>
      </c>
      <c r="AG2373" s="179">
        <v>2.92611453228674</v>
      </c>
      <c r="AH2373" s="179">
        <v>2.71050609306561</v>
      </c>
      <c r="AI2373" s="179">
        <v>3.04931935469882</v>
      </c>
      <c r="AJ2373" s="179">
        <v>3.62427519262182</v>
      </c>
      <c r="AK2373" s="179">
        <v>4.25056637321653</v>
      </c>
      <c r="AL2373" s="179">
        <v>4.54831136071237</v>
      </c>
      <c r="AM2373" s="179">
        <v>4.97952823915463</v>
      </c>
      <c r="AN2373" s="179">
        <v>4.67151618312445</v>
      </c>
      <c r="AO2373" s="179">
        <v>4.32243585295691</v>
      </c>
      <c r="AP2373" s="179">
        <v>4.19923103054483</v>
      </c>
      <c r="AQ2373" s="179">
        <v>3.87068483744597</v>
      </c>
      <c r="AR2373" s="179">
        <v>3.46000209607239</v>
      </c>
      <c r="AS2373" s="177">
        <v>0.8</v>
      </c>
      <c r="AT2373" s="180">
        <v>1.05022863903812</v>
      </c>
      <c r="AU2373" s="181">
        <v>2366</v>
      </c>
    </row>
    <row r="2374" customHeight="1" spans="1:47">
      <c r="A2374" s="184" t="s">
        <v>2589</v>
      </c>
      <c r="B2374" s="185" t="s">
        <v>2697</v>
      </c>
      <c r="C2374" s="167" t="s">
        <v>2704</v>
      </c>
      <c r="D2374" s="186">
        <v>0</v>
      </c>
      <c r="E2374" s="186">
        <v>0.75</v>
      </c>
      <c r="F2374" s="186" t="s">
        <v>160</v>
      </c>
      <c r="G2374" s="186" t="s">
        <v>160</v>
      </c>
      <c r="H2374" s="186" t="s">
        <v>160</v>
      </c>
      <c r="I2374" s="186" t="s">
        <v>160</v>
      </c>
      <c r="J2374" s="186" t="s">
        <v>160</v>
      </c>
      <c r="K2374" s="186" t="s">
        <v>160</v>
      </c>
      <c r="L2374" s="171">
        <v>0.4505</v>
      </c>
      <c r="M2374" s="172">
        <v>13</v>
      </c>
      <c r="N2374" s="173">
        <v>112.97</v>
      </c>
      <c r="O2374" s="173">
        <v>22.77</v>
      </c>
      <c r="Q2374" s="175">
        <v>18.97</v>
      </c>
      <c r="S2374" s="174">
        <f t="shared" si="72"/>
        <v>1.106832</v>
      </c>
      <c r="T2374" s="177">
        <f t="shared" si="73"/>
        <v>-1</v>
      </c>
      <c r="U2374" s="203">
        <v>2.85</v>
      </c>
      <c r="V2374" s="203">
        <v>2.64</v>
      </c>
      <c r="W2374" s="203">
        <v>2.97</v>
      </c>
      <c r="X2374" s="203">
        <v>3.53</v>
      </c>
      <c r="Y2374" s="203">
        <v>4.14</v>
      </c>
      <c r="Z2374" s="203">
        <v>4.43</v>
      </c>
      <c r="AA2374" s="203">
        <v>4.85</v>
      </c>
      <c r="AB2374" s="203">
        <v>4.55</v>
      </c>
      <c r="AC2374" s="203">
        <v>4.21</v>
      </c>
      <c r="AD2374" s="203">
        <v>4.09</v>
      </c>
      <c r="AE2374" s="203">
        <v>3.77</v>
      </c>
      <c r="AF2374" s="203">
        <v>3.37</v>
      </c>
      <c r="AG2374" s="179">
        <v>2.93225313326684</v>
      </c>
      <c r="AH2374" s="179">
        <v>2.71619237607875</v>
      </c>
      <c r="AI2374" s="179">
        <v>3.0557164230886</v>
      </c>
      <c r="AJ2374" s="179">
        <v>3.63187844225682</v>
      </c>
      <c r="AK2374" s="179">
        <v>4.25948349885077</v>
      </c>
      <c r="AL2374" s="179">
        <v>4.55785311592003</v>
      </c>
      <c r="AM2374" s="179">
        <v>4.9899746302962</v>
      </c>
      <c r="AN2374" s="179">
        <v>4.68131640574179</v>
      </c>
      <c r="AO2374" s="179">
        <v>4.3315037512468</v>
      </c>
      <c r="AP2374" s="179">
        <v>4.20804046142504</v>
      </c>
      <c r="AQ2374" s="179">
        <v>3.87880502190034</v>
      </c>
      <c r="AR2374" s="179">
        <v>3.46726072249447</v>
      </c>
      <c r="AS2374" s="177">
        <v>0.8</v>
      </c>
      <c r="AT2374" s="180">
        <v>1.036733972518</v>
      </c>
      <c r="AU2374" s="181">
        <v>2367</v>
      </c>
    </row>
    <row r="2375" customHeight="1" spans="1:47">
      <c r="A2375" s="184" t="s">
        <v>2589</v>
      </c>
      <c r="B2375" s="185" t="s">
        <v>2697</v>
      </c>
      <c r="C2375" s="167" t="s">
        <v>2705</v>
      </c>
      <c r="D2375" s="186">
        <v>0</v>
      </c>
      <c r="E2375" s="186">
        <v>0.75</v>
      </c>
      <c r="F2375" s="186" t="s">
        <v>160</v>
      </c>
      <c r="G2375" s="186" t="s">
        <v>160</v>
      </c>
      <c r="H2375" s="186" t="s">
        <v>160</v>
      </c>
      <c r="I2375" s="186" t="s">
        <v>160</v>
      </c>
      <c r="J2375" s="186" t="s">
        <v>160</v>
      </c>
      <c r="K2375" s="186" t="s">
        <v>160</v>
      </c>
      <c r="L2375" s="171">
        <v>0.4505</v>
      </c>
      <c r="M2375" s="172">
        <v>28</v>
      </c>
      <c r="N2375" s="173">
        <v>112.3</v>
      </c>
      <c r="O2375" s="173">
        <v>22.18</v>
      </c>
      <c r="Q2375" s="175">
        <v>18.28</v>
      </c>
      <c r="S2375" s="174">
        <f t="shared" si="72"/>
        <v>1.106832</v>
      </c>
      <c r="T2375" s="177">
        <f t="shared" si="73"/>
        <v>-1</v>
      </c>
      <c r="U2375" s="203">
        <v>2.85</v>
      </c>
      <c r="V2375" s="203">
        <v>2.64</v>
      </c>
      <c r="W2375" s="203">
        <v>2.97</v>
      </c>
      <c r="X2375" s="203">
        <v>3.53</v>
      </c>
      <c r="Y2375" s="203">
        <v>4.14</v>
      </c>
      <c r="Z2375" s="203">
        <v>4.43</v>
      </c>
      <c r="AA2375" s="203">
        <v>4.85</v>
      </c>
      <c r="AB2375" s="203">
        <v>4.55</v>
      </c>
      <c r="AC2375" s="203">
        <v>4.21</v>
      </c>
      <c r="AD2375" s="203">
        <v>4.09</v>
      </c>
      <c r="AE2375" s="203">
        <v>3.77</v>
      </c>
      <c r="AF2375" s="203">
        <v>3.37</v>
      </c>
      <c r="AG2375" s="179">
        <v>2.92368381109328</v>
      </c>
      <c r="AH2375" s="179">
        <v>2.7082544776443</v>
      </c>
      <c r="AI2375" s="179">
        <v>3.04678628734984</v>
      </c>
      <c r="AJ2375" s="179">
        <v>3.62126450988045</v>
      </c>
      <c r="AK2375" s="179">
        <v>4.24703543085129</v>
      </c>
      <c r="AL2375" s="179">
        <v>4.54453308180465</v>
      </c>
      <c r="AM2375" s="179">
        <v>4.9753917487026</v>
      </c>
      <c r="AN2375" s="179">
        <v>4.66763555806121</v>
      </c>
      <c r="AO2375" s="179">
        <v>4.31884520866762</v>
      </c>
      <c r="AP2375" s="179">
        <v>4.19574273241106</v>
      </c>
      <c r="AQ2375" s="179">
        <v>3.86746946239357</v>
      </c>
      <c r="AR2375" s="179">
        <v>3.45712787487171</v>
      </c>
      <c r="AS2375" s="177">
        <v>0.8</v>
      </c>
      <c r="AT2375" s="180">
        <v>1.02646231005971</v>
      </c>
      <c r="AU2375" s="181">
        <v>2368</v>
      </c>
    </row>
    <row r="2376" customHeight="1" spans="1:47">
      <c r="A2376" s="184" t="s">
        <v>2589</v>
      </c>
      <c r="B2376" s="185" t="s">
        <v>2706</v>
      </c>
      <c r="C2376" s="167" t="s">
        <v>2707</v>
      </c>
      <c r="D2376" s="186">
        <v>0</v>
      </c>
      <c r="E2376" s="186">
        <v>0.75</v>
      </c>
      <c r="F2376" s="186" t="s">
        <v>160</v>
      </c>
      <c r="G2376" s="186" t="s">
        <v>160</v>
      </c>
      <c r="H2376" s="186" t="s">
        <v>160</v>
      </c>
      <c r="I2376" s="186" t="s">
        <v>160</v>
      </c>
      <c r="J2376" s="186" t="s">
        <v>160</v>
      </c>
      <c r="K2376" s="186" t="s">
        <v>160</v>
      </c>
      <c r="L2376" s="171">
        <v>0.4505</v>
      </c>
      <c r="M2376" s="172">
        <v>5</v>
      </c>
      <c r="N2376" s="173">
        <v>113.12</v>
      </c>
      <c r="O2376" s="173">
        <v>23.02</v>
      </c>
      <c r="Q2376" s="175">
        <v>20.32</v>
      </c>
      <c r="S2376" s="174">
        <f t="shared" si="72"/>
        <v>1.079776</v>
      </c>
      <c r="T2376" s="177">
        <f t="shared" si="73"/>
        <v>-1</v>
      </c>
      <c r="U2376" s="203">
        <v>2.77</v>
      </c>
      <c r="V2376" s="203">
        <v>2.55</v>
      </c>
      <c r="W2376" s="203">
        <v>2.7</v>
      </c>
      <c r="X2376" s="203">
        <v>3.23</v>
      </c>
      <c r="Y2376" s="203">
        <v>3.92</v>
      </c>
      <c r="Z2376" s="203">
        <v>4.32</v>
      </c>
      <c r="AA2376" s="203">
        <v>4.8</v>
      </c>
      <c r="AB2376" s="203">
        <v>4.54</v>
      </c>
      <c r="AC2376" s="203">
        <v>4.33</v>
      </c>
      <c r="AD2376" s="203">
        <v>4.12</v>
      </c>
      <c r="AE2376" s="203">
        <v>3.74</v>
      </c>
      <c r="AF2376" s="203">
        <v>3.27</v>
      </c>
      <c r="AG2376" s="179">
        <v>2.86793468274902</v>
      </c>
      <c r="AH2376" s="179">
        <v>2.64015647689891</v>
      </c>
      <c r="AI2376" s="179">
        <v>2.79545979906944</v>
      </c>
      <c r="AJ2376" s="179">
        <v>3.34419820407196</v>
      </c>
      <c r="AK2376" s="179">
        <v>4.05859348605637</v>
      </c>
      <c r="AL2376" s="179">
        <v>4.4727356785111</v>
      </c>
      <c r="AM2376" s="179">
        <v>4.96970630945678</v>
      </c>
      <c r="AN2376" s="179">
        <v>4.7005138843612</v>
      </c>
      <c r="AO2376" s="179">
        <v>4.48308923332247</v>
      </c>
      <c r="AP2376" s="179">
        <v>4.26566458228373</v>
      </c>
      <c r="AQ2376" s="179">
        <v>3.87222949945174</v>
      </c>
      <c r="AR2376" s="179">
        <v>3.38561242331743</v>
      </c>
      <c r="AS2376" s="177">
        <v>0.8</v>
      </c>
      <c r="AT2376" s="180">
        <v>1.02646231005971</v>
      </c>
      <c r="AU2376" s="181">
        <v>2369</v>
      </c>
    </row>
    <row r="2377" customHeight="1" spans="1:47">
      <c r="A2377" s="184" t="s">
        <v>2589</v>
      </c>
      <c r="B2377" s="185" t="s">
        <v>2706</v>
      </c>
      <c r="C2377" s="167" t="s">
        <v>2708</v>
      </c>
      <c r="D2377" s="186">
        <v>0</v>
      </c>
      <c r="E2377" s="186">
        <v>0.75</v>
      </c>
      <c r="F2377" s="186" t="s">
        <v>160</v>
      </c>
      <c r="G2377" s="186" t="s">
        <v>160</v>
      </c>
      <c r="H2377" s="186" t="s">
        <v>160</v>
      </c>
      <c r="I2377" s="186" t="s">
        <v>160</v>
      </c>
      <c r="J2377" s="186" t="s">
        <v>160</v>
      </c>
      <c r="K2377" s="186" t="s">
        <v>160</v>
      </c>
      <c r="L2377" s="171">
        <v>0.4505</v>
      </c>
      <c r="N2377" s="173">
        <v>113.12</v>
      </c>
      <c r="O2377" s="173">
        <v>23.02</v>
      </c>
      <c r="Q2377" s="175">
        <v>20.33</v>
      </c>
      <c r="S2377" s="174">
        <f t="shared" si="72"/>
        <v>1.079776</v>
      </c>
      <c r="T2377" s="177">
        <f t="shared" si="73"/>
        <v>-1</v>
      </c>
      <c r="U2377" s="203">
        <v>2.77</v>
      </c>
      <c r="V2377" s="203">
        <v>2.55</v>
      </c>
      <c r="W2377" s="203">
        <v>2.7</v>
      </c>
      <c r="X2377" s="203">
        <v>3.23</v>
      </c>
      <c r="Y2377" s="203">
        <v>3.92</v>
      </c>
      <c r="Z2377" s="203">
        <v>4.32</v>
      </c>
      <c r="AA2377" s="203">
        <v>4.8</v>
      </c>
      <c r="AB2377" s="203">
        <v>4.54</v>
      </c>
      <c r="AC2377" s="203">
        <v>4.33</v>
      </c>
      <c r="AD2377" s="203">
        <v>4.12</v>
      </c>
      <c r="AE2377" s="203">
        <v>3.74</v>
      </c>
      <c r="AF2377" s="203">
        <v>3.27</v>
      </c>
      <c r="AG2377" s="179">
        <v>2.8683246154758</v>
      </c>
      <c r="AH2377" s="179">
        <v>2.64051544023946</v>
      </c>
      <c r="AI2377" s="179">
        <v>2.7958398779006</v>
      </c>
      <c r="AJ2377" s="179">
        <v>3.34465289096998</v>
      </c>
      <c r="AK2377" s="179">
        <v>4.05914530421124</v>
      </c>
      <c r="AL2377" s="179">
        <v>4.47334380464096</v>
      </c>
      <c r="AM2377" s="179">
        <v>4.97038200515663</v>
      </c>
      <c r="AN2377" s="179">
        <v>4.70115297987731</v>
      </c>
      <c r="AO2377" s="179">
        <v>4.48369876715171</v>
      </c>
      <c r="AP2377" s="179">
        <v>4.2662445544261</v>
      </c>
      <c r="AQ2377" s="179">
        <v>3.87275597901787</v>
      </c>
      <c r="AR2377" s="179">
        <v>3.38607274101295</v>
      </c>
      <c r="AS2377" s="177">
        <v>0.8</v>
      </c>
      <c r="AT2377" s="180">
        <v>1.0264272374155</v>
      </c>
      <c r="AU2377" s="181">
        <v>2370</v>
      </c>
    </row>
    <row r="2378" customHeight="1" spans="1:47">
      <c r="A2378" s="184" t="s">
        <v>2589</v>
      </c>
      <c r="B2378" s="185" t="s">
        <v>2706</v>
      </c>
      <c r="C2378" s="167" t="s">
        <v>2709</v>
      </c>
      <c r="D2378" s="186">
        <v>0</v>
      </c>
      <c r="E2378" s="186">
        <v>0.75</v>
      </c>
      <c r="F2378" s="186" t="s">
        <v>160</v>
      </c>
      <c r="G2378" s="186" t="s">
        <v>160</v>
      </c>
      <c r="H2378" s="186" t="s">
        <v>160</v>
      </c>
      <c r="I2378" s="186" t="s">
        <v>160</v>
      </c>
      <c r="J2378" s="186" t="s">
        <v>160</v>
      </c>
      <c r="K2378" s="186" t="s">
        <v>160</v>
      </c>
      <c r="L2378" s="171">
        <v>0.4505</v>
      </c>
      <c r="M2378" s="172">
        <v>8</v>
      </c>
      <c r="N2378" s="173">
        <v>113.15</v>
      </c>
      <c r="O2378" s="173">
        <v>23.03</v>
      </c>
      <c r="Q2378" s="175">
        <v>20.33</v>
      </c>
      <c r="S2378" s="174">
        <f t="shared" si="72"/>
        <v>1.079776</v>
      </c>
      <c r="T2378" s="177">
        <f t="shared" si="73"/>
        <v>-1</v>
      </c>
      <c r="U2378" s="203">
        <v>2.77</v>
      </c>
      <c r="V2378" s="203">
        <v>2.55</v>
      </c>
      <c r="W2378" s="203">
        <v>2.7</v>
      </c>
      <c r="X2378" s="203">
        <v>3.23</v>
      </c>
      <c r="Y2378" s="203">
        <v>3.92</v>
      </c>
      <c r="Z2378" s="203">
        <v>4.32</v>
      </c>
      <c r="AA2378" s="203">
        <v>4.8</v>
      </c>
      <c r="AB2378" s="203">
        <v>4.54</v>
      </c>
      <c r="AC2378" s="203">
        <v>4.33</v>
      </c>
      <c r="AD2378" s="203">
        <v>4.12</v>
      </c>
      <c r="AE2378" s="203">
        <v>3.74</v>
      </c>
      <c r="AF2378" s="203">
        <v>3.27</v>
      </c>
      <c r="AG2378" s="179">
        <v>2.8683246154758</v>
      </c>
      <c r="AH2378" s="179">
        <v>2.64051544023946</v>
      </c>
      <c r="AI2378" s="179">
        <v>2.7958398779006</v>
      </c>
      <c r="AJ2378" s="179">
        <v>3.34465289096998</v>
      </c>
      <c r="AK2378" s="179">
        <v>4.05914530421124</v>
      </c>
      <c r="AL2378" s="179">
        <v>4.47334380464096</v>
      </c>
      <c r="AM2378" s="179">
        <v>4.97038200515663</v>
      </c>
      <c r="AN2378" s="179">
        <v>4.70115297987731</v>
      </c>
      <c r="AO2378" s="179">
        <v>4.48369876715171</v>
      </c>
      <c r="AP2378" s="179">
        <v>4.2662445544261</v>
      </c>
      <c r="AQ2378" s="179">
        <v>3.87275597901787</v>
      </c>
      <c r="AR2378" s="179">
        <v>3.38607274101295</v>
      </c>
      <c r="AS2378" s="177">
        <v>0.8</v>
      </c>
      <c r="AT2378" s="180">
        <v>1.0264272374155</v>
      </c>
      <c r="AU2378" s="181">
        <v>2371</v>
      </c>
    </row>
    <row r="2379" customHeight="1" spans="1:47">
      <c r="A2379" s="184" t="s">
        <v>2589</v>
      </c>
      <c r="B2379" s="185" t="s">
        <v>2706</v>
      </c>
      <c r="C2379" s="167" t="s">
        <v>2710</v>
      </c>
      <c r="D2379" s="186">
        <v>0</v>
      </c>
      <c r="E2379" s="186">
        <v>0.75</v>
      </c>
      <c r="F2379" s="186" t="s">
        <v>160</v>
      </c>
      <c r="G2379" s="186" t="s">
        <v>160</v>
      </c>
      <c r="H2379" s="186" t="s">
        <v>160</v>
      </c>
      <c r="I2379" s="186" t="s">
        <v>160</v>
      </c>
      <c r="J2379" s="186" t="s">
        <v>160</v>
      </c>
      <c r="K2379" s="186" t="s">
        <v>160</v>
      </c>
      <c r="L2379" s="171">
        <v>0.4505</v>
      </c>
      <c r="M2379" s="172">
        <v>2</v>
      </c>
      <c r="N2379" s="173">
        <v>113.3</v>
      </c>
      <c r="O2379" s="173">
        <v>22.8</v>
      </c>
      <c r="Q2379" s="175">
        <v>19</v>
      </c>
      <c r="S2379" s="174">
        <f t="shared" ref="S2379:S2442" si="74">(U2379*31+V2379*28+W2379*31+X2379*30+Y2379*31+Z2379*30+AA2379*31+AB2379*31+AC2379*30+AD2379*31+AE2379*30+AF2379*31)*AS2379/1000</f>
        <v>1.131752</v>
      </c>
      <c r="T2379" s="177">
        <f t="shared" ref="T2379:T2442" si="75">P2379/S2379-1</f>
        <v>-1</v>
      </c>
      <c r="U2379" s="203">
        <v>3.02</v>
      </c>
      <c r="V2379" s="203">
        <v>2.78</v>
      </c>
      <c r="W2379" s="203">
        <v>3.03</v>
      </c>
      <c r="X2379" s="203">
        <v>3.63</v>
      </c>
      <c r="Y2379" s="203">
        <v>4.24</v>
      </c>
      <c r="Z2379" s="203">
        <v>4.53</v>
      </c>
      <c r="AA2379" s="203">
        <v>4.96</v>
      </c>
      <c r="AB2379" s="203">
        <v>4.63</v>
      </c>
      <c r="AC2379" s="203">
        <v>4.35</v>
      </c>
      <c r="AD2379" s="203">
        <v>4.22</v>
      </c>
      <c r="AE2379" s="203">
        <v>3.79</v>
      </c>
      <c r="AF2379" s="203">
        <v>3.25</v>
      </c>
      <c r="AG2379" s="179">
        <v>3.10825028804897</v>
      </c>
      <c r="AH2379" s="179">
        <v>2.86123702012455</v>
      </c>
      <c r="AI2379" s="179">
        <v>3.11854250754582</v>
      </c>
      <c r="AJ2379" s="179">
        <v>3.73607567735688</v>
      </c>
      <c r="AK2379" s="179">
        <v>4.36390106666478</v>
      </c>
      <c r="AL2379" s="179">
        <v>4.66237543207346</v>
      </c>
      <c r="AM2379" s="179">
        <v>5.10494087043805</v>
      </c>
      <c r="AN2379" s="179">
        <v>4.76529762704197</v>
      </c>
      <c r="AO2379" s="179">
        <v>4.47711548113014</v>
      </c>
      <c r="AP2379" s="179">
        <v>4.34331662767108</v>
      </c>
      <c r="AQ2379" s="179">
        <v>3.90075118930649</v>
      </c>
      <c r="AR2379" s="179">
        <v>3.34497133647654</v>
      </c>
      <c r="AS2379" s="177">
        <v>0.8</v>
      </c>
      <c r="AT2379" s="180">
        <v>1.03587531028893</v>
      </c>
      <c r="AU2379" s="181">
        <v>2372</v>
      </c>
    </row>
    <row r="2380" customHeight="1" spans="1:47">
      <c r="A2380" s="184" t="s">
        <v>2589</v>
      </c>
      <c r="B2380" s="185" t="s">
        <v>2706</v>
      </c>
      <c r="C2380" s="167" t="s">
        <v>2711</v>
      </c>
      <c r="D2380" s="186">
        <v>0</v>
      </c>
      <c r="E2380" s="186">
        <v>0.75</v>
      </c>
      <c r="F2380" s="186" t="s">
        <v>160</v>
      </c>
      <c r="G2380" s="186" t="s">
        <v>160</v>
      </c>
      <c r="H2380" s="186" t="s">
        <v>160</v>
      </c>
      <c r="I2380" s="186" t="s">
        <v>160</v>
      </c>
      <c r="J2380" s="186" t="s">
        <v>160</v>
      </c>
      <c r="K2380" s="186" t="s">
        <v>160</v>
      </c>
      <c r="L2380" s="171">
        <v>0.4505</v>
      </c>
      <c r="M2380" s="172">
        <v>10</v>
      </c>
      <c r="N2380" s="173">
        <v>112.87</v>
      </c>
      <c r="O2380" s="173">
        <v>23.17</v>
      </c>
      <c r="Q2380" s="175">
        <v>21.57</v>
      </c>
      <c r="S2380" s="174">
        <f t="shared" si="74"/>
        <v>1.067672</v>
      </c>
      <c r="T2380" s="177">
        <f t="shared" si="75"/>
        <v>-1</v>
      </c>
      <c r="U2380" s="203">
        <v>2.57</v>
      </c>
      <c r="V2380" s="203">
        <v>2.42</v>
      </c>
      <c r="W2380" s="203">
        <v>2.68</v>
      </c>
      <c r="X2380" s="203">
        <v>3.27</v>
      </c>
      <c r="Y2380" s="203">
        <v>3.9</v>
      </c>
      <c r="Z2380" s="203">
        <v>4.41</v>
      </c>
      <c r="AA2380" s="203">
        <v>4.83</v>
      </c>
      <c r="AB2380" s="203">
        <v>4.52</v>
      </c>
      <c r="AC2380" s="203">
        <v>4.29</v>
      </c>
      <c r="AD2380" s="203">
        <v>3.97</v>
      </c>
      <c r="AE2380" s="203">
        <v>3.67</v>
      </c>
      <c r="AF2380" s="203">
        <v>3.26</v>
      </c>
      <c r="AG2380" s="179">
        <v>2.6795137083299</v>
      </c>
      <c r="AH2380" s="179">
        <v>2.52312185764917</v>
      </c>
      <c r="AI2380" s="179">
        <v>2.79420106549577</v>
      </c>
      <c r="AJ2380" s="179">
        <v>3.40934234483999</v>
      </c>
      <c r="AK2380" s="179">
        <v>4.06618811769907</v>
      </c>
      <c r="AL2380" s="179">
        <v>4.59792041001356</v>
      </c>
      <c r="AM2380" s="179">
        <v>5.03581759191962</v>
      </c>
      <c r="AN2380" s="179">
        <v>4.71260776717943</v>
      </c>
      <c r="AO2380" s="179">
        <v>4.47280692946898</v>
      </c>
      <c r="AP2380" s="179">
        <v>4.13917098135008</v>
      </c>
      <c r="AQ2380" s="179">
        <v>3.82638727998861</v>
      </c>
      <c r="AR2380" s="179">
        <v>3.39891622146127</v>
      </c>
      <c r="AS2380" s="177">
        <v>0.8</v>
      </c>
      <c r="AT2380" s="180">
        <v>1.03441463043955</v>
      </c>
      <c r="AU2380" s="181">
        <v>2373</v>
      </c>
    </row>
    <row r="2381" customHeight="1" spans="1:47">
      <c r="A2381" s="184" t="s">
        <v>2589</v>
      </c>
      <c r="B2381" s="185" t="s">
        <v>2706</v>
      </c>
      <c r="C2381" s="167" t="s">
        <v>2712</v>
      </c>
      <c r="D2381" s="186">
        <v>0</v>
      </c>
      <c r="E2381" s="186">
        <v>0.75</v>
      </c>
      <c r="F2381" s="186" t="s">
        <v>160</v>
      </c>
      <c r="G2381" s="186" t="s">
        <v>160</v>
      </c>
      <c r="H2381" s="186" t="s">
        <v>160</v>
      </c>
      <c r="I2381" s="186" t="s">
        <v>160</v>
      </c>
      <c r="J2381" s="186" t="s">
        <v>160</v>
      </c>
      <c r="K2381" s="186" t="s">
        <v>160</v>
      </c>
      <c r="L2381" s="171">
        <v>0.4505</v>
      </c>
      <c r="M2381" s="172">
        <v>1</v>
      </c>
      <c r="N2381" s="173">
        <v>112.88</v>
      </c>
      <c r="O2381" s="173">
        <v>22.9</v>
      </c>
      <c r="Q2381" s="175">
        <v>19.1</v>
      </c>
      <c r="S2381" s="174">
        <f t="shared" si="74"/>
        <v>1.106832</v>
      </c>
      <c r="T2381" s="177">
        <f t="shared" si="75"/>
        <v>-1</v>
      </c>
      <c r="U2381" s="203">
        <v>2.85</v>
      </c>
      <c r="V2381" s="203">
        <v>2.64</v>
      </c>
      <c r="W2381" s="203">
        <v>2.97</v>
      </c>
      <c r="X2381" s="203">
        <v>3.53</v>
      </c>
      <c r="Y2381" s="203">
        <v>4.14</v>
      </c>
      <c r="Z2381" s="203">
        <v>4.43</v>
      </c>
      <c r="AA2381" s="203">
        <v>4.85</v>
      </c>
      <c r="AB2381" s="203">
        <v>4.55</v>
      </c>
      <c r="AC2381" s="203">
        <v>4.21</v>
      </c>
      <c r="AD2381" s="203">
        <v>4.09</v>
      </c>
      <c r="AE2381" s="203">
        <v>3.77</v>
      </c>
      <c r="AF2381" s="203">
        <v>3.37</v>
      </c>
      <c r="AG2381" s="179">
        <v>2.93381868251008</v>
      </c>
      <c r="AH2381" s="179">
        <v>2.71764256906197</v>
      </c>
      <c r="AI2381" s="179">
        <v>3.05734789019472</v>
      </c>
      <c r="AJ2381" s="179">
        <v>3.63381752605635</v>
      </c>
      <c r="AK2381" s="179">
        <v>4.26175766511991</v>
      </c>
      <c r="AL2381" s="179">
        <v>4.56028658369111</v>
      </c>
      <c r="AM2381" s="179">
        <v>4.99263881058733</v>
      </c>
      <c r="AN2381" s="179">
        <v>4.68381579137575</v>
      </c>
      <c r="AO2381" s="179">
        <v>4.33381636960261</v>
      </c>
      <c r="AP2381" s="179">
        <v>4.21028716191798</v>
      </c>
      <c r="AQ2381" s="179">
        <v>3.88087594142562</v>
      </c>
      <c r="AR2381" s="179">
        <v>3.46911191581017</v>
      </c>
      <c r="AS2381" s="177">
        <v>0.8</v>
      </c>
      <c r="AT2381" s="180">
        <v>1.03406845775849</v>
      </c>
      <c r="AU2381" s="181">
        <v>2374</v>
      </c>
    </row>
    <row r="2382" customHeight="1" spans="1:47">
      <c r="A2382" s="184" t="s">
        <v>2589</v>
      </c>
      <c r="B2382" s="185" t="s">
        <v>2713</v>
      </c>
      <c r="C2382" s="167" t="s">
        <v>2714</v>
      </c>
      <c r="D2382" s="186">
        <v>0</v>
      </c>
      <c r="E2382" s="186">
        <v>0.75</v>
      </c>
      <c r="F2382" s="186" t="s">
        <v>160</v>
      </c>
      <c r="G2382" s="186" t="s">
        <v>160</v>
      </c>
      <c r="H2382" s="186" t="s">
        <v>160</v>
      </c>
      <c r="I2382" s="186" t="s">
        <v>160</v>
      </c>
      <c r="J2382" s="186" t="s">
        <v>160</v>
      </c>
      <c r="K2382" s="186" t="s">
        <v>160</v>
      </c>
      <c r="L2382" s="171">
        <v>0.4505</v>
      </c>
      <c r="M2382" s="172">
        <v>17</v>
      </c>
      <c r="N2382" s="173">
        <v>112.47</v>
      </c>
      <c r="O2382" s="173">
        <v>23.05</v>
      </c>
      <c r="Q2382" s="175">
        <v>21.45</v>
      </c>
      <c r="S2382" s="174">
        <f t="shared" si="74"/>
        <v>1.067672</v>
      </c>
      <c r="T2382" s="177">
        <f t="shared" si="75"/>
        <v>-1</v>
      </c>
      <c r="U2382" s="203">
        <v>2.57</v>
      </c>
      <c r="V2382" s="203">
        <v>2.42</v>
      </c>
      <c r="W2382" s="203">
        <v>2.68</v>
      </c>
      <c r="X2382" s="203">
        <v>3.27</v>
      </c>
      <c r="Y2382" s="203">
        <v>3.9</v>
      </c>
      <c r="Z2382" s="203">
        <v>4.41</v>
      </c>
      <c r="AA2382" s="203">
        <v>4.83</v>
      </c>
      <c r="AB2382" s="203">
        <v>4.52</v>
      </c>
      <c r="AC2382" s="203">
        <v>4.29</v>
      </c>
      <c r="AD2382" s="203">
        <v>3.97</v>
      </c>
      <c r="AE2382" s="203">
        <v>3.67</v>
      </c>
      <c r="AF2382" s="203">
        <v>3.26</v>
      </c>
      <c r="AG2382" s="179">
        <v>2.67751099588638</v>
      </c>
      <c r="AH2382" s="179">
        <v>2.52123603503698</v>
      </c>
      <c r="AI2382" s="179">
        <v>2.7921126338426</v>
      </c>
      <c r="AJ2382" s="179">
        <v>3.40679414651691</v>
      </c>
      <c r="AK2382" s="179">
        <v>4.06314898208439</v>
      </c>
      <c r="AL2382" s="179">
        <v>4.59448384897235</v>
      </c>
      <c r="AM2382" s="179">
        <v>5.03205373935066</v>
      </c>
      <c r="AN2382" s="179">
        <v>4.70908548692857</v>
      </c>
      <c r="AO2382" s="179">
        <v>4.46946388029283</v>
      </c>
      <c r="AP2382" s="179">
        <v>4.13607729714744</v>
      </c>
      <c r="AQ2382" s="179">
        <v>3.82352737544864</v>
      </c>
      <c r="AR2382" s="179">
        <v>3.39637581579362</v>
      </c>
      <c r="AS2382" s="177">
        <v>0.8</v>
      </c>
      <c r="AT2382" s="180">
        <v>1.03537715935764</v>
      </c>
      <c r="AU2382" s="181">
        <v>2375</v>
      </c>
    </row>
    <row r="2383" customHeight="1" spans="1:47">
      <c r="A2383" s="184" t="s">
        <v>2589</v>
      </c>
      <c r="B2383" s="185" t="s">
        <v>2713</v>
      </c>
      <c r="C2383" s="167" t="s">
        <v>2715</v>
      </c>
      <c r="D2383" s="186">
        <v>0</v>
      </c>
      <c r="E2383" s="186">
        <v>0.75</v>
      </c>
      <c r="F2383" s="186" t="s">
        <v>160</v>
      </c>
      <c r="G2383" s="186" t="s">
        <v>160</v>
      </c>
      <c r="H2383" s="186" t="s">
        <v>160</v>
      </c>
      <c r="I2383" s="186" t="s">
        <v>160</v>
      </c>
      <c r="J2383" s="186" t="s">
        <v>160</v>
      </c>
      <c r="K2383" s="186" t="s">
        <v>160</v>
      </c>
      <c r="L2383" s="171">
        <v>0.4505</v>
      </c>
      <c r="M2383" s="172">
        <v>14</v>
      </c>
      <c r="N2383" s="173">
        <v>112.48</v>
      </c>
      <c r="O2383" s="173">
        <v>23.05</v>
      </c>
      <c r="Q2383" s="175">
        <v>21.45</v>
      </c>
      <c r="S2383" s="174">
        <f t="shared" si="74"/>
        <v>1.067672</v>
      </c>
      <c r="T2383" s="177">
        <f t="shared" si="75"/>
        <v>-1</v>
      </c>
      <c r="U2383" s="203">
        <v>2.57</v>
      </c>
      <c r="V2383" s="203">
        <v>2.42</v>
      </c>
      <c r="W2383" s="203">
        <v>2.68</v>
      </c>
      <c r="X2383" s="203">
        <v>3.27</v>
      </c>
      <c r="Y2383" s="203">
        <v>3.9</v>
      </c>
      <c r="Z2383" s="203">
        <v>4.41</v>
      </c>
      <c r="AA2383" s="203">
        <v>4.83</v>
      </c>
      <c r="AB2383" s="203">
        <v>4.52</v>
      </c>
      <c r="AC2383" s="203">
        <v>4.29</v>
      </c>
      <c r="AD2383" s="203">
        <v>3.97</v>
      </c>
      <c r="AE2383" s="203">
        <v>3.67</v>
      </c>
      <c r="AF2383" s="203">
        <v>3.26</v>
      </c>
      <c r="AG2383" s="179">
        <v>2.67751099588638</v>
      </c>
      <c r="AH2383" s="179">
        <v>2.52123603503698</v>
      </c>
      <c r="AI2383" s="179">
        <v>2.7921126338426</v>
      </c>
      <c r="AJ2383" s="179">
        <v>3.40679414651691</v>
      </c>
      <c r="AK2383" s="179">
        <v>4.06314898208439</v>
      </c>
      <c r="AL2383" s="179">
        <v>4.59448384897235</v>
      </c>
      <c r="AM2383" s="179">
        <v>5.03205373935066</v>
      </c>
      <c r="AN2383" s="179">
        <v>4.70908548692857</v>
      </c>
      <c r="AO2383" s="179">
        <v>4.46946388029283</v>
      </c>
      <c r="AP2383" s="179">
        <v>4.13607729714744</v>
      </c>
      <c r="AQ2383" s="179">
        <v>3.82352737544864</v>
      </c>
      <c r="AR2383" s="179">
        <v>3.39637581579362</v>
      </c>
      <c r="AS2383" s="177">
        <v>0.8</v>
      </c>
      <c r="AT2383" s="180">
        <v>1.03898716910354</v>
      </c>
      <c r="AU2383" s="181">
        <v>2376</v>
      </c>
    </row>
    <row r="2384" customHeight="1" spans="1:47">
      <c r="A2384" s="184" t="s">
        <v>2589</v>
      </c>
      <c r="B2384" s="185" t="s">
        <v>2713</v>
      </c>
      <c r="C2384" s="167" t="s">
        <v>2716</v>
      </c>
      <c r="D2384" s="186">
        <v>0</v>
      </c>
      <c r="E2384" s="186">
        <v>0.75</v>
      </c>
      <c r="F2384" s="186" t="s">
        <v>160</v>
      </c>
      <c r="G2384" s="186" t="s">
        <v>160</v>
      </c>
      <c r="H2384" s="186" t="s">
        <v>160</v>
      </c>
      <c r="I2384" s="186" t="s">
        <v>160</v>
      </c>
      <c r="J2384" s="186" t="s">
        <v>160</v>
      </c>
      <c r="K2384" s="186" t="s">
        <v>160</v>
      </c>
      <c r="L2384" s="171">
        <v>0.4505</v>
      </c>
      <c r="M2384" s="172">
        <v>7</v>
      </c>
      <c r="N2384" s="173">
        <v>112.57</v>
      </c>
      <c r="O2384" s="173">
        <v>23.17</v>
      </c>
      <c r="Q2384" s="175">
        <v>21.57</v>
      </c>
      <c r="S2384" s="174">
        <f t="shared" si="74"/>
        <v>1.067672</v>
      </c>
      <c r="T2384" s="177">
        <f t="shared" si="75"/>
        <v>-1</v>
      </c>
      <c r="U2384" s="203">
        <v>2.57</v>
      </c>
      <c r="V2384" s="203">
        <v>2.42</v>
      </c>
      <c r="W2384" s="203">
        <v>2.68</v>
      </c>
      <c r="X2384" s="203">
        <v>3.27</v>
      </c>
      <c r="Y2384" s="203">
        <v>3.9</v>
      </c>
      <c r="Z2384" s="203">
        <v>4.41</v>
      </c>
      <c r="AA2384" s="203">
        <v>4.83</v>
      </c>
      <c r="AB2384" s="203">
        <v>4.52</v>
      </c>
      <c r="AC2384" s="203">
        <v>4.29</v>
      </c>
      <c r="AD2384" s="203">
        <v>3.97</v>
      </c>
      <c r="AE2384" s="203">
        <v>3.67</v>
      </c>
      <c r="AF2384" s="203">
        <v>3.26</v>
      </c>
      <c r="AG2384" s="179">
        <v>2.6795137083299</v>
      </c>
      <c r="AH2384" s="179">
        <v>2.52312185764917</v>
      </c>
      <c r="AI2384" s="179">
        <v>2.79420106549577</v>
      </c>
      <c r="AJ2384" s="179">
        <v>3.40934234483999</v>
      </c>
      <c r="AK2384" s="179">
        <v>4.06618811769907</v>
      </c>
      <c r="AL2384" s="179">
        <v>4.59792041001356</v>
      </c>
      <c r="AM2384" s="179">
        <v>5.03581759191962</v>
      </c>
      <c r="AN2384" s="179">
        <v>4.71260776717943</v>
      </c>
      <c r="AO2384" s="179">
        <v>4.47280692946898</v>
      </c>
      <c r="AP2384" s="179">
        <v>4.13917098135008</v>
      </c>
      <c r="AQ2384" s="179">
        <v>3.82638727998861</v>
      </c>
      <c r="AR2384" s="179">
        <v>3.39891622146127</v>
      </c>
      <c r="AS2384" s="177">
        <v>0.8</v>
      </c>
      <c r="AT2384" s="180">
        <v>1.0370489201101</v>
      </c>
      <c r="AU2384" s="181">
        <v>2377</v>
      </c>
    </row>
    <row r="2385" customHeight="1" spans="1:47">
      <c r="A2385" s="184" t="s">
        <v>2589</v>
      </c>
      <c r="B2385" s="185" t="s">
        <v>2713</v>
      </c>
      <c r="C2385" s="167" t="s">
        <v>2717</v>
      </c>
      <c r="D2385" s="186">
        <v>0</v>
      </c>
      <c r="E2385" s="186">
        <v>0.75</v>
      </c>
      <c r="F2385" s="186" t="s">
        <v>160</v>
      </c>
      <c r="G2385" s="186" t="s">
        <v>160</v>
      </c>
      <c r="H2385" s="186" t="s">
        <v>160</v>
      </c>
      <c r="I2385" s="186" t="s">
        <v>160</v>
      </c>
      <c r="J2385" s="186" t="s">
        <v>160</v>
      </c>
      <c r="K2385" s="186" t="s">
        <v>160</v>
      </c>
      <c r="L2385" s="171">
        <v>0.4505</v>
      </c>
      <c r="M2385" s="172">
        <v>65</v>
      </c>
      <c r="N2385" s="173">
        <v>112.43</v>
      </c>
      <c r="O2385" s="173">
        <v>23.63</v>
      </c>
      <c r="Q2385" s="175">
        <v>22.43</v>
      </c>
      <c r="S2385" s="174">
        <f t="shared" si="74"/>
        <v>1.067672</v>
      </c>
      <c r="T2385" s="177">
        <f t="shared" si="75"/>
        <v>-1</v>
      </c>
      <c r="U2385" s="203">
        <v>2.57</v>
      </c>
      <c r="V2385" s="203">
        <v>2.42</v>
      </c>
      <c r="W2385" s="203">
        <v>2.68</v>
      </c>
      <c r="X2385" s="203">
        <v>3.27</v>
      </c>
      <c r="Y2385" s="203">
        <v>3.9</v>
      </c>
      <c r="Z2385" s="203">
        <v>4.41</v>
      </c>
      <c r="AA2385" s="203">
        <v>4.83</v>
      </c>
      <c r="AB2385" s="203">
        <v>4.52</v>
      </c>
      <c r="AC2385" s="203">
        <v>4.29</v>
      </c>
      <c r="AD2385" s="203">
        <v>3.97</v>
      </c>
      <c r="AE2385" s="203">
        <v>3.67</v>
      </c>
      <c r="AF2385" s="203">
        <v>3.26</v>
      </c>
      <c r="AG2385" s="179">
        <v>2.69004720550881</v>
      </c>
      <c r="AH2385" s="179">
        <v>2.53304055927289</v>
      </c>
      <c r="AI2385" s="179">
        <v>2.80518541274849</v>
      </c>
      <c r="AJ2385" s="179">
        <v>3.42274488794311</v>
      </c>
      <c r="AK2385" s="179">
        <v>4.08217280213399</v>
      </c>
      <c r="AL2385" s="179">
        <v>4.61599539933613</v>
      </c>
      <c r="AM2385" s="179">
        <v>5.05561400879671</v>
      </c>
      <c r="AN2385" s="179">
        <v>4.7311336065758</v>
      </c>
      <c r="AO2385" s="179">
        <v>4.49039008234739</v>
      </c>
      <c r="AP2385" s="179">
        <v>4.15544257037742</v>
      </c>
      <c r="AQ2385" s="179">
        <v>3.84142927790557</v>
      </c>
      <c r="AR2385" s="179">
        <v>3.41227777819405</v>
      </c>
      <c r="AS2385" s="177">
        <v>0.8</v>
      </c>
      <c r="AT2385" s="180">
        <v>1.05405405405405</v>
      </c>
      <c r="AU2385" s="181">
        <v>2378</v>
      </c>
    </row>
    <row r="2386" customHeight="1" spans="1:47">
      <c r="A2386" s="184" t="s">
        <v>2589</v>
      </c>
      <c r="B2386" s="185" t="s">
        <v>2713</v>
      </c>
      <c r="C2386" s="167" t="s">
        <v>2718</v>
      </c>
      <c r="D2386" s="186">
        <v>0</v>
      </c>
      <c r="E2386" s="186">
        <v>0.75</v>
      </c>
      <c r="F2386" s="186" t="s">
        <v>160</v>
      </c>
      <c r="G2386" s="186" t="s">
        <v>160</v>
      </c>
      <c r="H2386" s="186" t="s">
        <v>160</v>
      </c>
      <c r="I2386" s="186" t="s">
        <v>160</v>
      </c>
      <c r="J2386" s="186" t="s">
        <v>160</v>
      </c>
      <c r="K2386" s="186" t="s">
        <v>160</v>
      </c>
      <c r="L2386" s="171">
        <v>0.4505</v>
      </c>
      <c r="M2386" s="172">
        <v>56</v>
      </c>
      <c r="N2386" s="173">
        <v>112.18</v>
      </c>
      <c r="O2386" s="173">
        <v>23.92</v>
      </c>
      <c r="Q2386" s="175">
        <v>20.92</v>
      </c>
      <c r="S2386" s="174">
        <f t="shared" si="74"/>
        <v>1.067672</v>
      </c>
      <c r="T2386" s="177">
        <f t="shared" si="75"/>
        <v>-1</v>
      </c>
      <c r="U2386" s="203">
        <v>2.57</v>
      </c>
      <c r="V2386" s="203">
        <v>2.42</v>
      </c>
      <c r="W2386" s="203">
        <v>2.68</v>
      </c>
      <c r="X2386" s="203">
        <v>3.27</v>
      </c>
      <c r="Y2386" s="203">
        <v>3.9</v>
      </c>
      <c r="Z2386" s="203">
        <v>4.41</v>
      </c>
      <c r="AA2386" s="203">
        <v>4.83</v>
      </c>
      <c r="AB2386" s="203">
        <v>4.52</v>
      </c>
      <c r="AC2386" s="203">
        <v>4.29</v>
      </c>
      <c r="AD2386" s="203">
        <v>3.97</v>
      </c>
      <c r="AE2386" s="203">
        <v>3.67</v>
      </c>
      <c r="AF2386" s="203">
        <v>3.26</v>
      </c>
      <c r="AG2386" s="179">
        <v>2.66855656044178</v>
      </c>
      <c r="AH2386" s="179">
        <v>2.51280423201133</v>
      </c>
      <c r="AI2386" s="179">
        <v>2.78277493462412</v>
      </c>
      <c r="AJ2386" s="179">
        <v>3.3954007597839</v>
      </c>
      <c r="AK2386" s="179">
        <v>4.04956053919181</v>
      </c>
      <c r="AL2386" s="179">
        <v>4.57911845585536</v>
      </c>
      <c r="AM2386" s="179">
        <v>5.01522497546063</v>
      </c>
      <c r="AN2386" s="179">
        <v>4.69333683003769</v>
      </c>
      <c r="AO2386" s="179">
        <v>4.45451659311099</v>
      </c>
      <c r="AP2386" s="179">
        <v>4.12224495912603</v>
      </c>
      <c r="AQ2386" s="179">
        <v>3.81074030226512</v>
      </c>
      <c r="AR2386" s="179">
        <v>3.38501727122187</v>
      </c>
      <c r="AS2386" s="177">
        <v>0.8</v>
      </c>
      <c r="AT2386" s="180">
        <v>1.05405405405405</v>
      </c>
      <c r="AU2386" s="181">
        <v>2379</v>
      </c>
    </row>
    <row r="2387" customHeight="1" spans="1:47">
      <c r="A2387" s="184" t="s">
        <v>2589</v>
      </c>
      <c r="B2387" s="185" t="s">
        <v>2713</v>
      </c>
      <c r="C2387" s="167" t="s">
        <v>2719</v>
      </c>
      <c r="D2387" s="186">
        <v>0</v>
      </c>
      <c r="E2387" s="186">
        <v>0.75</v>
      </c>
      <c r="F2387" s="186" t="s">
        <v>160</v>
      </c>
      <c r="G2387" s="186" t="s">
        <v>160</v>
      </c>
      <c r="H2387" s="186" t="s">
        <v>160</v>
      </c>
      <c r="I2387" s="186" t="s">
        <v>160</v>
      </c>
      <c r="J2387" s="186" t="s">
        <v>160</v>
      </c>
      <c r="K2387" s="186" t="s">
        <v>160</v>
      </c>
      <c r="L2387" s="171">
        <v>0.4505</v>
      </c>
      <c r="M2387" s="172">
        <v>94</v>
      </c>
      <c r="N2387" s="173">
        <v>111.5</v>
      </c>
      <c r="O2387" s="173">
        <v>23.43</v>
      </c>
      <c r="Q2387" s="175">
        <v>21.23</v>
      </c>
      <c r="S2387" s="174">
        <f t="shared" si="74"/>
        <v>1.067568</v>
      </c>
      <c r="T2387" s="177">
        <f t="shared" si="75"/>
        <v>-1</v>
      </c>
      <c r="U2387" s="203">
        <v>2.44</v>
      </c>
      <c r="V2387" s="203">
        <v>2.39</v>
      </c>
      <c r="W2387" s="203">
        <v>2.71</v>
      </c>
      <c r="X2387" s="203">
        <v>3.28</v>
      </c>
      <c r="Y2387" s="203">
        <v>3.96</v>
      </c>
      <c r="Z2387" s="203">
        <v>4.4</v>
      </c>
      <c r="AA2387" s="203">
        <v>4.9</v>
      </c>
      <c r="AB2387" s="203">
        <v>4.68</v>
      </c>
      <c r="AC2387" s="203">
        <v>4.35</v>
      </c>
      <c r="AD2387" s="203">
        <v>3.98</v>
      </c>
      <c r="AE2387" s="203">
        <v>3.52</v>
      </c>
      <c r="AF2387" s="203">
        <v>3.17</v>
      </c>
      <c r="AG2387" s="179">
        <v>2.53915711224016</v>
      </c>
      <c r="AH2387" s="179">
        <v>2.48712520420245</v>
      </c>
      <c r="AI2387" s="179">
        <v>2.82012941564378</v>
      </c>
      <c r="AJ2387" s="179">
        <v>3.41329316727365</v>
      </c>
      <c r="AK2387" s="179">
        <v>4.12092711658648</v>
      </c>
      <c r="AL2387" s="179">
        <v>4.57880790731832</v>
      </c>
      <c r="AM2387" s="179">
        <v>5.0991269876954</v>
      </c>
      <c r="AN2387" s="179">
        <v>4.87018659232948</v>
      </c>
      <c r="AO2387" s="179">
        <v>4.52677599928061</v>
      </c>
      <c r="AP2387" s="179">
        <v>4.14173987980157</v>
      </c>
      <c r="AQ2387" s="179">
        <v>3.66304632585465</v>
      </c>
      <c r="AR2387" s="179">
        <v>3.2988229695907</v>
      </c>
      <c r="AS2387" s="177">
        <v>0.8</v>
      </c>
      <c r="AT2387" s="180">
        <v>1.03492344897028</v>
      </c>
      <c r="AU2387" s="181">
        <v>2380</v>
      </c>
    </row>
    <row r="2388" customHeight="1" spans="1:47">
      <c r="A2388" s="184" t="s">
        <v>2589</v>
      </c>
      <c r="B2388" s="185" t="s">
        <v>2713</v>
      </c>
      <c r="C2388" s="167" t="s">
        <v>2720</v>
      </c>
      <c r="D2388" s="186">
        <v>0</v>
      </c>
      <c r="E2388" s="186">
        <v>0.75</v>
      </c>
      <c r="F2388" s="186" t="s">
        <v>160</v>
      </c>
      <c r="G2388" s="186" t="s">
        <v>160</v>
      </c>
      <c r="H2388" s="186" t="s">
        <v>160</v>
      </c>
      <c r="I2388" s="186" t="s">
        <v>160</v>
      </c>
      <c r="J2388" s="186" t="s">
        <v>160</v>
      </c>
      <c r="K2388" s="186" t="s">
        <v>160</v>
      </c>
      <c r="L2388" s="171">
        <v>0.4505</v>
      </c>
      <c r="M2388" s="172">
        <v>20</v>
      </c>
      <c r="N2388" s="173">
        <v>111.77</v>
      </c>
      <c r="O2388" s="173">
        <v>23.15</v>
      </c>
      <c r="Q2388" s="175">
        <v>20.85</v>
      </c>
      <c r="S2388" s="174">
        <f t="shared" si="74"/>
        <v>1.067568</v>
      </c>
      <c r="T2388" s="177">
        <f t="shared" si="75"/>
        <v>-1</v>
      </c>
      <c r="U2388" s="203">
        <v>2.44</v>
      </c>
      <c r="V2388" s="203">
        <v>2.39</v>
      </c>
      <c r="W2388" s="203">
        <v>2.71</v>
      </c>
      <c r="X2388" s="203">
        <v>3.28</v>
      </c>
      <c r="Y2388" s="203">
        <v>3.96</v>
      </c>
      <c r="Z2388" s="203">
        <v>4.4</v>
      </c>
      <c r="AA2388" s="203">
        <v>4.9</v>
      </c>
      <c r="AB2388" s="203">
        <v>4.68</v>
      </c>
      <c r="AC2388" s="203">
        <v>4.35</v>
      </c>
      <c r="AD2388" s="203">
        <v>3.98</v>
      </c>
      <c r="AE2388" s="203">
        <v>3.52</v>
      </c>
      <c r="AF2388" s="203">
        <v>3.17</v>
      </c>
      <c r="AG2388" s="179">
        <v>2.53476882034681</v>
      </c>
      <c r="AH2388" s="179">
        <v>2.48282683632331</v>
      </c>
      <c r="AI2388" s="179">
        <v>2.81525553407371</v>
      </c>
      <c r="AJ2388" s="179">
        <v>3.40739415194161</v>
      </c>
      <c r="AK2388" s="179">
        <v>4.11380513466121</v>
      </c>
      <c r="AL2388" s="179">
        <v>4.57089459406801</v>
      </c>
      <c r="AM2388" s="179">
        <v>5.09031443430301</v>
      </c>
      <c r="AN2388" s="179">
        <v>4.86176970459961</v>
      </c>
      <c r="AO2388" s="179">
        <v>4.51895261004451</v>
      </c>
      <c r="AP2388" s="179">
        <v>4.13458192827061</v>
      </c>
      <c r="AQ2388" s="179">
        <v>3.65671567525441</v>
      </c>
      <c r="AR2388" s="179">
        <v>3.29312178708991</v>
      </c>
      <c r="AS2388" s="177">
        <v>0.8</v>
      </c>
      <c r="AT2388" s="180">
        <v>1.05510356582118</v>
      </c>
      <c r="AU2388" s="181">
        <v>2381</v>
      </c>
    </row>
    <row r="2389" customHeight="1" spans="1:47">
      <c r="A2389" s="184" t="s">
        <v>2589</v>
      </c>
      <c r="B2389" s="185" t="s">
        <v>2713</v>
      </c>
      <c r="C2389" s="167" t="s">
        <v>2721</v>
      </c>
      <c r="D2389" s="186">
        <v>0</v>
      </c>
      <c r="E2389" s="186">
        <v>0.75</v>
      </c>
      <c r="F2389" s="186" t="s">
        <v>160</v>
      </c>
      <c r="G2389" s="186" t="s">
        <v>160</v>
      </c>
      <c r="H2389" s="186" t="s">
        <v>160</v>
      </c>
      <c r="I2389" s="186" t="s">
        <v>160</v>
      </c>
      <c r="J2389" s="186" t="s">
        <v>160</v>
      </c>
      <c r="K2389" s="186" t="s">
        <v>160</v>
      </c>
      <c r="L2389" s="171">
        <v>0.4505</v>
      </c>
      <c r="M2389" s="172">
        <v>33</v>
      </c>
      <c r="N2389" s="173">
        <v>112.45</v>
      </c>
      <c r="O2389" s="173">
        <v>23.03</v>
      </c>
      <c r="Q2389" s="175">
        <v>21.43</v>
      </c>
      <c r="S2389" s="174">
        <f t="shared" si="74"/>
        <v>1.067672</v>
      </c>
      <c r="T2389" s="177">
        <f t="shared" si="75"/>
        <v>-1</v>
      </c>
      <c r="U2389" s="203">
        <v>2.57</v>
      </c>
      <c r="V2389" s="203">
        <v>2.42</v>
      </c>
      <c r="W2389" s="203">
        <v>2.68</v>
      </c>
      <c r="X2389" s="203">
        <v>3.27</v>
      </c>
      <c r="Y2389" s="203">
        <v>3.9</v>
      </c>
      <c r="Z2389" s="203">
        <v>4.41</v>
      </c>
      <c r="AA2389" s="203">
        <v>4.83</v>
      </c>
      <c r="AB2389" s="203">
        <v>4.52</v>
      </c>
      <c r="AC2389" s="203">
        <v>4.29</v>
      </c>
      <c r="AD2389" s="203">
        <v>3.97</v>
      </c>
      <c r="AE2389" s="203">
        <v>3.67</v>
      </c>
      <c r="AF2389" s="203">
        <v>3.26</v>
      </c>
      <c r="AG2389" s="179">
        <v>2.67726065683094</v>
      </c>
      <c r="AH2389" s="179">
        <v>2.52100030721045</v>
      </c>
      <c r="AI2389" s="179">
        <v>2.79185157988596</v>
      </c>
      <c r="AJ2389" s="179">
        <v>3.40647562172652</v>
      </c>
      <c r="AK2389" s="179">
        <v>4.06276909013255</v>
      </c>
      <c r="AL2389" s="179">
        <v>4.59405427884219</v>
      </c>
      <c r="AM2389" s="179">
        <v>5.03158325777954</v>
      </c>
      <c r="AN2389" s="179">
        <v>4.70864520189721</v>
      </c>
      <c r="AO2389" s="179">
        <v>4.46904599914581</v>
      </c>
      <c r="AP2389" s="179">
        <v>4.13569058662211</v>
      </c>
      <c r="AQ2389" s="179">
        <v>3.82316988738114</v>
      </c>
      <c r="AR2389" s="179">
        <v>3.39605826508516</v>
      </c>
      <c r="AS2389" s="177">
        <v>0.8</v>
      </c>
      <c r="AT2389" s="180">
        <v>1.03873105642204</v>
      </c>
      <c r="AU2389" s="181">
        <v>2382</v>
      </c>
    </row>
    <row r="2390" customHeight="1" spans="1:47">
      <c r="A2390" s="184" t="s">
        <v>2589</v>
      </c>
      <c r="B2390" s="185" t="s">
        <v>2713</v>
      </c>
      <c r="C2390" s="167" t="s">
        <v>2722</v>
      </c>
      <c r="D2390" s="186">
        <v>0</v>
      </c>
      <c r="E2390" s="186">
        <v>0.75</v>
      </c>
      <c r="F2390" s="186" t="s">
        <v>160</v>
      </c>
      <c r="G2390" s="186" t="s">
        <v>160</v>
      </c>
      <c r="H2390" s="186" t="s">
        <v>160</v>
      </c>
      <c r="I2390" s="186" t="s">
        <v>160</v>
      </c>
      <c r="J2390" s="186" t="s">
        <v>160</v>
      </c>
      <c r="K2390" s="186" t="s">
        <v>160</v>
      </c>
      <c r="L2390" s="171">
        <v>0.4505</v>
      </c>
      <c r="M2390" s="172">
        <v>12</v>
      </c>
      <c r="N2390" s="173">
        <v>112.68</v>
      </c>
      <c r="O2390" s="173">
        <v>23.33</v>
      </c>
      <c r="Q2390" s="175">
        <v>21.83</v>
      </c>
      <c r="S2390" s="174">
        <f t="shared" si="74"/>
        <v>1.067672</v>
      </c>
      <c r="T2390" s="177">
        <f t="shared" si="75"/>
        <v>-1</v>
      </c>
      <c r="U2390" s="203">
        <v>2.57</v>
      </c>
      <c r="V2390" s="203">
        <v>2.42</v>
      </c>
      <c r="W2390" s="203">
        <v>2.68</v>
      </c>
      <c r="X2390" s="203">
        <v>3.27</v>
      </c>
      <c r="Y2390" s="203">
        <v>3.9</v>
      </c>
      <c r="Z2390" s="203">
        <v>4.41</v>
      </c>
      <c r="AA2390" s="203">
        <v>4.83</v>
      </c>
      <c r="AB2390" s="203">
        <v>4.52</v>
      </c>
      <c r="AC2390" s="203">
        <v>4.29</v>
      </c>
      <c r="AD2390" s="203">
        <v>3.97</v>
      </c>
      <c r="AE2390" s="203">
        <v>3.67</v>
      </c>
      <c r="AF2390" s="203">
        <v>3.26</v>
      </c>
      <c r="AG2390" s="179">
        <v>2.6820170988843</v>
      </c>
      <c r="AH2390" s="179">
        <v>2.5254791359144</v>
      </c>
      <c r="AI2390" s="179">
        <v>2.79681160506223</v>
      </c>
      <c r="AJ2390" s="179">
        <v>3.41252759274384</v>
      </c>
      <c r="AK2390" s="179">
        <v>4.06998703721742</v>
      </c>
      <c r="AL2390" s="179">
        <v>4.60221611131509</v>
      </c>
      <c r="AM2390" s="179">
        <v>5.04052240763081</v>
      </c>
      <c r="AN2390" s="179">
        <v>4.71701061749301</v>
      </c>
      <c r="AO2390" s="179">
        <v>4.47698574093917</v>
      </c>
      <c r="AP2390" s="179">
        <v>4.14303808660338</v>
      </c>
      <c r="AQ2390" s="179">
        <v>3.82996216066358</v>
      </c>
      <c r="AR2390" s="179">
        <v>3.40209172854585</v>
      </c>
      <c r="AS2390" s="177">
        <v>0.8</v>
      </c>
      <c r="AT2390" s="180">
        <v>1.05389452826545</v>
      </c>
      <c r="AU2390" s="181">
        <v>2383</v>
      </c>
    </row>
    <row r="2391" customHeight="1" spans="1:47">
      <c r="A2391" s="184" t="s">
        <v>2589</v>
      </c>
      <c r="B2391" s="185" t="s">
        <v>2723</v>
      </c>
      <c r="C2391" s="167" t="s">
        <v>2724</v>
      </c>
      <c r="D2391" s="186">
        <v>0</v>
      </c>
      <c r="E2391" s="186">
        <v>0.75</v>
      </c>
      <c r="F2391" s="186" t="s">
        <v>160</v>
      </c>
      <c r="G2391" s="186" t="s">
        <v>160</v>
      </c>
      <c r="H2391" s="186" t="s">
        <v>160</v>
      </c>
      <c r="I2391" s="186" t="s">
        <v>160</v>
      </c>
      <c r="J2391" s="186" t="s">
        <v>160</v>
      </c>
      <c r="K2391" s="186" t="s">
        <v>160</v>
      </c>
      <c r="L2391" s="171">
        <v>0.4505</v>
      </c>
      <c r="M2391" s="172">
        <v>150</v>
      </c>
      <c r="N2391" s="173">
        <v>112.03</v>
      </c>
      <c r="O2391" s="173">
        <v>22.92</v>
      </c>
      <c r="Q2391" s="175">
        <v>19.12</v>
      </c>
      <c r="S2391" s="174">
        <f t="shared" si="74"/>
        <v>1.106832</v>
      </c>
      <c r="T2391" s="177">
        <f t="shared" si="75"/>
        <v>-1</v>
      </c>
      <c r="U2391" s="203">
        <v>2.85</v>
      </c>
      <c r="V2391" s="203">
        <v>2.64</v>
      </c>
      <c r="W2391" s="203">
        <v>2.97</v>
      </c>
      <c r="X2391" s="203">
        <v>3.53</v>
      </c>
      <c r="Y2391" s="203">
        <v>4.14</v>
      </c>
      <c r="Z2391" s="203">
        <v>4.43</v>
      </c>
      <c r="AA2391" s="203">
        <v>4.85</v>
      </c>
      <c r="AB2391" s="203">
        <v>4.55</v>
      </c>
      <c r="AC2391" s="203">
        <v>4.21</v>
      </c>
      <c r="AD2391" s="203">
        <v>4.09</v>
      </c>
      <c r="AE2391" s="203">
        <v>3.77</v>
      </c>
      <c r="AF2391" s="203">
        <v>3.37</v>
      </c>
      <c r="AG2391" s="179">
        <v>2.93404527516371</v>
      </c>
      <c r="AH2391" s="179">
        <v>2.71785246541481</v>
      </c>
      <c r="AI2391" s="179">
        <v>3.05758402359166</v>
      </c>
      <c r="AJ2391" s="179">
        <v>3.63409818292207</v>
      </c>
      <c r="AK2391" s="179">
        <v>4.26208682076413</v>
      </c>
      <c r="AL2391" s="179">
        <v>4.56063879613166</v>
      </c>
      <c r="AM2391" s="179">
        <v>4.99302441562947</v>
      </c>
      <c r="AN2391" s="179">
        <v>4.68417754455961</v>
      </c>
      <c r="AO2391" s="179">
        <v>4.33415109068043</v>
      </c>
      <c r="AP2391" s="179">
        <v>4.21061234225248</v>
      </c>
      <c r="AQ2391" s="179">
        <v>3.88117567977796</v>
      </c>
      <c r="AR2391" s="179">
        <v>3.46937985168481</v>
      </c>
      <c r="AS2391" s="177">
        <v>0.8</v>
      </c>
      <c r="AT2391" s="180">
        <v>1.03809481730217</v>
      </c>
      <c r="AU2391" s="181">
        <v>2384</v>
      </c>
    </row>
    <row r="2392" customHeight="1" spans="1:47">
      <c r="A2392" s="184" t="s">
        <v>2589</v>
      </c>
      <c r="B2392" s="185" t="s">
        <v>2723</v>
      </c>
      <c r="C2392" s="167" t="s">
        <v>2725</v>
      </c>
      <c r="D2392" s="186">
        <v>0</v>
      </c>
      <c r="E2392" s="186">
        <v>0.75</v>
      </c>
      <c r="F2392" s="186" t="s">
        <v>160</v>
      </c>
      <c r="G2392" s="186" t="s">
        <v>160</v>
      </c>
      <c r="H2392" s="186" t="s">
        <v>160</v>
      </c>
      <c r="I2392" s="186" t="s">
        <v>160</v>
      </c>
      <c r="J2392" s="186" t="s">
        <v>160</v>
      </c>
      <c r="K2392" s="186" t="s">
        <v>160</v>
      </c>
      <c r="L2392" s="171">
        <v>0.4505</v>
      </c>
      <c r="M2392" s="172">
        <v>67</v>
      </c>
      <c r="N2392" s="173">
        <v>112.03</v>
      </c>
      <c r="O2392" s="173">
        <v>22.93</v>
      </c>
      <c r="Q2392" s="175">
        <v>19.13</v>
      </c>
      <c r="S2392" s="174">
        <f t="shared" si="74"/>
        <v>1.106832</v>
      </c>
      <c r="T2392" s="177">
        <f t="shared" si="75"/>
        <v>-1</v>
      </c>
      <c r="U2392" s="203">
        <v>2.85</v>
      </c>
      <c r="V2392" s="203">
        <v>2.64</v>
      </c>
      <c r="W2392" s="203">
        <v>2.97</v>
      </c>
      <c r="X2392" s="203">
        <v>3.53</v>
      </c>
      <c r="Y2392" s="203">
        <v>4.14</v>
      </c>
      <c r="Z2392" s="203">
        <v>4.43</v>
      </c>
      <c r="AA2392" s="203">
        <v>4.85</v>
      </c>
      <c r="AB2392" s="203">
        <v>4.55</v>
      </c>
      <c r="AC2392" s="203">
        <v>4.21</v>
      </c>
      <c r="AD2392" s="203">
        <v>4.09</v>
      </c>
      <c r="AE2392" s="203">
        <v>3.77</v>
      </c>
      <c r="AF2392" s="203">
        <v>3.37</v>
      </c>
      <c r="AG2392" s="179">
        <v>2.93414827182445</v>
      </c>
      <c r="AH2392" s="179">
        <v>2.71794787284791</v>
      </c>
      <c r="AI2392" s="179">
        <v>3.0576913569539</v>
      </c>
      <c r="AJ2392" s="179">
        <v>3.63422575422467</v>
      </c>
      <c r="AK2392" s="179">
        <v>4.26223643696604</v>
      </c>
      <c r="AL2392" s="179">
        <v>4.56079889269555</v>
      </c>
      <c r="AM2392" s="179">
        <v>4.99319969064863</v>
      </c>
      <c r="AN2392" s="179">
        <v>4.684341977825</v>
      </c>
      <c r="AO2392" s="179">
        <v>4.33430323662489</v>
      </c>
      <c r="AP2392" s="179">
        <v>4.21076015149544</v>
      </c>
      <c r="AQ2392" s="179">
        <v>3.88131192448357</v>
      </c>
      <c r="AR2392" s="179">
        <v>3.46950164071874</v>
      </c>
      <c r="AS2392" s="177">
        <v>0.8</v>
      </c>
      <c r="AT2392" s="180">
        <v>1.03604025696703</v>
      </c>
      <c r="AU2392" s="181">
        <v>2385</v>
      </c>
    </row>
    <row r="2393" customHeight="1" spans="1:47">
      <c r="A2393" s="184" t="s">
        <v>2589</v>
      </c>
      <c r="B2393" s="185" t="s">
        <v>2723</v>
      </c>
      <c r="C2393" s="167" t="s">
        <v>2726</v>
      </c>
      <c r="D2393" s="186">
        <v>0</v>
      </c>
      <c r="E2393" s="186">
        <v>0.75</v>
      </c>
      <c r="F2393" s="186" t="s">
        <v>160</v>
      </c>
      <c r="G2393" s="186" t="s">
        <v>160</v>
      </c>
      <c r="H2393" s="186" t="s">
        <v>160</v>
      </c>
      <c r="I2393" s="186" t="s">
        <v>160</v>
      </c>
      <c r="J2393" s="186" t="s">
        <v>160</v>
      </c>
      <c r="K2393" s="186" t="s">
        <v>160</v>
      </c>
      <c r="L2393" s="171">
        <v>0.4505</v>
      </c>
      <c r="M2393" s="172">
        <v>31</v>
      </c>
      <c r="N2393" s="173">
        <v>112.23</v>
      </c>
      <c r="O2393" s="173">
        <v>22.7</v>
      </c>
      <c r="Q2393" s="175">
        <v>18.9</v>
      </c>
      <c r="S2393" s="174">
        <f t="shared" si="74"/>
        <v>1.106832</v>
      </c>
      <c r="T2393" s="177">
        <f t="shared" si="75"/>
        <v>-1</v>
      </c>
      <c r="U2393" s="203">
        <v>2.85</v>
      </c>
      <c r="V2393" s="203">
        <v>2.64</v>
      </c>
      <c r="W2393" s="203">
        <v>2.97</v>
      </c>
      <c r="X2393" s="203">
        <v>3.53</v>
      </c>
      <c r="Y2393" s="203">
        <v>4.14</v>
      </c>
      <c r="Z2393" s="203">
        <v>4.43</v>
      </c>
      <c r="AA2393" s="203">
        <v>4.85</v>
      </c>
      <c r="AB2393" s="203">
        <v>4.55</v>
      </c>
      <c r="AC2393" s="203">
        <v>4.21</v>
      </c>
      <c r="AD2393" s="203">
        <v>4.09</v>
      </c>
      <c r="AE2393" s="203">
        <v>3.77</v>
      </c>
      <c r="AF2393" s="203">
        <v>3.37</v>
      </c>
      <c r="AG2393" s="179">
        <v>2.93091417667722</v>
      </c>
      <c r="AH2393" s="179">
        <v>2.71495207944837</v>
      </c>
      <c r="AI2393" s="179">
        <v>3.05432108937942</v>
      </c>
      <c r="AJ2393" s="179">
        <v>3.63022001532301</v>
      </c>
      <c r="AK2393" s="179">
        <v>4.25753848822586</v>
      </c>
      <c r="AL2393" s="179">
        <v>4.5557718605895</v>
      </c>
      <c r="AM2393" s="179">
        <v>4.9876960550472</v>
      </c>
      <c r="AN2393" s="179">
        <v>4.6791787732917</v>
      </c>
      <c r="AO2393" s="179">
        <v>4.3295258539688</v>
      </c>
      <c r="AP2393" s="179">
        <v>4.20611894126661</v>
      </c>
      <c r="AQ2393" s="179">
        <v>3.87703384072741</v>
      </c>
      <c r="AR2393" s="179">
        <v>3.46567746505341</v>
      </c>
      <c r="AS2393" s="177">
        <v>0.8</v>
      </c>
      <c r="AT2393" s="180">
        <v>1.03604025696703</v>
      </c>
      <c r="AU2393" s="181">
        <v>2386</v>
      </c>
    </row>
    <row r="2394" customHeight="1" spans="1:47">
      <c r="A2394" s="184" t="s">
        <v>2589</v>
      </c>
      <c r="B2394" s="185" t="s">
        <v>2723</v>
      </c>
      <c r="C2394" s="167" t="s">
        <v>2727</v>
      </c>
      <c r="D2394" s="186">
        <v>0</v>
      </c>
      <c r="E2394" s="186">
        <v>0.75</v>
      </c>
      <c r="F2394" s="186" t="s">
        <v>160</v>
      </c>
      <c r="G2394" s="186" t="s">
        <v>160</v>
      </c>
      <c r="H2394" s="186" t="s">
        <v>160</v>
      </c>
      <c r="I2394" s="186" t="s">
        <v>160</v>
      </c>
      <c r="J2394" s="186" t="s">
        <v>160</v>
      </c>
      <c r="K2394" s="186" t="s">
        <v>160</v>
      </c>
      <c r="L2394" s="171">
        <v>0.4505</v>
      </c>
      <c r="M2394" s="172">
        <v>0</v>
      </c>
      <c r="N2394" s="173">
        <v>111.53</v>
      </c>
      <c r="O2394" s="173">
        <v>23.23</v>
      </c>
      <c r="Q2394" s="175">
        <v>20.93</v>
      </c>
      <c r="S2394" s="174">
        <f t="shared" si="74"/>
        <v>1.067568</v>
      </c>
      <c r="T2394" s="177">
        <f t="shared" si="75"/>
        <v>-1</v>
      </c>
      <c r="U2394" s="203">
        <v>2.44</v>
      </c>
      <c r="V2394" s="203">
        <v>2.39</v>
      </c>
      <c r="W2394" s="203">
        <v>2.71</v>
      </c>
      <c r="X2394" s="203">
        <v>3.28</v>
      </c>
      <c r="Y2394" s="203">
        <v>3.96</v>
      </c>
      <c r="Z2394" s="203">
        <v>4.4</v>
      </c>
      <c r="AA2394" s="203">
        <v>4.9</v>
      </c>
      <c r="AB2394" s="203">
        <v>4.68</v>
      </c>
      <c r="AC2394" s="203">
        <v>4.35</v>
      </c>
      <c r="AD2394" s="203">
        <v>3.98</v>
      </c>
      <c r="AE2394" s="203">
        <v>3.52</v>
      </c>
      <c r="AF2394" s="203">
        <v>3.17</v>
      </c>
      <c r="AG2394" s="179">
        <v>2.53595731606792</v>
      </c>
      <c r="AH2394" s="179">
        <v>2.48399097762391</v>
      </c>
      <c r="AI2394" s="179">
        <v>2.8165755436656</v>
      </c>
      <c r="AJ2394" s="179">
        <v>3.40899180192737</v>
      </c>
      <c r="AK2394" s="179">
        <v>4.11573400476597</v>
      </c>
      <c r="AL2394" s="179">
        <v>4.5730377830733</v>
      </c>
      <c r="AM2394" s="179">
        <v>5.09270116751345</v>
      </c>
      <c r="AN2394" s="179">
        <v>4.86404927835979</v>
      </c>
      <c r="AO2394" s="179">
        <v>4.52107144462929</v>
      </c>
      <c r="AP2394" s="179">
        <v>4.13652054014358</v>
      </c>
      <c r="AQ2394" s="179">
        <v>3.65843022645864</v>
      </c>
      <c r="AR2394" s="179">
        <v>3.29466585735054</v>
      </c>
      <c r="AS2394" s="177">
        <v>0.8</v>
      </c>
      <c r="AT2394" s="180">
        <v>1.0357519349113</v>
      </c>
      <c r="AU2394" s="181">
        <v>2387</v>
      </c>
    </row>
    <row r="2395" customHeight="1" spans="1:47">
      <c r="A2395" s="184" t="s">
        <v>2589</v>
      </c>
      <c r="B2395" s="185" t="s">
        <v>2723</v>
      </c>
      <c r="C2395" s="167" t="s">
        <v>2728</v>
      </c>
      <c r="D2395" s="186">
        <v>0</v>
      </c>
      <c r="E2395" s="186">
        <v>0.75</v>
      </c>
      <c r="F2395" s="186" t="s">
        <v>160</v>
      </c>
      <c r="G2395" s="186" t="s">
        <v>160</v>
      </c>
      <c r="H2395" s="186" t="s">
        <v>160</v>
      </c>
      <c r="I2395" s="186" t="s">
        <v>160</v>
      </c>
      <c r="J2395" s="186" t="s">
        <v>160</v>
      </c>
      <c r="K2395" s="186" t="s">
        <v>160</v>
      </c>
      <c r="L2395" s="171">
        <v>0.4505</v>
      </c>
      <c r="M2395" s="172">
        <v>23</v>
      </c>
      <c r="N2395" s="173">
        <v>112</v>
      </c>
      <c r="O2395" s="173">
        <v>23.08</v>
      </c>
      <c r="Q2395" s="175">
        <v>21.48</v>
      </c>
      <c r="S2395" s="174">
        <f t="shared" si="74"/>
        <v>1.067672</v>
      </c>
      <c r="T2395" s="177">
        <f t="shared" si="75"/>
        <v>-1</v>
      </c>
      <c r="U2395" s="203">
        <v>2.57</v>
      </c>
      <c r="V2395" s="203">
        <v>2.42</v>
      </c>
      <c r="W2395" s="203">
        <v>2.68</v>
      </c>
      <c r="X2395" s="203">
        <v>3.27</v>
      </c>
      <c r="Y2395" s="203">
        <v>3.9</v>
      </c>
      <c r="Z2395" s="203">
        <v>4.41</v>
      </c>
      <c r="AA2395" s="203">
        <v>4.83</v>
      </c>
      <c r="AB2395" s="203">
        <v>4.52</v>
      </c>
      <c r="AC2395" s="203">
        <v>4.29</v>
      </c>
      <c r="AD2395" s="203">
        <v>3.97</v>
      </c>
      <c r="AE2395" s="203">
        <v>3.67</v>
      </c>
      <c r="AF2395" s="203">
        <v>3.26</v>
      </c>
      <c r="AG2395" s="179">
        <v>2.67789613289475</v>
      </c>
      <c r="AH2395" s="179">
        <v>2.52159869323163</v>
      </c>
      <c r="AI2395" s="179">
        <v>2.79251425531437</v>
      </c>
      <c r="AJ2395" s="179">
        <v>3.40728418465596</v>
      </c>
      <c r="AK2395" s="179">
        <v>4.06373343124106</v>
      </c>
      <c r="AL2395" s="179">
        <v>4.59514472609566</v>
      </c>
      <c r="AM2395" s="179">
        <v>5.03277755715238</v>
      </c>
      <c r="AN2395" s="179">
        <v>4.70976284851527</v>
      </c>
      <c r="AO2395" s="179">
        <v>4.47010677436516</v>
      </c>
      <c r="AP2395" s="179">
        <v>4.13667223641718</v>
      </c>
      <c r="AQ2395" s="179">
        <v>3.82407735709094</v>
      </c>
      <c r="AR2395" s="179">
        <v>3.39686435534509</v>
      </c>
      <c r="AS2395" s="177">
        <v>0.8</v>
      </c>
      <c r="AT2395" s="180">
        <v>1.03640966960094</v>
      </c>
      <c r="AU2395" s="181">
        <v>2388</v>
      </c>
    </row>
    <row r="2396" customHeight="1" spans="1:47">
      <c r="A2396" s="184" t="s">
        <v>2589</v>
      </c>
      <c r="B2396" s="185" t="s">
        <v>2723</v>
      </c>
      <c r="C2396" s="167" t="s">
        <v>2729</v>
      </c>
      <c r="D2396" s="186">
        <v>0</v>
      </c>
      <c r="E2396" s="186">
        <v>0.75</v>
      </c>
      <c r="F2396" s="186" t="s">
        <v>160</v>
      </c>
      <c r="G2396" s="186" t="s">
        <v>160</v>
      </c>
      <c r="H2396" s="186" t="s">
        <v>160</v>
      </c>
      <c r="I2396" s="186" t="s">
        <v>160</v>
      </c>
      <c r="J2396" s="186" t="s">
        <v>160</v>
      </c>
      <c r="K2396" s="186" t="s">
        <v>160</v>
      </c>
      <c r="L2396" s="171">
        <v>0.4505</v>
      </c>
      <c r="M2396" s="172">
        <v>51</v>
      </c>
      <c r="N2396" s="173">
        <v>111.57</v>
      </c>
      <c r="O2396" s="173">
        <v>22.77</v>
      </c>
      <c r="Q2396" s="175">
        <v>18.77</v>
      </c>
      <c r="S2396" s="174">
        <f t="shared" si="74"/>
        <v>1.10876</v>
      </c>
      <c r="T2396" s="177">
        <f t="shared" si="75"/>
        <v>-1</v>
      </c>
      <c r="U2396" s="203">
        <v>2.78</v>
      </c>
      <c r="V2396" s="203">
        <v>2.63</v>
      </c>
      <c r="W2396" s="203">
        <v>3.06</v>
      </c>
      <c r="X2396" s="203">
        <v>3.61</v>
      </c>
      <c r="Y2396" s="203">
        <v>4.18</v>
      </c>
      <c r="Z2396" s="203">
        <v>4.44</v>
      </c>
      <c r="AA2396" s="203">
        <v>4.8</v>
      </c>
      <c r="AB2396" s="203">
        <v>4.55</v>
      </c>
      <c r="AC2396" s="203">
        <v>4.25</v>
      </c>
      <c r="AD2396" s="203">
        <v>4.12</v>
      </c>
      <c r="AE2396" s="203">
        <v>3.74</v>
      </c>
      <c r="AF2396" s="203">
        <v>3.32</v>
      </c>
      <c r="AG2396" s="179">
        <v>2.85736541722284</v>
      </c>
      <c r="AH2396" s="179">
        <v>2.70319102420722</v>
      </c>
      <c r="AI2396" s="179">
        <v>3.14515761751867</v>
      </c>
      <c r="AJ2396" s="179">
        <v>3.71046372524261</v>
      </c>
      <c r="AK2396" s="179">
        <v>4.29632641870197</v>
      </c>
      <c r="AL2396" s="179">
        <v>4.56356203326238</v>
      </c>
      <c r="AM2396" s="179">
        <v>4.93358057649987</v>
      </c>
      <c r="AN2396" s="179">
        <v>4.67662325480717</v>
      </c>
      <c r="AO2396" s="179">
        <v>4.36827446877593</v>
      </c>
      <c r="AP2396" s="179">
        <v>4.23465666149573</v>
      </c>
      <c r="AQ2396" s="179">
        <v>3.84408153252282</v>
      </c>
      <c r="AR2396" s="179">
        <v>3.41239323207908</v>
      </c>
      <c r="AS2396" s="177">
        <v>0.8</v>
      </c>
      <c r="AT2396" s="180">
        <v>1.03137226877244</v>
      </c>
      <c r="AU2396" s="181">
        <v>2389</v>
      </c>
    </row>
    <row r="2397" customHeight="1" spans="1:47">
      <c r="A2397" s="184" t="s">
        <v>2589</v>
      </c>
      <c r="B2397" s="185" t="s">
        <v>2730</v>
      </c>
      <c r="C2397" s="167" t="s">
        <v>2731</v>
      </c>
      <c r="D2397" s="186">
        <v>0</v>
      </c>
      <c r="E2397" s="186">
        <v>0.75</v>
      </c>
      <c r="F2397" s="186" t="s">
        <v>160</v>
      </c>
      <c r="G2397" s="186" t="s">
        <v>160</v>
      </c>
      <c r="H2397" s="186" t="s">
        <v>160</v>
      </c>
      <c r="I2397" s="186" t="s">
        <v>160</v>
      </c>
      <c r="J2397" s="186" t="s">
        <v>160</v>
      </c>
      <c r="K2397" s="186" t="s">
        <v>160</v>
      </c>
      <c r="L2397" s="171">
        <v>0.4505</v>
      </c>
      <c r="M2397" s="172">
        <v>4</v>
      </c>
      <c r="N2397" s="173">
        <v>111.98</v>
      </c>
      <c r="O2397" s="173">
        <v>21.87</v>
      </c>
      <c r="Q2397" s="175">
        <v>18.77</v>
      </c>
      <c r="S2397" s="174">
        <f t="shared" si="74"/>
        <v>1.196504</v>
      </c>
      <c r="T2397" s="177">
        <f t="shared" si="75"/>
        <v>-1</v>
      </c>
      <c r="U2397" s="203">
        <v>3.13</v>
      </c>
      <c r="V2397" s="203">
        <v>2.99</v>
      </c>
      <c r="W2397" s="203">
        <v>3.42</v>
      </c>
      <c r="X2397" s="203">
        <v>3.95</v>
      </c>
      <c r="Y2397" s="203">
        <v>4.58</v>
      </c>
      <c r="Z2397" s="203">
        <v>4.56</v>
      </c>
      <c r="AA2397" s="203">
        <v>5.05</v>
      </c>
      <c r="AB2397" s="203">
        <v>4.76</v>
      </c>
      <c r="AC2397" s="203">
        <v>4.69</v>
      </c>
      <c r="AD2397" s="203">
        <v>4.5</v>
      </c>
      <c r="AE2397" s="203">
        <v>3.99</v>
      </c>
      <c r="AF2397" s="203">
        <v>3.47</v>
      </c>
      <c r="AG2397" s="179">
        <v>3.21948657087649</v>
      </c>
      <c r="AH2397" s="179">
        <v>3.07548397665198</v>
      </c>
      <c r="AI2397" s="179">
        <v>3.51777765891297</v>
      </c>
      <c r="AJ2397" s="179">
        <v>4.0629303370486</v>
      </c>
      <c r="AK2397" s="179">
        <v>4.71094201105889</v>
      </c>
      <c r="AL2397" s="179">
        <v>4.69037021188396</v>
      </c>
      <c r="AM2397" s="179">
        <v>5.19437929166973</v>
      </c>
      <c r="AN2397" s="179">
        <v>4.89608820363325</v>
      </c>
      <c r="AO2397" s="179">
        <v>4.824086906521</v>
      </c>
      <c r="AP2397" s="179">
        <v>4.62865481435917</v>
      </c>
      <c r="AQ2397" s="179">
        <v>4.10407393539846</v>
      </c>
      <c r="AR2397" s="179">
        <v>3.56920715685029</v>
      </c>
      <c r="AS2397" s="177">
        <v>0.8</v>
      </c>
      <c r="AT2397" s="180">
        <v>1.03500409957923</v>
      </c>
      <c r="AU2397" s="181">
        <v>2390</v>
      </c>
    </row>
    <row r="2398" customHeight="1" spans="1:47">
      <c r="A2398" s="184" t="s">
        <v>2589</v>
      </c>
      <c r="B2398" s="185" t="s">
        <v>2730</v>
      </c>
      <c r="C2398" s="167" t="s">
        <v>2732</v>
      </c>
      <c r="D2398" s="186">
        <v>0</v>
      </c>
      <c r="E2398" s="186">
        <v>0.75</v>
      </c>
      <c r="F2398" s="186" t="s">
        <v>160</v>
      </c>
      <c r="G2398" s="186" t="s">
        <v>160</v>
      </c>
      <c r="H2398" s="186" t="s">
        <v>160</v>
      </c>
      <c r="I2398" s="186" t="s">
        <v>160</v>
      </c>
      <c r="J2398" s="186" t="s">
        <v>160</v>
      </c>
      <c r="K2398" s="186" t="s">
        <v>160</v>
      </c>
      <c r="L2398" s="171">
        <v>0.4505</v>
      </c>
      <c r="M2398" s="172">
        <v>10</v>
      </c>
      <c r="N2398" s="173">
        <v>111.95</v>
      </c>
      <c r="O2398" s="173">
        <v>21.87</v>
      </c>
      <c r="Q2398" s="175">
        <v>18.77</v>
      </c>
      <c r="S2398" s="174">
        <f t="shared" si="74"/>
        <v>1.196504</v>
      </c>
      <c r="T2398" s="177">
        <f t="shared" si="75"/>
        <v>-1</v>
      </c>
      <c r="U2398" s="203">
        <v>3.13</v>
      </c>
      <c r="V2398" s="203">
        <v>2.99</v>
      </c>
      <c r="W2398" s="203">
        <v>3.42</v>
      </c>
      <c r="X2398" s="203">
        <v>3.95</v>
      </c>
      <c r="Y2398" s="203">
        <v>4.58</v>
      </c>
      <c r="Z2398" s="203">
        <v>4.56</v>
      </c>
      <c r="AA2398" s="203">
        <v>5.05</v>
      </c>
      <c r="AB2398" s="203">
        <v>4.76</v>
      </c>
      <c r="AC2398" s="203">
        <v>4.69</v>
      </c>
      <c r="AD2398" s="203">
        <v>4.5</v>
      </c>
      <c r="AE2398" s="203">
        <v>3.99</v>
      </c>
      <c r="AF2398" s="203">
        <v>3.47</v>
      </c>
      <c r="AG2398" s="179">
        <v>3.21948657087649</v>
      </c>
      <c r="AH2398" s="179">
        <v>3.07548397665198</v>
      </c>
      <c r="AI2398" s="179">
        <v>3.51777765891297</v>
      </c>
      <c r="AJ2398" s="179">
        <v>4.0629303370486</v>
      </c>
      <c r="AK2398" s="179">
        <v>4.71094201105889</v>
      </c>
      <c r="AL2398" s="179">
        <v>4.69037021188396</v>
      </c>
      <c r="AM2398" s="179">
        <v>5.19437929166973</v>
      </c>
      <c r="AN2398" s="179">
        <v>4.89608820363325</v>
      </c>
      <c r="AO2398" s="179">
        <v>4.824086906521</v>
      </c>
      <c r="AP2398" s="179">
        <v>4.62865481435917</v>
      </c>
      <c r="AQ2398" s="179">
        <v>4.10407393539846</v>
      </c>
      <c r="AR2398" s="179">
        <v>3.56920715685029</v>
      </c>
      <c r="AS2398" s="177">
        <v>0.8</v>
      </c>
      <c r="AT2398" s="180">
        <v>1.03413012334778</v>
      </c>
      <c r="AU2398" s="181">
        <v>2391</v>
      </c>
    </row>
    <row r="2399" customHeight="1" spans="1:47">
      <c r="A2399" s="184" t="s">
        <v>2589</v>
      </c>
      <c r="B2399" s="185" t="s">
        <v>2730</v>
      </c>
      <c r="C2399" s="167" t="s">
        <v>2733</v>
      </c>
      <c r="D2399" s="186">
        <v>0</v>
      </c>
      <c r="E2399" s="186">
        <v>0.75</v>
      </c>
      <c r="F2399" s="186" t="s">
        <v>160</v>
      </c>
      <c r="G2399" s="186" t="s">
        <v>160</v>
      </c>
      <c r="H2399" s="186" t="s">
        <v>160</v>
      </c>
      <c r="I2399" s="186" t="s">
        <v>160</v>
      </c>
      <c r="J2399" s="186" t="s">
        <v>160</v>
      </c>
      <c r="K2399" s="186" t="s">
        <v>160</v>
      </c>
      <c r="L2399" s="171">
        <v>0.4505</v>
      </c>
      <c r="M2399" s="172">
        <v>16</v>
      </c>
      <c r="N2399" s="173">
        <v>111.62</v>
      </c>
      <c r="O2399" s="173">
        <v>21.75</v>
      </c>
      <c r="Q2399" s="175">
        <v>18.65</v>
      </c>
      <c r="S2399" s="174">
        <f t="shared" si="74"/>
        <v>1.196504</v>
      </c>
      <c r="T2399" s="177">
        <f t="shared" si="75"/>
        <v>-1</v>
      </c>
      <c r="U2399" s="203">
        <v>3.13</v>
      </c>
      <c r="V2399" s="203">
        <v>2.99</v>
      </c>
      <c r="W2399" s="203">
        <v>3.42</v>
      </c>
      <c r="X2399" s="203">
        <v>3.95</v>
      </c>
      <c r="Y2399" s="203">
        <v>4.58</v>
      </c>
      <c r="Z2399" s="203">
        <v>4.56</v>
      </c>
      <c r="AA2399" s="203">
        <v>5.05</v>
      </c>
      <c r="AB2399" s="203">
        <v>4.76</v>
      </c>
      <c r="AC2399" s="203">
        <v>4.69</v>
      </c>
      <c r="AD2399" s="203">
        <v>4.5</v>
      </c>
      <c r="AE2399" s="203">
        <v>3.99</v>
      </c>
      <c r="AF2399" s="203">
        <v>3.47</v>
      </c>
      <c r="AG2399" s="179">
        <v>3.21800070873144</v>
      </c>
      <c r="AH2399" s="179">
        <v>3.07406457479457</v>
      </c>
      <c r="AI2399" s="179">
        <v>3.51615412902924</v>
      </c>
      <c r="AJ2399" s="179">
        <v>4.06105520750453</v>
      </c>
      <c r="AK2399" s="179">
        <v>4.70876781022044</v>
      </c>
      <c r="AL2399" s="179">
        <v>4.68820550537232</v>
      </c>
      <c r="AM2399" s="179">
        <v>5.19198197415136</v>
      </c>
      <c r="AN2399" s="179">
        <v>4.89382855385356</v>
      </c>
      <c r="AO2399" s="179">
        <v>4.82186048688513</v>
      </c>
      <c r="AP2399" s="179">
        <v>4.62651859082795</v>
      </c>
      <c r="AQ2399" s="179">
        <v>4.10217981720078</v>
      </c>
      <c r="AR2399" s="179">
        <v>3.56755989114955</v>
      </c>
      <c r="AS2399" s="177">
        <v>0.8</v>
      </c>
      <c r="AT2399" s="180">
        <v>1.03421121392596</v>
      </c>
      <c r="AU2399" s="181">
        <v>2392</v>
      </c>
    </row>
    <row r="2400" customHeight="1" spans="1:47">
      <c r="A2400" s="184" t="s">
        <v>2589</v>
      </c>
      <c r="B2400" s="185" t="s">
        <v>2730</v>
      </c>
      <c r="C2400" s="167" t="s">
        <v>2734</v>
      </c>
      <c r="D2400" s="186">
        <v>0</v>
      </c>
      <c r="E2400" s="186">
        <v>0.75</v>
      </c>
      <c r="F2400" s="186" t="s">
        <v>160</v>
      </c>
      <c r="G2400" s="186" t="s">
        <v>160</v>
      </c>
      <c r="H2400" s="186" t="s">
        <v>160</v>
      </c>
      <c r="I2400" s="186" t="s">
        <v>160</v>
      </c>
      <c r="J2400" s="186" t="s">
        <v>160</v>
      </c>
      <c r="K2400" s="186" t="s">
        <v>160</v>
      </c>
      <c r="L2400" s="171">
        <v>0.4505</v>
      </c>
      <c r="M2400" s="172">
        <v>9</v>
      </c>
      <c r="N2400" s="173">
        <v>112.02</v>
      </c>
      <c r="O2400" s="173">
        <v>21.88</v>
      </c>
      <c r="Q2400" s="175">
        <v>18.58</v>
      </c>
      <c r="S2400" s="174">
        <f t="shared" si="74"/>
        <v>1.234824</v>
      </c>
      <c r="T2400" s="177">
        <f t="shared" si="75"/>
        <v>-1</v>
      </c>
      <c r="U2400" s="203">
        <v>3.31</v>
      </c>
      <c r="V2400" s="203">
        <v>3.09</v>
      </c>
      <c r="W2400" s="203">
        <v>3.52</v>
      </c>
      <c r="X2400" s="203">
        <v>4.06</v>
      </c>
      <c r="Y2400" s="203">
        <v>4.77</v>
      </c>
      <c r="Z2400" s="203">
        <v>4.84</v>
      </c>
      <c r="AA2400" s="203">
        <v>5.34</v>
      </c>
      <c r="AB2400" s="203">
        <v>4.93</v>
      </c>
      <c r="AC2400" s="203">
        <v>4.75</v>
      </c>
      <c r="AD2400" s="203">
        <v>4.53</v>
      </c>
      <c r="AE2400" s="203">
        <v>4.01</v>
      </c>
      <c r="AF2400" s="203">
        <v>3.51</v>
      </c>
      <c r="AG2400" s="179">
        <v>3.40401203734297</v>
      </c>
      <c r="AH2400" s="179">
        <v>3.17776350313891</v>
      </c>
      <c r="AI2400" s="179">
        <v>3.61997654726504</v>
      </c>
      <c r="AJ2400" s="179">
        <v>4.17531385849319</v>
      </c>
      <c r="AK2400" s="179">
        <v>4.9054795825154</v>
      </c>
      <c r="AL2400" s="179">
        <v>4.97746775248942</v>
      </c>
      <c r="AM2400" s="179">
        <v>5.49166896658957</v>
      </c>
      <c r="AN2400" s="179">
        <v>5.07002397102745</v>
      </c>
      <c r="AO2400" s="179">
        <v>4.8849115339514</v>
      </c>
      <c r="AP2400" s="179">
        <v>4.65866299974733</v>
      </c>
      <c r="AQ2400" s="179">
        <v>4.12389373708318</v>
      </c>
      <c r="AR2400" s="179">
        <v>3.60969252298303</v>
      </c>
      <c r="AS2400" s="177">
        <v>0.8</v>
      </c>
      <c r="AT2400" s="180">
        <v>1.03278762377576</v>
      </c>
      <c r="AU2400" s="181">
        <v>2393</v>
      </c>
    </row>
    <row r="2401" customHeight="1" spans="1:47">
      <c r="A2401" s="184" t="s">
        <v>2589</v>
      </c>
      <c r="B2401" s="185" t="s">
        <v>2730</v>
      </c>
      <c r="C2401" s="167" t="s">
        <v>2735</v>
      </c>
      <c r="D2401" s="186">
        <v>0</v>
      </c>
      <c r="E2401" s="186">
        <v>0.75</v>
      </c>
      <c r="F2401" s="186" t="s">
        <v>160</v>
      </c>
      <c r="G2401" s="186" t="s">
        <v>160</v>
      </c>
      <c r="H2401" s="186" t="s">
        <v>160</v>
      </c>
      <c r="I2401" s="186" t="s">
        <v>160</v>
      </c>
      <c r="J2401" s="186" t="s">
        <v>160</v>
      </c>
      <c r="K2401" s="186" t="s">
        <v>160</v>
      </c>
      <c r="L2401" s="171">
        <v>0.4505</v>
      </c>
      <c r="M2401" s="172">
        <v>32</v>
      </c>
      <c r="N2401" s="173">
        <v>111.78</v>
      </c>
      <c r="O2401" s="173">
        <v>22.18</v>
      </c>
      <c r="Q2401" s="175">
        <v>18.08</v>
      </c>
      <c r="S2401" s="174">
        <f t="shared" si="74"/>
        <v>1.10876</v>
      </c>
      <c r="T2401" s="177">
        <f t="shared" si="75"/>
        <v>-1</v>
      </c>
      <c r="U2401" s="203">
        <v>2.78</v>
      </c>
      <c r="V2401" s="203">
        <v>2.63</v>
      </c>
      <c r="W2401" s="203">
        <v>3.06</v>
      </c>
      <c r="X2401" s="203">
        <v>3.61</v>
      </c>
      <c r="Y2401" s="203">
        <v>4.18</v>
      </c>
      <c r="Z2401" s="203">
        <v>4.44</v>
      </c>
      <c r="AA2401" s="203">
        <v>4.8</v>
      </c>
      <c r="AB2401" s="203">
        <v>4.55</v>
      </c>
      <c r="AC2401" s="203">
        <v>4.25</v>
      </c>
      <c r="AD2401" s="203">
        <v>4.12</v>
      </c>
      <c r="AE2401" s="203">
        <v>3.74</v>
      </c>
      <c r="AF2401" s="203">
        <v>3.32</v>
      </c>
      <c r="AG2401" s="179">
        <v>2.84962285796746</v>
      </c>
      <c r="AH2401" s="179">
        <v>2.69586622894044</v>
      </c>
      <c r="AI2401" s="179">
        <v>3.13663523215123</v>
      </c>
      <c r="AJ2401" s="179">
        <v>3.70040953858364</v>
      </c>
      <c r="AK2401" s="179">
        <v>4.28468472888632</v>
      </c>
      <c r="AL2401" s="179">
        <v>4.55119621919983</v>
      </c>
      <c r="AM2401" s="179">
        <v>4.92021212886468</v>
      </c>
      <c r="AN2401" s="179">
        <v>4.66395108048631</v>
      </c>
      <c r="AO2401" s="179">
        <v>4.35643782243227</v>
      </c>
      <c r="AP2401" s="179">
        <v>4.22318207727552</v>
      </c>
      <c r="AQ2401" s="179">
        <v>3.8336652837404</v>
      </c>
      <c r="AR2401" s="179">
        <v>3.40314672246474</v>
      </c>
      <c r="AS2401" s="177">
        <v>0.8</v>
      </c>
      <c r="AT2401" s="180">
        <v>1.02918371357619</v>
      </c>
      <c r="AU2401" s="181">
        <v>2394</v>
      </c>
    </row>
    <row r="2402" customHeight="1" spans="1:47">
      <c r="A2402" s="184" t="s">
        <v>2589</v>
      </c>
      <c r="B2402" s="185" t="s">
        <v>2736</v>
      </c>
      <c r="C2402" s="167" t="s">
        <v>2737</v>
      </c>
      <c r="D2402" s="186">
        <v>0</v>
      </c>
      <c r="E2402" s="186">
        <v>0.75</v>
      </c>
      <c r="F2402" s="186" t="s">
        <v>160</v>
      </c>
      <c r="G2402" s="186" t="s">
        <v>160</v>
      </c>
      <c r="H2402" s="186" t="s">
        <v>160</v>
      </c>
      <c r="I2402" s="186" t="s">
        <v>160</v>
      </c>
      <c r="J2402" s="186" t="s">
        <v>160</v>
      </c>
      <c r="K2402" s="186" t="s">
        <v>160</v>
      </c>
      <c r="L2402" s="171">
        <v>0.4505</v>
      </c>
      <c r="M2402" s="172">
        <v>30</v>
      </c>
      <c r="N2402" s="173">
        <v>110.92</v>
      </c>
      <c r="O2402" s="173">
        <v>21.67</v>
      </c>
      <c r="Q2402" s="175">
        <v>17.57</v>
      </c>
      <c r="S2402" s="174">
        <f t="shared" si="74"/>
        <v>1.144752</v>
      </c>
      <c r="T2402" s="177">
        <f t="shared" si="75"/>
        <v>-1</v>
      </c>
      <c r="U2402" s="203">
        <v>2.86</v>
      </c>
      <c r="V2402" s="203">
        <v>2.8</v>
      </c>
      <c r="W2402" s="203">
        <v>3.29</v>
      </c>
      <c r="X2402" s="203">
        <v>3.9</v>
      </c>
      <c r="Y2402" s="203">
        <v>4.49</v>
      </c>
      <c r="Z2402" s="203">
        <v>4.58</v>
      </c>
      <c r="AA2402" s="203">
        <v>4.71</v>
      </c>
      <c r="AB2402" s="203">
        <v>4.53</v>
      </c>
      <c r="AC2402" s="203">
        <v>4.43</v>
      </c>
      <c r="AD2402" s="203">
        <v>4.28</v>
      </c>
      <c r="AE2402" s="203">
        <v>3.82</v>
      </c>
      <c r="AF2402" s="203">
        <v>3.28</v>
      </c>
      <c r="AG2402" s="179">
        <v>2.92733573734748</v>
      </c>
      <c r="AH2402" s="179">
        <v>2.86592309950103</v>
      </c>
      <c r="AI2402" s="179">
        <v>3.36745964191371</v>
      </c>
      <c r="AJ2402" s="179">
        <v>3.99182146001929</v>
      </c>
      <c r="AK2402" s="179">
        <v>4.59571239884272</v>
      </c>
      <c r="AL2402" s="179">
        <v>4.68783135561239</v>
      </c>
      <c r="AM2402" s="179">
        <v>4.82089207094637</v>
      </c>
      <c r="AN2402" s="179">
        <v>4.63665415740702</v>
      </c>
      <c r="AO2402" s="179">
        <v>4.53429976099627</v>
      </c>
      <c r="AP2402" s="179">
        <v>4.38076816638014</v>
      </c>
      <c r="AQ2402" s="179">
        <v>3.90993794289069</v>
      </c>
      <c r="AR2402" s="179">
        <v>3.35722420227263</v>
      </c>
      <c r="AS2402" s="177">
        <v>0.8</v>
      </c>
      <c r="AT2402" s="180">
        <v>1.03632857902277</v>
      </c>
      <c r="AU2402" s="181">
        <v>2395</v>
      </c>
    </row>
    <row r="2403" customHeight="1" spans="1:47">
      <c r="A2403" s="184" t="s">
        <v>2589</v>
      </c>
      <c r="B2403" s="185" t="s">
        <v>2736</v>
      </c>
      <c r="C2403" s="167" t="s">
        <v>2738</v>
      </c>
      <c r="D2403" s="186">
        <v>0</v>
      </c>
      <c r="E2403" s="186">
        <v>0.75</v>
      </c>
      <c r="F2403" s="186" t="s">
        <v>160</v>
      </c>
      <c r="G2403" s="186" t="s">
        <v>160</v>
      </c>
      <c r="H2403" s="186" t="s">
        <v>160</v>
      </c>
      <c r="I2403" s="186" t="s">
        <v>160</v>
      </c>
      <c r="J2403" s="186" t="s">
        <v>160</v>
      </c>
      <c r="K2403" s="186" t="s">
        <v>160</v>
      </c>
      <c r="L2403" s="171">
        <v>0.4505</v>
      </c>
      <c r="M2403" s="172">
        <v>15</v>
      </c>
      <c r="N2403" s="173">
        <v>110.92</v>
      </c>
      <c r="O2403" s="173">
        <v>21.63</v>
      </c>
      <c r="Q2403" s="175">
        <v>17.53</v>
      </c>
      <c r="S2403" s="174">
        <f t="shared" si="74"/>
        <v>1.144752</v>
      </c>
      <c r="T2403" s="177">
        <f t="shared" si="75"/>
        <v>-1</v>
      </c>
      <c r="U2403" s="203">
        <v>2.86</v>
      </c>
      <c r="V2403" s="203">
        <v>2.8</v>
      </c>
      <c r="W2403" s="203">
        <v>3.29</v>
      </c>
      <c r="X2403" s="203">
        <v>3.9</v>
      </c>
      <c r="Y2403" s="203">
        <v>4.49</v>
      </c>
      <c r="Z2403" s="203">
        <v>4.58</v>
      </c>
      <c r="AA2403" s="203">
        <v>4.71</v>
      </c>
      <c r="AB2403" s="203">
        <v>4.53</v>
      </c>
      <c r="AC2403" s="203">
        <v>4.43</v>
      </c>
      <c r="AD2403" s="203">
        <v>4.28</v>
      </c>
      <c r="AE2403" s="203">
        <v>3.82</v>
      </c>
      <c r="AF2403" s="203">
        <v>3.28</v>
      </c>
      <c r="AG2403" s="179">
        <v>2.92693600011181</v>
      </c>
      <c r="AH2403" s="179">
        <v>2.86553174836122</v>
      </c>
      <c r="AI2403" s="179">
        <v>3.36699980432443</v>
      </c>
      <c r="AJ2403" s="179">
        <v>3.99127636378884</v>
      </c>
      <c r="AK2403" s="179">
        <v>4.59508483933638</v>
      </c>
      <c r="AL2403" s="179">
        <v>4.68719121696228</v>
      </c>
      <c r="AM2403" s="179">
        <v>4.8202337624219</v>
      </c>
      <c r="AN2403" s="179">
        <v>4.63602100717011</v>
      </c>
      <c r="AO2403" s="179">
        <v>4.53368058758578</v>
      </c>
      <c r="AP2403" s="179">
        <v>4.38016995820929</v>
      </c>
      <c r="AQ2403" s="179">
        <v>3.90940402812137</v>
      </c>
      <c r="AR2403" s="179">
        <v>3.356765762366</v>
      </c>
      <c r="AS2403" s="177">
        <v>0.8</v>
      </c>
      <c r="AT2403" s="180">
        <v>1.02483143210374</v>
      </c>
      <c r="AU2403" s="181">
        <v>2396</v>
      </c>
    </row>
    <row r="2404" customHeight="1" spans="1:47">
      <c r="A2404" s="184" t="s">
        <v>2589</v>
      </c>
      <c r="B2404" s="185" t="s">
        <v>2736</v>
      </c>
      <c r="C2404" s="167" t="s">
        <v>2739</v>
      </c>
      <c r="D2404" s="186">
        <v>0</v>
      </c>
      <c r="E2404" s="186">
        <v>0.75</v>
      </c>
      <c r="F2404" s="186" t="s">
        <v>160</v>
      </c>
      <c r="G2404" s="186" t="s">
        <v>160</v>
      </c>
      <c r="H2404" s="186" t="s">
        <v>160</v>
      </c>
      <c r="I2404" s="186" t="s">
        <v>160</v>
      </c>
      <c r="J2404" s="186" t="s">
        <v>160</v>
      </c>
      <c r="K2404" s="186" t="s">
        <v>160</v>
      </c>
      <c r="L2404" s="171">
        <v>0.4505</v>
      </c>
      <c r="M2404" s="172">
        <v>15</v>
      </c>
      <c r="N2404" s="173">
        <v>111.02</v>
      </c>
      <c r="O2404" s="173">
        <v>21.47</v>
      </c>
      <c r="Q2404" s="175">
        <v>18.27</v>
      </c>
      <c r="S2404" s="174">
        <f t="shared" si="74"/>
        <v>1.196504</v>
      </c>
      <c r="T2404" s="177">
        <f t="shared" si="75"/>
        <v>-1</v>
      </c>
      <c r="U2404" s="203">
        <v>3.13</v>
      </c>
      <c r="V2404" s="203">
        <v>2.99</v>
      </c>
      <c r="W2404" s="203">
        <v>3.42</v>
      </c>
      <c r="X2404" s="203">
        <v>3.95</v>
      </c>
      <c r="Y2404" s="203">
        <v>4.58</v>
      </c>
      <c r="Z2404" s="203">
        <v>4.56</v>
      </c>
      <c r="AA2404" s="203">
        <v>5.05</v>
      </c>
      <c r="AB2404" s="203">
        <v>4.76</v>
      </c>
      <c r="AC2404" s="203">
        <v>4.69</v>
      </c>
      <c r="AD2404" s="203">
        <v>4.5</v>
      </c>
      <c r="AE2404" s="203">
        <v>3.99</v>
      </c>
      <c r="AF2404" s="203">
        <v>3.47</v>
      </c>
      <c r="AG2404" s="179">
        <v>3.21345941175291</v>
      </c>
      <c r="AH2404" s="179">
        <v>3.06972640292051</v>
      </c>
      <c r="AI2404" s="179">
        <v>3.51119207290573</v>
      </c>
      <c r="AJ2404" s="179">
        <v>4.05532417777124</v>
      </c>
      <c r="AK2404" s="179">
        <v>4.70212271751703</v>
      </c>
      <c r="AL2404" s="179">
        <v>4.68158943054098</v>
      </c>
      <c r="AM2404" s="179">
        <v>5.18465496145437</v>
      </c>
      <c r="AN2404" s="179">
        <v>4.88692230030155</v>
      </c>
      <c r="AO2404" s="179">
        <v>4.81505579588535</v>
      </c>
      <c r="AP2404" s="179">
        <v>4.61998956961281</v>
      </c>
      <c r="AQ2404" s="179">
        <v>4.09639075172336</v>
      </c>
      <c r="AR2404" s="179">
        <v>3.56252529034587</v>
      </c>
      <c r="AS2404" s="177">
        <v>0.8</v>
      </c>
      <c r="AT2404" s="180">
        <v>1.02483143210374</v>
      </c>
      <c r="AU2404" s="181">
        <v>2397</v>
      </c>
    </row>
    <row r="2405" customHeight="1" spans="1:47">
      <c r="A2405" s="184" t="s">
        <v>2589</v>
      </c>
      <c r="B2405" s="185" t="s">
        <v>2736</v>
      </c>
      <c r="C2405" s="167" t="s">
        <v>2740</v>
      </c>
      <c r="D2405" s="186">
        <v>0</v>
      </c>
      <c r="E2405" s="186">
        <v>0.75</v>
      </c>
      <c r="F2405" s="186" t="s">
        <v>160</v>
      </c>
      <c r="G2405" s="186" t="s">
        <v>160</v>
      </c>
      <c r="H2405" s="186" t="s">
        <v>160</v>
      </c>
      <c r="I2405" s="186" t="s">
        <v>160</v>
      </c>
      <c r="J2405" s="186" t="s">
        <v>160</v>
      </c>
      <c r="K2405" s="186" t="s">
        <v>160</v>
      </c>
      <c r="L2405" s="171">
        <v>0.4505</v>
      </c>
      <c r="M2405" s="172">
        <v>35</v>
      </c>
      <c r="N2405" s="173">
        <v>111</v>
      </c>
      <c r="O2405" s="173">
        <v>21.5</v>
      </c>
      <c r="Q2405" s="175">
        <v>18.3</v>
      </c>
      <c r="S2405" s="174">
        <f t="shared" si="74"/>
        <v>1.196504</v>
      </c>
      <c r="T2405" s="177">
        <f t="shared" si="75"/>
        <v>-1</v>
      </c>
      <c r="U2405" s="203">
        <v>3.13</v>
      </c>
      <c r="V2405" s="203">
        <v>2.99</v>
      </c>
      <c r="W2405" s="203">
        <v>3.42</v>
      </c>
      <c r="X2405" s="203">
        <v>3.95</v>
      </c>
      <c r="Y2405" s="203">
        <v>4.58</v>
      </c>
      <c r="Z2405" s="203">
        <v>4.56</v>
      </c>
      <c r="AA2405" s="203">
        <v>5.05</v>
      </c>
      <c r="AB2405" s="203">
        <v>4.76</v>
      </c>
      <c r="AC2405" s="203">
        <v>4.69</v>
      </c>
      <c r="AD2405" s="203">
        <v>4.5</v>
      </c>
      <c r="AE2405" s="203">
        <v>3.99</v>
      </c>
      <c r="AF2405" s="203">
        <v>3.47</v>
      </c>
      <c r="AG2405" s="179">
        <v>3.21381518156229</v>
      </c>
      <c r="AH2405" s="179">
        <v>3.07006625970327</v>
      </c>
      <c r="AI2405" s="179">
        <v>3.5115808054131</v>
      </c>
      <c r="AJ2405" s="179">
        <v>4.05577315245081</v>
      </c>
      <c r="AK2405" s="179">
        <v>4.70264330081638</v>
      </c>
      <c r="AL2405" s="179">
        <v>4.6821077405508</v>
      </c>
      <c r="AM2405" s="179">
        <v>5.18522896705736</v>
      </c>
      <c r="AN2405" s="179">
        <v>4.88746334320654</v>
      </c>
      <c r="AO2405" s="179">
        <v>4.81558888227704</v>
      </c>
      <c r="AP2405" s="179">
        <v>4.62050105975408</v>
      </c>
      <c r="AQ2405" s="179">
        <v>4.09684427298196</v>
      </c>
      <c r="AR2405" s="179">
        <v>3.56291970607704</v>
      </c>
      <c r="AS2405" s="177">
        <v>0.8</v>
      </c>
      <c r="AT2405" s="180">
        <v>1.02523476751221</v>
      </c>
      <c r="AU2405" s="181">
        <v>2398</v>
      </c>
    </row>
    <row r="2406" customHeight="1" spans="1:47">
      <c r="A2406" s="184" t="s">
        <v>2589</v>
      </c>
      <c r="B2406" s="185" t="s">
        <v>2736</v>
      </c>
      <c r="C2406" s="167" t="s">
        <v>2741</v>
      </c>
      <c r="D2406" s="186">
        <v>0</v>
      </c>
      <c r="E2406" s="186">
        <v>0.75</v>
      </c>
      <c r="F2406" s="186" t="s">
        <v>160</v>
      </c>
      <c r="G2406" s="186" t="s">
        <v>160</v>
      </c>
      <c r="H2406" s="186" t="s">
        <v>160</v>
      </c>
      <c r="I2406" s="186" t="s">
        <v>160</v>
      </c>
      <c r="J2406" s="186" t="s">
        <v>160</v>
      </c>
      <c r="K2406" s="186" t="s">
        <v>160</v>
      </c>
      <c r="L2406" s="171">
        <v>0.4505</v>
      </c>
      <c r="M2406" s="172">
        <v>39</v>
      </c>
      <c r="N2406" s="173">
        <v>110.85</v>
      </c>
      <c r="O2406" s="173">
        <v>21.92</v>
      </c>
      <c r="Q2406" s="175">
        <v>17.92</v>
      </c>
      <c r="S2406" s="174">
        <f t="shared" si="74"/>
        <v>1.144752</v>
      </c>
      <c r="T2406" s="177">
        <f t="shared" si="75"/>
        <v>-1</v>
      </c>
      <c r="U2406" s="203">
        <v>2.86</v>
      </c>
      <c r="V2406" s="203">
        <v>2.8</v>
      </c>
      <c r="W2406" s="203">
        <v>3.29</v>
      </c>
      <c r="X2406" s="203">
        <v>3.9</v>
      </c>
      <c r="Y2406" s="203">
        <v>4.49</v>
      </c>
      <c r="Z2406" s="203">
        <v>4.58</v>
      </c>
      <c r="AA2406" s="203">
        <v>4.71</v>
      </c>
      <c r="AB2406" s="203">
        <v>4.53</v>
      </c>
      <c r="AC2406" s="203">
        <v>4.43</v>
      </c>
      <c r="AD2406" s="203">
        <v>4.28</v>
      </c>
      <c r="AE2406" s="203">
        <v>3.82</v>
      </c>
      <c r="AF2406" s="203">
        <v>3.28</v>
      </c>
      <c r="AG2406" s="179">
        <v>2.93091338560666</v>
      </c>
      <c r="AH2406" s="179">
        <v>2.86942569220233</v>
      </c>
      <c r="AI2406" s="179">
        <v>3.37157518833774</v>
      </c>
      <c r="AJ2406" s="179">
        <v>3.99670007128181</v>
      </c>
      <c r="AK2406" s="179">
        <v>4.60132905642445</v>
      </c>
      <c r="AL2406" s="179">
        <v>4.69356059653095</v>
      </c>
      <c r="AM2406" s="179">
        <v>4.82678393224035</v>
      </c>
      <c r="AN2406" s="179">
        <v>4.64232085202734</v>
      </c>
      <c r="AO2406" s="179">
        <v>4.53984136302011</v>
      </c>
      <c r="AP2406" s="179">
        <v>4.38612212950927</v>
      </c>
      <c r="AQ2406" s="179">
        <v>3.91471648007603</v>
      </c>
      <c r="AR2406" s="179">
        <v>3.36132723943701</v>
      </c>
      <c r="AS2406" s="177">
        <v>0.8</v>
      </c>
      <c r="AT2406" s="180">
        <v>1.02442809669528</v>
      </c>
      <c r="AU2406" s="181">
        <v>2399</v>
      </c>
    </row>
    <row r="2407" customHeight="1" spans="1:47">
      <c r="A2407" s="184" t="s">
        <v>2589</v>
      </c>
      <c r="B2407" s="185" t="s">
        <v>2736</v>
      </c>
      <c r="C2407" s="167" t="s">
        <v>2742</v>
      </c>
      <c r="D2407" s="186">
        <v>0</v>
      </c>
      <c r="E2407" s="186">
        <v>0.75</v>
      </c>
      <c r="F2407" s="186" t="s">
        <v>160</v>
      </c>
      <c r="G2407" s="186" t="s">
        <v>160</v>
      </c>
      <c r="H2407" s="186" t="s">
        <v>160</v>
      </c>
      <c r="I2407" s="186" t="s">
        <v>160</v>
      </c>
      <c r="J2407" s="186" t="s">
        <v>160</v>
      </c>
      <c r="K2407" s="186" t="s">
        <v>160</v>
      </c>
      <c r="L2407" s="171">
        <v>0.4505</v>
      </c>
      <c r="M2407" s="172">
        <v>24</v>
      </c>
      <c r="N2407" s="173">
        <v>110.63</v>
      </c>
      <c r="O2407" s="173">
        <v>21.67</v>
      </c>
      <c r="Q2407" s="175">
        <v>17.57</v>
      </c>
      <c r="S2407" s="174">
        <f t="shared" si="74"/>
        <v>1.144752</v>
      </c>
      <c r="T2407" s="177">
        <f t="shared" si="75"/>
        <v>-1</v>
      </c>
      <c r="U2407" s="203">
        <v>2.86</v>
      </c>
      <c r="V2407" s="203">
        <v>2.8</v>
      </c>
      <c r="W2407" s="203">
        <v>3.29</v>
      </c>
      <c r="X2407" s="203">
        <v>3.9</v>
      </c>
      <c r="Y2407" s="203">
        <v>4.49</v>
      </c>
      <c r="Z2407" s="203">
        <v>4.58</v>
      </c>
      <c r="AA2407" s="203">
        <v>4.71</v>
      </c>
      <c r="AB2407" s="203">
        <v>4.53</v>
      </c>
      <c r="AC2407" s="203">
        <v>4.43</v>
      </c>
      <c r="AD2407" s="203">
        <v>4.28</v>
      </c>
      <c r="AE2407" s="203">
        <v>3.82</v>
      </c>
      <c r="AF2407" s="203">
        <v>3.28</v>
      </c>
      <c r="AG2407" s="179">
        <v>2.92733573734748</v>
      </c>
      <c r="AH2407" s="179">
        <v>2.86592309950103</v>
      </c>
      <c r="AI2407" s="179">
        <v>3.36745964191371</v>
      </c>
      <c r="AJ2407" s="179">
        <v>3.99182146001929</v>
      </c>
      <c r="AK2407" s="179">
        <v>4.59571239884272</v>
      </c>
      <c r="AL2407" s="179">
        <v>4.68783135561239</v>
      </c>
      <c r="AM2407" s="179">
        <v>4.82089207094637</v>
      </c>
      <c r="AN2407" s="179">
        <v>4.63665415740702</v>
      </c>
      <c r="AO2407" s="179">
        <v>4.53429976099627</v>
      </c>
      <c r="AP2407" s="179">
        <v>4.38076816638014</v>
      </c>
      <c r="AQ2407" s="179">
        <v>3.90993794289069</v>
      </c>
      <c r="AR2407" s="179">
        <v>3.35722420227263</v>
      </c>
      <c r="AS2407" s="177">
        <v>0.8</v>
      </c>
      <c r="AT2407" s="180">
        <v>1.0243667195679</v>
      </c>
      <c r="AU2407" s="181">
        <v>2400</v>
      </c>
    </row>
    <row r="2408" customHeight="1" spans="1:47">
      <c r="A2408" s="184" t="s">
        <v>2589</v>
      </c>
      <c r="B2408" s="185" t="s">
        <v>2736</v>
      </c>
      <c r="C2408" s="167" t="s">
        <v>2743</v>
      </c>
      <c r="D2408" s="186">
        <v>0</v>
      </c>
      <c r="E2408" s="186">
        <v>0.75</v>
      </c>
      <c r="F2408" s="186" t="s">
        <v>160</v>
      </c>
      <c r="G2408" s="186" t="s">
        <v>160</v>
      </c>
      <c r="H2408" s="186" t="s">
        <v>160</v>
      </c>
      <c r="I2408" s="186" t="s">
        <v>160</v>
      </c>
      <c r="J2408" s="186" t="s">
        <v>160</v>
      </c>
      <c r="K2408" s="186" t="s">
        <v>160</v>
      </c>
      <c r="L2408" s="171">
        <v>0.4505</v>
      </c>
      <c r="M2408" s="172">
        <v>89</v>
      </c>
      <c r="N2408" s="173">
        <v>110.95</v>
      </c>
      <c r="O2408" s="173">
        <v>22.35</v>
      </c>
      <c r="Q2408" s="175">
        <v>17.45</v>
      </c>
      <c r="S2408" s="174">
        <f t="shared" si="74"/>
        <v>1.098368</v>
      </c>
      <c r="T2408" s="177">
        <f t="shared" si="75"/>
        <v>-1</v>
      </c>
      <c r="U2408" s="203">
        <v>2.57</v>
      </c>
      <c r="V2408" s="203">
        <v>2.52</v>
      </c>
      <c r="W2408" s="203">
        <v>2.95</v>
      </c>
      <c r="X2408" s="203">
        <v>3.51</v>
      </c>
      <c r="Y2408" s="203">
        <v>4.21</v>
      </c>
      <c r="Z2408" s="203">
        <v>4.47</v>
      </c>
      <c r="AA2408" s="203">
        <v>4.77</v>
      </c>
      <c r="AB2408" s="203">
        <v>4.62</v>
      </c>
      <c r="AC2408" s="203">
        <v>4.4</v>
      </c>
      <c r="AD2408" s="203">
        <v>4.17</v>
      </c>
      <c r="AE2408" s="203">
        <v>3.65</v>
      </c>
      <c r="AF2408" s="203">
        <v>3.21</v>
      </c>
      <c r="AG2408" s="179">
        <v>2.62902000058268</v>
      </c>
      <c r="AH2408" s="179">
        <v>2.57787175154411</v>
      </c>
      <c r="AI2408" s="179">
        <v>3.01774669327584</v>
      </c>
      <c r="AJ2408" s="179">
        <v>3.59060708250787</v>
      </c>
      <c r="AK2408" s="179">
        <v>4.3066825690479</v>
      </c>
      <c r="AL2408" s="179">
        <v>4.57265346404848</v>
      </c>
      <c r="AM2408" s="179">
        <v>4.87954295827992</v>
      </c>
      <c r="AN2408" s="179">
        <v>4.7260982111642</v>
      </c>
      <c r="AO2408" s="179">
        <v>4.50104591539448</v>
      </c>
      <c r="AP2408" s="179">
        <v>4.26576396981704</v>
      </c>
      <c r="AQ2408" s="179">
        <v>3.73382217981587</v>
      </c>
      <c r="AR2408" s="179">
        <v>3.28371758827642</v>
      </c>
      <c r="AS2408" s="177">
        <v>0.8</v>
      </c>
      <c r="AT2408" s="180">
        <v>1.02453331462792</v>
      </c>
      <c r="AU2408" s="181">
        <v>2401</v>
      </c>
    </row>
    <row r="2409" customHeight="1" spans="1:47">
      <c r="A2409" s="184" t="s">
        <v>2589</v>
      </c>
      <c r="B2409" s="185" t="s">
        <v>2744</v>
      </c>
      <c r="C2409" s="167" t="s">
        <v>2745</v>
      </c>
      <c r="D2409" s="186">
        <v>0</v>
      </c>
      <c r="E2409" s="186">
        <v>0.75</v>
      </c>
      <c r="F2409" s="186" t="s">
        <v>160</v>
      </c>
      <c r="G2409" s="186" t="s">
        <v>160</v>
      </c>
      <c r="H2409" s="186" t="s">
        <v>160</v>
      </c>
      <c r="I2409" s="186" t="s">
        <v>160</v>
      </c>
      <c r="J2409" s="186" t="s">
        <v>160</v>
      </c>
      <c r="K2409" s="186" t="s">
        <v>160</v>
      </c>
      <c r="L2409" s="171">
        <v>0.4505</v>
      </c>
      <c r="M2409" s="172">
        <v>17</v>
      </c>
      <c r="N2409" s="173">
        <v>110.35</v>
      </c>
      <c r="O2409" s="173">
        <v>21.27</v>
      </c>
      <c r="Q2409" s="175">
        <v>16.97</v>
      </c>
      <c r="S2409" s="174">
        <f t="shared" si="74"/>
        <v>1.144752</v>
      </c>
      <c r="T2409" s="177">
        <f t="shared" si="75"/>
        <v>-1</v>
      </c>
      <c r="U2409" s="203">
        <v>2.86</v>
      </c>
      <c r="V2409" s="203">
        <v>2.8</v>
      </c>
      <c r="W2409" s="203">
        <v>3.29</v>
      </c>
      <c r="X2409" s="203">
        <v>3.9</v>
      </c>
      <c r="Y2409" s="203">
        <v>4.49</v>
      </c>
      <c r="Z2409" s="203">
        <v>4.58</v>
      </c>
      <c r="AA2409" s="203">
        <v>4.71</v>
      </c>
      <c r="AB2409" s="203">
        <v>4.53</v>
      </c>
      <c r="AC2409" s="203">
        <v>4.43</v>
      </c>
      <c r="AD2409" s="203">
        <v>4.28</v>
      </c>
      <c r="AE2409" s="203">
        <v>3.82</v>
      </c>
      <c r="AF2409" s="203">
        <v>3.28</v>
      </c>
      <c r="AG2409" s="179">
        <v>2.92048024375585</v>
      </c>
      <c r="AH2409" s="179">
        <v>2.85921142745328</v>
      </c>
      <c r="AI2409" s="179">
        <v>3.35957342725761</v>
      </c>
      <c r="AJ2409" s="179">
        <v>3.98247305966707</v>
      </c>
      <c r="AK2409" s="179">
        <v>4.58494975330901</v>
      </c>
      <c r="AL2409" s="179">
        <v>4.67685297776287</v>
      </c>
      <c r="AM2409" s="179">
        <v>4.80960207975177</v>
      </c>
      <c r="AN2409" s="179">
        <v>4.62579563084406</v>
      </c>
      <c r="AO2409" s="179">
        <v>4.52368093700644</v>
      </c>
      <c r="AP2409" s="179">
        <v>4.37050889625002</v>
      </c>
      <c r="AQ2409" s="179">
        <v>3.90078130459698</v>
      </c>
      <c r="AR2409" s="179">
        <v>3.34936195787384</v>
      </c>
      <c r="AS2409" s="177">
        <v>0.8</v>
      </c>
      <c r="AT2409" s="180">
        <v>1.03279753069761</v>
      </c>
      <c r="AU2409" s="181">
        <v>2402</v>
      </c>
    </row>
    <row r="2410" customHeight="1" spans="1:47">
      <c r="A2410" s="184" t="s">
        <v>2589</v>
      </c>
      <c r="B2410" s="185" t="s">
        <v>2744</v>
      </c>
      <c r="C2410" s="167" t="s">
        <v>2746</v>
      </c>
      <c r="D2410" s="186">
        <v>0</v>
      </c>
      <c r="E2410" s="186">
        <v>0.75</v>
      </c>
      <c r="F2410" s="186" t="s">
        <v>160</v>
      </c>
      <c r="G2410" s="186" t="s">
        <v>160</v>
      </c>
      <c r="H2410" s="186" t="s">
        <v>160</v>
      </c>
      <c r="I2410" s="186" t="s">
        <v>160</v>
      </c>
      <c r="J2410" s="186" t="s">
        <v>160</v>
      </c>
      <c r="K2410" s="186" t="s">
        <v>160</v>
      </c>
      <c r="L2410" s="171">
        <v>0.4505</v>
      </c>
      <c r="M2410" s="172">
        <v>16</v>
      </c>
      <c r="N2410" s="173">
        <v>110.37</v>
      </c>
      <c r="O2410" s="173">
        <v>21.27</v>
      </c>
      <c r="Q2410" s="175">
        <v>16.97</v>
      </c>
      <c r="S2410" s="174">
        <f t="shared" si="74"/>
        <v>1.144752</v>
      </c>
      <c r="T2410" s="177">
        <f t="shared" si="75"/>
        <v>-1</v>
      </c>
      <c r="U2410" s="203">
        <v>2.86</v>
      </c>
      <c r="V2410" s="203">
        <v>2.8</v>
      </c>
      <c r="W2410" s="203">
        <v>3.29</v>
      </c>
      <c r="X2410" s="203">
        <v>3.9</v>
      </c>
      <c r="Y2410" s="203">
        <v>4.49</v>
      </c>
      <c r="Z2410" s="203">
        <v>4.58</v>
      </c>
      <c r="AA2410" s="203">
        <v>4.71</v>
      </c>
      <c r="AB2410" s="203">
        <v>4.53</v>
      </c>
      <c r="AC2410" s="203">
        <v>4.43</v>
      </c>
      <c r="AD2410" s="203">
        <v>4.28</v>
      </c>
      <c r="AE2410" s="203">
        <v>3.82</v>
      </c>
      <c r="AF2410" s="203">
        <v>3.28</v>
      </c>
      <c r="AG2410" s="179">
        <v>2.92048024375585</v>
      </c>
      <c r="AH2410" s="179">
        <v>2.85921142745328</v>
      </c>
      <c r="AI2410" s="179">
        <v>3.35957342725761</v>
      </c>
      <c r="AJ2410" s="179">
        <v>3.98247305966707</v>
      </c>
      <c r="AK2410" s="179">
        <v>4.58494975330901</v>
      </c>
      <c r="AL2410" s="179">
        <v>4.67685297776287</v>
      </c>
      <c r="AM2410" s="179">
        <v>4.80960207975177</v>
      </c>
      <c r="AN2410" s="179">
        <v>4.62579563084406</v>
      </c>
      <c r="AO2410" s="179">
        <v>4.52368093700644</v>
      </c>
      <c r="AP2410" s="179">
        <v>4.37050889625002</v>
      </c>
      <c r="AQ2410" s="179">
        <v>3.90078130459698</v>
      </c>
      <c r="AR2410" s="179">
        <v>3.34936195787384</v>
      </c>
      <c r="AS2410" s="177">
        <v>0.8</v>
      </c>
      <c r="AT2410" s="180">
        <v>1.03279753069761</v>
      </c>
      <c r="AU2410" s="181">
        <v>2403</v>
      </c>
    </row>
    <row r="2411" customHeight="1" spans="1:47">
      <c r="A2411" s="184" t="s">
        <v>2589</v>
      </c>
      <c r="B2411" s="185" t="s">
        <v>2744</v>
      </c>
      <c r="C2411" s="167" t="s">
        <v>2747</v>
      </c>
      <c r="D2411" s="186">
        <v>0</v>
      </c>
      <c r="E2411" s="186">
        <v>0.75</v>
      </c>
      <c r="F2411" s="186" t="s">
        <v>160</v>
      </c>
      <c r="G2411" s="186" t="s">
        <v>160</v>
      </c>
      <c r="H2411" s="186" t="s">
        <v>160</v>
      </c>
      <c r="I2411" s="186" t="s">
        <v>160</v>
      </c>
      <c r="J2411" s="186" t="s">
        <v>160</v>
      </c>
      <c r="K2411" s="186" t="s">
        <v>160</v>
      </c>
      <c r="L2411" s="171">
        <v>0.4505</v>
      </c>
      <c r="M2411" s="172">
        <v>17</v>
      </c>
      <c r="N2411" s="173">
        <v>110.4</v>
      </c>
      <c r="O2411" s="173">
        <v>21.2</v>
      </c>
      <c r="Q2411" s="175">
        <v>16.9</v>
      </c>
      <c r="S2411" s="174">
        <f t="shared" si="74"/>
        <v>1.144752</v>
      </c>
      <c r="T2411" s="177">
        <f t="shared" si="75"/>
        <v>-1</v>
      </c>
      <c r="U2411" s="203">
        <v>2.86</v>
      </c>
      <c r="V2411" s="203">
        <v>2.8</v>
      </c>
      <c r="W2411" s="203">
        <v>3.29</v>
      </c>
      <c r="X2411" s="203">
        <v>3.9</v>
      </c>
      <c r="Y2411" s="203">
        <v>4.49</v>
      </c>
      <c r="Z2411" s="203">
        <v>4.58</v>
      </c>
      <c r="AA2411" s="203">
        <v>4.71</v>
      </c>
      <c r="AB2411" s="203">
        <v>4.53</v>
      </c>
      <c r="AC2411" s="203">
        <v>4.43</v>
      </c>
      <c r="AD2411" s="203">
        <v>4.28</v>
      </c>
      <c r="AE2411" s="203">
        <v>3.82</v>
      </c>
      <c r="AF2411" s="203">
        <v>3.28</v>
      </c>
      <c r="AG2411" s="179">
        <v>2.91970075614631</v>
      </c>
      <c r="AH2411" s="179">
        <v>2.85844829273065</v>
      </c>
      <c r="AI2411" s="179">
        <v>3.35867674395852</v>
      </c>
      <c r="AJ2411" s="179">
        <v>3.98141012201769</v>
      </c>
      <c r="AK2411" s="179">
        <v>4.58372601227165</v>
      </c>
      <c r="AL2411" s="179">
        <v>4.67560470739514</v>
      </c>
      <c r="AM2411" s="179">
        <v>4.80831837812906</v>
      </c>
      <c r="AN2411" s="179">
        <v>4.62456098788209</v>
      </c>
      <c r="AO2411" s="179">
        <v>4.522473548856</v>
      </c>
      <c r="AP2411" s="179">
        <v>4.36934239031685</v>
      </c>
      <c r="AQ2411" s="179">
        <v>3.89974017079682</v>
      </c>
      <c r="AR2411" s="179">
        <v>3.34846800005591</v>
      </c>
      <c r="AS2411" s="177">
        <v>0.8</v>
      </c>
      <c r="AT2411" s="180">
        <v>1.03251922817434</v>
      </c>
      <c r="AU2411" s="181">
        <v>2404</v>
      </c>
    </row>
    <row r="2412" customHeight="1" spans="1:47">
      <c r="A2412" s="184" t="s">
        <v>2589</v>
      </c>
      <c r="B2412" s="185" t="s">
        <v>2744</v>
      </c>
      <c r="C2412" s="167" t="s">
        <v>2748</v>
      </c>
      <c r="D2412" s="186">
        <v>0</v>
      </c>
      <c r="E2412" s="186">
        <v>0.75</v>
      </c>
      <c r="F2412" s="186" t="s">
        <v>160</v>
      </c>
      <c r="G2412" s="186" t="s">
        <v>160</v>
      </c>
      <c r="H2412" s="186" t="s">
        <v>160</v>
      </c>
      <c r="I2412" s="186" t="s">
        <v>160</v>
      </c>
      <c r="J2412" s="186" t="s">
        <v>160</v>
      </c>
      <c r="K2412" s="186" t="s">
        <v>160</v>
      </c>
      <c r="L2412" s="171">
        <v>0.4505</v>
      </c>
      <c r="M2412" s="172">
        <v>11</v>
      </c>
      <c r="N2412" s="173">
        <v>110.47</v>
      </c>
      <c r="O2412" s="173">
        <v>21.23</v>
      </c>
      <c r="Q2412" s="175">
        <v>16.93</v>
      </c>
      <c r="S2412" s="174">
        <f t="shared" si="74"/>
        <v>1.144752</v>
      </c>
      <c r="T2412" s="177">
        <f t="shared" si="75"/>
        <v>-1</v>
      </c>
      <c r="U2412" s="203">
        <v>2.86</v>
      </c>
      <c r="V2412" s="203">
        <v>2.8</v>
      </c>
      <c r="W2412" s="203">
        <v>3.29</v>
      </c>
      <c r="X2412" s="203">
        <v>3.9</v>
      </c>
      <c r="Y2412" s="203">
        <v>4.49</v>
      </c>
      <c r="Z2412" s="203">
        <v>4.58</v>
      </c>
      <c r="AA2412" s="203">
        <v>4.71</v>
      </c>
      <c r="AB2412" s="203">
        <v>4.53</v>
      </c>
      <c r="AC2412" s="203">
        <v>4.43</v>
      </c>
      <c r="AD2412" s="203">
        <v>4.28</v>
      </c>
      <c r="AE2412" s="203">
        <v>3.82</v>
      </c>
      <c r="AF2412" s="203">
        <v>3.28</v>
      </c>
      <c r="AG2412" s="179">
        <v>2.92010049338197</v>
      </c>
      <c r="AH2412" s="179">
        <v>2.85883964387046</v>
      </c>
      <c r="AI2412" s="179">
        <v>3.35913658154779</v>
      </c>
      <c r="AJ2412" s="179">
        <v>3.98195521824814</v>
      </c>
      <c r="AK2412" s="179">
        <v>4.58435357177799</v>
      </c>
      <c r="AL2412" s="179">
        <v>4.67624484604526</v>
      </c>
      <c r="AM2412" s="179">
        <v>4.80897668665353</v>
      </c>
      <c r="AN2412" s="179">
        <v>4.625194138119</v>
      </c>
      <c r="AO2412" s="179">
        <v>4.52309272226648</v>
      </c>
      <c r="AP2412" s="179">
        <v>4.36994059848771</v>
      </c>
      <c r="AQ2412" s="179">
        <v>3.90027408556613</v>
      </c>
      <c r="AR2412" s="179">
        <v>3.34892643996254</v>
      </c>
      <c r="AS2412" s="177">
        <v>0.8</v>
      </c>
      <c r="AT2412" s="180">
        <v>1.03348063689111</v>
      </c>
      <c r="AU2412" s="181">
        <v>2405</v>
      </c>
    </row>
    <row r="2413" customHeight="1" spans="1:47">
      <c r="A2413" s="184" t="s">
        <v>2589</v>
      </c>
      <c r="B2413" s="185" t="s">
        <v>2744</v>
      </c>
      <c r="C2413" s="167" t="s">
        <v>2749</v>
      </c>
      <c r="D2413" s="186">
        <v>0</v>
      </c>
      <c r="E2413" s="186">
        <v>0.75</v>
      </c>
      <c r="F2413" s="186" t="s">
        <v>160</v>
      </c>
      <c r="G2413" s="186" t="s">
        <v>160</v>
      </c>
      <c r="H2413" s="186" t="s">
        <v>160</v>
      </c>
      <c r="I2413" s="186" t="s">
        <v>160</v>
      </c>
      <c r="J2413" s="186" t="s">
        <v>160</v>
      </c>
      <c r="K2413" s="186" t="s">
        <v>160</v>
      </c>
      <c r="L2413" s="171">
        <v>0.4505</v>
      </c>
      <c r="M2413" s="172">
        <v>35</v>
      </c>
      <c r="N2413" s="173">
        <v>110.32</v>
      </c>
      <c r="O2413" s="173">
        <v>21.27</v>
      </c>
      <c r="Q2413" s="175">
        <v>16.97</v>
      </c>
      <c r="S2413" s="174">
        <f t="shared" si="74"/>
        <v>1.144752</v>
      </c>
      <c r="T2413" s="177">
        <f t="shared" si="75"/>
        <v>-1</v>
      </c>
      <c r="U2413" s="203">
        <v>2.86</v>
      </c>
      <c r="V2413" s="203">
        <v>2.8</v>
      </c>
      <c r="W2413" s="203">
        <v>3.29</v>
      </c>
      <c r="X2413" s="203">
        <v>3.9</v>
      </c>
      <c r="Y2413" s="203">
        <v>4.49</v>
      </c>
      <c r="Z2413" s="203">
        <v>4.58</v>
      </c>
      <c r="AA2413" s="203">
        <v>4.71</v>
      </c>
      <c r="AB2413" s="203">
        <v>4.53</v>
      </c>
      <c r="AC2413" s="203">
        <v>4.43</v>
      </c>
      <c r="AD2413" s="203">
        <v>4.28</v>
      </c>
      <c r="AE2413" s="203">
        <v>3.82</v>
      </c>
      <c r="AF2413" s="203">
        <v>3.28</v>
      </c>
      <c r="AG2413" s="179">
        <v>2.92048024375585</v>
      </c>
      <c r="AH2413" s="179">
        <v>2.85921142745328</v>
      </c>
      <c r="AI2413" s="179">
        <v>3.35957342725761</v>
      </c>
      <c r="AJ2413" s="179">
        <v>3.98247305966707</v>
      </c>
      <c r="AK2413" s="179">
        <v>4.58494975330901</v>
      </c>
      <c r="AL2413" s="179">
        <v>4.67685297776287</v>
      </c>
      <c r="AM2413" s="179">
        <v>4.80960207975177</v>
      </c>
      <c r="AN2413" s="179">
        <v>4.62579563084406</v>
      </c>
      <c r="AO2413" s="179">
        <v>4.52368093700644</v>
      </c>
      <c r="AP2413" s="179">
        <v>4.37050889625002</v>
      </c>
      <c r="AQ2413" s="179">
        <v>3.90078130459698</v>
      </c>
      <c r="AR2413" s="179">
        <v>3.34936195787384</v>
      </c>
      <c r="AS2413" s="177">
        <v>0.8</v>
      </c>
      <c r="AT2413" s="180">
        <v>1.03190358925921</v>
      </c>
      <c r="AU2413" s="181">
        <v>2406</v>
      </c>
    </row>
    <row r="2414" customHeight="1" spans="1:47">
      <c r="A2414" s="184" t="s">
        <v>2589</v>
      </c>
      <c r="B2414" s="185" t="s">
        <v>2744</v>
      </c>
      <c r="C2414" s="167" t="s">
        <v>2750</v>
      </c>
      <c r="D2414" s="186">
        <v>0</v>
      </c>
      <c r="E2414" s="186">
        <v>0.75</v>
      </c>
      <c r="F2414" s="186" t="s">
        <v>160</v>
      </c>
      <c r="G2414" s="186" t="s">
        <v>160</v>
      </c>
      <c r="H2414" s="186" t="s">
        <v>160</v>
      </c>
      <c r="I2414" s="186" t="s">
        <v>160</v>
      </c>
      <c r="J2414" s="186" t="s">
        <v>160</v>
      </c>
      <c r="K2414" s="186" t="s">
        <v>160</v>
      </c>
      <c r="L2414" s="171">
        <v>0.4505</v>
      </c>
      <c r="M2414" s="172">
        <v>19</v>
      </c>
      <c r="N2414" s="173">
        <v>110.25</v>
      </c>
      <c r="O2414" s="173">
        <v>21.38</v>
      </c>
      <c r="Q2414" s="175">
        <v>17.18</v>
      </c>
      <c r="S2414" s="174">
        <f t="shared" si="74"/>
        <v>1.144752</v>
      </c>
      <c r="T2414" s="177">
        <f t="shared" si="75"/>
        <v>-1</v>
      </c>
      <c r="U2414" s="203">
        <v>2.86</v>
      </c>
      <c r="V2414" s="203">
        <v>2.8</v>
      </c>
      <c r="W2414" s="203">
        <v>3.29</v>
      </c>
      <c r="X2414" s="203">
        <v>3.9</v>
      </c>
      <c r="Y2414" s="203">
        <v>4.49</v>
      </c>
      <c r="Z2414" s="203">
        <v>4.58</v>
      </c>
      <c r="AA2414" s="203">
        <v>4.71</v>
      </c>
      <c r="AB2414" s="203">
        <v>4.53</v>
      </c>
      <c r="AC2414" s="203">
        <v>4.43</v>
      </c>
      <c r="AD2414" s="203">
        <v>4.28</v>
      </c>
      <c r="AE2414" s="203">
        <v>3.82</v>
      </c>
      <c r="AF2414" s="203">
        <v>3.28</v>
      </c>
      <c r="AG2414" s="179">
        <v>2.92361818105581</v>
      </c>
      <c r="AH2414" s="179">
        <v>2.86228353390079</v>
      </c>
      <c r="AI2414" s="179">
        <v>3.36318315233343</v>
      </c>
      <c r="AJ2414" s="179">
        <v>3.9867520650761</v>
      </c>
      <c r="AK2414" s="179">
        <v>4.58987609543377</v>
      </c>
      <c r="AL2414" s="179">
        <v>4.6818780661663</v>
      </c>
      <c r="AM2414" s="179">
        <v>4.81476980166883</v>
      </c>
      <c r="AN2414" s="179">
        <v>4.63076586020378</v>
      </c>
      <c r="AO2414" s="179">
        <v>4.52854144827875</v>
      </c>
      <c r="AP2414" s="179">
        <v>4.37520483039121</v>
      </c>
      <c r="AQ2414" s="179">
        <v>3.90497253553608</v>
      </c>
      <c r="AR2414" s="179">
        <v>3.35296071114093</v>
      </c>
      <c r="AS2414" s="177">
        <v>0.8</v>
      </c>
      <c r="AT2414" s="180">
        <v>1.02393955129009</v>
      </c>
      <c r="AU2414" s="181">
        <v>2407</v>
      </c>
    </row>
    <row r="2415" customHeight="1" spans="1:47">
      <c r="A2415" s="184" t="s">
        <v>2589</v>
      </c>
      <c r="B2415" s="185" t="s">
        <v>2744</v>
      </c>
      <c r="C2415" s="167" t="s">
        <v>2751</v>
      </c>
      <c r="D2415" s="186">
        <v>0</v>
      </c>
      <c r="E2415" s="186">
        <v>0.75</v>
      </c>
      <c r="F2415" s="186" t="s">
        <v>160</v>
      </c>
      <c r="G2415" s="186" t="s">
        <v>160</v>
      </c>
      <c r="H2415" s="186" t="s">
        <v>160</v>
      </c>
      <c r="I2415" s="186" t="s">
        <v>160</v>
      </c>
      <c r="J2415" s="186" t="s">
        <v>160</v>
      </c>
      <c r="K2415" s="186" t="s">
        <v>160</v>
      </c>
      <c r="L2415" s="171">
        <v>0.4505</v>
      </c>
      <c r="M2415" s="172">
        <v>66</v>
      </c>
      <c r="N2415" s="173">
        <v>110.17</v>
      </c>
      <c r="O2415" s="173">
        <v>20.33</v>
      </c>
      <c r="Q2415" s="175">
        <v>14.93</v>
      </c>
      <c r="S2415" s="174">
        <f t="shared" si="74"/>
        <v>1.293536</v>
      </c>
      <c r="T2415" s="177">
        <f t="shared" si="75"/>
        <v>-1</v>
      </c>
      <c r="U2415" s="203">
        <v>3.21</v>
      </c>
      <c r="V2415" s="203">
        <v>3.45</v>
      </c>
      <c r="W2415" s="203">
        <v>4.11</v>
      </c>
      <c r="X2415" s="203">
        <v>4.95</v>
      </c>
      <c r="Y2415" s="203">
        <v>5.32</v>
      </c>
      <c r="Z2415" s="203">
        <v>5.42</v>
      </c>
      <c r="AA2415" s="203">
        <v>5.54</v>
      </c>
      <c r="AB2415" s="203">
        <v>4.99</v>
      </c>
      <c r="AC2415" s="203">
        <v>4.62</v>
      </c>
      <c r="AD2415" s="203">
        <v>4.34</v>
      </c>
      <c r="AE2415" s="203">
        <v>3.84</v>
      </c>
      <c r="AF2415" s="203">
        <v>3.31</v>
      </c>
      <c r="AG2415" s="179">
        <v>3.25955198772976</v>
      </c>
      <c r="AH2415" s="179">
        <v>3.50325680924226</v>
      </c>
      <c r="AI2415" s="179">
        <v>4.17344506840165</v>
      </c>
      <c r="AJ2415" s="179">
        <v>5.02641194369542</v>
      </c>
      <c r="AK2415" s="179">
        <v>5.4021235435272</v>
      </c>
      <c r="AL2415" s="179">
        <v>5.50366721915741</v>
      </c>
      <c r="AM2415" s="179">
        <v>5.62551962991366</v>
      </c>
      <c r="AN2415" s="179">
        <v>5.06702941394751</v>
      </c>
      <c r="AO2415" s="179">
        <v>4.69131781411573</v>
      </c>
      <c r="AP2415" s="179">
        <v>4.40699552235114</v>
      </c>
      <c r="AQ2415" s="179">
        <v>3.89927714420008</v>
      </c>
      <c r="AR2415" s="179">
        <v>3.36109566335997</v>
      </c>
      <c r="AS2415" s="177">
        <v>0.8</v>
      </c>
      <c r="AT2415" s="180">
        <v>1.0266902822471</v>
      </c>
      <c r="AU2415" s="181">
        <v>2408</v>
      </c>
    </row>
    <row r="2416" customHeight="1" spans="1:47">
      <c r="A2416" s="184" t="s">
        <v>2589</v>
      </c>
      <c r="B2416" s="185" t="s">
        <v>2744</v>
      </c>
      <c r="C2416" s="167" t="s">
        <v>2752</v>
      </c>
      <c r="D2416" s="186">
        <v>0</v>
      </c>
      <c r="E2416" s="186">
        <v>0.75</v>
      </c>
      <c r="F2416" s="186" t="s">
        <v>160</v>
      </c>
      <c r="G2416" s="186" t="s">
        <v>160</v>
      </c>
      <c r="H2416" s="186" t="s">
        <v>160</v>
      </c>
      <c r="I2416" s="186" t="s">
        <v>160</v>
      </c>
      <c r="J2416" s="186" t="s">
        <v>160</v>
      </c>
      <c r="K2416" s="186" t="s">
        <v>160</v>
      </c>
      <c r="L2416" s="171">
        <v>0.4505</v>
      </c>
      <c r="M2416" s="172">
        <v>29</v>
      </c>
      <c r="N2416" s="173">
        <v>110.27</v>
      </c>
      <c r="O2416" s="173">
        <v>21.62</v>
      </c>
      <c r="Q2416" s="175">
        <v>17.52</v>
      </c>
      <c r="S2416" s="174">
        <f t="shared" si="74"/>
        <v>1.144752</v>
      </c>
      <c r="T2416" s="177">
        <f t="shared" si="75"/>
        <v>-1</v>
      </c>
      <c r="U2416" s="203">
        <v>2.86</v>
      </c>
      <c r="V2416" s="203">
        <v>2.8</v>
      </c>
      <c r="W2416" s="203">
        <v>3.29</v>
      </c>
      <c r="X2416" s="203">
        <v>3.9</v>
      </c>
      <c r="Y2416" s="203">
        <v>4.49</v>
      </c>
      <c r="Z2416" s="203">
        <v>4.58</v>
      </c>
      <c r="AA2416" s="203">
        <v>4.71</v>
      </c>
      <c r="AB2416" s="203">
        <v>4.53</v>
      </c>
      <c r="AC2416" s="203">
        <v>4.43</v>
      </c>
      <c r="AD2416" s="203">
        <v>4.28</v>
      </c>
      <c r="AE2416" s="203">
        <v>3.82</v>
      </c>
      <c r="AF2416" s="203">
        <v>3.28</v>
      </c>
      <c r="AG2416" s="179">
        <v>2.92677610521755</v>
      </c>
      <c r="AH2416" s="179">
        <v>2.86537520790529</v>
      </c>
      <c r="AI2416" s="179">
        <v>3.36681586928872</v>
      </c>
      <c r="AJ2416" s="179">
        <v>3.99105832529666</v>
      </c>
      <c r="AK2416" s="179">
        <v>4.59483381553385</v>
      </c>
      <c r="AL2416" s="179">
        <v>4.68693516150223</v>
      </c>
      <c r="AM2416" s="179">
        <v>4.81997043901212</v>
      </c>
      <c r="AN2416" s="179">
        <v>4.63576774707535</v>
      </c>
      <c r="AO2416" s="179">
        <v>4.53343291822159</v>
      </c>
      <c r="AP2416" s="179">
        <v>4.37993067494095</v>
      </c>
      <c r="AQ2416" s="179">
        <v>3.90919046221365</v>
      </c>
      <c r="AR2416" s="179">
        <v>3.35658238640334</v>
      </c>
      <c r="AS2416" s="177">
        <v>0.8</v>
      </c>
      <c r="AT2416" s="180">
        <v>1.05400747361906</v>
      </c>
      <c r="AU2416" s="181">
        <v>2409</v>
      </c>
    </row>
    <row r="2417" customHeight="1" spans="1:47">
      <c r="A2417" s="184" t="s">
        <v>2589</v>
      </c>
      <c r="B2417" s="185" t="s">
        <v>2744</v>
      </c>
      <c r="C2417" s="167" t="s">
        <v>2753</v>
      </c>
      <c r="D2417" s="186">
        <v>0</v>
      </c>
      <c r="E2417" s="186">
        <v>0.75</v>
      </c>
      <c r="F2417" s="186" t="s">
        <v>160</v>
      </c>
      <c r="G2417" s="186" t="s">
        <v>160</v>
      </c>
      <c r="H2417" s="186" t="s">
        <v>160</v>
      </c>
      <c r="I2417" s="186" t="s">
        <v>160</v>
      </c>
      <c r="J2417" s="186" t="s">
        <v>160</v>
      </c>
      <c r="K2417" s="186" t="s">
        <v>160</v>
      </c>
      <c r="L2417" s="171">
        <v>0.4505</v>
      </c>
      <c r="M2417" s="172">
        <v>15</v>
      </c>
      <c r="N2417" s="173">
        <v>110.08</v>
      </c>
      <c r="O2417" s="173">
        <v>20.92</v>
      </c>
      <c r="Q2417" s="175">
        <v>15.72</v>
      </c>
      <c r="S2417" s="174">
        <f t="shared" si="74"/>
        <v>1.293536</v>
      </c>
      <c r="T2417" s="177">
        <f t="shared" si="75"/>
        <v>-1</v>
      </c>
      <c r="U2417" s="203">
        <v>3.21</v>
      </c>
      <c r="V2417" s="203">
        <v>3.45</v>
      </c>
      <c r="W2417" s="203">
        <v>4.11</v>
      </c>
      <c r="X2417" s="203">
        <v>4.95</v>
      </c>
      <c r="Y2417" s="203">
        <v>5.32</v>
      </c>
      <c r="Z2417" s="203">
        <v>5.42</v>
      </c>
      <c r="AA2417" s="203">
        <v>5.54</v>
      </c>
      <c r="AB2417" s="203">
        <v>4.99</v>
      </c>
      <c r="AC2417" s="203">
        <v>4.62</v>
      </c>
      <c r="AD2417" s="203">
        <v>4.34</v>
      </c>
      <c r="AE2417" s="203">
        <v>3.84</v>
      </c>
      <c r="AF2417" s="203">
        <v>3.31</v>
      </c>
      <c r="AG2417" s="179">
        <v>3.26739374860847</v>
      </c>
      <c r="AH2417" s="179">
        <v>3.51168486999975</v>
      </c>
      <c r="AI2417" s="179">
        <v>4.18348545382579</v>
      </c>
      <c r="AJ2417" s="179">
        <v>5.0385043786953</v>
      </c>
      <c r="AK2417" s="179">
        <v>5.41511985750687</v>
      </c>
      <c r="AL2417" s="179">
        <v>5.51690782475324</v>
      </c>
      <c r="AM2417" s="179">
        <v>5.63905338544888</v>
      </c>
      <c r="AN2417" s="179">
        <v>5.07921956559385</v>
      </c>
      <c r="AO2417" s="179">
        <v>4.70260408678228</v>
      </c>
      <c r="AP2417" s="179">
        <v>4.41759777849244</v>
      </c>
      <c r="AQ2417" s="179">
        <v>3.90865794226059</v>
      </c>
      <c r="AR2417" s="179">
        <v>3.36918171585484</v>
      </c>
      <c r="AS2417" s="177">
        <v>0.8</v>
      </c>
      <c r="AT2417" s="180">
        <v>1.0391375425264</v>
      </c>
      <c r="AU2417" s="181">
        <v>2410</v>
      </c>
    </row>
    <row r="2418" customHeight="1" spans="1:47">
      <c r="A2418" s="184" t="s">
        <v>2589</v>
      </c>
      <c r="B2418" s="185" t="s">
        <v>2744</v>
      </c>
      <c r="C2418" s="167" t="s">
        <v>2754</v>
      </c>
      <c r="D2418" s="186">
        <v>0</v>
      </c>
      <c r="E2418" s="186">
        <v>0.75</v>
      </c>
      <c r="F2418" s="186" t="s">
        <v>160</v>
      </c>
      <c r="G2418" s="186" t="s">
        <v>160</v>
      </c>
      <c r="H2418" s="186" t="s">
        <v>160</v>
      </c>
      <c r="I2418" s="186" t="s">
        <v>160</v>
      </c>
      <c r="J2418" s="186" t="s">
        <v>160</v>
      </c>
      <c r="K2418" s="186" t="s">
        <v>160</v>
      </c>
      <c r="L2418" s="171">
        <v>0.4505</v>
      </c>
      <c r="M2418" s="172">
        <v>7</v>
      </c>
      <c r="N2418" s="173">
        <v>110.77</v>
      </c>
      <c r="O2418" s="173">
        <v>21.43</v>
      </c>
      <c r="Q2418" s="175">
        <v>17.33</v>
      </c>
      <c r="S2418" s="174">
        <f t="shared" si="74"/>
        <v>1.144752</v>
      </c>
      <c r="T2418" s="177">
        <f t="shared" si="75"/>
        <v>-1</v>
      </c>
      <c r="U2418" s="203">
        <v>2.86</v>
      </c>
      <c r="V2418" s="203">
        <v>2.8</v>
      </c>
      <c r="W2418" s="203">
        <v>3.29</v>
      </c>
      <c r="X2418" s="203">
        <v>3.9</v>
      </c>
      <c r="Y2418" s="203">
        <v>4.49</v>
      </c>
      <c r="Z2418" s="203">
        <v>4.58</v>
      </c>
      <c r="AA2418" s="203">
        <v>4.71</v>
      </c>
      <c r="AB2418" s="203">
        <v>4.53</v>
      </c>
      <c r="AC2418" s="203">
        <v>4.43</v>
      </c>
      <c r="AD2418" s="203">
        <v>4.28</v>
      </c>
      <c r="AE2418" s="203">
        <v>3.82</v>
      </c>
      <c r="AF2418" s="203">
        <v>3.28</v>
      </c>
      <c r="AG2418" s="179">
        <v>2.92443764238892</v>
      </c>
      <c r="AH2418" s="179">
        <v>2.8630858037374</v>
      </c>
      <c r="AI2418" s="179">
        <v>3.36412581939145</v>
      </c>
      <c r="AJ2418" s="179">
        <v>3.98786951234853</v>
      </c>
      <c r="AK2418" s="179">
        <v>4.59116259242176</v>
      </c>
      <c r="AL2418" s="179">
        <v>4.68319035039904</v>
      </c>
      <c r="AM2418" s="179">
        <v>4.81611933414399</v>
      </c>
      <c r="AN2418" s="179">
        <v>4.63206381818944</v>
      </c>
      <c r="AO2418" s="179">
        <v>4.52981075377025</v>
      </c>
      <c r="AP2418" s="179">
        <v>4.37643115714146</v>
      </c>
      <c r="AQ2418" s="179">
        <v>3.90606706081317</v>
      </c>
      <c r="AR2418" s="179">
        <v>3.35390051294953</v>
      </c>
      <c r="AS2418" s="177">
        <v>0.8</v>
      </c>
      <c r="AT2418" s="180">
        <v>1.0391375425264</v>
      </c>
      <c r="AU2418" s="181">
        <v>2411</v>
      </c>
    </row>
    <row r="2419" customHeight="1" spans="1:47">
      <c r="A2419" s="184" t="s">
        <v>2755</v>
      </c>
      <c r="B2419" s="185" t="s">
        <v>2756</v>
      </c>
      <c r="C2419" s="167" t="s">
        <v>2757</v>
      </c>
      <c r="D2419" s="186">
        <v>0</v>
      </c>
      <c r="E2419" s="186">
        <v>0.75</v>
      </c>
      <c r="F2419" s="186" t="s">
        <v>160</v>
      </c>
      <c r="G2419" s="186" t="s">
        <v>160</v>
      </c>
      <c r="H2419" s="186" t="s">
        <v>160</v>
      </c>
      <c r="I2419" s="186" t="s">
        <v>160</v>
      </c>
      <c r="J2419" s="186" t="s">
        <v>160</v>
      </c>
      <c r="K2419" s="186" t="s">
        <v>160</v>
      </c>
      <c r="L2419" s="171">
        <v>0</v>
      </c>
      <c r="M2419" s="172">
        <v>3660</v>
      </c>
      <c r="N2419" s="173">
        <v>91.13</v>
      </c>
      <c r="O2419" s="173">
        <v>29.65</v>
      </c>
      <c r="Q2419" s="175">
        <v>32.45</v>
      </c>
      <c r="S2419" s="174">
        <f t="shared" si="74"/>
        <v>1.614984</v>
      </c>
      <c r="T2419" s="177">
        <f t="shared" si="75"/>
        <v>-1</v>
      </c>
      <c r="U2419" s="203">
        <v>4.5</v>
      </c>
      <c r="V2419" s="203">
        <v>5.15</v>
      </c>
      <c r="W2419" s="203">
        <v>5.89</v>
      </c>
      <c r="X2419" s="203">
        <v>6.33</v>
      </c>
      <c r="Y2419" s="203">
        <v>6.66</v>
      </c>
      <c r="Z2419" s="203">
        <v>6.54</v>
      </c>
      <c r="AA2419" s="203">
        <v>5.95</v>
      </c>
      <c r="AB2419" s="203">
        <v>5.46</v>
      </c>
      <c r="AC2419" s="203">
        <v>5.26</v>
      </c>
      <c r="AD2419" s="203">
        <v>5.42</v>
      </c>
      <c r="AE2419" s="203">
        <v>4.85</v>
      </c>
      <c r="AF2419" s="203">
        <v>4.35</v>
      </c>
      <c r="AG2419" s="179">
        <v>5.07736547235143</v>
      </c>
      <c r="AH2419" s="179">
        <v>5.81076270724664</v>
      </c>
      <c r="AI2419" s="179">
        <v>6.64570725158887</v>
      </c>
      <c r="AJ2419" s="179">
        <v>7.14216076444101</v>
      </c>
      <c r="AK2419" s="179">
        <v>7.51450089908011</v>
      </c>
      <c r="AL2419" s="179">
        <v>7.37910448648408</v>
      </c>
      <c r="AM2419" s="179">
        <v>6.71340545788689</v>
      </c>
      <c r="AN2419" s="179">
        <v>6.16053677311973</v>
      </c>
      <c r="AO2419" s="179">
        <v>5.93487608545967</v>
      </c>
      <c r="AP2419" s="179">
        <v>6.11540463558772</v>
      </c>
      <c r="AQ2419" s="179">
        <v>5.47227167575654</v>
      </c>
      <c r="AR2419" s="179">
        <v>4.90811995660638</v>
      </c>
      <c r="AS2419" s="177">
        <v>0.8</v>
      </c>
      <c r="AT2419" s="180">
        <v>1.05421357984266</v>
      </c>
      <c r="AU2419" s="181">
        <v>2412</v>
      </c>
    </row>
    <row r="2420" customHeight="1" spans="1:47">
      <c r="A2420" s="184" t="s">
        <v>2755</v>
      </c>
      <c r="B2420" s="185" t="s">
        <v>2756</v>
      </c>
      <c r="C2420" s="167" t="s">
        <v>2758</v>
      </c>
      <c r="D2420" s="186">
        <v>0</v>
      </c>
      <c r="E2420" s="186">
        <v>0.75</v>
      </c>
      <c r="F2420" s="186" t="s">
        <v>160</v>
      </c>
      <c r="G2420" s="186" t="s">
        <v>160</v>
      </c>
      <c r="H2420" s="186" t="s">
        <v>160</v>
      </c>
      <c r="I2420" s="186" t="s">
        <v>160</v>
      </c>
      <c r="J2420" s="186" t="s">
        <v>160</v>
      </c>
      <c r="K2420" s="186" t="s">
        <v>160</v>
      </c>
      <c r="L2420" s="171">
        <v>0</v>
      </c>
      <c r="M2420" s="172">
        <v>3656</v>
      </c>
      <c r="N2420" s="173">
        <v>91.13</v>
      </c>
      <c r="O2420" s="173">
        <v>29.65</v>
      </c>
      <c r="Q2420" s="175">
        <v>32.45</v>
      </c>
      <c r="S2420" s="174">
        <f t="shared" si="74"/>
        <v>1.614984</v>
      </c>
      <c r="T2420" s="177">
        <f t="shared" si="75"/>
        <v>-1</v>
      </c>
      <c r="U2420" s="203">
        <v>4.5</v>
      </c>
      <c r="V2420" s="203">
        <v>5.15</v>
      </c>
      <c r="W2420" s="203">
        <v>5.89</v>
      </c>
      <c r="X2420" s="203">
        <v>6.33</v>
      </c>
      <c r="Y2420" s="203">
        <v>6.66</v>
      </c>
      <c r="Z2420" s="203">
        <v>6.54</v>
      </c>
      <c r="AA2420" s="203">
        <v>5.95</v>
      </c>
      <c r="AB2420" s="203">
        <v>5.46</v>
      </c>
      <c r="AC2420" s="203">
        <v>5.26</v>
      </c>
      <c r="AD2420" s="203">
        <v>5.42</v>
      </c>
      <c r="AE2420" s="203">
        <v>4.85</v>
      </c>
      <c r="AF2420" s="203">
        <v>4.35</v>
      </c>
      <c r="AG2420" s="179">
        <v>5.07736547235143</v>
      </c>
      <c r="AH2420" s="179">
        <v>5.81076270724664</v>
      </c>
      <c r="AI2420" s="179">
        <v>6.64570725158887</v>
      </c>
      <c r="AJ2420" s="179">
        <v>7.14216076444101</v>
      </c>
      <c r="AK2420" s="179">
        <v>7.51450089908011</v>
      </c>
      <c r="AL2420" s="179">
        <v>7.37910448648408</v>
      </c>
      <c r="AM2420" s="179">
        <v>6.71340545788689</v>
      </c>
      <c r="AN2420" s="179">
        <v>6.16053677311973</v>
      </c>
      <c r="AO2420" s="179">
        <v>5.93487608545967</v>
      </c>
      <c r="AP2420" s="179">
        <v>6.11540463558772</v>
      </c>
      <c r="AQ2420" s="179">
        <v>5.47227167575654</v>
      </c>
      <c r="AR2420" s="179">
        <v>4.90811995660638</v>
      </c>
      <c r="AS2420" s="177">
        <v>0.8</v>
      </c>
      <c r="AT2420" s="180">
        <v>1.07657265700978</v>
      </c>
      <c r="AU2420" s="181">
        <v>2413</v>
      </c>
    </row>
    <row r="2421" customHeight="1" spans="1:47">
      <c r="A2421" s="184" t="s">
        <v>2755</v>
      </c>
      <c r="B2421" s="185" t="s">
        <v>2756</v>
      </c>
      <c r="C2421" s="167" t="s">
        <v>2759</v>
      </c>
      <c r="D2421" s="186">
        <v>0</v>
      </c>
      <c r="E2421" s="186">
        <v>0.75</v>
      </c>
      <c r="F2421" s="186" t="s">
        <v>160</v>
      </c>
      <c r="G2421" s="186" t="s">
        <v>160</v>
      </c>
      <c r="H2421" s="186" t="s">
        <v>160</v>
      </c>
      <c r="I2421" s="186" t="s">
        <v>160</v>
      </c>
      <c r="J2421" s="186" t="s">
        <v>160</v>
      </c>
      <c r="K2421" s="186" t="s">
        <v>160</v>
      </c>
      <c r="L2421" s="171">
        <v>0</v>
      </c>
      <c r="M2421" s="172">
        <v>3759</v>
      </c>
      <c r="N2421" s="173">
        <v>91.25</v>
      </c>
      <c r="O2421" s="173">
        <v>29.9</v>
      </c>
      <c r="Q2421" s="175">
        <v>32.8</v>
      </c>
      <c r="S2421" s="174">
        <f t="shared" si="74"/>
        <v>1.614984</v>
      </c>
      <c r="T2421" s="177">
        <f t="shared" si="75"/>
        <v>-1</v>
      </c>
      <c r="U2421" s="203">
        <v>4.5</v>
      </c>
      <c r="V2421" s="203">
        <v>5.15</v>
      </c>
      <c r="W2421" s="203">
        <v>5.89</v>
      </c>
      <c r="X2421" s="203">
        <v>6.33</v>
      </c>
      <c r="Y2421" s="203">
        <v>6.66</v>
      </c>
      <c r="Z2421" s="203">
        <v>6.54</v>
      </c>
      <c r="AA2421" s="203">
        <v>5.95</v>
      </c>
      <c r="AB2421" s="203">
        <v>5.46</v>
      </c>
      <c r="AC2421" s="203">
        <v>5.26</v>
      </c>
      <c r="AD2421" s="203">
        <v>5.42</v>
      </c>
      <c r="AE2421" s="203">
        <v>4.85</v>
      </c>
      <c r="AF2421" s="203">
        <v>4.35</v>
      </c>
      <c r="AG2421" s="179">
        <v>5.09477493275475</v>
      </c>
      <c r="AH2421" s="179">
        <v>5.830686867486</v>
      </c>
      <c r="AI2421" s="179">
        <v>6.66849430087233</v>
      </c>
      <c r="AJ2421" s="179">
        <v>7.16665007207502</v>
      </c>
      <c r="AK2421" s="179">
        <v>7.54026690047703</v>
      </c>
      <c r="AL2421" s="179">
        <v>7.40440623560357</v>
      </c>
      <c r="AM2421" s="179">
        <v>6.73642463330906</v>
      </c>
      <c r="AN2421" s="179">
        <v>6.18166025174243</v>
      </c>
      <c r="AO2421" s="179">
        <v>5.95522581028667</v>
      </c>
      <c r="AP2421" s="179">
        <v>6.13637336345128</v>
      </c>
      <c r="AQ2421" s="179">
        <v>5.49103520530234</v>
      </c>
      <c r="AR2421" s="179">
        <v>4.92494910166293</v>
      </c>
      <c r="AS2421" s="177">
        <v>0.8</v>
      </c>
      <c r="AT2421" s="180">
        <v>1.07229505919172</v>
      </c>
      <c r="AU2421" s="181">
        <v>2414</v>
      </c>
    </row>
    <row r="2422" customHeight="1" spans="1:47">
      <c r="A2422" s="184" t="s">
        <v>2755</v>
      </c>
      <c r="B2422" s="185" t="s">
        <v>2756</v>
      </c>
      <c r="C2422" s="167" t="s">
        <v>2760</v>
      </c>
      <c r="D2422" s="186">
        <v>0</v>
      </c>
      <c r="E2422" s="186">
        <v>0.75</v>
      </c>
      <c r="F2422" s="186" t="s">
        <v>160</v>
      </c>
      <c r="G2422" s="186" t="s">
        <v>160</v>
      </c>
      <c r="H2422" s="186" t="s">
        <v>160</v>
      </c>
      <c r="I2422" s="186" t="s">
        <v>160</v>
      </c>
      <c r="J2422" s="186" t="s">
        <v>160</v>
      </c>
      <c r="K2422" s="186" t="s">
        <v>160</v>
      </c>
      <c r="L2422" s="171">
        <v>0</v>
      </c>
      <c r="M2422" s="172">
        <v>4293</v>
      </c>
      <c r="N2422" s="173">
        <v>91.1</v>
      </c>
      <c r="O2422" s="173">
        <v>30.48</v>
      </c>
      <c r="Q2422" s="175">
        <v>29.88</v>
      </c>
      <c r="S2422" s="174">
        <f t="shared" si="74"/>
        <v>1.473736</v>
      </c>
      <c r="T2422" s="177">
        <f t="shared" si="75"/>
        <v>-1</v>
      </c>
      <c r="U2422" s="203">
        <v>3.73</v>
      </c>
      <c r="V2422" s="203">
        <v>4.46</v>
      </c>
      <c r="W2422" s="203">
        <v>5.26</v>
      </c>
      <c r="X2422" s="203">
        <v>5.82</v>
      </c>
      <c r="Y2422" s="203">
        <v>6.32</v>
      </c>
      <c r="Z2422" s="203">
        <v>6.27</v>
      </c>
      <c r="AA2422" s="203">
        <v>5.87</v>
      </c>
      <c r="AB2422" s="203">
        <v>5.42</v>
      </c>
      <c r="AC2422" s="203">
        <v>5.01</v>
      </c>
      <c r="AD2422" s="203">
        <v>4.75</v>
      </c>
      <c r="AE2422" s="203">
        <v>4.09</v>
      </c>
      <c r="AF2422" s="203">
        <v>3.54</v>
      </c>
      <c r="AG2422" s="179">
        <v>4.10984985099095</v>
      </c>
      <c r="AH2422" s="179">
        <v>4.91419043845031</v>
      </c>
      <c r="AI2422" s="179">
        <v>5.79565957539206</v>
      </c>
      <c r="AJ2422" s="179">
        <v>6.4126879712513</v>
      </c>
      <c r="AK2422" s="179">
        <v>6.96360618183989</v>
      </c>
      <c r="AL2422" s="179">
        <v>6.90851436078103</v>
      </c>
      <c r="AM2422" s="179">
        <v>6.46777979231016</v>
      </c>
      <c r="AN2422" s="179">
        <v>5.97195340278042</v>
      </c>
      <c r="AO2422" s="179">
        <v>5.52020047009776</v>
      </c>
      <c r="AP2422" s="179">
        <v>5.23372300059169</v>
      </c>
      <c r="AQ2422" s="179">
        <v>4.50651096261474</v>
      </c>
      <c r="AR2422" s="179">
        <v>3.90050093096728</v>
      </c>
      <c r="AS2422" s="177">
        <v>0.8</v>
      </c>
      <c r="AT2422" s="180">
        <v>1.07109586937606</v>
      </c>
      <c r="AU2422" s="181">
        <v>2415</v>
      </c>
    </row>
    <row r="2423" customHeight="1" spans="1:47">
      <c r="A2423" s="184" t="s">
        <v>2755</v>
      </c>
      <c r="B2423" s="185" t="s">
        <v>2756</v>
      </c>
      <c r="C2423" s="167" t="s">
        <v>2761</v>
      </c>
      <c r="D2423" s="186">
        <v>0</v>
      </c>
      <c r="E2423" s="186">
        <v>0.75</v>
      </c>
      <c r="F2423" s="186" t="s">
        <v>160</v>
      </c>
      <c r="G2423" s="186" t="s">
        <v>160</v>
      </c>
      <c r="H2423" s="186" t="s">
        <v>160</v>
      </c>
      <c r="I2423" s="186" t="s">
        <v>160</v>
      </c>
      <c r="J2423" s="186" t="s">
        <v>160</v>
      </c>
      <c r="K2423" s="186" t="s">
        <v>160</v>
      </c>
      <c r="L2423" s="171">
        <v>0</v>
      </c>
      <c r="M2423" s="172">
        <v>3818</v>
      </c>
      <c r="N2423" s="173">
        <v>90.15</v>
      </c>
      <c r="O2423" s="173">
        <v>29.45</v>
      </c>
      <c r="Q2423" s="175">
        <v>31.75</v>
      </c>
      <c r="S2423" s="174">
        <f t="shared" si="74"/>
        <v>1.579968</v>
      </c>
      <c r="T2423" s="177">
        <f t="shared" si="75"/>
        <v>-1</v>
      </c>
      <c r="U2423" s="203">
        <v>4.35</v>
      </c>
      <c r="V2423" s="203">
        <v>5.02</v>
      </c>
      <c r="W2423" s="203">
        <v>5.82</v>
      </c>
      <c r="X2423" s="203">
        <v>6.27</v>
      </c>
      <c r="Y2423" s="203">
        <v>6.53</v>
      </c>
      <c r="Z2423" s="203">
        <v>6.37</v>
      </c>
      <c r="AA2423" s="203">
        <v>5.81</v>
      </c>
      <c r="AB2423" s="203">
        <v>5.37</v>
      </c>
      <c r="AC2423" s="203">
        <v>5.12</v>
      </c>
      <c r="AD2423" s="203">
        <v>5.31</v>
      </c>
      <c r="AE2423" s="203">
        <v>4.74</v>
      </c>
      <c r="AF2423" s="203">
        <v>4.21</v>
      </c>
      <c r="AG2423" s="179">
        <v>4.87273742253008</v>
      </c>
      <c r="AH2423" s="179">
        <v>5.62325100255195</v>
      </c>
      <c r="AI2423" s="179">
        <v>6.51938662048852</v>
      </c>
      <c r="AJ2423" s="179">
        <v>7.02346290557784</v>
      </c>
      <c r="AK2423" s="179">
        <v>7.31470698140722</v>
      </c>
      <c r="AL2423" s="179">
        <v>7.13547985781991</v>
      </c>
      <c r="AM2423" s="179">
        <v>6.50818492526431</v>
      </c>
      <c r="AN2423" s="179">
        <v>6.0153103353992</v>
      </c>
      <c r="AO2423" s="179">
        <v>5.73526795479402</v>
      </c>
      <c r="AP2423" s="179">
        <v>5.94810016405396</v>
      </c>
      <c r="AQ2423" s="179">
        <v>5.30960353627415</v>
      </c>
      <c r="AR2423" s="179">
        <v>4.71591368939118</v>
      </c>
      <c r="AS2423" s="177">
        <v>0.8</v>
      </c>
      <c r="AT2423" s="180">
        <v>1.0955678492581</v>
      </c>
      <c r="AU2423" s="181">
        <v>2416</v>
      </c>
    </row>
    <row r="2424" customHeight="1" spans="1:47">
      <c r="A2424" s="184" t="s">
        <v>2755</v>
      </c>
      <c r="B2424" s="185" t="s">
        <v>2756</v>
      </c>
      <c r="C2424" s="167" t="s">
        <v>2762</v>
      </c>
      <c r="D2424" s="186">
        <v>0</v>
      </c>
      <c r="E2424" s="186">
        <v>0.75</v>
      </c>
      <c r="F2424" s="186" t="s">
        <v>160</v>
      </c>
      <c r="G2424" s="186" t="s">
        <v>160</v>
      </c>
      <c r="H2424" s="186" t="s">
        <v>160</v>
      </c>
      <c r="I2424" s="186" t="s">
        <v>160</v>
      </c>
      <c r="J2424" s="186" t="s">
        <v>160</v>
      </c>
      <c r="K2424" s="186" t="s">
        <v>160</v>
      </c>
      <c r="L2424" s="171">
        <v>0</v>
      </c>
      <c r="M2424" s="172">
        <v>3594</v>
      </c>
      <c r="N2424" s="173">
        <v>90.73</v>
      </c>
      <c r="O2424" s="173">
        <v>29.37</v>
      </c>
      <c r="Q2424" s="175">
        <v>31.57</v>
      </c>
      <c r="S2424" s="174">
        <f t="shared" si="74"/>
        <v>1.579968</v>
      </c>
      <c r="T2424" s="177">
        <f t="shared" si="75"/>
        <v>-1</v>
      </c>
      <c r="U2424" s="203">
        <v>4.35</v>
      </c>
      <c r="V2424" s="203">
        <v>5.02</v>
      </c>
      <c r="W2424" s="203">
        <v>5.82</v>
      </c>
      <c r="X2424" s="203">
        <v>6.27</v>
      </c>
      <c r="Y2424" s="203">
        <v>6.53</v>
      </c>
      <c r="Z2424" s="203">
        <v>6.37</v>
      </c>
      <c r="AA2424" s="203">
        <v>5.81</v>
      </c>
      <c r="AB2424" s="203">
        <v>5.37</v>
      </c>
      <c r="AC2424" s="203">
        <v>5.12</v>
      </c>
      <c r="AD2424" s="203">
        <v>5.31</v>
      </c>
      <c r="AE2424" s="203">
        <v>4.74</v>
      </c>
      <c r="AF2424" s="203">
        <v>4.21</v>
      </c>
      <c r="AG2424" s="179">
        <v>4.86850847612104</v>
      </c>
      <c r="AH2424" s="179">
        <v>5.61837070117876</v>
      </c>
      <c r="AI2424" s="179">
        <v>6.5137285818447</v>
      </c>
      <c r="AJ2424" s="179">
        <v>7.01736738971929</v>
      </c>
      <c r="AK2424" s="179">
        <v>7.30835870093572</v>
      </c>
      <c r="AL2424" s="179">
        <v>7.12928712480253</v>
      </c>
      <c r="AM2424" s="179">
        <v>6.50253660833637</v>
      </c>
      <c r="AN2424" s="179">
        <v>6.01008977397011</v>
      </c>
      <c r="AO2424" s="179">
        <v>5.730290436262</v>
      </c>
      <c r="AP2424" s="179">
        <v>5.94293793292016</v>
      </c>
      <c r="AQ2424" s="179">
        <v>5.30499544294568</v>
      </c>
      <c r="AR2424" s="179">
        <v>4.7118208470045</v>
      </c>
      <c r="AS2424" s="177">
        <v>0.8</v>
      </c>
      <c r="AT2424" s="180">
        <v>1.09663320839965</v>
      </c>
      <c r="AU2424" s="181">
        <v>2417</v>
      </c>
    </row>
    <row r="2425" customHeight="1" spans="1:47">
      <c r="A2425" s="184" t="s">
        <v>2755</v>
      </c>
      <c r="B2425" s="185" t="s">
        <v>2756</v>
      </c>
      <c r="C2425" s="167" t="s">
        <v>2763</v>
      </c>
      <c r="D2425" s="186">
        <v>0</v>
      </c>
      <c r="E2425" s="186">
        <v>0.75</v>
      </c>
      <c r="F2425" s="186" t="s">
        <v>160</v>
      </c>
      <c r="G2425" s="186" t="s">
        <v>160</v>
      </c>
      <c r="H2425" s="186" t="s">
        <v>160</v>
      </c>
      <c r="I2425" s="186" t="s">
        <v>160</v>
      </c>
      <c r="J2425" s="186" t="s">
        <v>160</v>
      </c>
      <c r="K2425" s="186" t="s">
        <v>160</v>
      </c>
      <c r="L2425" s="171">
        <v>0</v>
      </c>
      <c r="M2425" s="172">
        <v>3648</v>
      </c>
      <c r="N2425" s="173">
        <v>91</v>
      </c>
      <c r="O2425" s="173">
        <v>29.65</v>
      </c>
      <c r="Q2425" s="175">
        <v>32.45</v>
      </c>
      <c r="S2425" s="174">
        <f t="shared" si="74"/>
        <v>1.614984</v>
      </c>
      <c r="T2425" s="177">
        <f t="shared" si="75"/>
        <v>-1</v>
      </c>
      <c r="U2425" s="203">
        <v>4.5</v>
      </c>
      <c r="V2425" s="203">
        <v>5.15</v>
      </c>
      <c r="W2425" s="203">
        <v>5.89</v>
      </c>
      <c r="X2425" s="203">
        <v>6.33</v>
      </c>
      <c r="Y2425" s="203">
        <v>6.66</v>
      </c>
      <c r="Z2425" s="203">
        <v>6.54</v>
      </c>
      <c r="AA2425" s="203">
        <v>5.95</v>
      </c>
      <c r="AB2425" s="203">
        <v>5.46</v>
      </c>
      <c r="AC2425" s="203">
        <v>5.26</v>
      </c>
      <c r="AD2425" s="203">
        <v>5.42</v>
      </c>
      <c r="AE2425" s="203">
        <v>4.85</v>
      </c>
      <c r="AF2425" s="203">
        <v>4.35</v>
      </c>
      <c r="AG2425" s="179">
        <v>5.07736547235143</v>
      </c>
      <c r="AH2425" s="179">
        <v>5.81076270724664</v>
      </c>
      <c r="AI2425" s="179">
        <v>6.64570725158887</v>
      </c>
      <c r="AJ2425" s="179">
        <v>7.14216076444101</v>
      </c>
      <c r="AK2425" s="179">
        <v>7.51450089908011</v>
      </c>
      <c r="AL2425" s="179">
        <v>7.37910448648408</v>
      </c>
      <c r="AM2425" s="179">
        <v>6.71340545788689</v>
      </c>
      <c r="AN2425" s="179">
        <v>6.16053677311973</v>
      </c>
      <c r="AO2425" s="179">
        <v>5.93487608545967</v>
      </c>
      <c r="AP2425" s="179">
        <v>6.11540463558772</v>
      </c>
      <c r="AQ2425" s="179">
        <v>5.47227167575654</v>
      </c>
      <c r="AR2425" s="179">
        <v>4.90811995660638</v>
      </c>
      <c r="AS2425" s="177">
        <v>0.8</v>
      </c>
      <c r="AT2425" s="180">
        <v>1.09921959233968</v>
      </c>
      <c r="AU2425" s="181">
        <v>2418</v>
      </c>
    </row>
    <row r="2426" customHeight="1" spans="1:47">
      <c r="A2426" s="184" t="s">
        <v>2755</v>
      </c>
      <c r="B2426" s="185" t="s">
        <v>2756</v>
      </c>
      <c r="C2426" s="167" t="s">
        <v>2764</v>
      </c>
      <c r="D2426" s="186">
        <v>0</v>
      </c>
      <c r="E2426" s="186">
        <v>0.75</v>
      </c>
      <c r="F2426" s="186" t="s">
        <v>160</v>
      </c>
      <c r="G2426" s="186" t="s">
        <v>160</v>
      </c>
      <c r="H2426" s="186" t="s">
        <v>160</v>
      </c>
      <c r="I2426" s="186" t="s">
        <v>160</v>
      </c>
      <c r="J2426" s="186" t="s">
        <v>160</v>
      </c>
      <c r="K2426" s="186" t="s">
        <v>160</v>
      </c>
      <c r="L2426" s="171">
        <v>0</v>
      </c>
      <c r="M2426" s="172">
        <v>3706</v>
      </c>
      <c r="N2426" s="173">
        <v>91.35</v>
      </c>
      <c r="O2426" s="173">
        <v>29.68</v>
      </c>
      <c r="Q2426" s="175">
        <v>32.48</v>
      </c>
      <c r="S2426" s="174">
        <f t="shared" si="74"/>
        <v>1.614984</v>
      </c>
      <c r="T2426" s="177">
        <f t="shared" si="75"/>
        <v>-1</v>
      </c>
      <c r="U2426" s="203">
        <v>4.5</v>
      </c>
      <c r="V2426" s="203">
        <v>5.15</v>
      </c>
      <c r="W2426" s="203">
        <v>5.89</v>
      </c>
      <c r="X2426" s="203">
        <v>6.33</v>
      </c>
      <c r="Y2426" s="203">
        <v>6.66</v>
      </c>
      <c r="Z2426" s="203">
        <v>6.54</v>
      </c>
      <c r="AA2426" s="203">
        <v>5.95</v>
      </c>
      <c r="AB2426" s="203">
        <v>5.46</v>
      </c>
      <c r="AC2426" s="203">
        <v>5.26</v>
      </c>
      <c r="AD2426" s="203">
        <v>5.42</v>
      </c>
      <c r="AE2426" s="203">
        <v>4.85</v>
      </c>
      <c r="AF2426" s="203">
        <v>4.35</v>
      </c>
      <c r="AG2426" s="179">
        <v>5.07948314039024</v>
      </c>
      <c r="AH2426" s="179">
        <v>5.81318626066884</v>
      </c>
      <c r="AI2426" s="179">
        <v>6.64847904375523</v>
      </c>
      <c r="AJ2426" s="179">
        <v>7.14513961748228</v>
      </c>
      <c r="AK2426" s="179">
        <v>7.51763504777756</v>
      </c>
      <c r="AL2426" s="179">
        <v>7.38218216403382</v>
      </c>
      <c r="AM2426" s="179">
        <v>6.7162054856271</v>
      </c>
      <c r="AN2426" s="179">
        <v>6.16310621034016</v>
      </c>
      <c r="AO2426" s="179">
        <v>5.9373514041006</v>
      </c>
      <c r="AP2426" s="179">
        <v>6.11795524909225</v>
      </c>
      <c r="AQ2426" s="179">
        <v>5.47455405130949</v>
      </c>
      <c r="AR2426" s="179">
        <v>4.91016703571057</v>
      </c>
      <c r="AS2426" s="177">
        <v>0.8</v>
      </c>
      <c r="AT2426" s="180">
        <v>1.03899086441851</v>
      </c>
      <c r="AU2426" s="181">
        <v>2419</v>
      </c>
    </row>
    <row r="2427" customHeight="1" spans="1:47">
      <c r="A2427" s="184" t="s">
        <v>2755</v>
      </c>
      <c r="B2427" s="185" t="s">
        <v>2756</v>
      </c>
      <c r="C2427" s="167" t="s">
        <v>2765</v>
      </c>
      <c r="D2427" s="186">
        <v>0</v>
      </c>
      <c r="E2427" s="186">
        <v>0.75</v>
      </c>
      <c r="F2427" s="186" t="s">
        <v>160</v>
      </c>
      <c r="G2427" s="186" t="s">
        <v>160</v>
      </c>
      <c r="H2427" s="186" t="s">
        <v>160</v>
      </c>
      <c r="I2427" s="186" t="s">
        <v>160</v>
      </c>
      <c r="J2427" s="186" t="s">
        <v>160</v>
      </c>
      <c r="K2427" s="186" t="s">
        <v>160</v>
      </c>
      <c r="L2427" s="171">
        <v>0</v>
      </c>
      <c r="M2427" s="172">
        <v>3835</v>
      </c>
      <c r="N2427" s="173">
        <v>91.73</v>
      </c>
      <c r="O2427" s="173">
        <v>29.83</v>
      </c>
      <c r="Q2427" s="175">
        <v>32.73</v>
      </c>
      <c r="S2427" s="174">
        <f t="shared" si="74"/>
        <v>1.614984</v>
      </c>
      <c r="T2427" s="177">
        <f t="shared" si="75"/>
        <v>-1</v>
      </c>
      <c r="U2427" s="203">
        <v>4.5</v>
      </c>
      <c r="V2427" s="203">
        <v>5.15</v>
      </c>
      <c r="W2427" s="203">
        <v>5.89</v>
      </c>
      <c r="X2427" s="203">
        <v>6.33</v>
      </c>
      <c r="Y2427" s="203">
        <v>6.66</v>
      </c>
      <c r="Z2427" s="203">
        <v>6.54</v>
      </c>
      <c r="AA2427" s="203">
        <v>5.95</v>
      </c>
      <c r="AB2427" s="203">
        <v>5.46</v>
      </c>
      <c r="AC2427" s="203">
        <v>5.26</v>
      </c>
      <c r="AD2427" s="203">
        <v>5.42</v>
      </c>
      <c r="AE2427" s="203">
        <v>4.85</v>
      </c>
      <c r="AF2427" s="203">
        <v>4.35</v>
      </c>
      <c r="AG2427" s="179">
        <v>5.08917983088377</v>
      </c>
      <c r="AH2427" s="179">
        <v>5.82428358423365</v>
      </c>
      <c r="AI2427" s="179">
        <v>6.6611709342012</v>
      </c>
      <c r="AJ2427" s="179">
        <v>7.15877962877651</v>
      </c>
      <c r="AK2427" s="179">
        <v>7.53198614970798</v>
      </c>
      <c r="AL2427" s="179">
        <v>7.39627468755108</v>
      </c>
      <c r="AM2427" s="179">
        <v>6.72902666527966</v>
      </c>
      <c r="AN2427" s="179">
        <v>6.17487152813898</v>
      </c>
      <c r="AO2427" s="179">
        <v>5.94868575787748</v>
      </c>
      <c r="AP2427" s="179">
        <v>6.12963437408668</v>
      </c>
      <c r="AQ2427" s="179">
        <v>5.4850049288414</v>
      </c>
      <c r="AR2427" s="179">
        <v>4.91954050318765</v>
      </c>
      <c r="AS2427" s="177">
        <v>0.8</v>
      </c>
      <c r="AT2427" s="180">
        <v>1.03899086441851</v>
      </c>
      <c r="AU2427" s="181">
        <v>2420</v>
      </c>
    </row>
    <row r="2428" customHeight="1" spans="1:47">
      <c r="A2428" s="184" t="s">
        <v>2755</v>
      </c>
      <c r="B2428" s="185" t="s">
        <v>2766</v>
      </c>
      <c r="C2428" s="167" t="s">
        <v>2767</v>
      </c>
      <c r="D2428" s="186">
        <v>0</v>
      </c>
      <c r="E2428" s="186">
        <v>0.75</v>
      </c>
      <c r="F2428" s="186" t="s">
        <v>160</v>
      </c>
      <c r="G2428" s="186" t="s">
        <v>160</v>
      </c>
      <c r="H2428" s="186" t="s">
        <v>160</v>
      </c>
      <c r="I2428" s="186" t="s">
        <v>160</v>
      </c>
      <c r="J2428" s="186" t="s">
        <v>160</v>
      </c>
      <c r="K2428" s="186" t="s">
        <v>160</v>
      </c>
      <c r="L2428" s="171">
        <v>0</v>
      </c>
      <c r="M2428" s="172">
        <v>3887</v>
      </c>
      <c r="N2428" s="173">
        <v>81.17</v>
      </c>
      <c r="O2428" s="173">
        <v>30.3</v>
      </c>
      <c r="Q2428" s="175">
        <v>28.7</v>
      </c>
      <c r="S2428" s="174">
        <f t="shared" si="74"/>
        <v>1.538688</v>
      </c>
      <c r="T2428" s="177">
        <f t="shared" si="75"/>
        <v>-1</v>
      </c>
      <c r="U2428" s="203">
        <v>3.53</v>
      </c>
      <c r="V2428" s="203">
        <v>4.28</v>
      </c>
      <c r="W2428" s="203">
        <v>5.11</v>
      </c>
      <c r="X2428" s="203">
        <v>5.93</v>
      </c>
      <c r="Y2428" s="203">
        <v>6.69</v>
      </c>
      <c r="Z2428" s="203">
        <v>6.89</v>
      </c>
      <c r="AA2428" s="203">
        <v>6.36</v>
      </c>
      <c r="AB2428" s="203">
        <v>5.84</v>
      </c>
      <c r="AC2428" s="203">
        <v>5.64</v>
      </c>
      <c r="AD2428" s="203">
        <v>5.21</v>
      </c>
      <c r="AE2428" s="203">
        <v>4.23</v>
      </c>
      <c r="AF2428" s="203">
        <v>3.48</v>
      </c>
      <c r="AG2428" s="179">
        <v>3.85788167581732</v>
      </c>
      <c r="AH2428" s="179">
        <v>4.67754492138757</v>
      </c>
      <c r="AI2428" s="179">
        <v>5.58463891315199</v>
      </c>
      <c r="AJ2428" s="179">
        <v>6.48080406164213</v>
      </c>
      <c r="AK2428" s="179">
        <v>7.31139615048665</v>
      </c>
      <c r="AL2428" s="179">
        <v>7.52997301597205</v>
      </c>
      <c r="AM2428" s="179">
        <v>6.95074432243574</v>
      </c>
      <c r="AN2428" s="179">
        <v>6.3824444721737</v>
      </c>
      <c r="AO2428" s="179">
        <v>6.1638676066883</v>
      </c>
      <c r="AP2428" s="179">
        <v>5.69392734589468</v>
      </c>
      <c r="AQ2428" s="179">
        <v>4.62290070501622</v>
      </c>
      <c r="AR2428" s="179">
        <v>3.80323745944597</v>
      </c>
      <c r="AS2428" s="177">
        <v>0.8</v>
      </c>
      <c r="AT2428" s="180">
        <v>1.03694676831737</v>
      </c>
      <c r="AU2428" s="181">
        <v>2421</v>
      </c>
    </row>
    <row r="2429" customHeight="1" spans="1:47">
      <c r="A2429" s="184" t="s">
        <v>2755</v>
      </c>
      <c r="B2429" s="185" t="s">
        <v>2766</v>
      </c>
      <c r="C2429" s="167" t="s">
        <v>2768</v>
      </c>
      <c r="D2429" s="186">
        <v>0</v>
      </c>
      <c r="E2429" s="186">
        <v>0.75</v>
      </c>
      <c r="F2429" s="186" t="s">
        <v>160</v>
      </c>
      <c r="G2429" s="186" t="s">
        <v>160</v>
      </c>
      <c r="H2429" s="186" t="s">
        <v>160</v>
      </c>
      <c r="I2429" s="186" t="s">
        <v>160</v>
      </c>
      <c r="J2429" s="186" t="s">
        <v>160</v>
      </c>
      <c r="K2429" s="186" t="s">
        <v>160</v>
      </c>
      <c r="L2429" s="171">
        <v>0</v>
      </c>
      <c r="M2429" s="172">
        <v>3741</v>
      </c>
      <c r="N2429" s="173">
        <v>79.8</v>
      </c>
      <c r="O2429" s="173">
        <v>31.48</v>
      </c>
      <c r="Q2429" s="175">
        <v>28.18</v>
      </c>
      <c r="S2429" s="174">
        <f t="shared" si="74"/>
        <v>1.481704</v>
      </c>
      <c r="T2429" s="177">
        <f t="shared" si="75"/>
        <v>-1</v>
      </c>
      <c r="U2429" s="203">
        <v>3.1</v>
      </c>
      <c r="V2429" s="203">
        <v>3.62</v>
      </c>
      <c r="W2429" s="203">
        <v>4.41</v>
      </c>
      <c r="X2429" s="203">
        <v>5.26</v>
      </c>
      <c r="Y2429" s="203">
        <v>6.57</v>
      </c>
      <c r="Z2429" s="203">
        <v>7.02</v>
      </c>
      <c r="AA2429" s="203">
        <v>6.64</v>
      </c>
      <c r="AB2429" s="203">
        <v>6.09</v>
      </c>
      <c r="AC2429" s="203">
        <v>5.8</v>
      </c>
      <c r="AD2429" s="203">
        <v>5.15</v>
      </c>
      <c r="AE2429" s="203">
        <v>4.04</v>
      </c>
      <c r="AF2429" s="203">
        <v>3.11</v>
      </c>
      <c r="AG2429" s="179">
        <v>3.37404285876261</v>
      </c>
      <c r="AH2429" s="179">
        <v>3.94001133829699</v>
      </c>
      <c r="AI2429" s="179">
        <v>4.79984806682036</v>
      </c>
      <c r="AJ2429" s="179">
        <v>5.72498885067463</v>
      </c>
      <c r="AK2429" s="179">
        <v>7.15079405873238</v>
      </c>
      <c r="AL2429" s="179">
        <v>7.64057447371405</v>
      </c>
      <c r="AM2429" s="179">
        <v>7.22698212328508</v>
      </c>
      <c r="AN2429" s="179">
        <v>6.62836161608526</v>
      </c>
      <c r="AO2429" s="179">
        <v>6.31272534865263</v>
      </c>
      <c r="AP2429" s="179">
        <v>5.60526474923466</v>
      </c>
      <c r="AQ2429" s="179">
        <v>4.39713972561321</v>
      </c>
      <c r="AR2429" s="179">
        <v>3.38492686798443</v>
      </c>
      <c r="AS2429" s="177">
        <v>0.8</v>
      </c>
      <c r="AT2429" s="180">
        <v>1.05409582689335</v>
      </c>
      <c r="AU2429" s="181">
        <v>2422</v>
      </c>
    </row>
    <row r="2430" customHeight="1" spans="1:47">
      <c r="A2430" s="184" t="s">
        <v>2755</v>
      </c>
      <c r="B2430" s="185" t="s">
        <v>2766</v>
      </c>
      <c r="C2430" s="167" t="s">
        <v>2769</v>
      </c>
      <c r="D2430" s="186">
        <v>0</v>
      </c>
      <c r="E2430" s="186">
        <v>0.75</v>
      </c>
      <c r="F2430" s="186" t="s">
        <v>160</v>
      </c>
      <c r="G2430" s="186" t="s">
        <v>160</v>
      </c>
      <c r="H2430" s="186" t="s">
        <v>160</v>
      </c>
      <c r="I2430" s="186" t="s">
        <v>160</v>
      </c>
      <c r="J2430" s="186" t="s">
        <v>160</v>
      </c>
      <c r="K2430" s="186" t="s">
        <v>160</v>
      </c>
      <c r="L2430" s="171">
        <v>0</v>
      </c>
      <c r="M2430" s="172">
        <v>4281</v>
      </c>
      <c r="N2430" s="173">
        <v>80.1</v>
      </c>
      <c r="O2430" s="173">
        <v>32.5</v>
      </c>
      <c r="Q2430" s="175">
        <v>31.2</v>
      </c>
      <c r="S2430" s="174">
        <f t="shared" si="74"/>
        <v>1.652064</v>
      </c>
      <c r="T2430" s="177">
        <f t="shared" si="75"/>
        <v>-1</v>
      </c>
      <c r="U2430" s="203">
        <v>3.61</v>
      </c>
      <c r="V2430" s="203">
        <v>4.32</v>
      </c>
      <c r="W2430" s="203">
        <v>5.42</v>
      </c>
      <c r="X2430" s="203">
        <v>6.51</v>
      </c>
      <c r="Y2430" s="203">
        <v>7.41</v>
      </c>
      <c r="Z2430" s="203">
        <v>7.68</v>
      </c>
      <c r="AA2430" s="203">
        <v>7.01</v>
      </c>
      <c r="AB2430" s="203">
        <v>6.39</v>
      </c>
      <c r="AC2430" s="203">
        <v>6.18</v>
      </c>
      <c r="AD2430" s="203">
        <v>5.48</v>
      </c>
      <c r="AE2430" s="203">
        <v>4.32</v>
      </c>
      <c r="AF2430" s="203">
        <v>3.5</v>
      </c>
      <c r="AG2430" s="179">
        <v>4.03529921358979</v>
      </c>
      <c r="AH2430" s="179">
        <v>4.82894531930966</v>
      </c>
      <c r="AI2430" s="179">
        <v>6.05853787746722</v>
      </c>
      <c r="AJ2430" s="179">
        <v>7.2769523214597</v>
      </c>
      <c r="AK2430" s="179">
        <v>8.28298259631588</v>
      </c>
      <c r="AL2430" s="179">
        <v>8.58479167877273</v>
      </c>
      <c r="AM2430" s="179">
        <v>7.83585802971313</v>
      </c>
      <c r="AN2430" s="179">
        <v>7.14281495147888</v>
      </c>
      <c r="AO2430" s="179">
        <v>6.90807455401243</v>
      </c>
      <c r="AP2430" s="179">
        <v>6.12560656245763</v>
      </c>
      <c r="AQ2430" s="179">
        <v>4.82894531930966</v>
      </c>
      <c r="AR2430" s="179">
        <v>3.91233995777403</v>
      </c>
      <c r="AS2430" s="177">
        <v>0.8</v>
      </c>
      <c r="AT2430" s="180">
        <v>1.03474564836055</v>
      </c>
      <c r="AU2430" s="181">
        <v>2423</v>
      </c>
    </row>
    <row r="2431" customHeight="1" spans="1:47">
      <c r="A2431" s="184" t="s">
        <v>2755</v>
      </c>
      <c r="B2431" s="185" t="s">
        <v>2766</v>
      </c>
      <c r="C2431" s="167" t="s">
        <v>2770</v>
      </c>
      <c r="D2431" s="186">
        <v>0</v>
      </c>
      <c r="E2431" s="186">
        <v>0.75</v>
      </c>
      <c r="F2431" s="186" t="s">
        <v>160</v>
      </c>
      <c r="G2431" s="186" t="s">
        <v>160</v>
      </c>
      <c r="H2431" s="186" t="s">
        <v>160</v>
      </c>
      <c r="I2431" s="186" t="s">
        <v>160</v>
      </c>
      <c r="J2431" s="186" t="s">
        <v>160</v>
      </c>
      <c r="K2431" s="186" t="s">
        <v>160</v>
      </c>
      <c r="L2431" s="171">
        <v>0</v>
      </c>
      <c r="M2431" s="172">
        <v>4259</v>
      </c>
      <c r="N2431" s="173">
        <v>79.72</v>
      </c>
      <c r="O2431" s="173">
        <v>33.38</v>
      </c>
      <c r="Q2431" s="175">
        <v>31.08</v>
      </c>
      <c r="S2431" s="174">
        <f t="shared" si="74"/>
        <v>1.602376</v>
      </c>
      <c r="T2431" s="177">
        <f t="shared" si="75"/>
        <v>-1</v>
      </c>
      <c r="U2431" s="203">
        <v>3.4</v>
      </c>
      <c r="V2431" s="203">
        <v>4.2</v>
      </c>
      <c r="W2431" s="203">
        <v>5.26</v>
      </c>
      <c r="X2431" s="203">
        <v>6.36</v>
      </c>
      <c r="Y2431" s="203">
        <v>7.22</v>
      </c>
      <c r="Z2431" s="203">
        <v>7.59</v>
      </c>
      <c r="AA2431" s="203">
        <v>7.03</v>
      </c>
      <c r="AB2431" s="203">
        <v>6.42</v>
      </c>
      <c r="AC2431" s="203">
        <v>6.03</v>
      </c>
      <c r="AD2431" s="203">
        <v>5.19</v>
      </c>
      <c r="AE2431" s="203">
        <v>3.94</v>
      </c>
      <c r="AF2431" s="203">
        <v>3.15</v>
      </c>
      <c r="AG2431" s="179">
        <v>3.79558056286415</v>
      </c>
      <c r="AH2431" s="179">
        <v>4.68865834236159</v>
      </c>
      <c r="AI2431" s="179">
        <v>5.87198640019571</v>
      </c>
      <c r="AJ2431" s="179">
        <v>7.0999683470047</v>
      </c>
      <c r="AK2431" s="179">
        <v>8.06002695996445</v>
      </c>
      <c r="AL2431" s="179">
        <v>8.47307543298202</v>
      </c>
      <c r="AM2431" s="179">
        <v>7.84792098733381</v>
      </c>
      <c r="AN2431" s="179">
        <v>7.16694918046701</v>
      </c>
      <c r="AO2431" s="179">
        <v>6.731573762962</v>
      </c>
      <c r="AP2431" s="179">
        <v>5.79384209448968</v>
      </c>
      <c r="AQ2431" s="179">
        <v>4.39840806402492</v>
      </c>
      <c r="AR2431" s="179">
        <v>3.51649375677119</v>
      </c>
      <c r="AS2431" s="177">
        <v>0.8</v>
      </c>
      <c r="AT2431" s="180">
        <v>1.03546563164281</v>
      </c>
      <c r="AU2431" s="181">
        <v>2424</v>
      </c>
    </row>
    <row r="2432" customHeight="1" spans="1:47">
      <c r="A2432" s="184" t="s">
        <v>2755</v>
      </c>
      <c r="B2432" s="185" t="s">
        <v>2766</v>
      </c>
      <c r="C2432" s="167" t="s">
        <v>2771</v>
      </c>
      <c r="D2432" s="186">
        <v>0</v>
      </c>
      <c r="E2432" s="186">
        <v>0.75</v>
      </c>
      <c r="F2432" s="186" t="s">
        <v>160</v>
      </c>
      <c r="G2432" s="186" t="s">
        <v>160</v>
      </c>
      <c r="H2432" s="186" t="s">
        <v>160</v>
      </c>
      <c r="I2432" s="186" t="s">
        <v>160</v>
      </c>
      <c r="J2432" s="186" t="s">
        <v>160</v>
      </c>
      <c r="K2432" s="186" t="s">
        <v>160</v>
      </c>
      <c r="L2432" s="171">
        <v>0</v>
      </c>
      <c r="M2432" s="172">
        <v>4513</v>
      </c>
      <c r="N2432" s="173">
        <v>81.12</v>
      </c>
      <c r="O2432" s="173">
        <v>32.4</v>
      </c>
      <c r="Q2432" s="175">
        <v>32.3</v>
      </c>
      <c r="S2432" s="174">
        <f t="shared" si="74"/>
        <v>1.721496</v>
      </c>
      <c r="T2432" s="177">
        <f t="shared" si="75"/>
        <v>-1</v>
      </c>
      <c r="U2432" s="203">
        <v>3.92</v>
      </c>
      <c r="V2432" s="203">
        <v>4.75</v>
      </c>
      <c r="W2432" s="203">
        <v>5.93</v>
      </c>
      <c r="X2432" s="203">
        <v>6.98</v>
      </c>
      <c r="Y2432" s="203">
        <v>7.7</v>
      </c>
      <c r="Z2432" s="203">
        <v>7.8</v>
      </c>
      <c r="AA2432" s="203">
        <v>7.09</v>
      </c>
      <c r="AB2432" s="203">
        <v>6.38</v>
      </c>
      <c r="AC2432" s="203">
        <v>6.3</v>
      </c>
      <c r="AD2432" s="203">
        <v>5.63</v>
      </c>
      <c r="AE2432" s="203">
        <v>4.5</v>
      </c>
      <c r="AF2432" s="203">
        <v>3.72</v>
      </c>
      <c r="AG2432" s="179">
        <v>4.429120718259</v>
      </c>
      <c r="AH2432" s="179">
        <v>5.36691923768629</v>
      </c>
      <c r="AI2432" s="179">
        <v>6.70017496410099</v>
      </c>
      <c r="AJ2432" s="179">
        <v>7.88654658506323</v>
      </c>
      <c r="AK2432" s="179">
        <v>8.70005855372304</v>
      </c>
      <c r="AL2432" s="179">
        <v>8.81304632714802</v>
      </c>
      <c r="AM2432" s="179">
        <v>8.0108331358307</v>
      </c>
      <c r="AN2432" s="179">
        <v>7.20861994451338</v>
      </c>
      <c r="AO2432" s="179">
        <v>7.1182297257734</v>
      </c>
      <c r="AP2432" s="179">
        <v>6.36121164382607</v>
      </c>
      <c r="AQ2432" s="179">
        <v>5.08444980412386</v>
      </c>
      <c r="AR2432" s="179">
        <v>4.20314517140905</v>
      </c>
      <c r="AS2432" s="177">
        <v>0.8</v>
      </c>
      <c r="AT2432" s="180">
        <v>1.03546563164281</v>
      </c>
      <c r="AU2432" s="181">
        <v>2425</v>
      </c>
    </row>
    <row r="2433" customHeight="1" spans="1:47">
      <c r="A2433" s="184" t="s">
        <v>2755</v>
      </c>
      <c r="B2433" s="185" t="s">
        <v>2766</v>
      </c>
      <c r="C2433" s="167" t="s">
        <v>2772</v>
      </c>
      <c r="D2433" s="186">
        <v>0</v>
      </c>
      <c r="E2433" s="186">
        <v>0.75</v>
      </c>
      <c r="F2433" s="186" t="s">
        <v>160</v>
      </c>
      <c r="G2433" s="186" t="s">
        <v>160</v>
      </c>
      <c r="H2433" s="186" t="s">
        <v>160</v>
      </c>
      <c r="I2433" s="186" t="s">
        <v>160</v>
      </c>
      <c r="J2433" s="186" t="s">
        <v>160</v>
      </c>
      <c r="K2433" s="186" t="s">
        <v>160</v>
      </c>
      <c r="L2433" s="171">
        <v>0</v>
      </c>
      <c r="M2433" s="172">
        <v>4424</v>
      </c>
      <c r="N2433" s="173">
        <v>84.07</v>
      </c>
      <c r="O2433" s="173">
        <v>32.3</v>
      </c>
      <c r="Q2433" s="175">
        <v>32.2</v>
      </c>
      <c r="S2433" s="174">
        <f t="shared" si="74"/>
        <v>1.665056</v>
      </c>
      <c r="T2433" s="177">
        <f t="shared" si="75"/>
        <v>-1</v>
      </c>
      <c r="U2433" s="203">
        <v>3.8</v>
      </c>
      <c r="V2433" s="203">
        <v>4.75</v>
      </c>
      <c r="W2433" s="203">
        <v>5.82</v>
      </c>
      <c r="X2433" s="203">
        <v>6.77</v>
      </c>
      <c r="Y2433" s="203">
        <v>7.37</v>
      </c>
      <c r="Z2433" s="203">
        <v>7.34</v>
      </c>
      <c r="AA2433" s="203">
        <v>6.84</v>
      </c>
      <c r="AB2433" s="203">
        <v>6.17</v>
      </c>
      <c r="AC2433" s="203">
        <v>5.97</v>
      </c>
      <c r="AD2433" s="203">
        <v>5.46</v>
      </c>
      <c r="AE2433" s="203">
        <v>4.44</v>
      </c>
      <c r="AF2433" s="203">
        <v>3.66</v>
      </c>
      <c r="AG2433" s="179">
        <v>4.28572636596006</v>
      </c>
      <c r="AH2433" s="179">
        <v>5.35715795745008</v>
      </c>
      <c r="AI2433" s="179">
        <v>6.5639282762862</v>
      </c>
      <c r="AJ2433" s="179">
        <v>7.63535986777622</v>
      </c>
      <c r="AK2433" s="179">
        <v>8.31205350450676</v>
      </c>
      <c r="AL2433" s="179">
        <v>8.27821882267023</v>
      </c>
      <c r="AM2433" s="179">
        <v>7.71430745872812</v>
      </c>
      <c r="AN2433" s="179">
        <v>6.95866623104568</v>
      </c>
      <c r="AO2433" s="179">
        <v>6.73310168546884</v>
      </c>
      <c r="AP2433" s="179">
        <v>6.15791209424788</v>
      </c>
      <c r="AQ2433" s="179">
        <v>5.00753291180597</v>
      </c>
      <c r="AR2433" s="179">
        <v>4.12783118405627</v>
      </c>
      <c r="AS2433" s="177">
        <v>0.8</v>
      </c>
      <c r="AT2433" s="180">
        <v>1.02893444645851</v>
      </c>
      <c r="AU2433" s="181">
        <v>2426</v>
      </c>
    </row>
    <row r="2434" customHeight="1" spans="1:47">
      <c r="A2434" s="184" t="s">
        <v>2755</v>
      </c>
      <c r="B2434" s="185" t="s">
        <v>2766</v>
      </c>
      <c r="C2434" s="167" t="s">
        <v>2773</v>
      </c>
      <c r="D2434" s="186">
        <v>0</v>
      </c>
      <c r="E2434" s="186">
        <v>0.75</v>
      </c>
      <c r="F2434" s="186" t="s">
        <v>160</v>
      </c>
      <c r="G2434" s="186" t="s">
        <v>160</v>
      </c>
      <c r="H2434" s="186" t="s">
        <v>160</v>
      </c>
      <c r="I2434" s="186" t="s">
        <v>160</v>
      </c>
      <c r="J2434" s="186" t="s">
        <v>160</v>
      </c>
      <c r="K2434" s="186" t="s">
        <v>160</v>
      </c>
      <c r="L2434" s="171">
        <v>0</v>
      </c>
      <c r="M2434" s="172">
        <v>4657</v>
      </c>
      <c r="N2434" s="173">
        <v>85.17</v>
      </c>
      <c r="O2434" s="173">
        <v>31.02</v>
      </c>
      <c r="Q2434" s="175">
        <v>31.32</v>
      </c>
      <c r="S2434" s="174">
        <f t="shared" si="74"/>
        <v>1.67168</v>
      </c>
      <c r="T2434" s="177">
        <f t="shared" si="75"/>
        <v>-1</v>
      </c>
      <c r="U2434" s="203">
        <v>4.03</v>
      </c>
      <c r="V2434" s="203">
        <v>4.98</v>
      </c>
      <c r="W2434" s="203">
        <v>5.94</v>
      </c>
      <c r="X2434" s="203">
        <v>6.78</v>
      </c>
      <c r="Y2434" s="203">
        <v>7.35</v>
      </c>
      <c r="Z2434" s="203">
        <v>7.38</v>
      </c>
      <c r="AA2434" s="203">
        <v>6.58</v>
      </c>
      <c r="AB2434" s="203">
        <v>5.94</v>
      </c>
      <c r="AC2434" s="203">
        <v>5.88</v>
      </c>
      <c r="AD2434" s="203">
        <v>5.49</v>
      </c>
      <c r="AE2434" s="203">
        <v>4.5</v>
      </c>
      <c r="AF2434" s="203">
        <v>3.83</v>
      </c>
      <c r="AG2434" s="179">
        <v>4.50811892228178</v>
      </c>
      <c r="AH2434" s="179">
        <v>5.5708268568147</v>
      </c>
      <c r="AI2434" s="179">
        <v>6.6447211906585</v>
      </c>
      <c r="AJ2434" s="179">
        <v>7.58437873277182</v>
      </c>
      <c r="AK2434" s="179">
        <v>8.22200349349158</v>
      </c>
      <c r="AL2434" s="179">
        <v>8.2555626914242</v>
      </c>
      <c r="AM2434" s="179">
        <v>7.36065074655436</v>
      </c>
      <c r="AN2434" s="179">
        <v>6.6447211906585</v>
      </c>
      <c r="AO2434" s="179">
        <v>6.57760279479326</v>
      </c>
      <c r="AP2434" s="179">
        <v>6.14133322166922</v>
      </c>
      <c r="AQ2434" s="179">
        <v>5.0338796898928</v>
      </c>
      <c r="AR2434" s="179">
        <v>4.28439093606432</v>
      </c>
      <c r="AS2434" s="177">
        <v>0.8</v>
      </c>
      <c r="AT2434" s="180">
        <v>1.0298280102462</v>
      </c>
      <c r="AU2434" s="181">
        <v>2427</v>
      </c>
    </row>
    <row r="2435" customHeight="1" spans="1:47">
      <c r="A2435" s="184" t="s">
        <v>2755</v>
      </c>
      <c r="B2435" s="185" t="s">
        <v>2774</v>
      </c>
      <c r="C2435" s="167" t="s">
        <v>2775</v>
      </c>
      <c r="D2435" s="186">
        <v>0</v>
      </c>
      <c r="E2435" s="186">
        <v>0.75</v>
      </c>
      <c r="F2435" s="186" t="s">
        <v>160</v>
      </c>
      <c r="G2435" s="186" t="s">
        <v>160</v>
      </c>
      <c r="H2435" s="186" t="s">
        <v>160</v>
      </c>
      <c r="I2435" s="186" t="s">
        <v>160</v>
      </c>
      <c r="J2435" s="186" t="s">
        <v>160</v>
      </c>
      <c r="K2435" s="186" t="s">
        <v>160</v>
      </c>
      <c r="L2435" s="171">
        <v>0</v>
      </c>
      <c r="M2435" s="172">
        <v>3239</v>
      </c>
      <c r="N2435" s="173">
        <v>97.18</v>
      </c>
      <c r="O2435" s="173">
        <v>31.13</v>
      </c>
      <c r="Q2435" s="175">
        <v>31.33</v>
      </c>
      <c r="S2435" s="174">
        <f t="shared" si="74"/>
        <v>1.434536</v>
      </c>
      <c r="T2435" s="177">
        <f t="shared" si="75"/>
        <v>-1</v>
      </c>
      <c r="U2435" s="203">
        <v>3.79</v>
      </c>
      <c r="V2435" s="203">
        <v>4.41</v>
      </c>
      <c r="W2435" s="203">
        <v>4.9</v>
      </c>
      <c r="X2435" s="203">
        <v>5.49</v>
      </c>
      <c r="Y2435" s="203">
        <v>6.02</v>
      </c>
      <c r="Z2435" s="203">
        <v>5.92</v>
      </c>
      <c r="AA2435" s="203">
        <v>5.84</v>
      </c>
      <c r="AB2435" s="203">
        <v>5.43</v>
      </c>
      <c r="AC2435" s="203">
        <v>4.97</v>
      </c>
      <c r="AD2435" s="203">
        <v>4.41</v>
      </c>
      <c r="AE2435" s="203">
        <v>4.05</v>
      </c>
      <c r="AF2435" s="203">
        <v>3.7</v>
      </c>
      <c r="AG2435" s="179">
        <v>4.21782993246597</v>
      </c>
      <c r="AH2435" s="179">
        <v>4.90781794252636</v>
      </c>
      <c r="AI2435" s="179">
        <v>5.45313104725152</v>
      </c>
      <c r="AJ2435" s="179">
        <v>6.10973254069609</v>
      </c>
      <c r="AK2435" s="179">
        <v>6.699561000909</v>
      </c>
      <c r="AL2435" s="179">
        <v>6.58827261218959</v>
      </c>
      <c r="AM2435" s="179">
        <v>6.49924190121405</v>
      </c>
      <c r="AN2435" s="179">
        <v>6.04295950746443</v>
      </c>
      <c r="AO2435" s="179">
        <v>5.53103291935511</v>
      </c>
      <c r="AP2435" s="179">
        <v>4.90781794252636</v>
      </c>
      <c r="AQ2435" s="179">
        <v>4.50717974313646</v>
      </c>
      <c r="AR2435" s="179">
        <v>4.11767038261849</v>
      </c>
      <c r="AS2435" s="177">
        <v>0.8</v>
      </c>
      <c r="AT2435" s="180">
        <v>1.03725569506958</v>
      </c>
      <c r="AU2435" s="181">
        <v>2428</v>
      </c>
    </row>
    <row r="2436" customHeight="1" spans="1:47">
      <c r="A2436" s="184" t="s">
        <v>2755</v>
      </c>
      <c r="B2436" s="185" t="s">
        <v>2774</v>
      </c>
      <c r="C2436" s="167" t="s">
        <v>2776</v>
      </c>
      <c r="D2436" s="186">
        <v>0</v>
      </c>
      <c r="E2436" s="186">
        <v>0.75</v>
      </c>
      <c r="F2436" s="186" t="s">
        <v>160</v>
      </c>
      <c r="G2436" s="186" t="s">
        <v>160</v>
      </c>
      <c r="H2436" s="186" t="s">
        <v>160</v>
      </c>
      <c r="I2436" s="186" t="s">
        <v>160</v>
      </c>
      <c r="J2436" s="186" t="s">
        <v>160</v>
      </c>
      <c r="K2436" s="186" t="s">
        <v>160</v>
      </c>
      <c r="L2436" s="171">
        <v>0</v>
      </c>
      <c r="M2436" s="172">
        <v>3613</v>
      </c>
      <c r="N2436" s="173">
        <v>98.22</v>
      </c>
      <c r="O2436" s="173">
        <v>31.5</v>
      </c>
      <c r="Q2436" s="175">
        <v>31.9</v>
      </c>
      <c r="S2436" s="174">
        <f t="shared" si="74"/>
        <v>1.42336</v>
      </c>
      <c r="T2436" s="177">
        <f t="shared" si="75"/>
        <v>-1</v>
      </c>
      <c r="U2436" s="203">
        <v>3.79</v>
      </c>
      <c r="V2436" s="203">
        <v>4.38</v>
      </c>
      <c r="W2436" s="203">
        <v>4.87</v>
      </c>
      <c r="X2436" s="203">
        <v>5.51</v>
      </c>
      <c r="Y2436" s="203">
        <v>6</v>
      </c>
      <c r="Z2436" s="203">
        <v>5.84</v>
      </c>
      <c r="AA2436" s="203">
        <v>5.8</v>
      </c>
      <c r="AB2436" s="203">
        <v>5.35</v>
      </c>
      <c r="AC2436" s="203">
        <v>4.85</v>
      </c>
      <c r="AD2436" s="203">
        <v>4.37</v>
      </c>
      <c r="AE2436" s="203">
        <v>4.03</v>
      </c>
      <c r="AF2436" s="203">
        <v>3.68</v>
      </c>
      <c r="AG2436" s="179">
        <v>4.23633470098921</v>
      </c>
      <c r="AH2436" s="179">
        <v>4.89581688399281</v>
      </c>
      <c r="AI2436" s="179">
        <v>5.44352242580935</v>
      </c>
      <c r="AJ2436" s="179">
        <v>6.15889292940648</v>
      </c>
      <c r="AK2436" s="179">
        <v>6.70659847122302</v>
      </c>
      <c r="AL2436" s="179">
        <v>6.52775584532374</v>
      </c>
      <c r="AM2436" s="179">
        <v>6.48304518884892</v>
      </c>
      <c r="AN2436" s="179">
        <v>5.98005030350719</v>
      </c>
      <c r="AO2436" s="179">
        <v>5.42116709757194</v>
      </c>
      <c r="AP2436" s="179">
        <v>4.8846392198741</v>
      </c>
      <c r="AQ2436" s="179">
        <v>4.50459863983813</v>
      </c>
      <c r="AR2436" s="179">
        <v>4.11338039568345</v>
      </c>
      <c r="AS2436" s="177">
        <v>0.8</v>
      </c>
      <c r="AT2436" s="180">
        <v>1.11982580253491</v>
      </c>
      <c r="AU2436" s="181">
        <v>2429</v>
      </c>
    </row>
    <row r="2437" customHeight="1" spans="1:47">
      <c r="A2437" s="184" t="s">
        <v>2755</v>
      </c>
      <c r="B2437" s="185" t="s">
        <v>2774</v>
      </c>
      <c r="C2437" s="167" t="s">
        <v>2777</v>
      </c>
      <c r="D2437" s="186">
        <v>0</v>
      </c>
      <c r="E2437" s="186">
        <v>0.75</v>
      </c>
      <c r="F2437" s="186" t="s">
        <v>160</v>
      </c>
      <c r="G2437" s="186" t="s">
        <v>160</v>
      </c>
      <c r="H2437" s="186" t="s">
        <v>160</v>
      </c>
      <c r="I2437" s="186" t="s">
        <v>160</v>
      </c>
      <c r="J2437" s="186" t="s">
        <v>160</v>
      </c>
      <c r="K2437" s="186" t="s">
        <v>160</v>
      </c>
      <c r="L2437" s="171">
        <v>0</v>
      </c>
      <c r="M2437" s="172">
        <v>3615</v>
      </c>
      <c r="N2437" s="173">
        <v>98.27</v>
      </c>
      <c r="O2437" s="173">
        <v>30.87</v>
      </c>
      <c r="Q2437" s="175">
        <v>32.67</v>
      </c>
      <c r="S2437" s="174">
        <f t="shared" si="74"/>
        <v>1.476496</v>
      </c>
      <c r="T2437" s="177">
        <f t="shared" si="75"/>
        <v>-1</v>
      </c>
      <c r="U2437" s="203">
        <v>4.14</v>
      </c>
      <c r="V2437" s="203">
        <v>4.74</v>
      </c>
      <c r="W2437" s="203">
        <v>5.16</v>
      </c>
      <c r="X2437" s="203">
        <v>5.68</v>
      </c>
      <c r="Y2437" s="203">
        <v>6.21</v>
      </c>
      <c r="Z2437" s="203">
        <v>5.97</v>
      </c>
      <c r="AA2437" s="203">
        <v>5.63</v>
      </c>
      <c r="AB2437" s="203">
        <v>5.24</v>
      </c>
      <c r="AC2437" s="203">
        <v>4.99</v>
      </c>
      <c r="AD2437" s="203">
        <v>4.65</v>
      </c>
      <c r="AE2437" s="203">
        <v>4.29</v>
      </c>
      <c r="AF2437" s="203">
        <v>3.97</v>
      </c>
      <c r="AG2437" s="179">
        <v>4.66388736576327</v>
      </c>
      <c r="AH2437" s="179">
        <v>5.33981307094635</v>
      </c>
      <c r="AI2437" s="179">
        <v>5.81296106457451</v>
      </c>
      <c r="AJ2437" s="179">
        <v>6.39876334239984</v>
      </c>
      <c r="AK2437" s="179">
        <v>6.9958310486449</v>
      </c>
      <c r="AL2437" s="179">
        <v>6.72546076657167</v>
      </c>
      <c r="AM2437" s="179">
        <v>6.34243620030125</v>
      </c>
      <c r="AN2437" s="179">
        <v>5.90308449193225</v>
      </c>
      <c r="AO2437" s="179">
        <v>5.6214487814393</v>
      </c>
      <c r="AP2437" s="179">
        <v>5.23842421516889</v>
      </c>
      <c r="AQ2437" s="179">
        <v>4.83286879205904</v>
      </c>
      <c r="AR2437" s="179">
        <v>4.47237508262806</v>
      </c>
      <c r="AS2437" s="177">
        <v>0.8</v>
      </c>
      <c r="AT2437" s="180">
        <v>1.09634792811795</v>
      </c>
      <c r="AU2437" s="181">
        <v>2430</v>
      </c>
    </row>
    <row r="2438" customHeight="1" spans="1:47">
      <c r="A2438" s="184" t="s">
        <v>2755</v>
      </c>
      <c r="B2438" s="185" t="s">
        <v>2774</v>
      </c>
      <c r="C2438" s="167" t="s">
        <v>2778</v>
      </c>
      <c r="D2438" s="186">
        <v>0</v>
      </c>
      <c r="E2438" s="186">
        <v>0.75</v>
      </c>
      <c r="F2438" s="186" t="s">
        <v>160</v>
      </c>
      <c r="G2438" s="186" t="s">
        <v>160</v>
      </c>
      <c r="H2438" s="186" t="s">
        <v>160</v>
      </c>
      <c r="I2438" s="186" t="s">
        <v>160</v>
      </c>
      <c r="J2438" s="186" t="s">
        <v>160</v>
      </c>
      <c r="K2438" s="186" t="s">
        <v>160</v>
      </c>
      <c r="L2438" s="171">
        <v>0</v>
      </c>
      <c r="M2438" s="172">
        <v>3799</v>
      </c>
      <c r="N2438" s="173">
        <v>96.6</v>
      </c>
      <c r="O2438" s="173">
        <v>31.22</v>
      </c>
      <c r="Q2438" s="175">
        <v>30.62</v>
      </c>
      <c r="S2438" s="174">
        <f t="shared" si="74"/>
        <v>1.41436</v>
      </c>
      <c r="T2438" s="177">
        <f t="shared" si="75"/>
        <v>-1</v>
      </c>
      <c r="U2438" s="203">
        <v>3.67</v>
      </c>
      <c r="V2438" s="203">
        <v>4.33</v>
      </c>
      <c r="W2438" s="203">
        <v>4.85</v>
      </c>
      <c r="X2438" s="203">
        <v>5.47</v>
      </c>
      <c r="Y2438" s="203">
        <v>6.02</v>
      </c>
      <c r="Z2438" s="203">
        <v>5.89</v>
      </c>
      <c r="AA2438" s="203">
        <v>5.8</v>
      </c>
      <c r="AB2438" s="203">
        <v>5.4</v>
      </c>
      <c r="AC2438" s="203">
        <v>4.94</v>
      </c>
      <c r="AD2438" s="203">
        <v>4.33</v>
      </c>
      <c r="AE2438" s="203">
        <v>3.86</v>
      </c>
      <c r="AF2438" s="203">
        <v>3.54</v>
      </c>
      <c r="AG2438" s="179">
        <v>4.06187906897819</v>
      </c>
      <c r="AH2438" s="179">
        <v>4.79235323397155</v>
      </c>
      <c r="AI2438" s="179">
        <v>5.36787833366328</v>
      </c>
      <c r="AJ2438" s="179">
        <v>6.05408133714189</v>
      </c>
      <c r="AK2438" s="179">
        <v>6.66280980796968</v>
      </c>
      <c r="AL2438" s="179">
        <v>6.51892853304675</v>
      </c>
      <c r="AM2438" s="179">
        <v>6.41931841963856</v>
      </c>
      <c r="AN2438" s="179">
        <v>5.97660680449108</v>
      </c>
      <c r="AO2438" s="179">
        <v>5.46748844707147</v>
      </c>
      <c r="AP2438" s="179">
        <v>4.79235323397155</v>
      </c>
      <c r="AQ2438" s="179">
        <v>4.27216708617325</v>
      </c>
      <c r="AR2438" s="179">
        <v>3.91799779405526</v>
      </c>
      <c r="AS2438" s="177">
        <v>0.8</v>
      </c>
      <c r="AT2438" s="180">
        <v>1.09565648593718</v>
      </c>
      <c r="AU2438" s="181">
        <v>2431</v>
      </c>
    </row>
    <row r="2439" customHeight="1" spans="1:47">
      <c r="A2439" s="184" t="s">
        <v>2755</v>
      </c>
      <c r="B2439" s="185" t="s">
        <v>2774</v>
      </c>
      <c r="C2439" s="167" t="s">
        <v>2779</v>
      </c>
      <c r="D2439" s="186">
        <v>0</v>
      </c>
      <c r="E2439" s="186">
        <v>0.75</v>
      </c>
      <c r="F2439" s="186" t="s">
        <v>160</v>
      </c>
      <c r="G2439" s="186" t="s">
        <v>160</v>
      </c>
      <c r="H2439" s="186" t="s">
        <v>160</v>
      </c>
      <c r="I2439" s="186" t="s">
        <v>160</v>
      </c>
      <c r="J2439" s="186" t="s">
        <v>160</v>
      </c>
      <c r="K2439" s="186" t="s">
        <v>160</v>
      </c>
      <c r="L2439" s="171">
        <v>0</v>
      </c>
      <c r="M2439" s="172">
        <v>3854</v>
      </c>
      <c r="N2439" s="173">
        <v>95.6</v>
      </c>
      <c r="O2439" s="173">
        <v>31.42</v>
      </c>
      <c r="Q2439" s="175">
        <v>30.32</v>
      </c>
      <c r="S2439" s="174">
        <f t="shared" si="74"/>
        <v>1.357248</v>
      </c>
      <c r="T2439" s="177">
        <f t="shared" si="75"/>
        <v>-1</v>
      </c>
      <c r="U2439" s="203">
        <v>3.49</v>
      </c>
      <c r="V2439" s="203">
        <v>4.11</v>
      </c>
      <c r="W2439" s="203">
        <v>4.63</v>
      </c>
      <c r="X2439" s="203">
        <v>5.19</v>
      </c>
      <c r="Y2439" s="203">
        <v>5.67</v>
      </c>
      <c r="Z2439" s="203">
        <v>5.67</v>
      </c>
      <c r="AA2439" s="203">
        <v>5.68</v>
      </c>
      <c r="AB2439" s="203">
        <v>5.32</v>
      </c>
      <c r="AC2439" s="203">
        <v>4.78</v>
      </c>
      <c r="AD2439" s="203">
        <v>4.14</v>
      </c>
      <c r="AE2439" s="203">
        <v>3.72</v>
      </c>
      <c r="AF2439" s="203">
        <v>3.35</v>
      </c>
      <c r="AG2439" s="179">
        <v>3.84649608619795</v>
      </c>
      <c r="AH2439" s="179">
        <v>4.52982776913283</v>
      </c>
      <c r="AI2439" s="179">
        <v>5.10294466449757</v>
      </c>
      <c r="AJ2439" s="179">
        <v>5.72014747489037</v>
      </c>
      <c r="AK2439" s="179">
        <v>6.24917845522705</v>
      </c>
      <c r="AL2439" s="179">
        <v>6.24917845522705</v>
      </c>
      <c r="AM2439" s="179">
        <v>6.26019993398406</v>
      </c>
      <c r="AN2439" s="179">
        <v>5.86342669873155</v>
      </c>
      <c r="AO2439" s="179">
        <v>5.26826684585278</v>
      </c>
      <c r="AP2439" s="179">
        <v>4.56289220540388</v>
      </c>
      <c r="AQ2439" s="179">
        <v>4.09999009760928</v>
      </c>
      <c r="AR2439" s="179">
        <v>3.69219538359975</v>
      </c>
      <c r="AS2439" s="177">
        <v>0.8</v>
      </c>
      <c r="AT2439" s="180">
        <v>1.09874353082505</v>
      </c>
      <c r="AU2439" s="181">
        <v>2432</v>
      </c>
    </row>
    <row r="2440" customHeight="1" spans="1:47">
      <c r="A2440" s="184" t="s">
        <v>2755</v>
      </c>
      <c r="B2440" s="185" t="s">
        <v>2774</v>
      </c>
      <c r="C2440" s="167" t="s">
        <v>2780</v>
      </c>
      <c r="D2440" s="186">
        <v>0</v>
      </c>
      <c r="E2440" s="186">
        <v>0.75</v>
      </c>
      <c r="F2440" s="186" t="s">
        <v>160</v>
      </c>
      <c r="G2440" s="186" t="s">
        <v>160</v>
      </c>
      <c r="H2440" s="186" t="s">
        <v>160</v>
      </c>
      <c r="I2440" s="186" t="s">
        <v>160</v>
      </c>
      <c r="J2440" s="186" t="s">
        <v>160</v>
      </c>
      <c r="K2440" s="186" t="s">
        <v>160</v>
      </c>
      <c r="L2440" s="171">
        <v>0</v>
      </c>
      <c r="M2440" s="172">
        <v>3159</v>
      </c>
      <c r="N2440" s="173">
        <v>97.57</v>
      </c>
      <c r="O2440" s="173">
        <v>30.65</v>
      </c>
      <c r="Q2440" s="175">
        <v>31.15</v>
      </c>
      <c r="S2440" s="174">
        <f t="shared" si="74"/>
        <v>1.431632</v>
      </c>
      <c r="T2440" s="177">
        <f t="shared" si="75"/>
        <v>-1</v>
      </c>
      <c r="U2440" s="203">
        <v>3.97</v>
      </c>
      <c r="V2440" s="203">
        <v>4.52</v>
      </c>
      <c r="W2440" s="203">
        <v>4.85</v>
      </c>
      <c r="X2440" s="203">
        <v>5.41</v>
      </c>
      <c r="Y2440" s="203">
        <v>6.03</v>
      </c>
      <c r="Z2440" s="203">
        <v>5.95</v>
      </c>
      <c r="AA2440" s="203">
        <v>5.63</v>
      </c>
      <c r="AB2440" s="203">
        <v>5.29</v>
      </c>
      <c r="AC2440" s="203">
        <v>4.95</v>
      </c>
      <c r="AD2440" s="203">
        <v>4.45</v>
      </c>
      <c r="AE2440" s="203">
        <v>4.01</v>
      </c>
      <c r="AF2440" s="203">
        <v>3.76</v>
      </c>
      <c r="AG2440" s="179">
        <v>4.41304609005666</v>
      </c>
      <c r="AH2440" s="179">
        <v>5.02442527129877</v>
      </c>
      <c r="AI2440" s="179">
        <v>5.39125278004403</v>
      </c>
      <c r="AJ2440" s="179">
        <v>6.01374794639963</v>
      </c>
      <c r="AK2440" s="179">
        <v>6.70293902343619</v>
      </c>
      <c r="AL2440" s="179">
        <v>6.61401114252825</v>
      </c>
      <c r="AM2440" s="179">
        <v>6.25829961889648</v>
      </c>
      <c r="AN2440" s="179">
        <v>5.88035612503772</v>
      </c>
      <c r="AO2440" s="179">
        <v>5.50241263117896</v>
      </c>
      <c r="AP2440" s="179">
        <v>4.94661337550432</v>
      </c>
      <c r="AQ2440" s="179">
        <v>4.45751003051063</v>
      </c>
      <c r="AR2440" s="179">
        <v>4.17961040267331</v>
      </c>
      <c r="AS2440" s="177">
        <v>0.8</v>
      </c>
      <c r="AT2440" s="180">
        <v>1.11609909127442</v>
      </c>
      <c r="AU2440" s="181">
        <v>2433</v>
      </c>
    </row>
    <row r="2441" customHeight="1" spans="1:47">
      <c r="A2441" s="184" t="s">
        <v>2755</v>
      </c>
      <c r="B2441" s="185" t="s">
        <v>2774</v>
      </c>
      <c r="C2441" s="167" t="s">
        <v>2781</v>
      </c>
      <c r="D2441" s="186">
        <v>0</v>
      </c>
      <c r="E2441" s="186">
        <v>0.75</v>
      </c>
      <c r="F2441" s="186" t="s">
        <v>160</v>
      </c>
      <c r="G2441" s="186" t="s">
        <v>160</v>
      </c>
      <c r="H2441" s="186" t="s">
        <v>160</v>
      </c>
      <c r="I2441" s="186" t="s">
        <v>160</v>
      </c>
      <c r="J2441" s="186" t="s">
        <v>160</v>
      </c>
      <c r="K2441" s="186" t="s">
        <v>160</v>
      </c>
      <c r="L2441" s="171">
        <v>0</v>
      </c>
      <c r="M2441" s="172">
        <v>3288</v>
      </c>
      <c r="N2441" s="173">
        <v>96.92</v>
      </c>
      <c r="O2441" s="173">
        <v>30.05</v>
      </c>
      <c r="Q2441" s="175">
        <v>29.55</v>
      </c>
      <c r="S2441" s="174">
        <f t="shared" si="74"/>
        <v>1.413984</v>
      </c>
      <c r="T2441" s="177">
        <f t="shared" si="75"/>
        <v>-1</v>
      </c>
      <c r="U2441" s="203">
        <v>3.82</v>
      </c>
      <c r="V2441" s="203">
        <v>4.39</v>
      </c>
      <c r="W2441" s="203">
        <v>4.76</v>
      </c>
      <c r="X2441" s="203">
        <v>5.33</v>
      </c>
      <c r="Y2441" s="203">
        <v>5.97</v>
      </c>
      <c r="Z2441" s="203">
        <v>5.93</v>
      </c>
      <c r="AA2441" s="203">
        <v>5.7</v>
      </c>
      <c r="AB2441" s="203">
        <v>5.33</v>
      </c>
      <c r="AC2441" s="203">
        <v>4.95</v>
      </c>
      <c r="AD2441" s="203">
        <v>4.35</v>
      </c>
      <c r="AE2441" s="203">
        <v>3.93</v>
      </c>
      <c r="AF2441" s="203">
        <v>3.63</v>
      </c>
      <c r="AG2441" s="179">
        <v>4.19249473827144</v>
      </c>
      <c r="AH2441" s="179">
        <v>4.81807641387738</v>
      </c>
      <c r="AI2441" s="179">
        <v>5.22415574716546</v>
      </c>
      <c r="AJ2441" s="179">
        <v>5.8497374227714</v>
      </c>
      <c r="AK2441" s="179">
        <v>6.55214491818861</v>
      </c>
      <c r="AL2441" s="179">
        <v>6.50824444972503</v>
      </c>
      <c r="AM2441" s="179">
        <v>6.25581675605947</v>
      </c>
      <c r="AN2441" s="179">
        <v>5.8497374227714</v>
      </c>
      <c r="AO2441" s="179">
        <v>5.43268297236744</v>
      </c>
      <c r="AP2441" s="179">
        <v>4.77417594541381</v>
      </c>
      <c r="AQ2441" s="179">
        <v>4.31322102654627</v>
      </c>
      <c r="AR2441" s="179">
        <v>3.98396751306945</v>
      </c>
      <c r="AS2441" s="177">
        <v>0.8</v>
      </c>
      <c r="AT2441" s="180">
        <v>1.11572496023312</v>
      </c>
      <c r="AU2441" s="181">
        <v>2434</v>
      </c>
    </row>
    <row r="2442" customHeight="1" spans="1:47">
      <c r="A2442" s="184" t="s">
        <v>2755</v>
      </c>
      <c r="B2442" s="185" t="s">
        <v>2774</v>
      </c>
      <c r="C2442" s="167" t="s">
        <v>2782</v>
      </c>
      <c r="D2442" s="186">
        <v>0</v>
      </c>
      <c r="E2442" s="186">
        <v>0.75</v>
      </c>
      <c r="F2442" s="186" t="s">
        <v>160</v>
      </c>
      <c r="G2442" s="186" t="s">
        <v>160</v>
      </c>
      <c r="H2442" s="186" t="s">
        <v>160</v>
      </c>
      <c r="I2442" s="186" t="s">
        <v>160</v>
      </c>
      <c r="J2442" s="186" t="s">
        <v>160</v>
      </c>
      <c r="K2442" s="186" t="s">
        <v>160</v>
      </c>
      <c r="L2442" s="171">
        <v>0</v>
      </c>
      <c r="M2442" s="172">
        <v>3816</v>
      </c>
      <c r="N2442" s="173">
        <v>97.85</v>
      </c>
      <c r="O2442" s="173">
        <v>29.67</v>
      </c>
      <c r="Q2442" s="175">
        <v>29.17</v>
      </c>
      <c r="S2442" s="174">
        <f t="shared" si="74"/>
        <v>1.413688</v>
      </c>
      <c r="T2442" s="177">
        <f t="shared" si="75"/>
        <v>-1</v>
      </c>
      <c r="U2442" s="203">
        <v>3.79</v>
      </c>
      <c r="V2442" s="203">
        <v>4.37</v>
      </c>
      <c r="W2442" s="203">
        <v>4.75</v>
      </c>
      <c r="X2442" s="203">
        <v>5.26</v>
      </c>
      <c r="Y2442" s="203">
        <v>5.99</v>
      </c>
      <c r="Z2442" s="203">
        <v>6.12</v>
      </c>
      <c r="AA2442" s="203">
        <v>5.59</v>
      </c>
      <c r="AB2442" s="203">
        <v>5.25</v>
      </c>
      <c r="AC2442" s="203">
        <v>4.9</v>
      </c>
      <c r="AD2442" s="203">
        <v>4.4</v>
      </c>
      <c r="AE2442" s="203">
        <v>3.98</v>
      </c>
      <c r="AF2442" s="203">
        <v>3.68</v>
      </c>
      <c r="AG2442" s="179">
        <v>4.14521263531982</v>
      </c>
      <c r="AH2442" s="179">
        <v>4.77957235259831</v>
      </c>
      <c r="AI2442" s="179">
        <v>5.19518733978077</v>
      </c>
      <c r="AJ2442" s="179">
        <v>5.75298640152565</v>
      </c>
      <c r="AK2442" s="179">
        <v>6.55140466637617</v>
      </c>
      <c r="AL2442" s="179">
        <v>6.69358874093859</v>
      </c>
      <c r="AM2442" s="179">
        <v>6.11391520618411</v>
      </c>
      <c r="AN2442" s="179">
        <v>5.74204916502085</v>
      </c>
      <c r="AO2442" s="179">
        <v>5.3592458873528</v>
      </c>
      <c r="AP2442" s="179">
        <v>4.81238406211271</v>
      </c>
      <c r="AQ2442" s="179">
        <v>4.35302012891105</v>
      </c>
      <c r="AR2442" s="179">
        <v>4.024903033767</v>
      </c>
      <c r="AS2442" s="177">
        <v>0.8</v>
      </c>
      <c r="AT2442" s="180">
        <v>1.11391597388277</v>
      </c>
      <c r="AU2442" s="181">
        <v>2435</v>
      </c>
    </row>
    <row r="2443" customHeight="1" spans="1:47">
      <c r="A2443" s="184" t="s">
        <v>2755</v>
      </c>
      <c r="B2443" s="185" t="s">
        <v>2774</v>
      </c>
      <c r="C2443" s="167" t="s">
        <v>2783</v>
      </c>
      <c r="D2443" s="186">
        <v>0</v>
      </c>
      <c r="E2443" s="186">
        <v>0.75</v>
      </c>
      <c r="F2443" s="186" t="s">
        <v>160</v>
      </c>
      <c r="G2443" s="186" t="s">
        <v>160</v>
      </c>
      <c r="H2443" s="186" t="s">
        <v>160</v>
      </c>
      <c r="I2443" s="186" t="s">
        <v>160</v>
      </c>
      <c r="J2443" s="186" t="s">
        <v>160</v>
      </c>
      <c r="K2443" s="186" t="s">
        <v>160</v>
      </c>
      <c r="L2443" s="171">
        <v>0</v>
      </c>
      <c r="M2443" s="172">
        <v>3876</v>
      </c>
      <c r="N2443" s="173">
        <v>98.6</v>
      </c>
      <c r="O2443" s="173">
        <v>29.68</v>
      </c>
      <c r="Q2443" s="175">
        <v>31.38</v>
      </c>
      <c r="S2443" s="174">
        <f t="shared" ref="S2443:S2506" si="76">(U2443*31+V2443*28+W2443*31+X2443*30+Y2443*31+Z2443*30+AA2443*31+AB2443*31+AC2443*30+AD2443*31+AE2443*30+AF2443*31)*AS2443/1000</f>
        <v>1.49188</v>
      </c>
      <c r="T2443" s="177">
        <f t="shared" ref="T2443:T2506" si="77">P2443/S2443-1</f>
        <v>-1</v>
      </c>
      <c r="U2443" s="203">
        <v>4.23</v>
      </c>
      <c r="V2443" s="203">
        <v>4.84</v>
      </c>
      <c r="W2443" s="203">
        <v>5.3</v>
      </c>
      <c r="X2443" s="203">
        <v>5.78</v>
      </c>
      <c r="Y2443" s="203">
        <v>6.33</v>
      </c>
      <c r="Z2443" s="203">
        <v>6.1</v>
      </c>
      <c r="AA2443" s="203">
        <v>5.41</v>
      </c>
      <c r="AB2443" s="203">
        <v>5.13</v>
      </c>
      <c r="AC2443" s="203">
        <v>4.98</v>
      </c>
      <c r="AD2443" s="203">
        <v>4.76</v>
      </c>
      <c r="AE2443" s="203">
        <v>4.38</v>
      </c>
      <c r="AF2443" s="203">
        <v>4.07</v>
      </c>
      <c r="AG2443" s="179">
        <v>4.71713558731265</v>
      </c>
      <c r="AH2443" s="179">
        <v>5.39738445451377</v>
      </c>
      <c r="AI2443" s="179">
        <v>5.91035901010805</v>
      </c>
      <c r="AJ2443" s="179">
        <v>6.44563680724991</v>
      </c>
      <c r="AK2443" s="179">
        <v>7.0589759498083</v>
      </c>
      <c r="AL2443" s="179">
        <v>6.80248867201115</v>
      </c>
      <c r="AM2443" s="179">
        <v>6.03302683861973</v>
      </c>
      <c r="AN2443" s="179">
        <v>5.72078145695364</v>
      </c>
      <c r="AO2443" s="179">
        <v>5.55350714534681</v>
      </c>
      <c r="AP2443" s="179">
        <v>5.30817148832346</v>
      </c>
      <c r="AQ2443" s="179">
        <v>4.88440989891948</v>
      </c>
      <c r="AR2443" s="179">
        <v>4.53870965493203</v>
      </c>
      <c r="AS2443" s="177">
        <v>0.8</v>
      </c>
      <c r="AT2443" s="180">
        <v>1.10769640578345</v>
      </c>
      <c r="AU2443" s="181">
        <v>2436</v>
      </c>
    </row>
    <row r="2444" customHeight="1" spans="1:47">
      <c r="A2444" s="184" t="s">
        <v>2755</v>
      </c>
      <c r="B2444" s="185" t="s">
        <v>2774</v>
      </c>
      <c r="C2444" s="167" t="s">
        <v>2784</v>
      </c>
      <c r="D2444" s="186">
        <v>0</v>
      </c>
      <c r="E2444" s="186">
        <v>0.75</v>
      </c>
      <c r="F2444" s="186" t="s">
        <v>160</v>
      </c>
      <c r="G2444" s="186" t="s">
        <v>160</v>
      </c>
      <c r="H2444" s="186" t="s">
        <v>160</v>
      </c>
      <c r="I2444" s="186" t="s">
        <v>160</v>
      </c>
      <c r="J2444" s="186" t="s">
        <v>160</v>
      </c>
      <c r="K2444" s="186" t="s">
        <v>160</v>
      </c>
      <c r="L2444" s="171">
        <v>0</v>
      </c>
      <c r="M2444" s="172">
        <v>3633</v>
      </c>
      <c r="N2444" s="173">
        <v>95.83</v>
      </c>
      <c r="O2444" s="173">
        <v>30.75</v>
      </c>
      <c r="Q2444" s="175">
        <v>29.75</v>
      </c>
      <c r="S2444" s="174">
        <f t="shared" si="76"/>
        <v>1.357776</v>
      </c>
      <c r="T2444" s="177">
        <f t="shared" si="77"/>
        <v>-1</v>
      </c>
      <c r="U2444" s="203">
        <v>3.6</v>
      </c>
      <c r="V2444" s="203">
        <v>4.23</v>
      </c>
      <c r="W2444" s="203">
        <v>4.7</v>
      </c>
      <c r="X2444" s="203">
        <v>5.24</v>
      </c>
      <c r="Y2444" s="203">
        <v>5.83</v>
      </c>
      <c r="Z2444" s="203">
        <v>5.69</v>
      </c>
      <c r="AA2444" s="203">
        <v>5.53</v>
      </c>
      <c r="AB2444" s="203">
        <v>5.11</v>
      </c>
      <c r="AC2444" s="203">
        <v>4.61</v>
      </c>
      <c r="AD2444" s="203">
        <v>4.12</v>
      </c>
      <c r="AE2444" s="203">
        <v>3.73</v>
      </c>
      <c r="AF2444" s="203">
        <v>3.39</v>
      </c>
      <c r="AG2444" s="179">
        <v>3.95110828295683</v>
      </c>
      <c r="AH2444" s="179">
        <v>4.64255223247428</v>
      </c>
      <c r="AI2444" s="179">
        <v>5.15839136941587</v>
      </c>
      <c r="AJ2444" s="179">
        <v>5.75105761185939</v>
      </c>
      <c r="AK2444" s="179">
        <v>6.39860035823287</v>
      </c>
      <c r="AL2444" s="179">
        <v>6.244946147229</v>
      </c>
      <c r="AM2444" s="179">
        <v>6.06934133465314</v>
      </c>
      <c r="AN2444" s="179">
        <v>5.60837870164151</v>
      </c>
      <c r="AO2444" s="179">
        <v>5.05961366234195</v>
      </c>
      <c r="AP2444" s="179">
        <v>4.52182392382838</v>
      </c>
      <c r="AQ2444" s="179">
        <v>4.09378719317472</v>
      </c>
      <c r="AR2444" s="179">
        <v>3.72062696645102</v>
      </c>
      <c r="AS2444" s="177">
        <v>0.8</v>
      </c>
      <c r="AT2444" s="180">
        <v>1.11627695552566</v>
      </c>
      <c r="AU2444" s="181">
        <v>2437</v>
      </c>
    </row>
    <row r="2445" customHeight="1" spans="1:47">
      <c r="A2445" s="184" t="s">
        <v>2755</v>
      </c>
      <c r="B2445" s="185" t="s">
        <v>2774</v>
      </c>
      <c r="C2445" s="167" t="s">
        <v>2785</v>
      </c>
      <c r="D2445" s="186">
        <v>0</v>
      </c>
      <c r="E2445" s="186">
        <v>0.75</v>
      </c>
      <c r="F2445" s="186" t="s">
        <v>160</v>
      </c>
      <c r="G2445" s="186" t="s">
        <v>160</v>
      </c>
      <c r="H2445" s="186" t="s">
        <v>160</v>
      </c>
      <c r="I2445" s="186" t="s">
        <v>160</v>
      </c>
      <c r="J2445" s="186" t="s">
        <v>160</v>
      </c>
      <c r="K2445" s="186" t="s">
        <v>160</v>
      </c>
      <c r="L2445" s="171">
        <v>0</v>
      </c>
      <c r="M2445" s="172">
        <v>3705</v>
      </c>
      <c r="N2445" s="173">
        <v>94.7</v>
      </c>
      <c r="O2445" s="173">
        <v>30.93</v>
      </c>
      <c r="Q2445" s="175">
        <v>29.53</v>
      </c>
      <c r="S2445" s="174">
        <f t="shared" si="76"/>
        <v>1.334408</v>
      </c>
      <c r="T2445" s="177">
        <f t="shared" si="77"/>
        <v>-1</v>
      </c>
      <c r="U2445" s="203">
        <v>3.51</v>
      </c>
      <c r="V2445" s="203">
        <v>4.17</v>
      </c>
      <c r="W2445" s="203">
        <v>4.69</v>
      </c>
      <c r="X2445" s="203">
        <v>5.13</v>
      </c>
      <c r="Y2445" s="203">
        <v>5.68</v>
      </c>
      <c r="Z2445" s="203">
        <v>5.67</v>
      </c>
      <c r="AA2445" s="203">
        <v>5.51</v>
      </c>
      <c r="AB2445" s="203">
        <v>5.05</v>
      </c>
      <c r="AC2445" s="203">
        <v>4.47</v>
      </c>
      <c r="AD2445" s="203">
        <v>4.01</v>
      </c>
      <c r="AE2445" s="203">
        <v>3.63</v>
      </c>
      <c r="AF2445" s="203">
        <v>3.3</v>
      </c>
      <c r="AG2445" s="179">
        <v>3.84567856307816</v>
      </c>
      <c r="AH2445" s="179">
        <v>4.56879760912704</v>
      </c>
      <c r="AI2445" s="179">
        <v>5.13852776662011</v>
      </c>
      <c r="AJ2445" s="179">
        <v>5.62060713065269</v>
      </c>
      <c r="AK2445" s="179">
        <v>6.22320633569343</v>
      </c>
      <c r="AL2445" s="179">
        <v>6.21224998651087</v>
      </c>
      <c r="AM2445" s="179">
        <v>6.03694839958993</v>
      </c>
      <c r="AN2445" s="179">
        <v>5.53295633719222</v>
      </c>
      <c r="AO2445" s="179">
        <v>4.89748808460381</v>
      </c>
      <c r="AP2445" s="179">
        <v>4.3934960222061</v>
      </c>
      <c r="AQ2445" s="179">
        <v>3.97715475326886</v>
      </c>
      <c r="AR2445" s="179">
        <v>3.61559523024442</v>
      </c>
      <c r="AS2445" s="177">
        <v>0.8</v>
      </c>
      <c r="AT2445" s="180">
        <v>1.11982580253491</v>
      </c>
      <c r="AU2445" s="181">
        <v>2438</v>
      </c>
    </row>
    <row r="2446" customHeight="1" spans="1:47">
      <c r="A2446" s="184" t="s">
        <v>2755</v>
      </c>
      <c r="B2446" s="185" t="s">
        <v>2786</v>
      </c>
      <c r="C2446" s="167" t="s">
        <v>2787</v>
      </c>
      <c r="D2446" s="186">
        <v>0</v>
      </c>
      <c r="E2446" s="186">
        <v>0.75</v>
      </c>
      <c r="F2446" s="186" t="s">
        <v>160</v>
      </c>
      <c r="G2446" s="186" t="s">
        <v>160</v>
      </c>
      <c r="H2446" s="186" t="s">
        <v>160</v>
      </c>
      <c r="I2446" s="186" t="s">
        <v>160</v>
      </c>
      <c r="J2446" s="186" t="s">
        <v>160</v>
      </c>
      <c r="K2446" s="186" t="s">
        <v>160</v>
      </c>
      <c r="L2446" s="171">
        <v>0</v>
      </c>
      <c r="M2446" s="172">
        <v>2988</v>
      </c>
      <c r="N2446" s="173">
        <v>94.37</v>
      </c>
      <c r="O2446" s="173">
        <v>29.68</v>
      </c>
      <c r="Q2446" s="175">
        <v>29.88</v>
      </c>
      <c r="S2446" s="174">
        <f t="shared" si="76"/>
        <v>1.403976</v>
      </c>
      <c r="T2446" s="177">
        <f t="shared" si="77"/>
        <v>-1</v>
      </c>
      <c r="U2446" s="203">
        <v>3.85</v>
      </c>
      <c r="V2446" s="203">
        <v>4.38</v>
      </c>
      <c r="W2446" s="203">
        <v>4.89</v>
      </c>
      <c r="X2446" s="203">
        <v>5.47</v>
      </c>
      <c r="Y2446" s="203">
        <v>6</v>
      </c>
      <c r="Z2446" s="203">
        <v>5.85</v>
      </c>
      <c r="AA2446" s="203">
        <v>5.43</v>
      </c>
      <c r="AB2446" s="203">
        <v>5</v>
      </c>
      <c r="AC2446" s="203">
        <v>4.57</v>
      </c>
      <c r="AD2446" s="203">
        <v>4.4</v>
      </c>
      <c r="AE2446" s="203">
        <v>4.08</v>
      </c>
      <c r="AF2446" s="203">
        <v>3.76</v>
      </c>
      <c r="AG2446" s="179">
        <v>4.23219855610067</v>
      </c>
      <c r="AH2446" s="179">
        <v>4.81481290278466</v>
      </c>
      <c r="AI2446" s="179">
        <v>5.37544180242397</v>
      </c>
      <c r="AJ2446" s="179">
        <v>6.01301976671966</v>
      </c>
      <c r="AK2446" s="179">
        <v>6.59563411340365</v>
      </c>
      <c r="AL2446" s="179">
        <v>6.43074326056856</v>
      </c>
      <c r="AM2446" s="179">
        <v>5.9690488726303</v>
      </c>
      <c r="AN2446" s="179">
        <v>5.49636176116971</v>
      </c>
      <c r="AO2446" s="179">
        <v>5.02367464970911</v>
      </c>
      <c r="AP2446" s="179">
        <v>4.83679834982934</v>
      </c>
      <c r="AQ2446" s="179">
        <v>4.48503119711448</v>
      </c>
      <c r="AR2446" s="179">
        <v>4.13326404439962</v>
      </c>
      <c r="AS2446" s="177">
        <v>0.8</v>
      </c>
      <c r="AT2446" s="180">
        <v>1.11643743533689</v>
      </c>
      <c r="AU2446" s="181">
        <v>2439</v>
      </c>
    </row>
    <row r="2447" customHeight="1" spans="1:47">
      <c r="A2447" s="184" t="s">
        <v>2755</v>
      </c>
      <c r="B2447" s="185" t="s">
        <v>2786</v>
      </c>
      <c r="C2447" s="167" t="s">
        <v>2788</v>
      </c>
      <c r="D2447" s="186">
        <v>0</v>
      </c>
      <c r="E2447" s="186">
        <v>0.75</v>
      </c>
      <c r="F2447" s="186" t="s">
        <v>160</v>
      </c>
      <c r="G2447" s="186" t="s">
        <v>160</v>
      </c>
      <c r="H2447" s="186" t="s">
        <v>160</v>
      </c>
      <c r="I2447" s="186" t="s">
        <v>160</v>
      </c>
      <c r="J2447" s="186" t="s">
        <v>160</v>
      </c>
      <c r="K2447" s="186" t="s">
        <v>160</v>
      </c>
      <c r="L2447" s="171">
        <v>0</v>
      </c>
      <c r="M2447" s="172">
        <v>3417</v>
      </c>
      <c r="N2447" s="173">
        <v>93.25</v>
      </c>
      <c r="O2447" s="173">
        <v>29.88</v>
      </c>
      <c r="Q2447" s="175">
        <v>31.48</v>
      </c>
      <c r="S2447" s="174">
        <f t="shared" si="76"/>
        <v>1.499064</v>
      </c>
      <c r="T2447" s="177">
        <f t="shared" si="77"/>
        <v>-1</v>
      </c>
      <c r="U2447" s="203">
        <v>4.13</v>
      </c>
      <c r="V2447" s="203">
        <v>4.71</v>
      </c>
      <c r="W2447" s="203">
        <v>5.29</v>
      </c>
      <c r="X2447" s="203">
        <v>5.75</v>
      </c>
      <c r="Y2447" s="203">
        <v>6.28</v>
      </c>
      <c r="Z2447" s="203">
        <v>6.19</v>
      </c>
      <c r="AA2447" s="203">
        <v>5.66</v>
      </c>
      <c r="AB2447" s="203">
        <v>5.22</v>
      </c>
      <c r="AC2447" s="203">
        <v>4.93</v>
      </c>
      <c r="AD2447" s="203">
        <v>4.89</v>
      </c>
      <c r="AE2447" s="203">
        <v>4.46</v>
      </c>
      <c r="AF2447" s="203">
        <v>4.08</v>
      </c>
      <c r="AG2447" s="179">
        <v>4.6090485262804</v>
      </c>
      <c r="AH2447" s="179">
        <v>5.2563241062423</v>
      </c>
      <c r="AI2447" s="179">
        <v>5.90359968620419</v>
      </c>
      <c r="AJ2447" s="179">
        <v>6.41695618065673</v>
      </c>
      <c r="AK2447" s="179">
        <v>7.00843214165639</v>
      </c>
      <c r="AL2447" s="179">
        <v>6.90799282752438</v>
      </c>
      <c r="AM2447" s="179">
        <v>6.31651686652471</v>
      </c>
      <c r="AN2447" s="179">
        <v>5.82548021965707</v>
      </c>
      <c r="AO2447" s="179">
        <v>5.50184242967612</v>
      </c>
      <c r="AP2447" s="179">
        <v>5.45720273450633</v>
      </c>
      <c r="AQ2447" s="179">
        <v>4.97732601143113</v>
      </c>
      <c r="AR2447" s="179">
        <v>4.55324890731817</v>
      </c>
      <c r="AS2447" s="177">
        <v>0.8</v>
      </c>
      <c r="AT2447" s="180">
        <v>1.13213510125532</v>
      </c>
      <c r="AU2447" s="181">
        <v>2440</v>
      </c>
    </row>
    <row r="2448" customHeight="1" spans="1:47">
      <c r="A2448" s="184" t="s">
        <v>2755</v>
      </c>
      <c r="B2448" s="185" t="s">
        <v>2786</v>
      </c>
      <c r="C2448" s="167" t="s">
        <v>2789</v>
      </c>
      <c r="D2448" s="186">
        <v>0</v>
      </c>
      <c r="E2448" s="186">
        <v>0.75</v>
      </c>
      <c r="F2448" s="186" t="s">
        <v>160</v>
      </c>
      <c r="G2448" s="186" t="s">
        <v>160</v>
      </c>
      <c r="H2448" s="186" t="s">
        <v>160</v>
      </c>
      <c r="I2448" s="186" t="s">
        <v>160</v>
      </c>
      <c r="J2448" s="186" t="s">
        <v>160</v>
      </c>
      <c r="K2448" s="186" t="s">
        <v>160</v>
      </c>
      <c r="L2448" s="171">
        <v>0</v>
      </c>
      <c r="M2448" s="172">
        <v>2941</v>
      </c>
      <c r="N2448" s="173">
        <v>94.22</v>
      </c>
      <c r="O2448" s="173">
        <v>29.22</v>
      </c>
      <c r="Q2448" s="175">
        <v>29.12</v>
      </c>
      <c r="S2448" s="174">
        <f t="shared" si="76"/>
        <v>1.403976</v>
      </c>
      <c r="T2448" s="177">
        <f t="shared" si="77"/>
        <v>-1</v>
      </c>
      <c r="U2448" s="203">
        <v>3.85</v>
      </c>
      <c r="V2448" s="203">
        <v>4.38</v>
      </c>
      <c r="W2448" s="203">
        <v>4.89</v>
      </c>
      <c r="X2448" s="203">
        <v>5.47</v>
      </c>
      <c r="Y2448" s="203">
        <v>6</v>
      </c>
      <c r="Z2448" s="203">
        <v>5.85</v>
      </c>
      <c r="AA2448" s="203">
        <v>5.43</v>
      </c>
      <c r="AB2448" s="203">
        <v>5</v>
      </c>
      <c r="AC2448" s="203">
        <v>4.57</v>
      </c>
      <c r="AD2448" s="203">
        <v>4.4</v>
      </c>
      <c r="AE2448" s="203">
        <v>4.08</v>
      </c>
      <c r="AF2448" s="203">
        <v>3.76</v>
      </c>
      <c r="AG2448" s="179">
        <v>4.21100674085597</v>
      </c>
      <c r="AH2448" s="179">
        <v>4.79070377271406</v>
      </c>
      <c r="AI2448" s="179">
        <v>5.3485254448794</v>
      </c>
      <c r="AJ2448" s="179">
        <v>5.98291087596939</v>
      </c>
      <c r="AK2448" s="179">
        <v>6.56260790782748</v>
      </c>
      <c r="AL2448" s="179">
        <v>6.3985427101318</v>
      </c>
      <c r="AM2448" s="179">
        <v>5.93916015658387</v>
      </c>
      <c r="AN2448" s="179">
        <v>5.46883992318957</v>
      </c>
      <c r="AO2448" s="179">
        <v>4.99851968979527</v>
      </c>
      <c r="AP2448" s="179">
        <v>4.81257913240682</v>
      </c>
      <c r="AQ2448" s="179">
        <v>4.46257337732269</v>
      </c>
      <c r="AR2448" s="179">
        <v>4.11256762223856</v>
      </c>
      <c r="AS2448" s="177">
        <v>0.8</v>
      </c>
      <c r="AT2448" s="180">
        <v>1.1364422627396</v>
      </c>
      <c r="AU2448" s="181">
        <v>2441</v>
      </c>
    </row>
    <row r="2449" customHeight="1" spans="1:47">
      <c r="A2449" s="184" t="s">
        <v>2755</v>
      </c>
      <c r="B2449" s="185" t="s">
        <v>2786</v>
      </c>
      <c r="C2449" s="167" t="s">
        <v>2790</v>
      </c>
      <c r="D2449" s="186">
        <v>0</v>
      </c>
      <c r="E2449" s="186">
        <v>0.75</v>
      </c>
      <c r="F2449" s="186" t="s">
        <v>160</v>
      </c>
      <c r="G2449" s="186" t="s">
        <v>160</v>
      </c>
      <c r="H2449" s="186" t="s">
        <v>160</v>
      </c>
      <c r="I2449" s="186" t="s">
        <v>160</v>
      </c>
      <c r="J2449" s="186" t="s">
        <v>160</v>
      </c>
      <c r="K2449" s="186" t="s">
        <v>160</v>
      </c>
      <c r="L2449" s="171">
        <v>0</v>
      </c>
      <c r="M2449" s="172">
        <v>1101</v>
      </c>
      <c r="N2449" s="173">
        <v>95.33</v>
      </c>
      <c r="O2449" s="173">
        <v>29.33</v>
      </c>
      <c r="Q2449" s="175">
        <v>28.13</v>
      </c>
      <c r="S2449" s="174">
        <f t="shared" si="76"/>
        <v>1.278904</v>
      </c>
      <c r="T2449" s="177">
        <f t="shared" si="77"/>
        <v>-1</v>
      </c>
      <c r="U2449" s="203">
        <v>3.51</v>
      </c>
      <c r="V2449" s="203">
        <v>3.91</v>
      </c>
      <c r="W2449" s="203">
        <v>4.25</v>
      </c>
      <c r="X2449" s="203">
        <v>4.77</v>
      </c>
      <c r="Y2449" s="203">
        <v>5.41</v>
      </c>
      <c r="Z2449" s="203">
        <v>5.36</v>
      </c>
      <c r="AA2449" s="203">
        <v>5.21</v>
      </c>
      <c r="AB2449" s="203">
        <v>4.77</v>
      </c>
      <c r="AC2449" s="203">
        <v>4.2</v>
      </c>
      <c r="AD2449" s="203">
        <v>3.92</v>
      </c>
      <c r="AE2449" s="203">
        <v>3.74</v>
      </c>
      <c r="AF2449" s="203">
        <v>3.48</v>
      </c>
      <c r="AG2449" s="179">
        <v>3.80144792728774</v>
      </c>
      <c r="AH2449" s="179">
        <v>4.23466136629489</v>
      </c>
      <c r="AI2449" s="179">
        <v>4.60289278945097</v>
      </c>
      <c r="AJ2449" s="179">
        <v>5.16607026016026</v>
      </c>
      <c r="AK2449" s="179">
        <v>5.8592117625717</v>
      </c>
      <c r="AL2449" s="179">
        <v>5.80506008269581</v>
      </c>
      <c r="AM2449" s="179">
        <v>5.64260504306813</v>
      </c>
      <c r="AN2449" s="179">
        <v>5.16607026016026</v>
      </c>
      <c r="AO2449" s="179">
        <v>4.54874110957507</v>
      </c>
      <c r="AP2449" s="179">
        <v>4.24549170227007</v>
      </c>
      <c r="AQ2449" s="179">
        <v>4.05054565471685</v>
      </c>
      <c r="AR2449" s="179">
        <v>3.7689569193622</v>
      </c>
      <c r="AS2449" s="177">
        <v>0.8</v>
      </c>
      <c r="AT2449" s="180">
        <v>1.12653793471278</v>
      </c>
      <c r="AU2449" s="181">
        <v>2442</v>
      </c>
    </row>
    <row r="2450" customHeight="1" spans="1:47">
      <c r="A2450" s="184" t="s">
        <v>2755</v>
      </c>
      <c r="B2450" s="185" t="s">
        <v>2786</v>
      </c>
      <c r="C2450" s="167" t="s">
        <v>2791</v>
      </c>
      <c r="D2450" s="186">
        <v>0</v>
      </c>
      <c r="E2450" s="186">
        <v>0.75</v>
      </c>
      <c r="F2450" s="186" t="s">
        <v>160</v>
      </c>
      <c r="G2450" s="186" t="s">
        <v>160</v>
      </c>
      <c r="H2450" s="186" t="s">
        <v>160</v>
      </c>
      <c r="I2450" s="186" t="s">
        <v>160</v>
      </c>
      <c r="J2450" s="186" t="s">
        <v>160</v>
      </c>
      <c r="K2450" s="186" t="s">
        <v>160</v>
      </c>
      <c r="L2450" s="171">
        <v>0</v>
      </c>
      <c r="M2450" s="172">
        <v>2727</v>
      </c>
      <c r="N2450" s="173">
        <v>95.77</v>
      </c>
      <c r="O2450" s="173">
        <v>29.87</v>
      </c>
      <c r="Q2450" s="175">
        <v>28.87</v>
      </c>
      <c r="S2450" s="174">
        <f t="shared" si="76"/>
        <v>1.278904</v>
      </c>
      <c r="T2450" s="177">
        <f t="shared" si="77"/>
        <v>-1</v>
      </c>
      <c r="U2450" s="203">
        <v>3.51</v>
      </c>
      <c r="V2450" s="203">
        <v>3.91</v>
      </c>
      <c r="W2450" s="203">
        <v>4.25</v>
      </c>
      <c r="X2450" s="203">
        <v>4.77</v>
      </c>
      <c r="Y2450" s="203">
        <v>5.41</v>
      </c>
      <c r="Z2450" s="203">
        <v>5.36</v>
      </c>
      <c r="AA2450" s="203">
        <v>5.21</v>
      </c>
      <c r="AB2450" s="203">
        <v>4.77</v>
      </c>
      <c r="AC2450" s="203">
        <v>4.2</v>
      </c>
      <c r="AD2450" s="203">
        <v>3.92</v>
      </c>
      <c r="AE2450" s="203">
        <v>3.74</v>
      </c>
      <c r="AF2450" s="203">
        <v>3.48</v>
      </c>
      <c r="AG2450" s="179">
        <v>3.82226249976542</v>
      </c>
      <c r="AH2450" s="179">
        <v>4.25784796982416</v>
      </c>
      <c r="AI2450" s="179">
        <v>4.62809561937409</v>
      </c>
      <c r="AJ2450" s="179">
        <v>5.19435673045045</v>
      </c>
      <c r="AK2450" s="179">
        <v>5.89129348254443</v>
      </c>
      <c r="AL2450" s="179">
        <v>5.83684529878709</v>
      </c>
      <c r="AM2450" s="179">
        <v>5.67350074751506</v>
      </c>
      <c r="AN2450" s="179">
        <v>5.19435673045045</v>
      </c>
      <c r="AO2450" s="179">
        <v>4.57364743561675</v>
      </c>
      <c r="AP2450" s="179">
        <v>4.26873760657563</v>
      </c>
      <c r="AQ2450" s="179">
        <v>4.0727241450492</v>
      </c>
      <c r="AR2450" s="179">
        <v>3.78959358951102</v>
      </c>
      <c r="AS2450" s="177">
        <v>0.8</v>
      </c>
      <c r="AT2450" s="180">
        <v>1.11054049843338</v>
      </c>
      <c r="AU2450" s="181">
        <v>2443</v>
      </c>
    </row>
    <row r="2451" customHeight="1" spans="1:47">
      <c r="A2451" s="184" t="s">
        <v>2755</v>
      </c>
      <c r="B2451" s="185" t="s">
        <v>2786</v>
      </c>
      <c r="C2451" s="167" t="s">
        <v>2792</v>
      </c>
      <c r="D2451" s="186">
        <v>0</v>
      </c>
      <c r="E2451" s="186">
        <v>0.75</v>
      </c>
      <c r="F2451" s="186" t="s">
        <v>160</v>
      </c>
      <c r="G2451" s="186" t="s">
        <v>160</v>
      </c>
      <c r="H2451" s="186" t="s">
        <v>160</v>
      </c>
      <c r="I2451" s="186" t="s">
        <v>160</v>
      </c>
      <c r="J2451" s="186" t="s">
        <v>160</v>
      </c>
      <c r="K2451" s="186" t="s">
        <v>160</v>
      </c>
      <c r="L2451" s="171">
        <v>0</v>
      </c>
      <c r="M2451" s="172">
        <v>2431</v>
      </c>
      <c r="N2451" s="173">
        <v>97.47</v>
      </c>
      <c r="O2451" s="173">
        <v>28.67</v>
      </c>
      <c r="Q2451" s="175">
        <v>27.97</v>
      </c>
      <c r="S2451" s="174">
        <f t="shared" si="76"/>
        <v>1.24992</v>
      </c>
      <c r="T2451" s="177">
        <f t="shared" si="77"/>
        <v>-1</v>
      </c>
      <c r="U2451" s="203">
        <v>3.46</v>
      </c>
      <c r="V2451" s="203">
        <v>3.82</v>
      </c>
      <c r="W2451" s="203">
        <v>3.99</v>
      </c>
      <c r="X2451" s="203">
        <v>4.33</v>
      </c>
      <c r="Y2451" s="203">
        <v>4.94</v>
      </c>
      <c r="Z2451" s="203">
        <v>5.22</v>
      </c>
      <c r="AA2451" s="203">
        <v>5.09</v>
      </c>
      <c r="AB2451" s="203">
        <v>4.79</v>
      </c>
      <c r="AC2451" s="203">
        <v>4.25</v>
      </c>
      <c r="AD2451" s="203">
        <v>3.98</v>
      </c>
      <c r="AE2451" s="203">
        <v>3.88</v>
      </c>
      <c r="AF2451" s="203">
        <v>3.59</v>
      </c>
      <c r="AG2451" s="179">
        <v>3.74140181771633</v>
      </c>
      <c r="AH2451" s="179">
        <v>4.13068061955965</v>
      </c>
      <c r="AI2451" s="179">
        <v>4.31450672043011</v>
      </c>
      <c r="AJ2451" s="179">
        <v>4.68215892217102</v>
      </c>
      <c r="AK2451" s="179">
        <v>5.34177022529442</v>
      </c>
      <c r="AL2451" s="179">
        <v>5.64454262672811</v>
      </c>
      <c r="AM2451" s="179">
        <v>5.50396972606247</v>
      </c>
      <c r="AN2451" s="179">
        <v>5.17957072452637</v>
      </c>
      <c r="AO2451" s="179">
        <v>4.59565252176139</v>
      </c>
      <c r="AP2451" s="179">
        <v>4.3036934203789</v>
      </c>
      <c r="AQ2451" s="179">
        <v>4.19556041986687</v>
      </c>
      <c r="AR2451" s="179">
        <v>3.88197471838198</v>
      </c>
      <c r="AS2451" s="177">
        <v>0.8</v>
      </c>
      <c r="AT2451" s="180">
        <v>1.11054049843338</v>
      </c>
      <c r="AU2451" s="181">
        <v>2444</v>
      </c>
    </row>
    <row r="2452" customHeight="1" spans="1:47">
      <c r="A2452" s="184" t="s">
        <v>2755</v>
      </c>
      <c r="B2452" s="185" t="s">
        <v>2786</v>
      </c>
      <c r="C2452" s="167" t="s">
        <v>2793</v>
      </c>
      <c r="D2452" s="186">
        <v>0</v>
      </c>
      <c r="E2452" s="186">
        <v>0.75</v>
      </c>
      <c r="F2452" s="186" t="s">
        <v>160</v>
      </c>
      <c r="G2452" s="186" t="s">
        <v>160</v>
      </c>
      <c r="H2452" s="186" t="s">
        <v>160</v>
      </c>
      <c r="I2452" s="186" t="s">
        <v>160</v>
      </c>
      <c r="J2452" s="186" t="s">
        <v>160</v>
      </c>
      <c r="K2452" s="186" t="s">
        <v>160</v>
      </c>
      <c r="L2452" s="171">
        <v>0</v>
      </c>
      <c r="M2452" s="172">
        <v>3104</v>
      </c>
      <c r="N2452" s="173">
        <v>93.07</v>
      </c>
      <c r="O2452" s="173">
        <v>29.05</v>
      </c>
      <c r="Q2452" s="175">
        <v>30.25</v>
      </c>
      <c r="S2452" s="174">
        <f t="shared" si="76"/>
        <v>1.499064</v>
      </c>
      <c r="T2452" s="177">
        <f t="shared" si="77"/>
        <v>-1</v>
      </c>
      <c r="U2452" s="203">
        <v>4.13</v>
      </c>
      <c r="V2452" s="203">
        <v>4.71</v>
      </c>
      <c r="W2452" s="203">
        <v>5.29</v>
      </c>
      <c r="X2452" s="203">
        <v>5.75</v>
      </c>
      <c r="Y2452" s="203">
        <v>6.28</v>
      </c>
      <c r="Z2452" s="203">
        <v>6.19</v>
      </c>
      <c r="AA2452" s="203">
        <v>5.66</v>
      </c>
      <c r="AB2452" s="203">
        <v>5.22</v>
      </c>
      <c r="AC2452" s="203">
        <v>4.93</v>
      </c>
      <c r="AD2452" s="203">
        <v>4.89</v>
      </c>
      <c r="AE2452" s="203">
        <v>4.46</v>
      </c>
      <c r="AF2452" s="203">
        <v>4.08</v>
      </c>
      <c r="AG2452" s="179">
        <v>4.56302812955284</v>
      </c>
      <c r="AH2452" s="179">
        <v>5.20384079665711</v>
      </c>
      <c r="AI2452" s="179">
        <v>5.84465346376139</v>
      </c>
      <c r="AJ2452" s="179">
        <v>6.35288419974064</v>
      </c>
      <c r="AK2452" s="179">
        <v>6.93845439554282</v>
      </c>
      <c r="AL2452" s="179">
        <v>6.83901794719905</v>
      </c>
      <c r="AM2452" s="179">
        <v>6.25344775139687</v>
      </c>
      <c r="AN2452" s="179">
        <v>5.76731400393846</v>
      </c>
      <c r="AO2452" s="179">
        <v>5.44690767038632</v>
      </c>
      <c r="AP2452" s="179">
        <v>5.40271369334465</v>
      </c>
      <c r="AQ2452" s="179">
        <v>4.92762844014665</v>
      </c>
      <c r="AR2452" s="179">
        <v>4.50778565825075</v>
      </c>
      <c r="AS2452" s="177">
        <v>0.8</v>
      </c>
      <c r="AT2452" s="180">
        <v>1.07762560416499</v>
      </c>
      <c r="AU2452" s="181">
        <v>2445</v>
      </c>
    </row>
    <row r="2453" customHeight="1" spans="1:47">
      <c r="A2453" s="184" t="s">
        <v>2755</v>
      </c>
      <c r="B2453" s="185" t="s">
        <v>2794</v>
      </c>
      <c r="C2453" s="167" t="s">
        <v>2795</v>
      </c>
      <c r="D2453" s="186">
        <v>0</v>
      </c>
      <c r="E2453" s="186">
        <v>0.75</v>
      </c>
      <c r="F2453" s="186" t="s">
        <v>160</v>
      </c>
      <c r="G2453" s="186" t="s">
        <v>160</v>
      </c>
      <c r="H2453" s="186" t="s">
        <v>160</v>
      </c>
      <c r="I2453" s="186" t="s">
        <v>160</v>
      </c>
      <c r="J2453" s="186" t="s">
        <v>160</v>
      </c>
      <c r="K2453" s="186" t="s">
        <v>160</v>
      </c>
      <c r="L2453" s="171">
        <v>0</v>
      </c>
      <c r="M2453" s="172">
        <v>3844</v>
      </c>
      <c r="N2453" s="173">
        <v>88.88</v>
      </c>
      <c r="O2453" s="173">
        <v>29.27</v>
      </c>
      <c r="Q2453" s="175">
        <v>31.67</v>
      </c>
      <c r="S2453" s="174">
        <f t="shared" si="76"/>
        <v>1.702136</v>
      </c>
      <c r="T2453" s="177">
        <f t="shared" si="77"/>
        <v>-1</v>
      </c>
      <c r="U2453" s="203">
        <v>4.51</v>
      </c>
      <c r="V2453" s="203">
        <v>5.31</v>
      </c>
      <c r="W2453" s="203">
        <v>6.25</v>
      </c>
      <c r="X2453" s="203">
        <v>6.93</v>
      </c>
      <c r="Y2453" s="203">
        <v>7.29</v>
      </c>
      <c r="Z2453" s="203">
        <v>6.96</v>
      </c>
      <c r="AA2453" s="203">
        <v>6.16</v>
      </c>
      <c r="AB2453" s="203">
        <v>5.69</v>
      </c>
      <c r="AC2453" s="203">
        <v>5.61</v>
      </c>
      <c r="AD2453" s="203">
        <v>5.82</v>
      </c>
      <c r="AE2453" s="203">
        <v>5.04</v>
      </c>
      <c r="AF2453" s="203">
        <v>4.37</v>
      </c>
      <c r="AG2453" s="179">
        <v>5.06372651774006</v>
      </c>
      <c r="AH2453" s="179">
        <v>5.96194851645227</v>
      </c>
      <c r="AI2453" s="179">
        <v>7.01735936493911</v>
      </c>
      <c r="AJ2453" s="179">
        <v>7.78084806384449</v>
      </c>
      <c r="AK2453" s="179">
        <v>8.18504796326498</v>
      </c>
      <c r="AL2453" s="179">
        <v>7.81453138879619</v>
      </c>
      <c r="AM2453" s="179">
        <v>6.91630939008399</v>
      </c>
      <c r="AN2453" s="179">
        <v>6.38860396584057</v>
      </c>
      <c r="AO2453" s="179">
        <v>6.29878176596935</v>
      </c>
      <c r="AP2453" s="179">
        <v>6.5345650406313</v>
      </c>
      <c r="AQ2453" s="179">
        <v>5.6587985918869</v>
      </c>
      <c r="AR2453" s="179">
        <v>4.90653766796543</v>
      </c>
      <c r="AS2453" s="177">
        <v>0.8</v>
      </c>
      <c r="AT2453" s="180">
        <v>1.12190210209864</v>
      </c>
      <c r="AU2453" s="181">
        <v>2446</v>
      </c>
    </row>
    <row r="2454" customHeight="1" spans="1:47">
      <c r="A2454" s="184" t="s">
        <v>2755</v>
      </c>
      <c r="B2454" s="185" t="s">
        <v>2794</v>
      </c>
      <c r="C2454" s="167" t="s">
        <v>2796</v>
      </c>
      <c r="D2454" s="186">
        <v>0</v>
      </c>
      <c r="E2454" s="186">
        <v>0.75</v>
      </c>
      <c r="F2454" s="186" t="s">
        <v>160</v>
      </c>
      <c r="G2454" s="186" t="s">
        <v>160</v>
      </c>
      <c r="H2454" s="186" t="s">
        <v>160</v>
      </c>
      <c r="I2454" s="186" t="s">
        <v>160</v>
      </c>
      <c r="J2454" s="186" t="s">
        <v>160</v>
      </c>
      <c r="K2454" s="186" t="s">
        <v>160</v>
      </c>
      <c r="L2454" s="171">
        <v>0</v>
      </c>
      <c r="M2454" s="172">
        <v>4002</v>
      </c>
      <c r="N2454" s="173">
        <v>89.1</v>
      </c>
      <c r="O2454" s="173">
        <v>29.68</v>
      </c>
      <c r="Q2454" s="175">
        <v>32.38</v>
      </c>
      <c r="S2454" s="174">
        <f t="shared" si="76"/>
        <v>1.689016</v>
      </c>
      <c r="T2454" s="177">
        <f t="shared" si="77"/>
        <v>-1</v>
      </c>
      <c r="U2454" s="203">
        <v>4.53</v>
      </c>
      <c r="V2454" s="203">
        <v>5.3</v>
      </c>
      <c r="W2454" s="203">
        <v>6.21</v>
      </c>
      <c r="X2454" s="203">
        <v>6.82</v>
      </c>
      <c r="Y2454" s="203">
        <v>7.15</v>
      </c>
      <c r="Z2454" s="203">
        <v>6.9</v>
      </c>
      <c r="AA2454" s="203">
        <v>6.16</v>
      </c>
      <c r="AB2454" s="203">
        <v>5.68</v>
      </c>
      <c r="AC2454" s="203">
        <v>5.51</v>
      </c>
      <c r="AD2454" s="203">
        <v>5.75</v>
      </c>
      <c r="AE2454" s="203">
        <v>5</v>
      </c>
      <c r="AF2454" s="203">
        <v>4.39</v>
      </c>
      <c r="AG2454" s="179">
        <v>5.11676488559019</v>
      </c>
      <c r="AH2454" s="179">
        <v>5.98650196327329</v>
      </c>
      <c r="AI2454" s="179">
        <v>7.01437305508059</v>
      </c>
      <c r="AJ2454" s="179">
        <v>7.70338554519318</v>
      </c>
      <c r="AK2454" s="179">
        <v>8.07613000705736</v>
      </c>
      <c r="AL2454" s="179">
        <v>7.79374783897843</v>
      </c>
      <c r="AM2454" s="179">
        <v>6.95789662146481</v>
      </c>
      <c r="AN2454" s="179">
        <v>6.41572285875326</v>
      </c>
      <c r="AO2454" s="179">
        <v>6.22370298445959</v>
      </c>
      <c r="AP2454" s="179">
        <v>6.49478986581536</v>
      </c>
      <c r="AQ2454" s="179">
        <v>5.64764336157858</v>
      </c>
      <c r="AR2454" s="179">
        <v>4.95863087146599</v>
      </c>
      <c r="AS2454" s="177">
        <v>0.8</v>
      </c>
      <c r="AT2454" s="180">
        <v>1.10526016620625</v>
      </c>
      <c r="AU2454" s="181">
        <v>2447</v>
      </c>
    </row>
    <row r="2455" customHeight="1" spans="1:47">
      <c r="A2455" s="184" t="s">
        <v>2755</v>
      </c>
      <c r="B2455" s="185" t="s">
        <v>2794</v>
      </c>
      <c r="C2455" s="167" t="s">
        <v>2797</v>
      </c>
      <c r="D2455" s="186">
        <v>0</v>
      </c>
      <c r="E2455" s="186">
        <v>0.75</v>
      </c>
      <c r="F2455" s="186" t="s">
        <v>160</v>
      </c>
      <c r="G2455" s="186" t="s">
        <v>160</v>
      </c>
      <c r="H2455" s="186" t="s">
        <v>160</v>
      </c>
      <c r="I2455" s="186" t="s">
        <v>160</v>
      </c>
      <c r="J2455" s="186" t="s">
        <v>160</v>
      </c>
      <c r="K2455" s="186" t="s">
        <v>160</v>
      </c>
      <c r="L2455" s="171">
        <v>0</v>
      </c>
      <c r="M2455" s="172">
        <v>4024</v>
      </c>
      <c r="N2455" s="173">
        <v>89.6</v>
      </c>
      <c r="O2455" s="173">
        <v>28.92</v>
      </c>
      <c r="Q2455" s="175">
        <v>32.72</v>
      </c>
      <c r="S2455" s="174">
        <f t="shared" si="76"/>
        <v>1.688488</v>
      </c>
      <c r="T2455" s="177">
        <f t="shared" si="77"/>
        <v>-1</v>
      </c>
      <c r="U2455" s="203">
        <v>4.73</v>
      </c>
      <c r="V2455" s="203">
        <v>5.45</v>
      </c>
      <c r="W2455" s="203">
        <v>6.26</v>
      </c>
      <c r="X2455" s="203">
        <v>6.76</v>
      </c>
      <c r="Y2455" s="203">
        <v>7.11</v>
      </c>
      <c r="Z2455" s="203">
        <v>6.83</v>
      </c>
      <c r="AA2455" s="203">
        <v>5.93</v>
      </c>
      <c r="AB2455" s="203">
        <v>5.47</v>
      </c>
      <c r="AC2455" s="203">
        <v>5.44</v>
      </c>
      <c r="AD2455" s="203">
        <v>5.76</v>
      </c>
      <c r="AE2455" s="203">
        <v>5.1</v>
      </c>
      <c r="AF2455" s="203">
        <v>4.55</v>
      </c>
      <c r="AG2455" s="179">
        <v>5.36484698736384</v>
      </c>
      <c r="AH2455" s="179">
        <v>6.18148331525009</v>
      </c>
      <c r="AI2455" s="179">
        <v>7.10019918412212</v>
      </c>
      <c r="AJ2455" s="179">
        <v>7.66730774515424</v>
      </c>
      <c r="AK2455" s="179">
        <v>8.06428373787673</v>
      </c>
      <c r="AL2455" s="179">
        <v>7.74670294369874</v>
      </c>
      <c r="AM2455" s="179">
        <v>6.72590753384093</v>
      </c>
      <c r="AN2455" s="179">
        <v>6.20416765769138</v>
      </c>
      <c r="AO2455" s="179">
        <v>6.17014114402945</v>
      </c>
      <c r="AP2455" s="179">
        <v>6.53309062309001</v>
      </c>
      <c r="AQ2455" s="179">
        <v>5.78450732252761</v>
      </c>
      <c r="AR2455" s="179">
        <v>5.16068790539228</v>
      </c>
      <c r="AS2455" s="177">
        <v>0.8</v>
      </c>
      <c r="AT2455" s="180">
        <v>1.11034431025429</v>
      </c>
      <c r="AU2455" s="181">
        <v>2448</v>
      </c>
    </row>
    <row r="2456" customHeight="1" spans="1:47">
      <c r="A2456" s="184" t="s">
        <v>2755</v>
      </c>
      <c r="B2456" s="185" t="s">
        <v>2794</v>
      </c>
      <c r="C2456" s="167" t="s">
        <v>2798</v>
      </c>
      <c r="D2456" s="186">
        <v>0</v>
      </c>
      <c r="E2456" s="186">
        <v>0.75</v>
      </c>
      <c r="F2456" s="186" t="s">
        <v>160</v>
      </c>
      <c r="G2456" s="186" t="s">
        <v>160</v>
      </c>
      <c r="H2456" s="186" t="s">
        <v>160</v>
      </c>
      <c r="I2456" s="186" t="s">
        <v>160</v>
      </c>
      <c r="J2456" s="186" t="s">
        <v>160</v>
      </c>
      <c r="K2456" s="186" t="s">
        <v>160</v>
      </c>
      <c r="L2456" s="171">
        <v>0</v>
      </c>
      <c r="M2456" s="172">
        <v>4326</v>
      </c>
      <c r="N2456" s="173">
        <v>87.12</v>
      </c>
      <c r="O2456" s="173">
        <v>28.67</v>
      </c>
      <c r="Q2456" s="175">
        <v>30.27</v>
      </c>
      <c r="S2456" s="174">
        <f t="shared" si="76"/>
        <v>1.709952</v>
      </c>
      <c r="T2456" s="177">
        <f t="shared" si="77"/>
        <v>-1</v>
      </c>
      <c r="U2456" s="203">
        <v>4.5</v>
      </c>
      <c r="V2456" s="203">
        <v>5.28</v>
      </c>
      <c r="W2456" s="203">
        <v>6.27</v>
      </c>
      <c r="X2456" s="203">
        <v>7.01</v>
      </c>
      <c r="Y2456" s="203">
        <v>7.42</v>
      </c>
      <c r="Z2456" s="203">
        <v>7.14</v>
      </c>
      <c r="AA2456" s="203">
        <v>6.28</v>
      </c>
      <c r="AB2456" s="203">
        <v>5.68</v>
      </c>
      <c r="AC2456" s="203">
        <v>5.69</v>
      </c>
      <c r="AD2456" s="203">
        <v>5.69</v>
      </c>
      <c r="AE2456" s="203">
        <v>4.94</v>
      </c>
      <c r="AF2456" s="203">
        <v>4.36</v>
      </c>
      <c r="AG2456" s="179">
        <v>4.99496126207051</v>
      </c>
      <c r="AH2456" s="179">
        <v>5.86075454749607</v>
      </c>
      <c r="AI2456" s="179">
        <v>6.95964602515158</v>
      </c>
      <c r="AJ2456" s="179">
        <v>7.78103965491429</v>
      </c>
      <c r="AK2456" s="179">
        <v>8.23613612545849</v>
      </c>
      <c r="AL2456" s="179">
        <v>7.92533853581855</v>
      </c>
      <c r="AM2456" s="179">
        <v>6.9707459390673</v>
      </c>
      <c r="AN2456" s="179">
        <v>6.30475110412456</v>
      </c>
      <c r="AO2456" s="179">
        <v>6.31585101804027</v>
      </c>
      <c r="AP2456" s="179">
        <v>6.31585101804027</v>
      </c>
      <c r="AQ2456" s="179">
        <v>5.48335747436185</v>
      </c>
      <c r="AR2456" s="179">
        <v>4.83956246725054</v>
      </c>
      <c r="AS2456" s="177">
        <v>0.8</v>
      </c>
      <c r="AT2456" s="180">
        <v>1.12347737777188</v>
      </c>
      <c r="AU2456" s="181">
        <v>2449</v>
      </c>
    </row>
    <row r="2457" customHeight="1" spans="1:47">
      <c r="A2457" s="184" t="s">
        <v>2755</v>
      </c>
      <c r="B2457" s="185" t="s">
        <v>2794</v>
      </c>
      <c r="C2457" s="167" t="s">
        <v>2799</v>
      </c>
      <c r="D2457" s="186">
        <v>0</v>
      </c>
      <c r="E2457" s="186">
        <v>0.75</v>
      </c>
      <c r="F2457" s="186" t="s">
        <v>160</v>
      </c>
      <c r="G2457" s="186" t="s">
        <v>160</v>
      </c>
      <c r="H2457" s="186" t="s">
        <v>160</v>
      </c>
      <c r="I2457" s="186" t="s">
        <v>160</v>
      </c>
      <c r="J2457" s="186" t="s">
        <v>160</v>
      </c>
      <c r="K2457" s="186" t="s">
        <v>160</v>
      </c>
      <c r="L2457" s="171">
        <v>0</v>
      </c>
      <c r="M2457" s="172">
        <v>4346</v>
      </c>
      <c r="N2457" s="173">
        <v>88.02</v>
      </c>
      <c r="O2457" s="173">
        <v>28.9</v>
      </c>
      <c r="Q2457" s="175">
        <v>33</v>
      </c>
      <c r="S2457" s="174">
        <f t="shared" si="76"/>
        <v>1.747592</v>
      </c>
      <c r="T2457" s="177">
        <f t="shared" si="77"/>
        <v>-1</v>
      </c>
      <c r="U2457" s="203">
        <v>4.76</v>
      </c>
      <c r="V2457" s="203">
        <v>5.56</v>
      </c>
      <c r="W2457" s="203">
        <v>6.49</v>
      </c>
      <c r="X2457" s="203">
        <v>7.18</v>
      </c>
      <c r="Y2457" s="203">
        <v>7.49</v>
      </c>
      <c r="Z2457" s="203">
        <v>7.21</v>
      </c>
      <c r="AA2457" s="203">
        <v>6.14</v>
      </c>
      <c r="AB2457" s="203">
        <v>5.62</v>
      </c>
      <c r="AC2457" s="203">
        <v>5.69</v>
      </c>
      <c r="AD2457" s="203">
        <v>5.92</v>
      </c>
      <c r="AE2457" s="203">
        <v>5.17</v>
      </c>
      <c r="AF2457" s="203">
        <v>4.59</v>
      </c>
      <c r="AG2457" s="179">
        <v>5.42102092479251</v>
      </c>
      <c r="AH2457" s="179">
        <v>6.33211687853916</v>
      </c>
      <c r="AI2457" s="179">
        <v>7.39126592476963</v>
      </c>
      <c r="AJ2457" s="179">
        <v>8.1770861848761</v>
      </c>
      <c r="AK2457" s="179">
        <v>8.53013586695293</v>
      </c>
      <c r="AL2457" s="179">
        <v>8.2112522831416</v>
      </c>
      <c r="AM2457" s="179">
        <v>6.99266144500547</v>
      </c>
      <c r="AN2457" s="179">
        <v>6.40044907507015</v>
      </c>
      <c r="AO2457" s="179">
        <v>6.48016997102299</v>
      </c>
      <c r="AP2457" s="179">
        <v>6.74211005772514</v>
      </c>
      <c r="AQ2457" s="179">
        <v>5.88795760108767</v>
      </c>
      <c r="AR2457" s="179">
        <v>5.22741303462135</v>
      </c>
      <c r="AS2457" s="177">
        <v>0.8</v>
      </c>
      <c r="AT2457" s="180">
        <v>1.11492480858283</v>
      </c>
      <c r="AU2457" s="181">
        <v>2450</v>
      </c>
    </row>
    <row r="2458" customHeight="1" spans="1:47">
      <c r="A2458" s="184" t="s">
        <v>2755</v>
      </c>
      <c r="B2458" s="185" t="s">
        <v>2794</v>
      </c>
      <c r="C2458" s="167" t="s">
        <v>2800</v>
      </c>
      <c r="D2458" s="186">
        <v>0</v>
      </c>
      <c r="E2458" s="186">
        <v>0.75</v>
      </c>
      <c r="F2458" s="186" t="s">
        <v>160</v>
      </c>
      <c r="G2458" s="186" t="s">
        <v>160</v>
      </c>
      <c r="H2458" s="186" t="s">
        <v>160</v>
      </c>
      <c r="I2458" s="186" t="s">
        <v>160</v>
      </c>
      <c r="J2458" s="186" t="s">
        <v>160</v>
      </c>
      <c r="K2458" s="186" t="s">
        <v>160</v>
      </c>
      <c r="L2458" s="171">
        <v>0</v>
      </c>
      <c r="M2458" s="172">
        <v>4026</v>
      </c>
      <c r="N2458" s="173">
        <v>87.63</v>
      </c>
      <c r="O2458" s="173">
        <v>29.08</v>
      </c>
      <c r="Q2458" s="175">
        <v>31.08</v>
      </c>
      <c r="S2458" s="174">
        <f t="shared" si="76"/>
        <v>1.694672</v>
      </c>
      <c r="T2458" s="177">
        <f t="shared" si="77"/>
        <v>-1</v>
      </c>
      <c r="U2458" s="203">
        <v>4.44</v>
      </c>
      <c r="V2458" s="203">
        <v>5.24</v>
      </c>
      <c r="W2458" s="203">
        <v>6.18</v>
      </c>
      <c r="X2458" s="203">
        <v>6.87</v>
      </c>
      <c r="Y2458" s="203">
        <v>7.37</v>
      </c>
      <c r="Z2458" s="203">
        <v>6.98</v>
      </c>
      <c r="AA2458" s="203">
        <v>6.12</v>
      </c>
      <c r="AB2458" s="203">
        <v>5.66</v>
      </c>
      <c r="AC2458" s="203">
        <v>5.64</v>
      </c>
      <c r="AD2458" s="203">
        <v>5.81</v>
      </c>
      <c r="AE2458" s="203">
        <v>4.98</v>
      </c>
      <c r="AF2458" s="203">
        <v>4.34</v>
      </c>
      <c r="AG2458" s="179">
        <v>4.96032723736511</v>
      </c>
      <c r="AH2458" s="179">
        <v>5.85407989274621</v>
      </c>
      <c r="AI2458" s="179">
        <v>6.904239262819</v>
      </c>
      <c r="AJ2458" s="179">
        <v>7.6751009280852</v>
      </c>
      <c r="AK2458" s="179">
        <v>8.23369633769839</v>
      </c>
      <c r="AL2458" s="179">
        <v>7.7979919182001</v>
      </c>
      <c r="AM2458" s="179">
        <v>6.83720781366542</v>
      </c>
      <c r="AN2458" s="179">
        <v>6.32330003682128</v>
      </c>
      <c r="AO2458" s="179">
        <v>6.30095622043676</v>
      </c>
      <c r="AP2458" s="179">
        <v>6.49087865970524</v>
      </c>
      <c r="AQ2458" s="179">
        <v>5.56361027974735</v>
      </c>
      <c r="AR2458" s="179">
        <v>4.84860815544247</v>
      </c>
      <c r="AS2458" s="177">
        <v>0.8</v>
      </c>
      <c r="AT2458" s="180">
        <v>1.1145296859923</v>
      </c>
      <c r="AU2458" s="181">
        <v>2451</v>
      </c>
    </row>
    <row r="2459" customHeight="1" spans="1:47">
      <c r="A2459" s="184" t="s">
        <v>2755</v>
      </c>
      <c r="B2459" s="185" t="s">
        <v>2794</v>
      </c>
      <c r="C2459" s="167" t="s">
        <v>2801</v>
      </c>
      <c r="D2459" s="186">
        <v>0</v>
      </c>
      <c r="E2459" s="186">
        <v>0.75</v>
      </c>
      <c r="F2459" s="186" t="s">
        <v>160</v>
      </c>
      <c r="G2459" s="186" t="s">
        <v>160</v>
      </c>
      <c r="H2459" s="186" t="s">
        <v>160</v>
      </c>
      <c r="I2459" s="186" t="s">
        <v>160</v>
      </c>
      <c r="J2459" s="186" t="s">
        <v>160</v>
      </c>
      <c r="K2459" s="186" t="s">
        <v>160</v>
      </c>
      <c r="L2459" s="171">
        <v>0</v>
      </c>
      <c r="M2459" s="172">
        <v>4380</v>
      </c>
      <c r="N2459" s="173">
        <v>87.23</v>
      </c>
      <c r="O2459" s="173">
        <v>29.3</v>
      </c>
      <c r="Q2459" s="175">
        <v>31.4</v>
      </c>
      <c r="S2459" s="174">
        <f t="shared" si="76"/>
        <v>1.694672</v>
      </c>
      <c r="T2459" s="177">
        <f t="shared" si="77"/>
        <v>-1</v>
      </c>
      <c r="U2459" s="203">
        <v>4.44</v>
      </c>
      <c r="V2459" s="203">
        <v>5.24</v>
      </c>
      <c r="W2459" s="203">
        <v>6.18</v>
      </c>
      <c r="X2459" s="203">
        <v>6.87</v>
      </c>
      <c r="Y2459" s="203">
        <v>7.37</v>
      </c>
      <c r="Z2459" s="203">
        <v>6.98</v>
      </c>
      <c r="AA2459" s="203">
        <v>6.12</v>
      </c>
      <c r="AB2459" s="203">
        <v>5.66</v>
      </c>
      <c r="AC2459" s="203">
        <v>5.64</v>
      </c>
      <c r="AD2459" s="203">
        <v>5.81</v>
      </c>
      <c r="AE2459" s="203">
        <v>4.98</v>
      </c>
      <c r="AF2459" s="203">
        <v>4.34</v>
      </c>
      <c r="AG2459" s="179">
        <v>4.97502006287942</v>
      </c>
      <c r="AH2459" s="179">
        <v>5.87142007420905</v>
      </c>
      <c r="AI2459" s="179">
        <v>6.92469008752136</v>
      </c>
      <c r="AJ2459" s="179">
        <v>7.69783509729316</v>
      </c>
      <c r="AK2459" s="179">
        <v>8.25808510437418</v>
      </c>
      <c r="AL2459" s="179">
        <v>7.82109009885099</v>
      </c>
      <c r="AM2459" s="179">
        <v>6.85746008667164</v>
      </c>
      <c r="AN2459" s="179">
        <v>6.3420300801571</v>
      </c>
      <c r="AO2459" s="179">
        <v>6.31962007987386</v>
      </c>
      <c r="AP2459" s="179">
        <v>6.51010508228141</v>
      </c>
      <c r="AQ2459" s="179">
        <v>5.58009007052692</v>
      </c>
      <c r="AR2459" s="179">
        <v>4.86297006146322</v>
      </c>
      <c r="AS2459" s="177">
        <v>0.8</v>
      </c>
      <c r="AT2459" s="180">
        <v>1.12311272562152</v>
      </c>
      <c r="AU2459" s="181">
        <v>2452</v>
      </c>
    </row>
    <row r="2460" customHeight="1" spans="1:47">
      <c r="A2460" s="184" t="s">
        <v>2755</v>
      </c>
      <c r="B2460" s="185" t="s">
        <v>2794</v>
      </c>
      <c r="C2460" s="167" t="s">
        <v>2802</v>
      </c>
      <c r="D2460" s="186">
        <v>0</v>
      </c>
      <c r="E2460" s="186">
        <v>0.75</v>
      </c>
      <c r="F2460" s="186" t="s">
        <v>160</v>
      </c>
      <c r="G2460" s="186" t="s">
        <v>160</v>
      </c>
      <c r="H2460" s="186" t="s">
        <v>160</v>
      </c>
      <c r="I2460" s="186" t="s">
        <v>160</v>
      </c>
      <c r="J2460" s="186" t="s">
        <v>160</v>
      </c>
      <c r="K2460" s="186" t="s">
        <v>160</v>
      </c>
      <c r="L2460" s="171">
        <v>0</v>
      </c>
      <c r="M2460" s="172">
        <v>4000</v>
      </c>
      <c r="N2460" s="173">
        <v>88.27</v>
      </c>
      <c r="O2460" s="173">
        <v>29.43</v>
      </c>
      <c r="Q2460" s="175">
        <v>32.43</v>
      </c>
      <c r="S2460" s="174">
        <f t="shared" si="76"/>
        <v>1.702136</v>
      </c>
      <c r="T2460" s="177">
        <f t="shared" si="77"/>
        <v>-1</v>
      </c>
      <c r="U2460" s="203">
        <v>4.51</v>
      </c>
      <c r="V2460" s="203">
        <v>5.31</v>
      </c>
      <c r="W2460" s="203">
        <v>6.25</v>
      </c>
      <c r="X2460" s="203">
        <v>6.93</v>
      </c>
      <c r="Y2460" s="203">
        <v>7.29</v>
      </c>
      <c r="Z2460" s="203">
        <v>6.96</v>
      </c>
      <c r="AA2460" s="203">
        <v>6.16</v>
      </c>
      <c r="AB2460" s="203">
        <v>5.69</v>
      </c>
      <c r="AC2460" s="203">
        <v>5.61</v>
      </c>
      <c r="AD2460" s="203">
        <v>5.82</v>
      </c>
      <c r="AE2460" s="203">
        <v>5.04</v>
      </c>
      <c r="AF2460" s="203">
        <v>4.37</v>
      </c>
      <c r="AG2460" s="179">
        <v>5.10327992592836</v>
      </c>
      <c r="AH2460" s="179">
        <v>6.00851805026155</v>
      </c>
      <c r="AI2460" s="179">
        <v>7.07217284635305</v>
      </c>
      <c r="AJ2460" s="179">
        <v>7.84162525203627</v>
      </c>
      <c r="AK2460" s="179">
        <v>8.2489824079862</v>
      </c>
      <c r="AL2460" s="179">
        <v>7.87557168169876</v>
      </c>
      <c r="AM2460" s="179">
        <v>6.97033355736557</v>
      </c>
      <c r="AN2460" s="179">
        <v>6.43850615931982</v>
      </c>
      <c r="AO2460" s="179">
        <v>6.3479823468865</v>
      </c>
      <c r="AP2460" s="179">
        <v>6.58560735452396</v>
      </c>
      <c r="AQ2460" s="179">
        <v>5.7030001832991</v>
      </c>
      <c r="AR2460" s="179">
        <v>4.94486325417005</v>
      </c>
      <c r="AS2460" s="177">
        <v>0.8</v>
      </c>
      <c r="AT2460" s="180">
        <v>1.12221223021583</v>
      </c>
      <c r="AU2460" s="181">
        <v>2453</v>
      </c>
    </row>
    <row r="2461" customHeight="1" spans="1:47">
      <c r="A2461" s="184" t="s">
        <v>2755</v>
      </c>
      <c r="B2461" s="185" t="s">
        <v>2794</v>
      </c>
      <c r="C2461" s="167" t="s">
        <v>2803</v>
      </c>
      <c r="D2461" s="186">
        <v>0</v>
      </c>
      <c r="E2461" s="186">
        <v>0.75</v>
      </c>
      <c r="F2461" s="186" t="s">
        <v>160</v>
      </c>
      <c r="G2461" s="186" t="s">
        <v>160</v>
      </c>
      <c r="H2461" s="186" t="s">
        <v>160</v>
      </c>
      <c r="I2461" s="186" t="s">
        <v>160</v>
      </c>
      <c r="J2461" s="186" t="s">
        <v>160</v>
      </c>
      <c r="K2461" s="186" t="s">
        <v>160</v>
      </c>
      <c r="L2461" s="171">
        <v>0</v>
      </c>
      <c r="M2461" s="172">
        <v>3898</v>
      </c>
      <c r="N2461" s="173">
        <v>89.27</v>
      </c>
      <c r="O2461" s="173">
        <v>29.12</v>
      </c>
      <c r="Q2461" s="175">
        <v>31.52</v>
      </c>
      <c r="S2461" s="174">
        <f t="shared" si="76"/>
        <v>1.689016</v>
      </c>
      <c r="T2461" s="177">
        <f t="shared" si="77"/>
        <v>-1</v>
      </c>
      <c r="U2461" s="203">
        <v>4.53</v>
      </c>
      <c r="V2461" s="203">
        <v>5.3</v>
      </c>
      <c r="W2461" s="203">
        <v>6.21</v>
      </c>
      <c r="X2461" s="203">
        <v>6.82</v>
      </c>
      <c r="Y2461" s="203">
        <v>7.15</v>
      </c>
      <c r="Z2461" s="203">
        <v>6.9</v>
      </c>
      <c r="AA2461" s="203">
        <v>6.16</v>
      </c>
      <c r="AB2461" s="203">
        <v>5.68</v>
      </c>
      <c r="AC2461" s="203">
        <v>5.51</v>
      </c>
      <c r="AD2461" s="203">
        <v>5.75</v>
      </c>
      <c r="AE2461" s="203">
        <v>5</v>
      </c>
      <c r="AF2461" s="203">
        <v>4.39</v>
      </c>
      <c r="AG2461" s="179">
        <v>5.07880872650111</v>
      </c>
      <c r="AH2461" s="179">
        <v>5.94209409502337</v>
      </c>
      <c r="AI2461" s="179">
        <v>6.9623404396406</v>
      </c>
      <c r="AJ2461" s="179">
        <v>7.64624183548291</v>
      </c>
      <c r="AK2461" s="179">
        <v>8.01622127913531</v>
      </c>
      <c r="AL2461" s="179">
        <v>7.73593382182288</v>
      </c>
      <c r="AM2461" s="179">
        <v>6.90628294817811</v>
      </c>
      <c r="AN2461" s="179">
        <v>6.36813103013826</v>
      </c>
      <c r="AO2461" s="179">
        <v>6.17753555916581</v>
      </c>
      <c r="AP2461" s="179">
        <v>6.44661151818574</v>
      </c>
      <c r="AQ2461" s="179">
        <v>5.60574914624847</v>
      </c>
      <c r="AR2461" s="179">
        <v>4.92184775040615</v>
      </c>
      <c r="AS2461" s="177">
        <v>0.8</v>
      </c>
      <c r="AT2461" s="180">
        <v>1.11378709532374</v>
      </c>
      <c r="AU2461" s="181">
        <v>2454</v>
      </c>
    </row>
    <row r="2462" customHeight="1" spans="1:47">
      <c r="A2462" s="184" t="s">
        <v>2755</v>
      </c>
      <c r="B2462" s="185" t="s">
        <v>2794</v>
      </c>
      <c r="C2462" s="167" t="s">
        <v>2804</v>
      </c>
      <c r="D2462" s="186">
        <v>0</v>
      </c>
      <c r="E2462" s="186">
        <v>0.75</v>
      </c>
      <c r="F2462" s="186" t="s">
        <v>160</v>
      </c>
      <c r="G2462" s="186" t="s">
        <v>160</v>
      </c>
      <c r="H2462" s="186" t="s">
        <v>160</v>
      </c>
      <c r="I2462" s="186" t="s">
        <v>160</v>
      </c>
      <c r="J2462" s="186" t="s">
        <v>160</v>
      </c>
      <c r="K2462" s="186" t="s">
        <v>160</v>
      </c>
      <c r="L2462" s="171">
        <v>0</v>
      </c>
      <c r="M2462" s="172">
        <v>3887</v>
      </c>
      <c r="N2462" s="173">
        <v>89.83</v>
      </c>
      <c r="O2462" s="173">
        <v>29.23</v>
      </c>
      <c r="Q2462" s="175">
        <v>31.73</v>
      </c>
      <c r="S2462" s="174">
        <f t="shared" si="76"/>
        <v>1.689016</v>
      </c>
      <c r="T2462" s="177">
        <f t="shared" si="77"/>
        <v>-1</v>
      </c>
      <c r="U2462" s="203">
        <v>4.53</v>
      </c>
      <c r="V2462" s="203">
        <v>5.3</v>
      </c>
      <c r="W2462" s="203">
        <v>6.21</v>
      </c>
      <c r="X2462" s="203">
        <v>6.82</v>
      </c>
      <c r="Y2462" s="203">
        <v>7.15</v>
      </c>
      <c r="Z2462" s="203">
        <v>6.9</v>
      </c>
      <c r="AA2462" s="203">
        <v>6.16</v>
      </c>
      <c r="AB2462" s="203">
        <v>5.68</v>
      </c>
      <c r="AC2462" s="203">
        <v>5.51</v>
      </c>
      <c r="AD2462" s="203">
        <v>5.75</v>
      </c>
      <c r="AE2462" s="203">
        <v>5</v>
      </c>
      <c r="AF2462" s="203">
        <v>4.39</v>
      </c>
      <c r="AG2462" s="179">
        <v>5.08614677421647</v>
      </c>
      <c r="AH2462" s="179">
        <v>5.95067944886253</v>
      </c>
      <c r="AI2462" s="179">
        <v>6.97239988253516</v>
      </c>
      <c r="AJ2462" s="179">
        <v>7.65728940400801</v>
      </c>
      <c r="AK2462" s="179">
        <v>8.02780340742776</v>
      </c>
      <c r="AL2462" s="179">
        <v>7.74711098059462</v>
      </c>
      <c r="AM2462" s="179">
        <v>6.91626139716853</v>
      </c>
      <c r="AN2462" s="179">
        <v>6.3773319376489</v>
      </c>
      <c r="AO2462" s="179">
        <v>6.18646108740237</v>
      </c>
      <c r="AP2462" s="179">
        <v>6.45592581716218</v>
      </c>
      <c r="AQ2462" s="179">
        <v>5.61384853666277</v>
      </c>
      <c r="AR2462" s="179">
        <v>4.92895901518991</v>
      </c>
      <c r="AS2462" s="177">
        <v>0.8</v>
      </c>
      <c r="AT2462" s="180">
        <v>1.12017547436921</v>
      </c>
      <c r="AU2462" s="181">
        <v>2455</v>
      </c>
    </row>
    <row r="2463" customHeight="1" spans="1:47">
      <c r="A2463" s="184" t="s">
        <v>2755</v>
      </c>
      <c r="B2463" s="185" t="s">
        <v>2794</v>
      </c>
      <c r="C2463" s="167" t="s">
        <v>2805</v>
      </c>
      <c r="D2463" s="186">
        <v>0</v>
      </c>
      <c r="E2463" s="186">
        <v>0.75</v>
      </c>
      <c r="F2463" s="186" t="s">
        <v>160</v>
      </c>
      <c r="G2463" s="186" t="s">
        <v>160</v>
      </c>
      <c r="H2463" s="186" t="s">
        <v>160</v>
      </c>
      <c r="I2463" s="186" t="s">
        <v>160</v>
      </c>
      <c r="J2463" s="186" t="s">
        <v>160</v>
      </c>
      <c r="K2463" s="186" t="s">
        <v>160</v>
      </c>
      <c r="L2463" s="171">
        <v>0</v>
      </c>
      <c r="M2463" s="172">
        <v>4360</v>
      </c>
      <c r="N2463" s="173">
        <v>89.68</v>
      </c>
      <c r="O2463" s="173">
        <v>28.57</v>
      </c>
      <c r="Q2463" s="175">
        <v>31.67</v>
      </c>
      <c r="S2463" s="174">
        <f t="shared" si="76"/>
        <v>1.688488</v>
      </c>
      <c r="T2463" s="177">
        <f t="shared" si="77"/>
        <v>-1</v>
      </c>
      <c r="U2463" s="203">
        <v>4.73</v>
      </c>
      <c r="V2463" s="203">
        <v>5.45</v>
      </c>
      <c r="W2463" s="203">
        <v>6.26</v>
      </c>
      <c r="X2463" s="203">
        <v>6.76</v>
      </c>
      <c r="Y2463" s="203">
        <v>7.11</v>
      </c>
      <c r="Z2463" s="203">
        <v>6.83</v>
      </c>
      <c r="AA2463" s="203">
        <v>5.93</v>
      </c>
      <c r="AB2463" s="203">
        <v>5.47</v>
      </c>
      <c r="AC2463" s="203">
        <v>5.44</v>
      </c>
      <c r="AD2463" s="203">
        <v>5.76</v>
      </c>
      <c r="AE2463" s="203">
        <v>5.1</v>
      </c>
      <c r="AF2463" s="203">
        <v>4.55</v>
      </c>
      <c r="AG2463" s="179">
        <v>5.30875329880935</v>
      </c>
      <c r="AH2463" s="179">
        <v>6.11685105253931</v>
      </c>
      <c r="AI2463" s="179">
        <v>7.02596102548552</v>
      </c>
      <c r="AJ2463" s="179">
        <v>7.58714002113133</v>
      </c>
      <c r="AK2463" s="179">
        <v>7.9799653180834</v>
      </c>
      <c r="AL2463" s="179">
        <v>7.66570508052174</v>
      </c>
      <c r="AM2463" s="179">
        <v>6.65558288835929</v>
      </c>
      <c r="AN2463" s="179">
        <v>6.13929821236515</v>
      </c>
      <c r="AO2463" s="179">
        <v>6.1056274726264</v>
      </c>
      <c r="AP2463" s="179">
        <v>6.46478202983971</v>
      </c>
      <c r="AQ2463" s="179">
        <v>5.72402575558725</v>
      </c>
      <c r="AR2463" s="179">
        <v>5.10672886037686</v>
      </c>
      <c r="AS2463" s="177">
        <v>0.8</v>
      </c>
      <c r="AT2463" s="180">
        <v>1.11643743533689</v>
      </c>
      <c r="AU2463" s="181">
        <v>2456</v>
      </c>
    </row>
    <row r="2464" customHeight="1" spans="1:47">
      <c r="A2464" s="184" t="s">
        <v>2755</v>
      </c>
      <c r="B2464" s="185" t="s">
        <v>2794</v>
      </c>
      <c r="C2464" s="167" t="s">
        <v>2806</v>
      </c>
      <c r="D2464" s="186">
        <v>0</v>
      </c>
      <c r="E2464" s="186">
        <v>0.75</v>
      </c>
      <c r="F2464" s="186" t="s">
        <v>160</v>
      </c>
      <c r="G2464" s="186" t="s">
        <v>160</v>
      </c>
      <c r="H2464" s="186" t="s">
        <v>160</v>
      </c>
      <c r="I2464" s="186" t="s">
        <v>160</v>
      </c>
      <c r="J2464" s="186" t="s">
        <v>160</v>
      </c>
      <c r="K2464" s="186" t="s">
        <v>160</v>
      </c>
      <c r="L2464" s="171">
        <v>0</v>
      </c>
      <c r="M2464" s="172">
        <v>4233</v>
      </c>
      <c r="N2464" s="173">
        <v>87.77</v>
      </c>
      <c r="O2464" s="173">
        <v>28.37</v>
      </c>
      <c r="Q2464" s="175">
        <v>29.87</v>
      </c>
      <c r="S2464" s="174">
        <f t="shared" si="76"/>
        <v>1.709952</v>
      </c>
      <c r="T2464" s="177">
        <f t="shared" si="77"/>
        <v>-1</v>
      </c>
      <c r="U2464" s="203">
        <v>4.5</v>
      </c>
      <c r="V2464" s="203">
        <v>5.28</v>
      </c>
      <c r="W2464" s="203">
        <v>6.27</v>
      </c>
      <c r="X2464" s="203">
        <v>7.01</v>
      </c>
      <c r="Y2464" s="203">
        <v>7.42</v>
      </c>
      <c r="Z2464" s="203">
        <v>7.14</v>
      </c>
      <c r="AA2464" s="203">
        <v>6.28</v>
      </c>
      <c r="AB2464" s="203">
        <v>5.68</v>
      </c>
      <c r="AC2464" s="203">
        <v>5.69</v>
      </c>
      <c r="AD2464" s="203">
        <v>5.69</v>
      </c>
      <c r="AE2464" s="203">
        <v>4.94</v>
      </c>
      <c r="AF2464" s="203">
        <v>4.36</v>
      </c>
      <c r="AG2464" s="179">
        <v>4.97729760835392</v>
      </c>
      <c r="AH2464" s="179">
        <v>5.84002919380193</v>
      </c>
      <c r="AI2464" s="179">
        <v>6.93503466763979</v>
      </c>
      <c r="AJ2464" s="179">
        <v>7.75352360768022</v>
      </c>
      <c r="AK2464" s="179">
        <v>8.20701072310802</v>
      </c>
      <c r="AL2464" s="179">
        <v>7.89731220525488</v>
      </c>
      <c r="AM2464" s="179">
        <v>6.94609532899169</v>
      </c>
      <c r="AN2464" s="179">
        <v>6.28245564787784</v>
      </c>
      <c r="AO2464" s="179">
        <v>6.29351630922973</v>
      </c>
      <c r="AP2464" s="179">
        <v>6.29351630922973</v>
      </c>
      <c r="AQ2464" s="179">
        <v>5.46396670783741</v>
      </c>
      <c r="AR2464" s="179">
        <v>4.82244834942735</v>
      </c>
      <c r="AS2464" s="177">
        <v>0.8</v>
      </c>
      <c r="AT2464" s="180">
        <v>1.11012600749234</v>
      </c>
      <c r="AU2464" s="181">
        <v>2457</v>
      </c>
    </row>
    <row r="2465" customHeight="1" spans="1:47">
      <c r="A2465" s="184" t="s">
        <v>2755</v>
      </c>
      <c r="B2465" s="185" t="s">
        <v>2794</v>
      </c>
      <c r="C2465" s="167" t="s">
        <v>2807</v>
      </c>
      <c r="D2465" s="186">
        <v>0</v>
      </c>
      <c r="E2465" s="186">
        <v>0.75</v>
      </c>
      <c r="F2465" s="186" t="s">
        <v>160</v>
      </c>
      <c r="G2465" s="186" t="s">
        <v>160</v>
      </c>
      <c r="H2465" s="186" t="s">
        <v>160</v>
      </c>
      <c r="I2465" s="186" t="s">
        <v>160</v>
      </c>
      <c r="J2465" s="186" t="s">
        <v>160</v>
      </c>
      <c r="K2465" s="186" t="s">
        <v>160</v>
      </c>
      <c r="L2465" s="171">
        <v>0</v>
      </c>
      <c r="M2465" s="172">
        <v>4587</v>
      </c>
      <c r="N2465" s="173">
        <v>84.03</v>
      </c>
      <c r="O2465" s="173">
        <v>29.77</v>
      </c>
      <c r="Q2465" s="175">
        <v>30.87</v>
      </c>
      <c r="S2465" s="174">
        <f t="shared" si="76"/>
        <v>1.7386</v>
      </c>
      <c r="T2465" s="177">
        <f t="shared" si="77"/>
        <v>-1</v>
      </c>
      <c r="U2465" s="203">
        <v>4.26</v>
      </c>
      <c r="V2465" s="203">
        <v>5.2</v>
      </c>
      <c r="W2465" s="203">
        <v>6.34</v>
      </c>
      <c r="X2465" s="203">
        <v>7.26</v>
      </c>
      <c r="Y2465" s="203">
        <v>7.81</v>
      </c>
      <c r="Z2465" s="203">
        <v>7.45</v>
      </c>
      <c r="AA2465" s="203">
        <v>6.45</v>
      </c>
      <c r="AB2465" s="203">
        <v>5.86</v>
      </c>
      <c r="AC2465" s="203">
        <v>5.88</v>
      </c>
      <c r="AD2465" s="203">
        <v>5.83</v>
      </c>
      <c r="AE2465" s="203">
        <v>4.89</v>
      </c>
      <c r="AF2465" s="203">
        <v>4.2</v>
      </c>
      <c r="AG2465" s="179">
        <v>4.75573403888186</v>
      </c>
      <c r="AH2465" s="179">
        <v>5.80512136201541</v>
      </c>
      <c r="AI2465" s="179">
        <v>7.07778258368803</v>
      </c>
      <c r="AJ2465" s="179">
        <v>8.10484251696768</v>
      </c>
      <c r="AK2465" s="179">
        <v>8.71884573795007</v>
      </c>
      <c r="AL2465" s="179">
        <v>8.31695272057978</v>
      </c>
      <c r="AM2465" s="179">
        <v>7.2005832278845</v>
      </c>
      <c r="AN2465" s="179">
        <v>6.54192522719429</v>
      </c>
      <c r="AO2465" s="179">
        <v>6.5642526170482</v>
      </c>
      <c r="AP2465" s="179">
        <v>6.50843414241344</v>
      </c>
      <c r="AQ2465" s="179">
        <v>5.45904681927988</v>
      </c>
      <c r="AR2465" s="179">
        <v>4.68875186932014</v>
      </c>
      <c r="AS2465" s="177">
        <v>0.8</v>
      </c>
      <c r="AT2465" s="180">
        <v>1.10512261764972</v>
      </c>
      <c r="AU2465" s="181">
        <v>2458</v>
      </c>
    </row>
    <row r="2466" customHeight="1" spans="1:47">
      <c r="A2466" s="184" t="s">
        <v>2755</v>
      </c>
      <c r="B2466" s="185" t="s">
        <v>2794</v>
      </c>
      <c r="C2466" s="167" t="s">
        <v>2808</v>
      </c>
      <c r="D2466" s="186">
        <v>0</v>
      </c>
      <c r="E2466" s="186">
        <v>0.75</v>
      </c>
      <c r="F2466" s="186" t="s">
        <v>160</v>
      </c>
      <c r="G2466" s="186" t="s">
        <v>160</v>
      </c>
      <c r="H2466" s="186" t="s">
        <v>160</v>
      </c>
      <c r="I2466" s="186" t="s">
        <v>160</v>
      </c>
      <c r="J2466" s="186" t="s">
        <v>160</v>
      </c>
      <c r="K2466" s="186" t="s">
        <v>160</v>
      </c>
      <c r="L2466" s="171">
        <v>0</v>
      </c>
      <c r="M2466" s="172">
        <v>3054</v>
      </c>
      <c r="N2466" s="173">
        <v>88.9</v>
      </c>
      <c r="O2466" s="173">
        <v>27.48</v>
      </c>
      <c r="Q2466" s="175">
        <v>27.38</v>
      </c>
      <c r="S2466" s="174">
        <f t="shared" si="76"/>
        <v>1.40016</v>
      </c>
      <c r="T2466" s="177">
        <f t="shared" si="77"/>
        <v>-1</v>
      </c>
      <c r="U2466" s="203">
        <v>3.85</v>
      </c>
      <c r="V2466" s="203">
        <v>4.32</v>
      </c>
      <c r="W2466" s="203">
        <v>4.97</v>
      </c>
      <c r="X2466" s="203">
        <v>5.57</v>
      </c>
      <c r="Y2466" s="203">
        <v>5.88</v>
      </c>
      <c r="Z2466" s="203">
        <v>5.63</v>
      </c>
      <c r="AA2466" s="203">
        <v>5.22</v>
      </c>
      <c r="AB2466" s="203">
        <v>4.89</v>
      </c>
      <c r="AC2466" s="203">
        <v>4.6</v>
      </c>
      <c r="AD2466" s="203">
        <v>4.61</v>
      </c>
      <c r="AE2466" s="203">
        <v>4.16</v>
      </c>
      <c r="AF2466" s="203">
        <v>3.82</v>
      </c>
      <c r="AG2466" s="179">
        <v>4.15640298251628</v>
      </c>
      <c r="AH2466" s="179">
        <v>4.66380802194035</v>
      </c>
      <c r="AI2466" s="179">
        <v>5.36553839561193</v>
      </c>
      <c r="AJ2466" s="179">
        <v>6.01328950977031</v>
      </c>
      <c r="AK2466" s="179">
        <v>6.34796091875214</v>
      </c>
      <c r="AL2466" s="179">
        <v>6.07806462118615</v>
      </c>
      <c r="AM2466" s="179">
        <v>5.63543469317792</v>
      </c>
      <c r="AN2466" s="179">
        <v>5.27917158039081</v>
      </c>
      <c r="AO2466" s="179">
        <v>4.96609187521426</v>
      </c>
      <c r="AP2466" s="179">
        <v>4.9768877271169</v>
      </c>
      <c r="AQ2466" s="179">
        <v>4.49107439149811</v>
      </c>
      <c r="AR2466" s="179">
        <v>4.12401542680836</v>
      </c>
      <c r="AS2466" s="177">
        <v>0.8</v>
      </c>
      <c r="AT2466" s="180">
        <v>1.1084118355449</v>
      </c>
      <c r="AU2466" s="181">
        <v>2459</v>
      </c>
    </row>
    <row r="2467" customHeight="1" spans="1:47">
      <c r="A2467" s="184" t="s">
        <v>2755</v>
      </c>
      <c r="B2467" s="185" t="s">
        <v>2794</v>
      </c>
      <c r="C2467" s="167" t="s">
        <v>2809</v>
      </c>
      <c r="D2467" s="186">
        <v>0</v>
      </c>
      <c r="E2467" s="186">
        <v>0.75</v>
      </c>
      <c r="F2467" s="186" t="s">
        <v>160</v>
      </c>
      <c r="G2467" s="186" t="s">
        <v>160</v>
      </c>
      <c r="H2467" s="186" t="s">
        <v>160</v>
      </c>
      <c r="I2467" s="186" t="s">
        <v>160</v>
      </c>
      <c r="J2467" s="186" t="s">
        <v>160</v>
      </c>
      <c r="K2467" s="186" t="s">
        <v>160</v>
      </c>
      <c r="L2467" s="171">
        <v>0</v>
      </c>
      <c r="M2467" s="172">
        <v>4114</v>
      </c>
      <c r="N2467" s="173">
        <v>85.3</v>
      </c>
      <c r="O2467" s="173">
        <v>28.85</v>
      </c>
      <c r="Q2467" s="175">
        <v>29.45</v>
      </c>
      <c r="S2467" s="174">
        <f t="shared" si="76"/>
        <v>1.558696</v>
      </c>
      <c r="T2467" s="177">
        <f t="shared" si="77"/>
        <v>-1</v>
      </c>
      <c r="U2467" s="203">
        <v>4.02</v>
      </c>
      <c r="V2467" s="203">
        <v>4.69</v>
      </c>
      <c r="W2467" s="203">
        <v>5.48</v>
      </c>
      <c r="X2467" s="203">
        <v>6.27</v>
      </c>
      <c r="Y2467" s="203">
        <v>6.75</v>
      </c>
      <c r="Z2467" s="203">
        <v>6.45</v>
      </c>
      <c r="AA2467" s="203">
        <v>5.9</v>
      </c>
      <c r="AB2467" s="203">
        <v>5.39</v>
      </c>
      <c r="AC2467" s="203">
        <v>5.17</v>
      </c>
      <c r="AD2467" s="203">
        <v>5.26</v>
      </c>
      <c r="AE2467" s="203">
        <v>4.6</v>
      </c>
      <c r="AF2467" s="203">
        <v>4.05</v>
      </c>
      <c r="AG2467" s="179">
        <v>4.42012862033392</v>
      </c>
      <c r="AH2467" s="179">
        <v>5.15681672372291</v>
      </c>
      <c r="AI2467" s="179">
        <v>6.02544896503231</v>
      </c>
      <c r="AJ2467" s="179">
        <v>6.89408120634171</v>
      </c>
      <c r="AK2467" s="179">
        <v>7.42185775802337</v>
      </c>
      <c r="AL2467" s="179">
        <v>7.09199741322234</v>
      </c>
      <c r="AM2467" s="179">
        <v>6.48725344775377</v>
      </c>
      <c r="AN2467" s="179">
        <v>5.926490861592</v>
      </c>
      <c r="AO2467" s="179">
        <v>5.68459327540457</v>
      </c>
      <c r="AP2467" s="179">
        <v>5.78355137884488</v>
      </c>
      <c r="AQ2467" s="179">
        <v>5.0578586202826</v>
      </c>
      <c r="AR2467" s="179">
        <v>4.45311465481402</v>
      </c>
      <c r="AS2467" s="177">
        <v>0.8</v>
      </c>
      <c r="AT2467" s="180">
        <v>1.10751902821558</v>
      </c>
      <c r="AU2467" s="181">
        <v>2460</v>
      </c>
    </row>
    <row r="2468" customHeight="1" spans="1:47">
      <c r="A2468" s="184" t="s">
        <v>2755</v>
      </c>
      <c r="B2468" s="185" t="s">
        <v>2794</v>
      </c>
      <c r="C2468" s="167" t="s">
        <v>2810</v>
      </c>
      <c r="D2468" s="186">
        <v>0</v>
      </c>
      <c r="E2468" s="186">
        <v>0.75</v>
      </c>
      <c r="F2468" s="186" t="s">
        <v>160</v>
      </c>
      <c r="G2468" s="186" t="s">
        <v>160</v>
      </c>
      <c r="H2468" s="186" t="s">
        <v>160</v>
      </c>
      <c r="I2468" s="186" t="s">
        <v>160</v>
      </c>
      <c r="J2468" s="186" t="s">
        <v>160</v>
      </c>
      <c r="K2468" s="186" t="s">
        <v>160</v>
      </c>
      <c r="L2468" s="171">
        <v>0</v>
      </c>
      <c r="M2468" s="172">
        <v>3743</v>
      </c>
      <c r="N2468" s="173">
        <v>85.98</v>
      </c>
      <c r="O2468" s="173">
        <v>28.17</v>
      </c>
      <c r="Q2468" s="175">
        <v>28.47</v>
      </c>
      <c r="S2468" s="174">
        <f t="shared" si="76"/>
        <v>1.558696</v>
      </c>
      <c r="T2468" s="177">
        <f t="shared" si="77"/>
        <v>-1</v>
      </c>
      <c r="U2468" s="203">
        <v>4.02</v>
      </c>
      <c r="V2468" s="203">
        <v>4.69</v>
      </c>
      <c r="W2468" s="203">
        <v>5.48</v>
      </c>
      <c r="X2468" s="203">
        <v>6.27</v>
      </c>
      <c r="Y2468" s="203">
        <v>6.75</v>
      </c>
      <c r="Z2468" s="203">
        <v>6.45</v>
      </c>
      <c r="AA2468" s="203">
        <v>5.9</v>
      </c>
      <c r="AB2468" s="203">
        <v>5.39</v>
      </c>
      <c r="AC2468" s="203">
        <v>5.17</v>
      </c>
      <c r="AD2468" s="203">
        <v>5.26</v>
      </c>
      <c r="AE2468" s="203">
        <v>4.6</v>
      </c>
      <c r="AF2468" s="203">
        <v>4.05</v>
      </c>
      <c r="AG2468" s="179">
        <v>4.38763222591192</v>
      </c>
      <c r="AH2468" s="179">
        <v>5.1189042635639</v>
      </c>
      <c r="AI2468" s="179">
        <v>5.98115039751177</v>
      </c>
      <c r="AJ2468" s="179">
        <v>6.84339653145963</v>
      </c>
      <c r="AK2468" s="179">
        <v>7.36729291664314</v>
      </c>
      <c r="AL2468" s="179">
        <v>7.03985767590345</v>
      </c>
      <c r="AM2468" s="179">
        <v>6.43955973454734</v>
      </c>
      <c r="AN2468" s="179">
        <v>5.88291982528986</v>
      </c>
      <c r="AO2468" s="179">
        <v>5.64280064874742</v>
      </c>
      <c r="AP2468" s="179">
        <v>5.74103122096932</v>
      </c>
      <c r="AQ2468" s="179">
        <v>5.02067369134199</v>
      </c>
      <c r="AR2468" s="179">
        <v>4.42037574998589</v>
      </c>
      <c r="AS2468" s="177">
        <v>0.8</v>
      </c>
      <c r="AT2468" s="180">
        <v>1.10559250880688</v>
      </c>
      <c r="AU2468" s="181">
        <v>2461</v>
      </c>
    </row>
    <row r="2469" customHeight="1" spans="1:47">
      <c r="A2469" s="184" t="s">
        <v>2755</v>
      </c>
      <c r="B2469" s="185" t="s">
        <v>2794</v>
      </c>
      <c r="C2469" s="167" t="s">
        <v>2811</v>
      </c>
      <c r="D2469" s="186">
        <v>0</v>
      </c>
      <c r="E2469" s="186">
        <v>0.75</v>
      </c>
      <c r="F2469" s="186" t="s">
        <v>160</v>
      </c>
      <c r="G2469" s="186" t="s">
        <v>160</v>
      </c>
      <c r="H2469" s="186" t="s">
        <v>160</v>
      </c>
      <c r="I2469" s="186" t="s">
        <v>160</v>
      </c>
      <c r="J2469" s="186" t="s">
        <v>160</v>
      </c>
      <c r="K2469" s="186" t="s">
        <v>160</v>
      </c>
      <c r="L2469" s="171">
        <v>0</v>
      </c>
      <c r="M2469" s="172">
        <v>4487</v>
      </c>
      <c r="N2469" s="173">
        <v>85.23</v>
      </c>
      <c r="O2469" s="173">
        <v>29.33</v>
      </c>
      <c r="Q2469" s="175">
        <v>30.13</v>
      </c>
      <c r="S2469" s="174">
        <f t="shared" si="76"/>
        <v>1.697536</v>
      </c>
      <c r="T2469" s="177">
        <f t="shared" si="77"/>
        <v>-1</v>
      </c>
      <c r="U2469" s="203">
        <v>4.2</v>
      </c>
      <c r="V2469" s="203">
        <v>5.06</v>
      </c>
      <c r="W2469" s="203">
        <v>6.1</v>
      </c>
      <c r="X2469" s="203">
        <v>6.94</v>
      </c>
      <c r="Y2469" s="203">
        <v>7.56</v>
      </c>
      <c r="Z2469" s="203">
        <v>7.31</v>
      </c>
      <c r="AA2469" s="203">
        <v>6.29</v>
      </c>
      <c r="AB2469" s="203">
        <v>5.78</v>
      </c>
      <c r="AC2469" s="203">
        <v>5.77</v>
      </c>
      <c r="AD2469" s="203">
        <v>5.74</v>
      </c>
      <c r="AE2469" s="203">
        <v>4.82</v>
      </c>
      <c r="AF2469" s="203">
        <v>4.17</v>
      </c>
      <c r="AG2469" s="179">
        <v>4.65663361483939</v>
      </c>
      <c r="AH2469" s="179">
        <v>5.61013478359222</v>
      </c>
      <c r="AI2469" s="179">
        <v>6.76320596440959</v>
      </c>
      <c r="AJ2469" s="179">
        <v>7.69453268737747</v>
      </c>
      <c r="AK2469" s="179">
        <v>8.3819405067109</v>
      </c>
      <c r="AL2469" s="179">
        <v>8.10475993439903</v>
      </c>
      <c r="AM2469" s="179">
        <v>6.97386319936661</v>
      </c>
      <c r="AN2469" s="179">
        <v>6.4084148318504</v>
      </c>
      <c r="AO2469" s="179">
        <v>6.39732760895792</v>
      </c>
      <c r="AP2469" s="179">
        <v>6.3640659402805</v>
      </c>
      <c r="AQ2469" s="179">
        <v>5.34404143417282</v>
      </c>
      <c r="AR2469" s="179">
        <v>4.62337194616197</v>
      </c>
      <c r="AS2469" s="177">
        <v>0.8</v>
      </c>
      <c r="AT2469" s="180">
        <v>1.09024714484259</v>
      </c>
      <c r="AU2469" s="181">
        <v>2462</v>
      </c>
    </row>
    <row r="2470" customHeight="1" spans="1:47">
      <c r="A2470" s="184" t="s">
        <v>2755</v>
      </c>
      <c r="B2470" s="185" t="s">
        <v>2794</v>
      </c>
      <c r="C2470" s="167" t="s">
        <v>2812</v>
      </c>
      <c r="D2470" s="186">
        <v>0</v>
      </c>
      <c r="E2470" s="186">
        <v>0.75</v>
      </c>
      <c r="F2470" s="186" t="s">
        <v>160</v>
      </c>
      <c r="G2470" s="186" t="s">
        <v>160</v>
      </c>
      <c r="H2470" s="186" t="s">
        <v>160</v>
      </c>
      <c r="I2470" s="186" t="s">
        <v>160</v>
      </c>
      <c r="J2470" s="186" t="s">
        <v>160</v>
      </c>
      <c r="K2470" s="186" t="s">
        <v>160</v>
      </c>
      <c r="L2470" s="171">
        <v>0</v>
      </c>
      <c r="M2470" s="172">
        <v>4613</v>
      </c>
      <c r="N2470" s="173">
        <v>88.52</v>
      </c>
      <c r="O2470" s="173">
        <v>28.28</v>
      </c>
      <c r="Q2470" s="175">
        <v>30.98</v>
      </c>
      <c r="S2470" s="174">
        <f t="shared" si="76"/>
        <v>1.747592</v>
      </c>
      <c r="T2470" s="177">
        <f t="shared" si="77"/>
        <v>-1</v>
      </c>
      <c r="U2470" s="203">
        <v>4.76</v>
      </c>
      <c r="V2470" s="203">
        <v>5.56</v>
      </c>
      <c r="W2470" s="203">
        <v>6.49</v>
      </c>
      <c r="X2470" s="203">
        <v>7.18</v>
      </c>
      <c r="Y2470" s="203">
        <v>7.49</v>
      </c>
      <c r="Z2470" s="203">
        <v>7.21</v>
      </c>
      <c r="AA2470" s="203">
        <v>6.14</v>
      </c>
      <c r="AB2470" s="203">
        <v>5.62</v>
      </c>
      <c r="AC2470" s="203">
        <v>5.69</v>
      </c>
      <c r="AD2470" s="203">
        <v>5.92</v>
      </c>
      <c r="AE2470" s="203">
        <v>5.17</v>
      </c>
      <c r="AF2470" s="203">
        <v>4.59</v>
      </c>
      <c r="AG2470" s="179">
        <v>5.3172352356843</v>
      </c>
      <c r="AH2470" s="179">
        <v>6.21088821647158</v>
      </c>
      <c r="AI2470" s="179">
        <v>7.24975980663679</v>
      </c>
      <c r="AJ2470" s="179">
        <v>8.02053550256582</v>
      </c>
      <c r="AK2470" s="179">
        <v>8.36682603262089</v>
      </c>
      <c r="AL2470" s="179">
        <v>8.05404748934534</v>
      </c>
      <c r="AM2470" s="179">
        <v>6.85878662754236</v>
      </c>
      <c r="AN2470" s="179">
        <v>6.27791219003063</v>
      </c>
      <c r="AO2470" s="179">
        <v>6.35610682584951</v>
      </c>
      <c r="AP2470" s="179">
        <v>6.61303205782585</v>
      </c>
      <c r="AQ2470" s="179">
        <v>5.77523238833778</v>
      </c>
      <c r="AR2470" s="179">
        <v>5.12733397726701</v>
      </c>
      <c r="AS2470" s="177">
        <v>0.8</v>
      </c>
      <c r="AT2470" s="180">
        <v>1.09024714484259</v>
      </c>
      <c r="AU2470" s="181">
        <v>2463</v>
      </c>
    </row>
    <row r="2471" customHeight="1" spans="1:47">
      <c r="A2471" s="184" t="s">
        <v>2755</v>
      </c>
      <c r="B2471" s="185" t="s">
        <v>2813</v>
      </c>
      <c r="C2471" s="167" t="s">
        <v>2814</v>
      </c>
      <c r="D2471" s="186">
        <v>0</v>
      </c>
      <c r="E2471" s="186">
        <v>0.75</v>
      </c>
      <c r="F2471" s="186" t="s">
        <v>160</v>
      </c>
      <c r="G2471" s="186" t="s">
        <v>160</v>
      </c>
      <c r="H2471" s="186" t="s">
        <v>160</v>
      </c>
      <c r="I2471" s="186" t="s">
        <v>160</v>
      </c>
      <c r="J2471" s="186" t="s">
        <v>160</v>
      </c>
      <c r="K2471" s="186" t="s">
        <v>160</v>
      </c>
      <c r="L2471" s="171">
        <v>0</v>
      </c>
      <c r="M2471" s="172">
        <v>3562</v>
      </c>
      <c r="N2471" s="173">
        <v>91.77</v>
      </c>
      <c r="O2471" s="173">
        <v>29.23</v>
      </c>
      <c r="Q2471" s="175">
        <v>31.83</v>
      </c>
      <c r="S2471" s="174">
        <f t="shared" si="76"/>
        <v>1.614984</v>
      </c>
      <c r="T2471" s="177">
        <f t="shared" si="77"/>
        <v>-1</v>
      </c>
      <c r="U2471" s="203">
        <v>4.5</v>
      </c>
      <c r="V2471" s="203">
        <v>5.15</v>
      </c>
      <c r="W2471" s="203">
        <v>5.89</v>
      </c>
      <c r="X2471" s="203">
        <v>6.33</v>
      </c>
      <c r="Y2471" s="203">
        <v>6.66</v>
      </c>
      <c r="Z2471" s="203">
        <v>6.54</v>
      </c>
      <c r="AA2471" s="203">
        <v>5.95</v>
      </c>
      <c r="AB2471" s="203">
        <v>5.46</v>
      </c>
      <c r="AC2471" s="203">
        <v>5.26</v>
      </c>
      <c r="AD2471" s="203">
        <v>5.42</v>
      </c>
      <c r="AE2471" s="203">
        <v>4.85</v>
      </c>
      <c r="AF2471" s="203">
        <v>4.35</v>
      </c>
      <c r="AG2471" s="179">
        <v>5.04867664323609</v>
      </c>
      <c r="AH2471" s="179">
        <v>5.77792993614797</v>
      </c>
      <c r="AI2471" s="179">
        <v>6.60815676192458</v>
      </c>
      <c r="AJ2471" s="179">
        <v>7.10180514481877</v>
      </c>
      <c r="AK2471" s="179">
        <v>7.47204143198942</v>
      </c>
      <c r="AL2471" s="179">
        <v>7.33741005483646</v>
      </c>
      <c r="AM2471" s="179">
        <v>6.67547245050106</v>
      </c>
      <c r="AN2471" s="179">
        <v>6.12572766045979</v>
      </c>
      <c r="AO2471" s="179">
        <v>5.90134203187152</v>
      </c>
      <c r="AP2471" s="179">
        <v>6.08085053474214</v>
      </c>
      <c r="AQ2471" s="179">
        <v>5.44135149326557</v>
      </c>
      <c r="AR2471" s="179">
        <v>4.88038742179489</v>
      </c>
      <c r="AS2471" s="177">
        <v>0.8</v>
      </c>
      <c r="AT2471" s="180">
        <v>1.10734024130265</v>
      </c>
      <c r="AU2471" s="181">
        <v>2464</v>
      </c>
    </row>
    <row r="2472" customHeight="1" spans="1:47">
      <c r="A2472" s="184" t="s">
        <v>2755</v>
      </c>
      <c r="B2472" s="185" t="s">
        <v>2813</v>
      </c>
      <c r="C2472" s="167" t="s">
        <v>2815</v>
      </c>
      <c r="D2472" s="186">
        <v>0</v>
      </c>
      <c r="E2472" s="186">
        <v>0.75</v>
      </c>
      <c r="F2472" s="186" t="s">
        <v>160</v>
      </c>
      <c r="G2472" s="186" t="s">
        <v>160</v>
      </c>
      <c r="H2472" s="186" t="s">
        <v>160</v>
      </c>
      <c r="I2472" s="186" t="s">
        <v>160</v>
      </c>
      <c r="J2472" s="186" t="s">
        <v>160</v>
      </c>
      <c r="K2472" s="186" t="s">
        <v>160</v>
      </c>
      <c r="L2472" s="171">
        <v>0</v>
      </c>
      <c r="M2472" s="172">
        <v>3575</v>
      </c>
      <c r="N2472" s="173">
        <v>91.33</v>
      </c>
      <c r="O2472" s="173">
        <v>29.25</v>
      </c>
      <c r="Q2472" s="175">
        <v>31.85</v>
      </c>
      <c r="S2472" s="174">
        <f t="shared" si="76"/>
        <v>1.614984</v>
      </c>
      <c r="T2472" s="177">
        <f t="shared" si="77"/>
        <v>-1</v>
      </c>
      <c r="U2472" s="203">
        <v>4.5</v>
      </c>
      <c r="V2472" s="203">
        <v>5.15</v>
      </c>
      <c r="W2472" s="203">
        <v>5.89</v>
      </c>
      <c r="X2472" s="203">
        <v>6.33</v>
      </c>
      <c r="Y2472" s="203">
        <v>6.66</v>
      </c>
      <c r="Z2472" s="203">
        <v>6.54</v>
      </c>
      <c r="AA2472" s="203">
        <v>5.95</v>
      </c>
      <c r="AB2472" s="203">
        <v>5.46</v>
      </c>
      <c r="AC2472" s="203">
        <v>5.26</v>
      </c>
      <c r="AD2472" s="203">
        <v>5.42</v>
      </c>
      <c r="AE2472" s="203">
        <v>4.85</v>
      </c>
      <c r="AF2472" s="203">
        <v>4.35</v>
      </c>
      <c r="AG2472" s="179">
        <v>5.0496574579067</v>
      </c>
      <c r="AH2472" s="179">
        <v>5.77905242404878</v>
      </c>
      <c r="AI2472" s="179">
        <v>6.609440539349</v>
      </c>
      <c r="AJ2472" s="179">
        <v>7.1031848241221</v>
      </c>
      <c r="AK2472" s="179">
        <v>7.47349303770192</v>
      </c>
      <c r="AL2472" s="179">
        <v>7.33883550549108</v>
      </c>
      <c r="AM2472" s="179">
        <v>6.67676930545442</v>
      </c>
      <c r="AN2472" s="179">
        <v>6.12691771559347</v>
      </c>
      <c r="AO2472" s="179">
        <v>5.90248849524206</v>
      </c>
      <c r="AP2472" s="179">
        <v>6.08203187152319</v>
      </c>
      <c r="AQ2472" s="179">
        <v>5.44240859352167</v>
      </c>
      <c r="AR2472" s="179">
        <v>4.88133554264315</v>
      </c>
      <c r="AS2472" s="177">
        <v>0.8</v>
      </c>
      <c r="AT2472" s="180">
        <v>1.10130481747987</v>
      </c>
      <c r="AU2472" s="181">
        <v>2465</v>
      </c>
    </row>
    <row r="2473" customHeight="1" spans="1:47">
      <c r="A2473" s="184" t="s">
        <v>2755</v>
      </c>
      <c r="B2473" s="185" t="s">
        <v>2813</v>
      </c>
      <c r="C2473" s="167" t="s">
        <v>2816</v>
      </c>
      <c r="D2473" s="186">
        <v>0</v>
      </c>
      <c r="E2473" s="186">
        <v>0.75</v>
      </c>
      <c r="F2473" s="186" t="s">
        <v>160</v>
      </c>
      <c r="G2473" s="186" t="s">
        <v>160</v>
      </c>
      <c r="H2473" s="186" t="s">
        <v>160</v>
      </c>
      <c r="I2473" s="186" t="s">
        <v>160</v>
      </c>
      <c r="J2473" s="186" t="s">
        <v>160</v>
      </c>
      <c r="K2473" s="186" t="s">
        <v>160</v>
      </c>
      <c r="L2473" s="171">
        <v>0</v>
      </c>
      <c r="M2473" s="172">
        <v>3574</v>
      </c>
      <c r="N2473" s="173">
        <v>90.98</v>
      </c>
      <c r="O2473" s="173">
        <v>29.3</v>
      </c>
      <c r="Q2473" s="175">
        <v>31.5</v>
      </c>
      <c r="S2473" s="174">
        <f t="shared" si="76"/>
        <v>1.579968</v>
      </c>
      <c r="T2473" s="177">
        <f t="shared" si="77"/>
        <v>-1</v>
      </c>
      <c r="U2473" s="203">
        <v>4.35</v>
      </c>
      <c r="V2473" s="203">
        <v>5.02</v>
      </c>
      <c r="W2473" s="203">
        <v>5.82</v>
      </c>
      <c r="X2473" s="203">
        <v>6.27</v>
      </c>
      <c r="Y2473" s="203">
        <v>6.53</v>
      </c>
      <c r="Z2473" s="203">
        <v>6.37</v>
      </c>
      <c r="AA2473" s="203">
        <v>5.81</v>
      </c>
      <c r="AB2473" s="203">
        <v>5.37</v>
      </c>
      <c r="AC2473" s="203">
        <v>5.12</v>
      </c>
      <c r="AD2473" s="203">
        <v>5.31</v>
      </c>
      <c r="AE2473" s="203">
        <v>4.74</v>
      </c>
      <c r="AF2473" s="203">
        <v>4.21</v>
      </c>
      <c r="AG2473" s="179">
        <v>4.86322229310973</v>
      </c>
      <c r="AH2473" s="179">
        <v>5.61227032446227</v>
      </c>
      <c r="AI2473" s="179">
        <v>6.50665603353992</v>
      </c>
      <c r="AJ2473" s="179">
        <v>7.0097479948961</v>
      </c>
      <c r="AK2473" s="179">
        <v>7.30042335034634</v>
      </c>
      <c r="AL2473" s="179">
        <v>7.12154620853081</v>
      </c>
      <c r="AM2473" s="179">
        <v>6.49547621217645</v>
      </c>
      <c r="AN2473" s="179">
        <v>6.00356407218374</v>
      </c>
      <c r="AO2473" s="179">
        <v>5.72406853809697</v>
      </c>
      <c r="AP2473" s="179">
        <v>5.93648514400292</v>
      </c>
      <c r="AQ2473" s="179">
        <v>5.29923532628509</v>
      </c>
      <c r="AR2473" s="179">
        <v>4.70670479402115</v>
      </c>
      <c r="AS2473" s="177">
        <v>0.8</v>
      </c>
      <c r="AT2473" s="180">
        <v>1.08505045622092</v>
      </c>
      <c r="AU2473" s="181">
        <v>2466</v>
      </c>
    </row>
    <row r="2474" customHeight="1" spans="1:47">
      <c r="A2474" s="184" t="s">
        <v>2755</v>
      </c>
      <c r="B2474" s="185" t="s">
        <v>2813</v>
      </c>
      <c r="C2474" s="167" t="s">
        <v>2817</v>
      </c>
      <c r="D2474" s="186">
        <v>0</v>
      </c>
      <c r="E2474" s="186">
        <v>0.75</v>
      </c>
      <c r="F2474" s="186" t="s">
        <v>160</v>
      </c>
      <c r="G2474" s="186" t="s">
        <v>160</v>
      </c>
      <c r="H2474" s="186" t="s">
        <v>160</v>
      </c>
      <c r="I2474" s="186" t="s">
        <v>160</v>
      </c>
      <c r="J2474" s="186" t="s">
        <v>160</v>
      </c>
      <c r="K2474" s="186" t="s">
        <v>160</v>
      </c>
      <c r="L2474" s="171">
        <v>0</v>
      </c>
      <c r="M2474" s="172">
        <v>3562</v>
      </c>
      <c r="N2474" s="173">
        <v>92.02</v>
      </c>
      <c r="O2474" s="173">
        <v>29.27</v>
      </c>
      <c r="Q2474" s="175">
        <v>31.37</v>
      </c>
      <c r="S2474" s="174">
        <f t="shared" si="76"/>
        <v>1.544712</v>
      </c>
      <c r="T2474" s="177">
        <f t="shared" si="77"/>
        <v>-1</v>
      </c>
      <c r="U2474" s="203">
        <v>4.3</v>
      </c>
      <c r="V2474" s="203">
        <v>4.91</v>
      </c>
      <c r="W2474" s="203">
        <v>5.57</v>
      </c>
      <c r="X2474" s="203">
        <v>5.94</v>
      </c>
      <c r="Y2474" s="203">
        <v>6.35</v>
      </c>
      <c r="Z2474" s="203">
        <v>6.31</v>
      </c>
      <c r="AA2474" s="203">
        <v>5.75</v>
      </c>
      <c r="AB2474" s="203">
        <v>5.27</v>
      </c>
      <c r="AC2474" s="203">
        <v>5.02</v>
      </c>
      <c r="AD2474" s="203">
        <v>5.14</v>
      </c>
      <c r="AE2474" s="203">
        <v>4.68</v>
      </c>
      <c r="AF2474" s="203">
        <v>4.23</v>
      </c>
      <c r="AG2474" s="179">
        <v>4.80021803417077</v>
      </c>
      <c r="AH2474" s="179">
        <v>5.48117919715779</v>
      </c>
      <c r="AI2474" s="179">
        <v>6.21795684891423</v>
      </c>
      <c r="AJ2474" s="179">
        <v>6.630998865808</v>
      </c>
      <c r="AK2474" s="179">
        <v>7.0886940737173</v>
      </c>
      <c r="AL2474" s="179">
        <v>7.04404088270176</v>
      </c>
      <c r="AM2474" s="179">
        <v>6.41889620848417</v>
      </c>
      <c r="AN2474" s="179">
        <v>5.88305791629767</v>
      </c>
      <c r="AO2474" s="179">
        <v>5.60397547245053</v>
      </c>
      <c r="AP2474" s="179">
        <v>5.73793504549715</v>
      </c>
      <c r="AQ2474" s="179">
        <v>5.22442334881842</v>
      </c>
      <c r="AR2474" s="179">
        <v>4.72207494989357</v>
      </c>
      <c r="AS2474" s="177">
        <v>0.8</v>
      </c>
      <c r="AT2474" s="180">
        <v>1.08279316269183</v>
      </c>
      <c r="AU2474" s="181">
        <v>2467</v>
      </c>
    </row>
    <row r="2475" customHeight="1" spans="1:47">
      <c r="A2475" s="184" t="s">
        <v>2755</v>
      </c>
      <c r="B2475" s="185" t="s">
        <v>2813</v>
      </c>
      <c r="C2475" s="167" t="s">
        <v>2818</v>
      </c>
      <c r="D2475" s="186">
        <v>0</v>
      </c>
      <c r="E2475" s="186">
        <v>0.75</v>
      </c>
      <c r="F2475" s="186" t="s">
        <v>160</v>
      </c>
      <c r="G2475" s="186" t="s">
        <v>160</v>
      </c>
      <c r="H2475" s="186" t="s">
        <v>160</v>
      </c>
      <c r="I2475" s="186" t="s">
        <v>160</v>
      </c>
      <c r="J2475" s="186" t="s">
        <v>160</v>
      </c>
      <c r="K2475" s="186" t="s">
        <v>160</v>
      </c>
      <c r="L2475" s="171">
        <v>0</v>
      </c>
      <c r="M2475" s="172">
        <v>3763</v>
      </c>
      <c r="N2475" s="173">
        <v>91.68</v>
      </c>
      <c r="O2475" s="173">
        <v>29.03</v>
      </c>
      <c r="Q2475" s="175">
        <v>31.53</v>
      </c>
      <c r="S2475" s="174">
        <f t="shared" si="76"/>
        <v>1.614984</v>
      </c>
      <c r="T2475" s="177">
        <f t="shared" si="77"/>
        <v>-1</v>
      </c>
      <c r="U2475" s="203">
        <v>4.5</v>
      </c>
      <c r="V2475" s="203">
        <v>5.15</v>
      </c>
      <c r="W2475" s="203">
        <v>5.89</v>
      </c>
      <c r="X2475" s="203">
        <v>6.33</v>
      </c>
      <c r="Y2475" s="203">
        <v>6.66</v>
      </c>
      <c r="Z2475" s="203">
        <v>6.54</v>
      </c>
      <c r="AA2475" s="203">
        <v>5.95</v>
      </c>
      <c r="AB2475" s="203">
        <v>5.46</v>
      </c>
      <c r="AC2475" s="203">
        <v>5.26</v>
      </c>
      <c r="AD2475" s="203">
        <v>5.42</v>
      </c>
      <c r="AE2475" s="203">
        <v>4.85</v>
      </c>
      <c r="AF2475" s="203">
        <v>4.35</v>
      </c>
      <c r="AG2475" s="179">
        <v>5.03548022766789</v>
      </c>
      <c r="AH2475" s="179">
        <v>5.76282737166436</v>
      </c>
      <c r="AI2475" s="179">
        <v>6.59088412021419</v>
      </c>
      <c r="AJ2475" s="179">
        <v>7.0832421869195</v>
      </c>
      <c r="AK2475" s="179">
        <v>7.45251073694848</v>
      </c>
      <c r="AL2475" s="179">
        <v>7.31823126421067</v>
      </c>
      <c r="AM2475" s="179">
        <v>6.6580238565831</v>
      </c>
      <c r="AN2475" s="179">
        <v>6.10971600957037</v>
      </c>
      <c r="AO2475" s="179">
        <v>5.88591688834069</v>
      </c>
      <c r="AP2475" s="179">
        <v>6.06495618532444</v>
      </c>
      <c r="AQ2475" s="179">
        <v>5.42712868981984</v>
      </c>
      <c r="AR2475" s="179">
        <v>4.86763088674563</v>
      </c>
      <c r="AS2475" s="177">
        <v>0.8</v>
      </c>
      <c r="AT2475" s="180">
        <v>1.08244372615824</v>
      </c>
      <c r="AU2475" s="181">
        <v>2468</v>
      </c>
    </row>
    <row r="2476" customHeight="1" spans="1:47">
      <c r="A2476" s="184" t="s">
        <v>2755</v>
      </c>
      <c r="B2476" s="185" t="s">
        <v>2813</v>
      </c>
      <c r="C2476" s="167" t="s">
        <v>2819</v>
      </c>
      <c r="D2476" s="186">
        <v>0</v>
      </c>
      <c r="E2476" s="186">
        <v>0.75</v>
      </c>
      <c r="F2476" s="186" t="s">
        <v>160</v>
      </c>
      <c r="G2476" s="186" t="s">
        <v>160</v>
      </c>
      <c r="H2476" s="186" t="s">
        <v>160</v>
      </c>
      <c r="I2476" s="186" t="s">
        <v>160</v>
      </c>
      <c r="J2476" s="186" t="s">
        <v>160</v>
      </c>
      <c r="K2476" s="186" t="s">
        <v>160</v>
      </c>
      <c r="L2476" s="171">
        <v>0</v>
      </c>
      <c r="M2476" s="172">
        <v>3932</v>
      </c>
      <c r="N2476" s="173">
        <v>92.2</v>
      </c>
      <c r="O2476" s="173">
        <v>29.07</v>
      </c>
      <c r="Q2476" s="175">
        <v>31.07</v>
      </c>
      <c r="S2476" s="174">
        <f t="shared" si="76"/>
        <v>1.544712</v>
      </c>
      <c r="T2476" s="177">
        <f t="shared" si="77"/>
        <v>-1</v>
      </c>
      <c r="U2476" s="203">
        <v>4.3</v>
      </c>
      <c r="V2476" s="203">
        <v>4.91</v>
      </c>
      <c r="W2476" s="203">
        <v>5.57</v>
      </c>
      <c r="X2476" s="203">
        <v>5.94</v>
      </c>
      <c r="Y2476" s="203">
        <v>6.35</v>
      </c>
      <c r="Z2476" s="203">
        <v>6.31</v>
      </c>
      <c r="AA2476" s="203">
        <v>5.75</v>
      </c>
      <c r="AB2476" s="203">
        <v>5.27</v>
      </c>
      <c r="AC2476" s="203">
        <v>5.02</v>
      </c>
      <c r="AD2476" s="203">
        <v>5.14</v>
      </c>
      <c r="AE2476" s="203">
        <v>4.68</v>
      </c>
      <c r="AF2476" s="203">
        <v>4.23</v>
      </c>
      <c r="AG2476" s="179">
        <v>4.7876802925076</v>
      </c>
      <c r="AH2476" s="179">
        <v>5.46686284563077</v>
      </c>
      <c r="AI2476" s="179">
        <v>6.20171609982961</v>
      </c>
      <c r="AJ2476" s="179">
        <v>6.61367928778957</v>
      </c>
      <c r="AK2476" s="179">
        <v>7.07017903661006</v>
      </c>
      <c r="AL2476" s="179">
        <v>7.02564247574952</v>
      </c>
      <c r="AM2476" s="179">
        <v>6.40213062370202</v>
      </c>
      <c r="AN2476" s="179">
        <v>5.86769189337559</v>
      </c>
      <c r="AO2476" s="179">
        <v>5.58933838799724</v>
      </c>
      <c r="AP2476" s="179">
        <v>5.72294807057885</v>
      </c>
      <c r="AQ2476" s="179">
        <v>5.21077762068269</v>
      </c>
      <c r="AR2476" s="179">
        <v>4.70974131100166</v>
      </c>
      <c r="AS2476" s="177">
        <v>0.8</v>
      </c>
      <c r="AT2476" s="180">
        <v>1.0815396700707</v>
      </c>
      <c r="AU2476" s="181">
        <v>2469</v>
      </c>
    </row>
    <row r="2477" customHeight="1" spans="1:47">
      <c r="A2477" s="184" t="s">
        <v>2755</v>
      </c>
      <c r="B2477" s="185" t="s">
        <v>2813</v>
      </c>
      <c r="C2477" s="167" t="s">
        <v>2820</v>
      </c>
      <c r="D2477" s="186">
        <v>0</v>
      </c>
      <c r="E2477" s="186">
        <v>0.75</v>
      </c>
      <c r="F2477" s="186" t="s">
        <v>160</v>
      </c>
      <c r="G2477" s="186" t="s">
        <v>160</v>
      </c>
      <c r="H2477" s="186" t="s">
        <v>160</v>
      </c>
      <c r="I2477" s="186" t="s">
        <v>160</v>
      </c>
      <c r="J2477" s="186" t="s">
        <v>160</v>
      </c>
      <c r="K2477" s="186" t="s">
        <v>160</v>
      </c>
      <c r="L2477" s="171">
        <v>0</v>
      </c>
      <c r="M2477" s="172">
        <v>4127</v>
      </c>
      <c r="N2477" s="173">
        <v>91.43</v>
      </c>
      <c r="O2477" s="173">
        <v>28.43</v>
      </c>
      <c r="Q2477" s="175">
        <v>30.43</v>
      </c>
      <c r="S2477" s="174">
        <f t="shared" si="76"/>
        <v>1.549264</v>
      </c>
      <c r="T2477" s="177">
        <f t="shared" si="77"/>
        <v>-1</v>
      </c>
      <c r="U2477" s="203">
        <v>4.41</v>
      </c>
      <c r="V2477" s="203">
        <v>4.95</v>
      </c>
      <c r="W2477" s="203">
        <v>5.54</v>
      </c>
      <c r="X2477" s="203">
        <v>6.01</v>
      </c>
      <c r="Y2477" s="203">
        <v>6.53</v>
      </c>
      <c r="Z2477" s="203">
        <v>6.31</v>
      </c>
      <c r="AA2477" s="203">
        <v>5.56</v>
      </c>
      <c r="AB2477" s="203">
        <v>5.17</v>
      </c>
      <c r="AC2477" s="203">
        <v>5.06</v>
      </c>
      <c r="AD2477" s="203">
        <v>5.18</v>
      </c>
      <c r="AE2477" s="203">
        <v>4.65</v>
      </c>
      <c r="AF2477" s="203">
        <v>4.29</v>
      </c>
      <c r="AG2477" s="179">
        <v>4.88488944427806</v>
      </c>
      <c r="AH2477" s="179">
        <v>5.48303917214884</v>
      </c>
      <c r="AI2477" s="179">
        <v>6.13657313408173</v>
      </c>
      <c r="AJ2477" s="179">
        <v>6.65718493426556</v>
      </c>
      <c r="AK2477" s="179">
        <v>7.2331809685115</v>
      </c>
      <c r="AL2477" s="179">
        <v>6.98949033863822</v>
      </c>
      <c r="AM2477" s="179">
        <v>6.15872682770657</v>
      </c>
      <c r="AN2477" s="179">
        <v>5.72672980202212</v>
      </c>
      <c r="AO2477" s="179">
        <v>5.60488448708548</v>
      </c>
      <c r="AP2477" s="179">
        <v>5.73780664883454</v>
      </c>
      <c r="AQ2477" s="179">
        <v>5.15073376777618</v>
      </c>
      <c r="AR2477" s="179">
        <v>4.75196728252899</v>
      </c>
      <c r="AS2477" s="177">
        <v>0.8</v>
      </c>
      <c r="AT2477" s="180">
        <v>1.08464559792132</v>
      </c>
      <c r="AU2477" s="181">
        <v>2470</v>
      </c>
    </row>
    <row r="2478" customHeight="1" spans="1:47">
      <c r="A2478" s="184" t="s">
        <v>2755</v>
      </c>
      <c r="B2478" s="185" t="s">
        <v>2813</v>
      </c>
      <c r="C2478" s="167" t="s">
        <v>2821</v>
      </c>
      <c r="D2478" s="186">
        <v>0</v>
      </c>
      <c r="E2478" s="186">
        <v>0.75</v>
      </c>
      <c r="F2478" s="186" t="s">
        <v>160</v>
      </c>
      <c r="G2478" s="186" t="s">
        <v>160</v>
      </c>
      <c r="H2478" s="186" t="s">
        <v>160</v>
      </c>
      <c r="I2478" s="186" t="s">
        <v>160</v>
      </c>
      <c r="J2478" s="186" t="s">
        <v>160</v>
      </c>
      <c r="K2478" s="186" t="s">
        <v>160</v>
      </c>
      <c r="L2478" s="171">
        <v>0</v>
      </c>
      <c r="M2478" s="172">
        <v>4030</v>
      </c>
      <c r="N2478" s="173">
        <v>90.87</v>
      </c>
      <c r="O2478" s="173">
        <v>28.38</v>
      </c>
      <c r="Q2478" s="175">
        <v>30.38</v>
      </c>
      <c r="S2478" s="174">
        <f t="shared" si="76"/>
        <v>1.582568</v>
      </c>
      <c r="T2478" s="177">
        <f t="shared" si="77"/>
        <v>-1</v>
      </c>
      <c r="U2478" s="203">
        <v>4.45</v>
      </c>
      <c r="V2478" s="203">
        <v>5.04</v>
      </c>
      <c r="W2478" s="203">
        <v>5.7</v>
      </c>
      <c r="X2478" s="203">
        <v>6.21</v>
      </c>
      <c r="Y2478" s="203">
        <v>6.67</v>
      </c>
      <c r="Z2478" s="203">
        <v>6.5</v>
      </c>
      <c r="AA2478" s="203">
        <v>5.68</v>
      </c>
      <c r="AB2478" s="203">
        <v>5.25</v>
      </c>
      <c r="AC2478" s="203">
        <v>5.19</v>
      </c>
      <c r="AD2478" s="203">
        <v>5.34</v>
      </c>
      <c r="AE2478" s="203">
        <v>4.7</v>
      </c>
      <c r="AF2478" s="203">
        <v>4.3</v>
      </c>
      <c r="AG2478" s="179">
        <v>4.92851542556149</v>
      </c>
      <c r="AH2478" s="179">
        <v>5.58195904378201</v>
      </c>
      <c r="AI2478" s="179">
        <v>6.31292987094393</v>
      </c>
      <c r="AJ2478" s="179">
        <v>6.87777096465997</v>
      </c>
      <c r="AK2478" s="179">
        <v>7.38723548056071</v>
      </c>
      <c r="AL2478" s="179">
        <v>7.1989551159887</v>
      </c>
      <c r="AM2478" s="179">
        <v>6.29077923981782</v>
      </c>
      <c r="AN2478" s="179">
        <v>5.81454067060626</v>
      </c>
      <c r="AO2478" s="179">
        <v>5.7480887772279</v>
      </c>
      <c r="AP2478" s="179">
        <v>5.91421851067379</v>
      </c>
      <c r="AQ2478" s="179">
        <v>5.20539831463798</v>
      </c>
      <c r="AR2478" s="179">
        <v>4.7623856921156</v>
      </c>
      <c r="AS2478" s="177">
        <v>0.8</v>
      </c>
      <c r="AT2478" s="180">
        <v>1.08815034141036</v>
      </c>
      <c r="AU2478" s="181">
        <v>2471</v>
      </c>
    </row>
    <row r="2479" customHeight="1" spans="1:47">
      <c r="A2479" s="184" t="s">
        <v>2755</v>
      </c>
      <c r="B2479" s="185" t="s">
        <v>2813</v>
      </c>
      <c r="C2479" s="167" t="s">
        <v>2822</v>
      </c>
      <c r="D2479" s="186">
        <v>0</v>
      </c>
      <c r="E2479" s="186">
        <v>0.75</v>
      </c>
      <c r="F2479" s="186" t="s">
        <v>160</v>
      </c>
      <c r="G2479" s="186" t="s">
        <v>160</v>
      </c>
      <c r="H2479" s="186" t="s">
        <v>160</v>
      </c>
      <c r="I2479" s="186" t="s">
        <v>160</v>
      </c>
      <c r="J2479" s="186" t="s">
        <v>160</v>
      </c>
      <c r="K2479" s="186" t="s">
        <v>160</v>
      </c>
      <c r="L2479" s="171">
        <v>0</v>
      </c>
      <c r="M2479" s="172">
        <v>3253</v>
      </c>
      <c r="N2479" s="173">
        <v>92.58</v>
      </c>
      <c r="O2479" s="173">
        <v>29.15</v>
      </c>
      <c r="Q2479" s="175">
        <v>31.25</v>
      </c>
      <c r="S2479" s="174">
        <f t="shared" si="76"/>
        <v>1.544712</v>
      </c>
      <c r="T2479" s="177">
        <f t="shared" si="77"/>
        <v>-1</v>
      </c>
      <c r="U2479" s="203">
        <v>4.3</v>
      </c>
      <c r="V2479" s="203">
        <v>4.91</v>
      </c>
      <c r="W2479" s="203">
        <v>5.57</v>
      </c>
      <c r="X2479" s="203">
        <v>5.94</v>
      </c>
      <c r="Y2479" s="203">
        <v>6.35</v>
      </c>
      <c r="Z2479" s="203">
        <v>6.31</v>
      </c>
      <c r="AA2479" s="203">
        <v>5.75</v>
      </c>
      <c r="AB2479" s="203">
        <v>5.27</v>
      </c>
      <c r="AC2479" s="203">
        <v>5.02</v>
      </c>
      <c r="AD2479" s="203">
        <v>5.14</v>
      </c>
      <c r="AE2479" s="203">
        <v>4.68</v>
      </c>
      <c r="AF2479" s="203">
        <v>4.23</v>
      </c>
      <c r="AG2479" s="179">
        <v>4.79315859525918</v>
      </c>
      <c r="AH2479" s="179">
        <v>5.47311830295874</v>
      </c>
      <c r="AI2479" s="179">
        <v>6.20881241292875</v>
      </c>
      <c r="AJ2479" s="179">
        <v>6.62124698973013</v>
      </c>
      <c r="AK2479" s="179">
        <v>7.07826908834786</v>
      </c>
      <c r="AL2479" s="179">
        <v>7.0336815665315</v>
      </c>
      <c r="AM2479" s="179">
        <v>6.40945626110239</v>
      </c>
      <c r="AN2479" s="179">
        <v>5.87440599930602</v>
      </c>
      <c r="AO2479" s="179">
        <v>5.59573398795374</v>
      </c>
      <c r="AP2479" s="179">
        <v>5.72949655340283</v>
      </c>
      <c r="AQ2479" s="179">
        <v>5.21674005251464</v>
      </c>
      <c r="AR2479" s="179">
        <v>4.71513043208054</v>
      </c>
      <c r="AS2479" s="177">
        <v>0.8</v>
      </c>
      <c r="AT2479" s="180">
        <v>1.06271427712172</v>
      </c>
      <c r="AU2479" s="181">
        <v>2472</v>
      </c>
    </row>
    <row r="2480" customHeight="1" spans="1:47">
      <c r="A2480" s="184" t="s">
        <v>2755</v>
      </c>
      <c r="B2480" s="185" t="s">
        <v>2813</v>
      </c>
      <c r="C2480" s="167" t="s">
        <v>2823</v>
      </c>
      <c r="D2480" s="186">
        <v>0</v>
      </c>
      <c r="E2480" s="186">
        <v>0.75</v>
      </c>
      <c r="F2480" s="186" t="s">
        <v>160</v>
      </c>
      <c r="G2480" s="186" t="s">
        <v>160</v>
      </c>
      <c r="H2480" s="186" t="s">
        <v>160</v>
      </c>
      <c r="I2480" s="186" t="s">
        <v>160</v>
      </c>
      <c r="J2480" s="186" t="s">
        <v>160</v>
      </c>
      <c r="K2480" s="186" t="s">
        <v>160</v>
      </c>
      <c r="L2480" s="171">
        <v>0</v>
      </c>
      <c r="M2480" s="172">
        <v>3872</v>
      </c>
      <c r="N2480" s="173">
        <v>92.47</v>
      </c>
      <c r="O2480" s="173">
        <v>28.42</v>
      </c>
      <c r="Q2480" s="175">
        <v>31.02</v>
      </c>
      <c r="S2480" s="174">
        <f t="shared" si="76"/>
        <v>1.5894</v>
      </c>
      <c r="T2480" s="177">
        <f t="shared" si="77"/>
        <v>-1</v>
      </c>
      <c r="U2480" s="203">
        <v>4.58</v>
      </c>
      <c r="V2480" s="203">
        <v>5.23</v>
      </c>
      <c r="W2480" s="203">
        <v>5.82</v>
      </c>
      <c r="X2480" s="203">
        <v>6.19</v>
      </c>
      <c r="Y2480" s="203">
        <v>6.64</v>
      </c>
      <c r="Z2480" s="203">
        <v>6.38</v>
      </c>
      <c r="AA2480" s="203">
        <v>5.62</v>
      </c>
      <c r="AB2480" s="203">
        <v>5.24</v>
      </c>
      <c r="AC2480" s="203">
        <v>5.14</v>
      </c>
      <c r="AD2480" s="203">
        <v>5.31</v>
      </c>
      <c r="AE2480" s="203">
        <v>4.77</v>
      </c>
      <c r="AF2480" s="203">
        <v>4.4</v>
      </c>
      <c r="AG2480" s="179">
        <v>5.10304326160815</v>
      </c>
      <c r="AH2480" s="179">
        <v>5.82727429218573</v>
      </c>
      <c r="AI2480" s="179">
        <v>6.48465322763307</v>
      </c>
      <c r="AJ2480" s="179">
        <v>6.89690781426954</v>
      </c>
      <c r="AK2480" s="179">
        <v>7.39829852774632</v>
      </c>
      <c r="AL2480" s="179">
        <v>7.10860611551529</v>
      </c>
      <c r="AM2480" s="179">
        <v>6.26181291053228</v>
      </c>
      <c r="AN2480" s="179">
        <v>5.83841630804077</v>
      </c>
      <c r="AO2480" s="179">
        <v>5.72699614949037</v>
      </c>
      <c r="AP2480" s="179">
        <v>5.91641041902605</v>
      </c>
      <c r="AQ2480" s="179">
        <v>5.31474156285391</v>
      </c>
      <c r="AR2480" s="179">
        <v>4.90248697621744</v>
      </c>
      <c r="AS2480" s="177">
        <v>0.8</v>
      </c>
      <c r="AT2480" s="180">
        <v>1.08320612174636</v>
      </c>
      <c r="AU2480" s="181">
        <v>2473</v>
      </c>
    </row>
    <row r="2481" customHeight="1" spans="1:47">
      <c r="A2481" s="184" t="s">
        <v>2755</v>
      </c>
      <c r="B2481" s="185" t="s">
        <v>2813</v>
      </c>
      <c r="C2481" s="167" t="s">
        <v>2824</v>
      </c>
      <c r="D2481" s="186">
        <v>0</v>
      </c>
      <c r="E2481" s="186">
        <v>0.75</v>
      </c>
      <c r="F2481" s="186" t="s">
        <v>160</v>
      </c>
      <c r="G2481" s="186" t="s">
        <v>160</v>
      </c>
      <c r="H2481" s="186" t="s">
        <v>160</v>
      </c>
      <c r="I2481" s="186" t="s">
        <v>160</v>
      </c>
      <c r="J2481" s="186" t="s">
        <v>160</v>
      </c>
      <c r="K2481" s="186" t="s">
        <v>160</v>
      </c>
      <c r="L2481" s="171">
        <v>0</v>
      </c>
      <c r="M2481" s="172">
        <v>4355</v>
      </c>
      <c r="N2481" s="173">
        <v>91.95</v>
      </c>
      <c r="O2481" s="173">
        <v>28</v>
      </c>
      <c r="Q2481" s="175">
        <v>29.8</v>
      </c>
      <c r="S2481" s="174">
        <f t="shared" si="76"/>
        <v>1.549264</v>
      </c>
      <c r="T2481" s="177">
        <f t="shared" si="77"/>
        <v>-1</v>
      </c>
      <c r="U2481" s="203">
        <v>4.41</v>
      </c>
      <c r="V2481" s="203">
        <v>4.95</v>
      </c>
      <c r="W2481" s="203">
        <v>5.54</v>
      </c>
      <c r="X2481" s="203">
        <v>6.01</v>
      </c>
      <c r="Y2481" s="203">
        <v>6.53</v>
      </c>
      <c r="Z2481" s="203">
        <v>6.31</v>
      </c>
      <c r="AA2481" s="203">
        <v>5.56</v>
      </c>
      <c r="AB2481" s="203">
        <v>5.17</v>
      </c>
      <c r="AC2481" s="203">
        <v>5.06</v>
      </c>
      <c r="AD2481" s="203">
        <v>5.18</v>
      </c>
      <c r="AE2481" s="203">
        <v>4.65</v>
      </c>
      <c r="AF2481" s="203">
        <v>4.29</v>
      </c>
      <c r="AG2481" s="179">
        <v>4.86063715415836</v>
      </c>
      <c r="AH2481" s="179">
        <v>5.45581721385122</v>
      </c>
      <c r="AI2481" s="179">
        <v>6.10610653833046</v>
      </c>
      <c r="AJ2481" s="179">
        <v>6.62413362732239</v>
      </c>
      <c r="AK2481" s="179">
        <v>7.1972699811007</v>
      </c>
      <c r="AL2481" s="179">
        <v>6.95478921604065</v>
      </c>
      <c r="AM2481" s="179">
        <v>6.12815024424501</v>
      </c>
      <c r="AN2481" s="179">
        <v>5.69829797891128</v>
      </c>
      <c r="AO2481" s="179">
        <v>5.57705759638125</v>
      </c>
      <c r="AP2481" s="179">
        <v>5.70931983186855</v>
      </c>
      <c r="AQ2481" s="179">
        <v>5.12516162513297</v>
      </c>
      <c r="AR2481" s="179">
        <v>4.72837491867106</v>
      </c>
      <c r="AS2481" s="177">
        <v>0.8</v>
      </c>
      <c r="AT2481" s="180">
        <v>1.08614227343887</v>
      </c>
      <c r="AU2481" s="181">
        <v>2474</v>
      </c>
    </row>
    <row r="2482" customHeight="1" spans="1:47">
      <c r="A2482" s="184" t="s">
        <v>2755</v>
      </c>
      <c r="B2482" s="185" t="s">
        <v>2813</v>
      </c>
      <c r="C2482" s="167" t="s">
        <v>2825</v>
      </c>
      <c r="D2482" s="186">
        <v>0</v>
      </c>
      <c r="E2482" s="186">
        <v>0.75</v>
      </c>
      <c r="F2482" s="186" t="s">
        <v>160</v>
      </c>
      <c r="G2482" s="186" t="s">
        <v>160</v>
      </c>
      <c r="H2482" s="186" t="s">
        <v>160</v>
      </c>
      <c r="I2482" s="186" t="s">
        <v>160</v>
      </c>
      <c r="J2482" s="186" t="s">
        <v>160</v>
      </c>
      <c r="K2482" s="186" t="s">
        <v>160</v>
      </c>
      <c r="L2482" s="171">
        <v>0</v>
      </c>
      <c r="M2482" s="172">
        <v>4472</v>
      </c>
      <c r="N2482" s="173">
        <v>90.4</v>
      </c>
      <c r="O2482" s="173">
        <v>28.97</v>
      </c>
      <c r="Q2482" s="175">
        <v>31.27</v>
      </c>
      <c r="S2482" s="174">
        <f t="shared" si="76"/>
        <v>1.582568</v>
      </c>
      <c r="T2482" s="177">
        <f t="shared" si="77"/>
        <v>-1</v>
      </c>
      <c r="U2482" s="203">
        <v>4.45</v>
      </c>
      <c r="V2482" s="203">
        <v>5.04</v>
      </c>
      <c r="W2482" s="203">
        <v>5.7</v>
      </c>
      <c r="X2482" s="203">
        <v>6.21</v>
      </c>
      <c r="Y2482" s="203">
        <v>6.67</v>
      </c>
      <c r="Z2482" s="203">
        <v>6.5</v>
      </c>
      <c r="AA2482" s="203">
        <v>5.68</v>
      </c>
      <c r="AB2482" s="203">
        <v>5.25</v>
      </c>
      <c r="AC2482" s="203">
        <v>5.19</v>
      </c>
      <c r="AD2482" s="203">
        <v>5.34</v>
      </c>
      <c r="AE2482" s="203">
        <v>4.7</v>
      </c>
      <c r="AF2482" s="203">
        <v>4.3</v>
      </c>
      <c r="AG2482" s="179">
        <v>4.96412514343776</v>
      </c>
      <c r="AH2482" s="179">
        <v>5.62229005009579</v>
      </c>
      <c r="AI2482" s="179">
        <v>6.35854231856072</v>
      </c>
      <c r="AJ2482" s="179">
        <v>6.92746452601089</v>
      </c>
      <c r="AK2482" s="179">
        <v>7.44061004645614</v>
      </c>
      <c r="AL2482" s="179">
        <v>7.25096931063942</v>
      </c>
      <c r="AM2482" s="179">
        <v>6.33623164375875</v>
      </c>
      <c r="AN2482" s="179">
        <v>5.85655213551645</v>
      </c>
      <c r="AO2482" s="179">
        <v>5.78962011111055</v>
      </c>
      <c r="AP2482" s="179">
        <v>5.95695017212531</v>
      </c>
      <c r="AQ2482" s="179">
        <v>5.24300857846235</v>
      </c>
      <c r="AR2482" s="179">
        <v>4.796795082423</v>
      </c>
      <c r="AS2482" s="177">
        <v>0.8</v>
      </c>
      <c r="AT2482" s="180">
        <v>1.08858473590875</v>
      </c>
      <c r="AU2482" s="181">
        <v>2475</v>
      </c>
    </row>
    <row r="2483" customHeight="1" spans="1:47">
      <c r="A2483" s="184" t="s">
        <v>2755</v>
      </c>
      <c r="B2483" s="185" t="s">
        <v>2826</v>
      </c>
      <c r="C2483" s="167" t="s">
        <v>2827</v>
      </c>
      <c r="D2483" s="186">
        <v>0</v>
      </c>
      <c r="E2483" s="186">
        <v>0.75</v>
      </c>
      <c r="F2483" s="186" t="s">
        <v>160</v>
      </c>
      <c r="G2483" s="186" t="s">
        <v>160</v>
      </c>
      <c r="H2483" s="186" t="s">
        <v>160</v>
      </c>
      <c r="I2483" s="186" t="s">
        <v>160</v>
      </c>
      <c r="J2483" s="186" t="s">
        <v>160</v>
      </c>
      <c r="K2483" s="186" t="s">
        <v>160</v>
      </c>
      <c r="L2483" s="171">
        <v>0</v>
      </c>
      <c r="M2483" s="172">
        <v>4514</v>
      </c>
      <c r="N2483" s="173">
        <v>92.07</v>
      </c>
      <c r="O2483" s="173">
        <v>31.48</v>
      </c>
      <c r="Q2483" s="175">
        <v>31.88</v>
      </c>
      <c r="S2483" s="174">
        <f t="shared" si="76"/>
        <v>1.49328</v>
      </c>
      <c r="T2483" s="177">
        <f t="shared" si="77"/>
        <v>-1</v>
      </c>
      <c r="U2483" s="203">
        <v>3.84</v>
      </c>
      <c r="V2483" s="203">
        <v>4.58</v>
      </c>
      <c r="W2483" s="203">
        <v>5.4</v>
      </c>
      <c r="X2483" s="203">
        <v>5.93</v>
      </c>
      <c r="Y2483" s="203">
        <v>6.33</v>
      </c>
      <c r="Z2483" s="203">
        <v>6.03</v>
      </c>
      <c r="AA2483" s="203">
        <v>5.95</v>
      </c>
      <c r="AB2483" s="203">
        <v>5.68</v>
      </c>
      <c r="AC2483" s="203">
        <v>5.08</v>
      </c>
      <c r="AD2483" s="203">
        <v>4.75</v>
      </c>
      <c r="AE2483" s="203">
        <v>4.16</v>
      </c>
      <c r="AF2483" s="203">
        <v>3.61</v>
      </c>
      <c r="AG2483" s="179">
        <v>4.29912954034073</v>
      </c>
      <c r="AH2483" s="179">
        <v>5.12760762884389</v>
      </c>
      <c r="AI2483" s="179">
        <v>6.04565091610415</v>
      </c>
      <c r="AJ2483" s="179">
        <v>6.63902035786992</v>
      </c>
      <c r="AK2483" s="179">
        <v>7.08684635165542</v>
      </c>
      <c r="AL2483" s="179">
        <v>6.7509768563163</v>
      </c>
      <c r="AM2483" s="179">
        <v>6.6614116575592</v>
      </c>
      <c r="AN2483" s="179">
        <v>6.35912911175399</v>
      </c>
      <c r="AO2483" s="179">
        <v>5.68739012107575</v>
      </c>
      <c r="AP2483" s="179">
        <v>5.31793367620272</v>
      </c>
      <c r="AQ2483" s="179">
        <v>4.65739033536912</v>
      </c>
      <c r="AR2483" s="179">
        <v>4.04162959391407</v>
      </c>
      <c r="AS2483" s="177">
        <v>0.8</v>
      </c>
      <c r="AT2483" s="180">
        <v>1.08961108981896</v>
      </c>
      <c r="AU2483" s="181">
        <v>2476</v>
      </c>
    </row>
    <row r="2484" customHeight="1" spans="1:47">
      <c r="A2484" s="184" t="s">
        <v>2755</v>
      </c>
      <c r="B2484" s="185" t="s">
        <v>2826</v>
      </c>
      <c r="C2484" s="167" t="s">
        <v>2828</v>
      </c>
      <c r="D2484" s="186">
        <v>0</v>
      </c>
      <c r="E2484" s="186">
        <v>0.75</v>
      </c>
      <c r="F2484" s="186" t="s">
        <v>160</v>
      </c>
      <c r="G2484" s="186" t="s">
        <v>160</v>
      </c>
      <c r="H2484" s="186" t="s">
        <v>160</v>
      </c>
      <c r="I2484" s="186" t="s">
        <v>160</v>
      </c>
      <c r="J2484" s="186" t="s">
        <v>160</v>
      </c>
      <c r="K2484" s="186" t="s">
        <v>160</v>
      </c>
      <c r="L2484" s="171">
        <v>0</v>
      </c>
      <c r="M2484" s="172">
        <v>4501</v>
      </c>
      <c r="N2484" s="173">
        <v>93.25</v>
      </c>
      <c r="O2484" s="173">
        <v>30.65</v>
      </c>
      <c r="Q2484" s="175">
        <v>30.55</v>
      </c>
      <c r="S2484" s="174">
        <f t="shared" si="76"/>
        <v>1.418584</v>
      </c>
      <c r="T2484" s="177">
        <f t="shared" si="77"/>
        <v>-1</v>
      </c>
      <c r="U2484" s="203">
        <v>3.74</v>
      </c>
      <c r="V2484" s="203">
        <v>4.41</v>
      </c>
      <c r="W2484" s="203">
        <v>5</v>
      </c>
      <c r="X2484" s="203">
        <v>5.45</v>
      </c>
      <c r="Y2484" s="203">
        <v>5.93</v>
      </c>
      <c r="Z2484" s="203">
        <v>5.96</v>
      </c>
      <c r="AA2484" s="203">
        <v>5.67</v>
      </c>
      <c r="AB2484" s="203">
        <v>5.23</v>
      </c>
      <c r="AC2484" s="203">
        <v>4.76</v>
      </c>
      <c r="AD2484" s="203">
        <v>4.5</v>
      </c>
      <c r="AE2484" s="203">
        <v>4.05</v>
      </c>
      <c r="AF2484" s="203">
        <v>3.58</v>
      </c>
      <c r="AG2484" s="179">
        <v>4.1365404375067</v>
      </c>
      <c r="AH2484" s="179">
        <v>4.87757843032207</v>
      </c>
      <c r="AI2484" s="179">
        <v>5.53013427474157</v>
      </c>
      <c r="AJ2484" s="179">
        <v>6.02784635946831</v>
      </c>
      <c r="AK2484" s="179">
        <v>6.55873924984351</v>
      </c>
      <c r="AL2484" s="179">
        <v>6.59192005549196</v>
      </c>
      <c r="AM2484" s="179">
        <v>6.27117226755694</v>
      </c>
      <c r="AN2484" s="179">
        <v>5.78452045137969</v>
      </c>
      <c r="AO2484" s="179">
        <v>5.26468782955398</v>
      </c>
      <c r="AP2484" s="179">
        <v>4.97712084726742</v>
      </c>
      <c r="AQ2484" s="179">
        <v>4.47940876254067</v>
      </c>
      <c r="AR2484" s="179">
        <v>3.95957614071497</v>
      </c>
      <c r="AS2484" s="177">
        <v>0.8</v>
      </c>
      <c r="AT2484" s="180">
        <v>1.09317084895059</v>
      </c>
      <c r="AU2484" s="181">
        <v>2477</v>
      </c>
    </row>
    <row r="2485" customHeight="1" spans="1:47">
      <c r="A2485" s="184" t="s">
        <v>2755</v>
      </c>
      <c r="B2485" s="185" t="s">
        <v>2826</v>
      </c>
      <c r="C2485" s="167" t="s">
        <v>2829</v>
      </c>
      <c r="D2485" s="186">
        <v>0</v>
      </c>
      <c r="E2485" s="186">
        <v>0.75</v>
      </c>
      <c r="F2485" s="186" t="s">
        <v>160</v>
      </c>
      <c r="G2485" s="186" t="s">
        <v>160</v>
      </c>
      <c r="H2485" s="186" t="s">
        <v>160</v>
      </c>
      <c r="I2485" s="186" t="s">
        <v>160</v>
      </c>
      <c r="J2485" s="186" t="s">
        <v>160</v>
      </c>
      <c r="K2485" s="186" t="s">
        <v>160</v>
      </c>
      <c r="L2485" s="171">
        <v>0</v>
      </c>
      <c r="M2485" s="172">
        <v>3914</v>
      </c>
      <c r="N2485" s="173">
        <v>93.68</v>
      </c>
      <c r="O2485" s="173">
        <v>31.48</v>
      </c>
      <c r="Q2485" s="175">
        <v>30.98</v>
      </c>
      <c r="S2485" s="174">
        <f t="shared" si="76"/>
        <v>1.414152</v>
      </c>
      <c r="T2485" s="177">
        <f t="shared" si="77"/>
        <v>-1</v>
      </c>
      <c r="U2485" s="203">
        <v>3.61</v>
      </c>
      <c r="V2485" s="203">
        <v>4.22</v>
      </c>
      <c r="W2485" s="203">
        <v>4.94</v>
      </c>
      <c r="X2485" s="203">
        <v>5.51</v>
      </c>
      <c r="Y2485" s="203">
        <v>5.91</v>
      </c>
      <c r="Z2485" s="203">
        <v>5.73</v>
      </c>
      <c r="AA2485" s="203">
        <v>5.86</v>
      </c>
      <c r="AB2485" s="203">
        <v>5.53</v>
      </c>
      <c r="AC2485" s="203">
        <v>4.88</v>
      </c>
      <c r="AD2485" s="203">
        <v>4.47</v>
      </c>
      <c r="AE2485" s="203">
        <v>4.01</v>
      </c>
      <c r="AF2485" s="203">
        <v>3.41</v>
      </c>
      <c r="AG2485" s="179">
        <v>4.00649570908926</v>
      </c>
      <c r="AH2485" s="179">
        <v>4.68349359899077</v>
      </c>
      <c r="AI2485" s="179">
        <v>5.48257307559583</v>
      </c>
      <c r="AJ2485" s="179">
        <v>6.11517766124151</v>
      </c>
      <c r="AK2485" s="179">
        <v>6.55911070379987</v>
      </c>
      <c r="AL2485" s="179">
        <v>6.35934083464861</v>
      </c>
      <c r="AM2485" s="179">
        <v>6.50361907348008</v>
      </c>
      <c r="AN2485" s="179">
        <v>6.13737431336943</v>
      </c>
      <c r="AO2485" s="179">
        <v>5.41598311921208</v>
      </c>
      <c r="AP2485" s="179">
        <v>4.96095175058975</v>
      </c>
      <c r="AQ2485" s="179">
        <v>4.45042875164763</v>
      </c>
      <c r="AR2485" s="179">
        <v>3.78452918781008</v>
      </c>
      <c r="AS2485" s="177">
        <v>0.8</v>
      </c>
      <c r="AT2485" s="180">
        <v>1.04675108723459</v>
      </c>
      <c r="AU2485" s="181">
        <v>2478</v>
      </c>
    </row>
    <row r="2486" customHeight="1" spans="1:47">
      <c r="A2486" s="184" t="s">
        <v>2755</v>
      </c>
      <c r="B2486" s="185" t="s">
        <v>2826</v>
      </c>
      <c r="C2486" s="167" t="s">
        <v>2830</v>
      </c>
      <c r="D2486" s="186">
        <v>0</v>
      </c>
      <c r="E2486" s="186">
        <v>0.75</v>
      </c>
      <c r="F2486" s="186" t="s">
        <v>160</v>
      </c>
      <c r="G2486" s="186" t="s">
        <v>160</v>
      </c>
      <c r="H2486" s="186" t="s">
        <v>160</v>
      </c>
      <c r="I2486" s="186" t="s">
        <v>160</v>
      </c>
      <c r="J2486" s="186" t="s">
        <v>160</v>
      </c>
      <c r="K2486" s="186" t="s">
        <v>160</v>
      </c>
      <c r="L2486" s="171">
        <v>0</v>
      </c>
      <c r="M2486" s="172">
        <v>4619</v>
      </c>
      <c r="N2486" s="173">
        <v>92.3</v>
      </c>
      <c r="O2486" s="173">
        <v>32.12</v>
      </c>
      <c r="Q2486" s="175">
        <v>31.82</v>
      </c>
      <c r="S2486" s="174">
        <f t="shared" si="76"/>
        <v>1.454424</v>
      </c>
      <c r="T2486" s="177">
        <f t="shared" si="77"/>
        <v>-1</v>
      </c>
      <c r="U2486" s="203">
        <v>3.68</v>
      </c>
      <c r="V2486" s="203">
        <v>4.44</v>
      </c>
      <c r="W2486" s="203">
        <v>5.34</v>
      </c>
      <c r="X2486" s="203">
        <v>5.85</v>
      </c>
      <c r="Y2486" s="203">
        <v>6.16</v>
      </c>
      <c r="Z2486" s="203">
        <v>5.93</v>
      </c>
      <c r="AA2486" s="203">
        <v>5.95</v>
      </c>
      <c r="AB2486" s="203">
        <v>5.64</v>
      </c>
      <c r="AC2486" s="203">
        <v>4.87</v>
      </c>
      <c r="AD2486" s="203">
        <v>4.53</v>
      </c>
      <c r="AE2486" s="203">
        <v>3.94</v>
      </c>
      <c r="AF2486" s="203">
        <v>3.41</v>
      </c>
      <c r="AG2486" s="179">
        <v>4.1174431665044</v>
      </c>
      <c r="AH2486" s="179">
        <v>4.96778469002162</v>
      </c>
      <c r="AI2486" s="179">
        <v>5.97476807313411</v>
      </c>
      <c r="AJ2486" s="179">
        <v>6.54539199023118</v>
      </c>
      <c r="AK2486" s="179">
        <v>6.89224182219215</v>
      </c>
      <c r="AL2486" s="179">
        <v>6.63490162428563</v>
      </c>
      <c r="AM2486" s="179">
        <v>6.65727903279924</v>
      </c>
      <c r="AN2486" s="179">
        <v>6.31042920083827</v>
      </c>
      <c r="AO2486" s="179">
        <v>5.44889897306425</v>
      </c>
      <c r="AP2486" s="179">
        <v>5.06848302833287</v>
      </c>
      <c r="AQ2486" s="179">
        <v>4.40834947718134</v>
      </c>
      <c r="AR2486" s="179">
        <v>3.81534815157066</v>
      </c>
      <c r="AS2486" s="177">
        <v>0.8</v>
      </c>
      <c r="AT2486" s="180">
        <v>1.04633537989256</v>
      </c>
      <c r="AU2486" s="181">
        <v>2479</v>
      </c>
    </row>
    <row r="2487" customHeight="1" spans="1:47">
      <c r="A2487" s="184" t="s">
        <v>2755</v>
      </c>
      <c r="B2487" s="185" t="s">
        <v>2826</v>
      </c>
      <c r="C2487" s="167" t="s">
        <v>2831</v>
      </c>
      <c r="D2487" s="186">
        <v>0</v>
      </c>
      <c r="E2487" s="186">
        <v>0.75</v>
      </c>
      <c r="F2487" s="186" t="s">
        <v>160</v>
      </c>
      <c r="G2487" s="186" t="s">
        <v>160</v>
      </c>
      <c r="H2487" s="186" t="s">
        <v>160</v>
      </c>
      <c r="I2487" s="186" t="s">
        <v>160</v>
      </c>
      <c r="J2487" s="186" t="s">
        <v>160</v>
      </c>
      <c r="K2487" s="186" t="s">
        <v>160</v>
      </c>
      <c r="L2487" s="171">
        <v>0</v>
      </c>
      <c r="M2487" s="172">
        <v>4679</v>
      </c>
      <c r="N2487" s="173">
        <v>91.68</v>
      </c>
      <c r="O2487" s="173">
        <v>32.27</v>
      </c>
      <c r="Q2487" s="175">
        <v>32.17</v>
      </c>
      <c r="S2487" s="174">
        <f t="shared" si="76"/>
        <v>1.523928</v>
      </c>
      <c r="T2487" s="177">
        <f t="shared" si="77"/>
        <v>-1</v>
      </c>
      <c r="U2487" s="203">
        <v>3.74</v>
      </c>
      <c r="V2487" s="203">
        <v>4.53</v>
      </c>
      <c r="W2487" s="203">
        <v>5.51</v>
      </c>
      <c r="X2487" s="203">
        <v>6.16</v>
      </c>
      <c r="Y2487" s="203">
        <v>6.61</v>
      </c>
      <c r="Z2487" s="203">
        <v>6.38</v>
      </c>
      <c r="AA2487" s="203">
        <v>6.21</v>
      </c>
      <c r="AB2487" s="203">
        <v>5.81</v>
      </c>
      <c r="AC2487" s="203">
        <v>5.15</v>
      </c>
      <c r="AD2487" s="203">
        <v>4.87</v>
      </c>
      <c r="AE2487" s="203">
        <v>4.1</v>
      </c>
      <c r="AF2487" s="203">
        <v>3.52</v>
      </c>
      <c r="AG2487" s="179">
        <v>4.20256463559958</v>
      </c>
      <c r="AH2487" s="179">
        <v>5.09027213884121</v>
      </c>
      <c r="AI2487" s="179">
        <v>6.19147891501436</v>
      </c>
      <c r="AJ2487" s="179">
        <v>6.92187116451696</v>
      </c>
      <c r="AK2487" s="179">
        <v>7.42752733724953</v>
      </c>
      <c r="AL2487" s="179">
        <v>7.16908084896399</v>
      </c>
      <c r="AM2487" s="179">
        <v>6.97805518370947</v>
      </c>
      <c r="AN2487" s="179">
        <v>6.5285830301694</v>
      </c>
      <c r="AO2487" s="179">
        <v>5.7869539768283</v>
      </c>
      <c r="AP2487" s="179">
        <v>5.47232346935026</v>
      </c>
      <c r="AQ2487" s="179">
        <v>4.60708957378564</v>
      </c>
      <c r="AR2487" s="179">
        <v>3.95535495115255</v>
      </c>
      <c r="AS2487" s="177">
        <v>0.8</v>
      </c>
      <c r="AT2487" s="180">
        <v>1.01959276499317</v>
      </c>
      <c r="AU2487" s="181">
        <v>2480</v>
      </c>
    </row>
    <row r="2488" customHeight="1" spans="1:47">
      <c r="A2488" s="184" t="s">
        <v>2755</v>
      </c>
      <c r="B2488" s="185" t="s">
        <v>2826</v>
      </c>
      <c r="C2488" s="167" t="s">
        <v>2832</v>
      </c>
      <c r="D2488" s="186">
        <v>0</v>
      </c>
      <c r="E2488" s="186">
        <v>0.75</v>
      </c>
      <c r="F2488" s="186" t="s">
        <v>160</v>
      </c>
      <c r="G2488" s="186" t="s">
        <v>160</v>
      </c>
      <c r="H2488" s="186" t="s">
        <v>160</v>
      </c>
      <c r="I2488" s="186" t="s">
        <v>160</v>
      </c>
      <c r="J2488" s="186" t="s">
        <v>160</v>
      </c>
      <c r="K2488" s="186" t="s">
        <v>160</v>
      </c>
      <c r="L2488" s="171">
        <v>0</v>
      </c>
      <c r="M2488" s="172">
        <v>4693</v>
      </c>
      <c r="N2488" s="173">
        <v>88.7</v>
      </c>
      <c r="O2488" s="173">
        <v>30.93</v>
      </c>
      <c r="Q2488" s="175">
        <v>32.63</v>
      </c>
      <c r="S2488" s="174">
        <f t="shared" si="76"/>
        <v>1.590136</v>
      </c>
      <c r="T2488" s="177">
        <f t="shared" si="77"/>
        <v>-1</v>
      </c>
      <c r="U2488" s="203">
        <v>4.13</v>
      </c>
      <c r="V2488" s="203">
        <v>4.92</v>
      </c>
      <c r="W2488" s="203">
        <v>5.77</v>
      </c>
      <c r="X2488" s="203">
        <v>6.37</v>
      </c>
      <c r="Y2488" s="203">
        <v>6.82</v>
      </c>
      <c r="Z2488" s="203">
        <v>6.55</v>
      </c>
      <c r="AA2488" s="203">
        <v>5.98</v>
      </c>
      <c r="AB2488" s="203">
        <v>5.52</v>
      </c>
      <c r="AC2488" s="203">
        <v>5.34</v>
      </c>
      <c r="AD2488" s="203">
        <v>5.43</v>
      </c>
      <c r="AE2488" s="203">
        <v>4.54</v>
      </c>
      <c r="AF2488" s="203">
        <v>3.96</v>
      </c>
      <c r="AG2488" s="179">
        <v>4.66428798543018</v>
      </c>
      <c r="AH2488" s="179">
        <v>5.55648835068195</v>
      </c>
      <c r="AI2488" s="179">
        <v>6.51645076899083</v>
      </c>
      <c r="AJ2488" s="179">
        <v>7.1940712995618</v>
      </c>
      <c r="AK2488" s="179">
        <v>7.70228669749003</v>
      </c>
      <c r="AL2488" s="179">
        <v>7.39735745873309</v>
      </c>
      <c r="AM2488" s="179">
        <v>6.75361795469067</v>
      </c>
      <c r="AN2488" s="179">
        <v>6.23410888125292</v>
      </c>
      <c r="AO2488" s="179">
        <v>6.03082272208163</v>
      </c>
      <c r="AP2488" s="179">
        <v>6.13246580166728</v>
      </c>
      <c r="AQ2488" s="179">
        <v>5.12732868132034</v>
      </c>
      <c r="AR2488" s="179">
        <v>4.4722955017684</v>
      </c>
      <c r="AS2488" s="177">
        <v>0.8</v>
      </c>
      <c r="AT2488" s="180">
        <v>1.0193473441373</v>
      </c>
      <c r="AU2488" s="181">
        <v>2481</v>
      </c>
    </row>
    <row r="2489" customHeight="1" spans="1:47">
      <c r="A2489" s="184" t="s">
        <v>2755</v>
      </c>
      <c r="B2489" s="185" t="s">
        <v>2826</v>
      </c>
      <c r="C2489" s="167" t="s">
        <v>2833</v>
      </c>
      <c r="D2489" s="186">
        <v>0</v>
      </c>
      <c r="E2489" s="186">
        <v>0.75</v>
      </c>
      <c r="F2489" s="186" t="s">
        <v>160</v>
      </c>
      <c r="G2489" s="186" t="s">
        <v>160</v>
      </c>
      <c r="H2489" s="186" t="s">
        <v>160</v>
      </c>
      <c r="I2489" s="186" t="s">
        <v>160</v>
      </c>
      <c r="J2489" s="186" t="s">
        <v>160</v>
      </c>
      <c r="K2489" s="186" t="s">
        <v>160</v>
      </c>
      <c r="L2489" s="171">
        <v>0</v>
      </c>
      <c r="M2489" s="172">
        <v>3989</v>
      </c>
      <c r="N2489" s="173">
        <v>93.78</v>
      </c>
      <c r="O2489" s="173">
        <v>31.88</v>
      </c>
      <c r="Q2489" s="175">
        <v>31.58</v>
      </c>
      <c r="S2489" s="174">
        <f t="shared" si="76"/>
        <v>1.414152</v>
      </c>
      <c r="T2489" s="177">
        <f t="shared" si="77"/>
        <v>-1</v>
      </c>
      <c r="U2489" s="203">
        <v>3.61</v>
      </c>
      <c r="V2489" s="203">
        <v>4.22</v>
      </c>
      <c r="W2489" s="203">
        <v>4.94</v>
      </c>
      <c r="X2489" s="203">
        <v>5.51</v>
      </c>
      <c r="Y2489" s="203">
        <v>5.91</v>
      </c>
      <c r="Z2489" s="203">
        <v>5.73</v>
      </c>
      <c r="AA2489" s="203">
        <v>5.86</v>
      </c>
      <c r="AB2489" s="203">
        <v>5.53</v>
      </c>
      <c r="AC2489" s="203">
        <v>4.88</v>
      </c>
      <c r="AD2489" s="203">
        <v>4.47</v>
      </c>
      <c r="AE2489" s="203">
        <v>4.01</v>
      </c>
      <c r="AF2489" s="203">
        <v>3.41</v>
      </c>
      <c r="AG2489" s="179">
        <v>4.0264072886083</v>
      </c>
      <c r="AH2489" s="179">
        <v>4.70676973903795</v>
      </c>
      <c r="AI2489" s="179">
        <v>5.50982050020083</v>
      </c>
      <c r="AJ2489" s="179">
        <v>6.14556901945477</v>
      </c>
      <c r="AK2489" s="179">
        <v>6.59170833121192</v>
      </c>
      <c r="AL2489" s="179">
        <v>6.3909456409212</v>
      </c>
      <c r="AM2489" s="179">
        <v>6.53594091724228</v>
      </c>
      <c r="AN2489" s="179">
        <v>6.16787598504263</v>
      </c>
      <c r="AO2489" s="179">
        <v>5.44289960343725</v>
      </c>
      <c r="AP2489" s="179">
        <v>4.98560680888617</v>
      </c>
      <c r="AQ2489" s="179">
        <v>4.47254660036545</v>
      </c>
      <c r="AR2489" s="179">
        <v>3.80333763272972</v>
      </c>
      <c r="AS2489" s="177">
        <v>0.8</v>
      </c>
      <c r="AT2489" s="180">
        <v>1.01950277734602</v>
      </c>
      <c r="AU2489" s="181">
        <v>2482</v>
      </c>
    </row>
    <row r="2490" customHeight="1" spans="1:47">
      <c r="A2490" s="184" t="s">
        <v>2755</v>
      </c>
      <c r="B2490" s="185" t="s">
        <v>2826</v>
      </c>
      <c r="C2490" s="167" t="s">
        <v>2834</v>
      </c>
      <c r="D2490" s="186">
        <v>0</v>
      </c>
      <c r="E2490" s="186">
        <v>0.75</v>
      </c>
      <c r="F2490" s="186" t="s">
        <v>160</v>
      </c>
      <c r="G2490" s="186" t="s">
        <v>160</v>
      </c>
      <c r="H2490" s="186" t="s">
        <v>160</v>
      </c>
      <c r="I2490" s="186" t="s">
        <v>160</v>
      </c>
      <c r="J2490" s="186" t="s">
        <v>160</v>
      </c>
      <c r="K2490" s="186" t="s">
        <v>160</v>
      </c>
      <c r="L2490" s="171">
        <v>0</v>
      </c>
      <c r="M2490" s="172">
        <v>4717</v>
      </c>
      <c r="N2490" s="173">
        <v>90.02</v>
      </c>
      <c r="O2490" s="173">
        <v>31.37</v>
      </c>
      <c r="Q2490" s="175">
        <v>32.17</v>
      </c>
      <c r="S2490" s="174">
        <f t="shared" si="76"/>
        <v>1.573088</v>
      </c>
      <c r="T2490" s="177">
        <f t="shared" si="77"/>
        <v>-1</v>
      </c>
      <c r="U2490" s="203">
        <v>3.98</v>
      </c>
      <c r="V2490" s="203">
        <v>4.86</v>
      </c>
      <c r="W2490" s="203">
        <v>5.81</v>
      </c>
      <c r="X2490" s="203">
        <v>6.41</v>
      </c>
      <c r="Y2490" s="203">
        <v>6.78</v>
      </c>
      <c r="Z2490" s="203">
        <v>6.54</v>
      </c>
      <c r="AA2490" s="203">
        <v>6.1</v>
      </c>
      <c r="AB2490" s="203">
        <v>5.68</v>
      </c>
      <c r="AC2490" s="203">
        <v>5.29</v>
      </c>
      <c r="AD2490" s="203">
        <v>5.09</v>
      </c>
      <c r="AE2490" s="203">
        <v>4.35</v>
      </c>
      <c r="AF2490" s="203">
        <v>3.74</v>
      </c>
      <c r="AG2490" s="179">
        <v>4.47558727801623</v>
      </c>
      <c r="AH2490" s="179">
        <v>5.46516436461279</v>
      </c>
      <c r="AI2490" s="179">
        <v>6.53345781037043</v>
      </c>
      <c r="AJ2490" s="179">
        <v>7.20816946032263</v>
      </c>
      <c r="AK2490" s="179">
        <v>7.62424164445981</v>
      </c>
      <c r="AL2490" s="179">
        <v>7.35435698447893</v>
      </c>
      <c r="AM2490" s="179">
        <v>6.85956844118066</v>
      </c>
      <c r="AN2490" s="179">
        <v>6.38727028621412</v>
      </c>
      <c r="AO2490" s="179">
        <v>5.94870771374519</v>
      </c>
      <c r="AP2490" s="179">
        <v>5.7238038304278</v>
      </c>
      <c r="AQ2490" s="179">
        <v>4.89165946215342</v>
      </c>
      <c r="AR2490" s="179">
        <v>4.20570261803535</v>
      </c>
      <c r="AS2490" s="177">
        <v>0.8</v>
      </c>
      <c r="AT2490" s="180">
        <v>1.01959276499317</v>
      </c>
      <c r="AU2490" s="181">
        <v>2483</v>
      </c>
    </row>
    <row r="2491" customHeight="1" spans="1:47">
      <c r="A2491" s="184" t="s">
        <v>2755</v>
      </c>
      <c r="B2491" s="185" t="s">
        <v>2826</v>
      </c>
      <c r="C2491" s="167" t="s">
        <v>2835</v>
      </c>
      <c r="D2491" s="186">
        <v>0</v>
      </c>
      <c r="E2491" s="186">
        <v>0.75</v>
      </c>
      <c r="F2491" s="186" t="s">
        <v>160</v>
      </c>
      <c r="G2491" s="186" t="s">
        <v>160</v>
      </c>
      <c r="H2491" s="186" t="s">
        <v>160</v>
      </c>
      <c r="I2491" s="186" t="s">
        <v>160</v>
      </c>
      <c r="J2491" s="186" t="s">
        <v>160</v>
      </c>
      <c r="K2491" s="186" t="s">
        <v>160</v>
      </c>
      <c r="L2491" s="171">
        <v>0</v>
      </c>
      <c r="M2491" s="172">
        <v>4148</v>
      </c>
      <c r="N2491" s="173">
        <v>94.03</v>
      </c>
      <c r="O2491" s="173">
        <v>31.93</v>
      </c>
      <c r="Q2491" s="175">
        <v>31.73</v>
      </c>
      <c r="S2491" s="174">
        <f t="shared" si="76"/>
        <v>1.415224</v>
      </c>
      <c r="T2491" s="177">
        <f t="shared" si="77"/>
        <v>-1</v>
      </c>
      <c r="U2491" s="203">
        <v>3.6</v>
      </c>
      <c r="V2491" s="203">
        <v>4.25</v>
      </c>
      <c r="W2491" s="203">
        <v>4.93</v>
      </c>
      <c r="X2491" s="203">
        <v>5.57</v>
      </c>
      <c r="Y2491" s="203">
        <v>5.87</v>
      </c>
      <c r="Z2491" s="203">
        <v>5.77</v>
      </c>
      <c r="AA2491" s="203">
        <v>5.86</v>
      </c>
      <c r="AB2491" s="203">
        <v>5.51</v>
      </c>
      <c r="AC2491" s="203">
        <v>4.92</v>
      </c>
      <c r="AD2491" s="203">
        <v>4.4</v>
      </c>
      <c r="AE2491" s="203">
        <v>3.99</v>
      </c>
      <c r="AF2491" s="203">
        <v>3.46</v>
      </c>
      <c r="AG2491" s="179">
        <v>4.01801213094182</v>
      </c>
      <c r="AH2491" s="179">
        <v>4.74348654347298</v>
      </c>
      <c r="AI2491" s="179">
        <v>5.50244439042865</v>
      </c>
      <c r="AJ2491" s="179">
        <v>6.21675765815164</v>
      </c>
      <c r="AK2491" s="179">
        <v>6.55159200239679</v>
      </c>
      <c r="AL2491" s="179">
        <v>6.43998055431508</v>
      </c>
      <c r="AM2491" s="179">
        <v>6.54043085758862</v>
      </c>
      <c r="AN2491" s="179">
        <v>6.14979078930261</v>
      </c>
      <c r="AO2491" s="179">
        <v>5.49128324562048</v>
      </c>
      <c r="AP2491" s="179">
        <v>4.91090371559555</v>
      </c>
      <c r="AQ2491" s="179">
        <v>4.45329677846051</v>
      </c>
      <c r="AR2491" s="179">
        <v>3.86175610362741</v>
      </c>
      <c r="AS2491" s="177">
        <v>0.8</v>
      </c>
      <c r="AT2491" s="180">
        <v>1.01952731943161</v>
      </c>
      <c r="AU2491" s="181">
        <v>2484</v>
      </c>
    </row>
    <row r="2492" customHeight="1" spans="1:47">
      <c r="A2492" s="184" t="s">
        <v>2755</v>
      </c>
      <c r="B2492" s="185" t="s">
        <v>2826</v>
      </c>
      <c r="C2492" s="167" t="s">
        <v>2836</v>
      </c>
      <c r="D2492" s="186">
        <v>0</v>
      </c>
      <c r="E2492" s="186">
        <v>0.75</v>
      </c>
      <c r="F2492" s="186" t="s">
        <v>160</v>
      </c>
      <c r="G2492" s="186" t="s">
        <v>160</v>
      </c>
      <c r="H2492" s="186" t="s">
        <v>160</v>
      </c>
      <c r="I2492" s="186" t="s">
        <v>160</v>
      </c>
      <c r="J2492" s="186" t="s">
        <v>160</v>
      </c>
      <c r="K2492" s="186" t="s">
        <v>160</v>
      </c>
      <c r="L2492" s="171">
        <v>0</v>
      </c>
      <c r="M2492" s="172">
        <v>4541</v>
      </c>
      <c r="N2492" s="173">
        <v>87.23</v>
      </c>
      <c r="O2492" s="173">
        <v>31.78</v>
      </c>
      <c r="Q2492" s="175">
        <v>32.28</v>
      </c>
      <c r="S2492" s="174">
        <f t="shared" si="76"/>
        <v>1.625616</v>
      </c>
      <c r="T2492" s="177">
        <f t="shared" si="77"/>
        <v>-1</v>
      </c>
      <c r="U2492" s="203">
        <v>3.98</v>
      </c>
      <c r="V2492" s="203">
        <v>4.85</v>
      </c>
      <c r="W2492" s="203">
        <v>5.82</v>
      </c>
      <c r="X2492" s="203">
        <v>6.55</v>
      </c>
      <c r="Y2492" s="203">
        <v>7.15</v>
      </c>
      <c r="Z2492" s="203">
        <v>7.06</v>
      </c>
      <c r="AA2492" s="203">
        <v>6.42</v>
      </c>
      <c r="AB2492" s="203">
        <v>5.88</v>
      </c>
      <c r="AC2492" s="203">
        <v>5.59</v>
      </c>
      <c r="AD2492" s="203">
        <v>5.31</v>
      </c>
      <c r="AE2492" s="203">
        <v>4.41</v>
      </c>
      <c r="AF2492" s="203">
        <v>3.76</v>
      </c>
      <c r="AG2492" s="179">
        <v>4.48783673389041</v>
      </c>
      <c r="AH2492" s="179">
        <v>5.46884627119812</v>
      </c>
      <c r="AI2492" s="179">
        <v>6.56261552543774</v>
      </c>
      <c r="AJ2492" s="179">
        <v>7.38576145904076</v>
      </c>
      <c r="AK2492" s="179">
        <v>8.06231976063228</v>
      </c>
      <c r="AL2492" s="179">
        <v>7.96083601539355</v>
      </c>
      <c r="AM2492" s="179">
        <v>7.23917382702926</v>
      </c>
      <c r="AN2492" s="179">
        <v>6.63027135559689</v>
      </c>
      <c r="AO2492" s="179">
        <v>6.30326817649433</v>
      </c>
      <c r="AP2492" s="179">
        <v>5.98754096908495</v>
      </c>
      <c r="AQ2492" s="179">
        <v>4.97270351669767</v>
      </c>
      <c r="AR2492" s="179">
        <v>4.23976535664019</v>
      </c>
      <c r="AS2492" s="177">
        <v>0.8</v>
      </c>
      <c r="AT2492" s="180">
        <v>1.01968275264032</v>
      </c>
      <c r="AU2492" s="181">
        <v>2485</v>
      </c>
    </row>
    <row r="2493" customHeight="1" spans="1:47">
      <c r="A2493" s="184" t="s">
        <v>2837</v>
      </c>
      <c r="B2493" s="185" t="s">
        <v>2838</v>
      </c>
      <c r="C2493" s="167" t="s">
        <v>2839</v>
      </c>
      <c r="D2493" s="186">
        <v>0</v>
      </c>
      <c r="E2493" s="186">
        <v>0.65</v>
      </c>
      <c r="F2493" s="186" t="s">
        <v>160</v>
      </c>
      <c r="G2493" s="186" t="s">
        <v>160</v>
      </c>
      <c r="H2493" s="186" t="s">
        <v>160</v>
      </c>
      <c r="I2493" s="186" t="s">
        <v>160</v>
      </c>
      <c r="J2493" s="186" t="s">
        <v>160</v>
      </c>
      <c r="K2493" s="186" t="s">
        <v>160</v>
      </c>
      <c r="L2493" s="171">
        <v>0.4012</v>
      </c>
      <c r="M2493" s="172">
        <v>485</v>
      </c>
      <c r="N2493" s="173">
        <v>104.07</v>
      </c>
      <c r="O2493" s="173">
        <v>30.67</v>
      </c>
      <c r="Q2493" s="175">
        <v>21.47</v>
      </c>
      <c r="S2493" s="174">
        <f t="shared" si="76"/>
        <v>0.929576</v>
      </c>
      <c r="T2493" s="177">
        <f t="shared" si="77"/>
        <v>-1</v>
      </c>
      <c r="U2493" s="203">
        <v>2.35</v>
      </c>
      <c r="V2493" s="203">
        <v>2.6</v>
      </c>
      <c r="W2493" s="203">
        <v>3.14</v>
      </c>
      <c r="X2493" s="203">
        <v>3.93</v>
      </c>
      <c r="Y2493" s="203">
        <v>4.28</v>
      </c>
      <c r="Z2493" s="203">
        <v>4.08</v>
      </c>
      <c r="AA2493" s="203">
        <v>4.2</v>
      </c>
      <c r="AB2493" s="203">
        <v>3.9</v>
      </c>
      <c r="AC2493" s="203">
        <v>2.96</v>
      </c>
      <c r="AD2493" s="203">
        <v>2.46</v>
      </c>
      <c r="AE2493" s="203">
        <v>2.22</v>
      </c>
      <c r="AF2493" s="203">
        <v>2.04</v>
      </c>
      <c r="AG2493" s="179">
        <v>2.44131259843197</v>
      </c>
      <c r="AH2493" s="179">
        <v>2.70102670464814</v>
      </c>
      <c r="AI2493" s="179">
        <v>3.26200917407506</v>
      </c>
      <c r="AJ2493" s="179">
        <v>4.08270574971815</v>
      </c>
      <c r="AK2493" s="179">
        <v>4.44630549842079</v>
      </c>
      <c r="AL2493" s="179">
        <v>4.23853421344785</v>
      </c>
      <c r="AM2493" s="179">
        <v>4.36319698443161</v>
      </c>
      <c r="AN2493" s="179">
        <v>4.05154005697221</v>
      </c>
      <c r="AO2493" s="179">
        <v>3.07501501759942</v>
      </c>
      <c r="AP2493" s="179">
        <v>2.55558680516709</v>
      </c>
      <c r="AQ2493" s="179">
        <v>2.30626126319957</v>
      </c>
      <c r="AR2493" s="179">
        <v>2.11926710672393</v>
      </c>
      <c r="AS2493" s="177">
        <v>0.8</v>
      </c>
      <c r="AT2493" s="180">
        <v>1.03145040546271</v>
      </c>
      <c r="AU2493" s="181">
        <v>2486</v>
      </c>
    </row>
    <row r="2494" customHeight="1" spans="1:47">
      <c r="A2494" s="184" t="s">
        <v>2837</v>
      </c>
      <c r="B2494" s="185" t="s">
        <v>2838</v>
      </c>
      <c r="C2494" s="167" t="s">
        <v>2840</v>
      </c>
      <c r="D2494" s="186">
        <v>0</v>
      </c>
      <c r="E2494" s="186">
        <v>0.65</v>
      </c>
      <c r="F2494" s="186" t="s">
        <v>160</v>
      </c>
      <c r="G2494" s="186" t="s">
        <v>160</v>
      </c>
      <c r="H2494" s="186" t="s">
        <v>160</v>
      </c>
      <c r="I2494" s="186" t="s">
        <v>160</v>
      </c>
      <c r="J2494" s="186" t="s">
        <v>160</v>
      </c>
      <c r="K2494" s="186" t="s">
        <v>160</v>
      </c>
      <c r="L2494" s="171">
        <v>0.4012</v>
      </c>
      <c r="M2494" s="172">
        <v>497</v>
      </c>
      <c r="N2494" s="173">
        <v>104.08</v>
      </c>
      <c r="O2494" s="173">
        <v>30.67</v>
      </c>
      <c r="Q2494" s="175">
        <v>21.47</v>
      </c>
      <c r="S2494" s="174">
        <f t="shared" si="76"/>
        <v>0.929576</v>
      </c>
      <c r="T2494" s="177">
        <f t="shared" si="77"/>
        <v>-1</v>
      </c>
      <c r="U2494" s="203">
        <v>2.35</v>
      </c>
      <c r="V2494" s="203">
        <v>2.6</v>
      </c>
      <c r="W2494" s="203">
        <v>3.14</v>
      </c>
      <c r="X2494" s="203">
        <v>3.93</v>
      </c>
      <c r="Y2494" s="203">
        <v>4.28</v>
      </c>
      <c r="Z2494" s="203">
        <v>4.08</v>
      </c>
      <c r="AA2494" s="203">
        <v>4.2</v>
      </c>
      <c r="AB2494" s="203">
        <v>3.9</v>
      </c>
      <c r="AC2494" s="203">
        <v>2.96</v>
      </c>
      <c r="AD2494" s="203">
        <v>2.46</v>
      </c>
      <c r="AE2494" s="203">
        <v>2.22</v>
      </c>
      <c r="AF2494" s="203">
        <v>2.04</v>
      </c>
      <c r="AG2494" s="179">
        <v>2.44131259843197</v>
      </c>
      <c r="AH2494" s="179">
        <v>2.70102670464814</v>
      </c>
      <c r="AI2494" s="179">
        <v>3.26200917407506</v>
      </c>
      <c r="AJ2494" s="179">
        <v>4.08270574971815</v>
      </c>
      <c r="AK2494" s="179">
        <v>4.44630549842079</v>
      </c>
      <c r="AL2494" s="179">
        <v>4.23853421344785</v>
      </c>
      <c r="AM2494" s="179">
        <v>4.36319698443161</v>
      </c>
      <c r="AN2494" s="179">
        <v>4.05154005697221</v>
      </c>
      <c r="AO2494" s="179">
        <v>3.07501501759942</v>
      </c>
      <c r="AP2494" s="179">
        <v>2.55558680516709</v>
      </c>
      <c r="AQ2494" s="179">
        <v>2.30626126319957</v>
      </c>
      <c r="AR2494" s="179">
        <v>2.11926710672393</v>
      </c>
      <c r="AS2494" s="177">
        <v>0.8</v>
      </c>
      <c r="AT2494" s="180">
        <v>1.02484765293722</v>
      </c>
      <c r="AU2494" s="181">
        <v>2487</v>
      </c>
    </row>
    <row r="2495" customHeight="1" spans="1:47">
      <c r="A2495" s="184" t="s">
        <v>2837</v>
      </c>
      <c r="B2495" s="185" t="s">
        <v>2838</v>
      </c>
      <c r="C2495" s="167" t="s">
        <v>2841</v>
      </c>
      <c r="D2495" s="186">
        <v>0</v>
      </c>
      <c r="E2495" s="186">
        <v>0.65</v>
      </c>
      <c r="F2495" s="186" t="s">
        <v>160</v>
      </c>
      <c r="G2495" s="186" t="s">
        <v>160</v>
      </c>
      <c r="H2495" s="186" t="s">
        <v>160</v>
      </c>
      <c r="I2495" s="186" t="s">
        <v>160</v>
      </c>
      <c r="J2495" s="186" t="s">
        <v>160</v>
      </c>
      <c r="K2495" s="186" t="s">
        <v>160</v>
      </c>
      <c r="L2495" s="171">
        <v>0.4012</v>
      </c>
      <c r="M2495" s="172">
        <v>501</v>
      </c>
      <c r="N2495" s="173">
        <v>104.05</v>
      </c>
      <c r="O2495" s="173">
        <v>30.68</v>
      </c>
      <c r="Q2495" s="175">
        <v>21.58</v>
      </c>
      <c r="S2495" s="174">
        <f t="shared" si="76"/>
        <v>0.929576</v>
      </c>
      <c r="T2495" s="177">
        <f t="shared" si="77"/>
        <v>-1</v>
      </c>
      <c r="U2495" s="203">
        <v>2.35</v>
      </c>
      <c r="V2495" s="203">
        <v>2.6</v>
      </c>
      <c r="W2495" s="203">
        <v>3.14</v>
      </c>
      <c r="X2495" s="203">
        <v>3.93</v>
      </c>
      <c r="Y2495" s="203">
        <v>4.28</v>
      </c>
      <c r="Z2495" s="203">
        <v>4.08</v>
      </c>
      <c r="AA2495" s="203">
        <v>4.2</v>
      </c>
      <c r="AB2495" s="203">
        <v>3.9</v>
      </c>
      <c r="AC2495" s="203">
        <v>2.96</v>
      </c>
      <c r="AD2495" s="203">
        <v>2.46</v>
      </c>
      <c r="AE2495" s="203">
        <v>2.22</v>
      </c>
      <c r="AF2495" s="203">
        <v>2.04</v>
      </c>
      <c r="AG2495" s="179">
        <v>2.44175753246641</v>
      </c>
      <c r="AH2495" s="179">
        <v>2.7015189720905</v>
      </c>
      <c r="AI2495" s="179">
        <v>3.26260368167853</v>
      </c>
      <c r="AJ2495" s="179">
        <v>4.08344983089064</v>
      </c>
      <c r="AK2495" s="179">
        <v>4.44711584636436</v>
      </c>
      <c r="AL2495" s="179">
        <v>4.23930669466509</v>
      </c>
      <c r="AM2495" s="179">
        <v>4.36399218568466</v>
      </c>
      <c r="AN2495" s="179">
        <v>4.05227845813575</v>
      </c>
      <c r="AO2495" s="179">
        <v>3.07557544514919</v>
      </c>
      <c r="AP2495" s="179">
        <v>2.55605256590101</v>
      </c>
      <c r="AQ2495" s="179">
        <v>2.30668158386189</v>
      </c>
      <c r="AR2495" s="179">
        <v>2.11965334733255</v>
      </c>
      <c r="AS2495" s="177">
        <v>0.8</v>
      </c>
      <c r="AT2495" s="180">
        <v>1.02494382611889</v>
      </c>
      <c r="AU2495" s="181">
        <v>2488</v>
      </c>
    </row>
    <row r="2496" customHeight="1" spans="1:47">
      <c r="A2496" s="184" t="s">
        <v>2837</v>
      </c>
      <c r="B2496" s="185" t="s">
        <v>2838</v>
      </c>
      <c r="C2496" s="167" t="s">
        <v>2842</v>
      </c>
      <c r="D2496" s="186">
        <v>0</v>
      </c>
      <c r="E2496" s="186">
        <v>0.65</v>
      </c>
      <c r="F2496" s="186" t="s">
        <v>160</v>
      </c>
      <c r="G2496" s="186" t="s">
        <v>160</v>
      </c>
      <c r="H2496" s="186" t="s">
        <v>160</v>
      </c>
      <c r="I2496" s="186" t="s">
        <v>160</v>
      </c>
      <c r="J2496" s="186" t="s">
        <v>160</v>
      </c>
      <c r="K2496" s="186" t="s">
        <v>160</v>
      </c>
      <c r="L2496" s="171">
        <v>0.4012</v>
      </c>
      <c r="M2496" s="172">
        <v>502</v>
      </c>
      <c r="N2496" s="173">
        <v>104.05</v>
      </c>
      <c r="O2496" s="173">
        <v>30.7</v>
      </c>
      <c r="Q2496" s="175">
        <v>21.6</v>
      </c>
      <c r="S2496" s="174">
        <f t="shared" si="76"/>
        <v>0.929576</v>
      </c>
      <c r="T2496" s="177">
        <f t="shared" si="77"/>
        <v>-1</v>
      </c>
      <c r="U2496" s="203">
        <v>2.35</v>
      </c>
      <c r="V2496" s="203">
        <v>2.6</v>
      </c>
      <c r="W2496" s="203">
        <v>3.14</v>
      </c>
      <c r="X2496" s="203">
        <v>3.93</v>
      </c>
      <c r="Y2496" s="203">
        <v>4.28</v>
      </c>
      <c r="Z2496" s="203">
        <v>4.08</v>
      </c>
      <c r="AA2496" s="203">
        <v>4.2</v>
      </c>
      <c r="AB2496" s="203">
        <v>3.9</v>
      </c>
      <c r="AC2496" s="203">
        <v>2.96</v>
      </c>
      <c r="AD2496" s="203">
        <v>2.46</v>
      </c>
      <c r="AE2496" s="203">
        <v>2.22</v>
      </c>
      <c r="AF2496" s="203">
        <v>2.04</v>
      </c>
      <c r="AG2496" s="179">
        <v>2.44200022375793</v>
      </c>
      <c r="AH2496" s="179">
        <v>2.70178748160452</v>
      </c>
      <c r="AI2496" s="179">
        <v>3.26292795855315</v>
      </c>
      <c r="AJ2496" s="179">
        <v>4.08385569334837</v>
      </c>
      <c r="AK2496" s="179">
        <v>4.44755785433359</v>
      </c>
      <c r="AL2496" s="179">
        <v>4.23972804805632</v>
      </c>
      <c r="AM2496" s="179">
        <v>4.36442593182268</v>
      </c>
      <c r="AN2496" s="179">
        <v>4.05268122240677</v>
      </c>
      <c r="AO2496" s="179">
        <v>3.0758811329036</v>
      </c>
      <c r="AP2496" s="179">
        <v>2.55630661721043</v>
      </c>
      <c r="AQ2496" s="179">
        <v>2.3069108496777</v>
      </c>
      <c r="AR2496" s="179">
        <v>2.11986402402816</v>
      </c>
      <c r="AS2496" s="177">
        <v>0.8</v>
      </c>
      <c r="AT2496" s="180">
        <v>1.02046809937909</v>
      </c>
      <c r="AU2496" s="181">
        <v>2489</v>
      </c>
    </row>
    <row r="2497" customHeight="1" spans="1:47">
      <c r="A2497" s="184" t="s">
        <v>2837</v>
      </c>
      <c r="B2497" s="185" t="s">
        <v>2838</v>
      </c>
      <c r="C2497" s="167" t="s">
        <v>2843</v>
      </c>
      <c r="D2497" s="186">
        <v>0</v>
      </c>
      <c r="E2497" s="186">
        <v>0.65</v>
      </c>
      <c r="F2497" s="186" t="s">
        <v>160</v>
      </c>
      <c r="G2497" s="186" t="s">
        <v>160</v>
      </c>
      <c r="H2497" s="186" t="s">
        <v>160</v>
      </c>
      <c r="I2497" s="186" t="s">
        <v>160</v>
      </c>
      <c r="J2497" s="186" t="s">
        <v>160</v>
      </c>
      <c r="K2497" s="186" t="s">
        <v>160</v>
      </c>
      <c r="L2497" s="171">
        <v>0.4012</v>
      </c>
      <c r="M2497" s="172">
        <v>497</v>
      </c>
      <c r="N2497" s="173">
        <v>104.05</v>
      </c>
      <c r="O2497" s="173">
        <v>30.65</v>
      </c>
      <c r="Q2497" s="175">
        <v>21.55</v>
      </c>
      <c r="S2497" s="174">
        <f t="shared" si="76"/>
        <v>0.929576</v>
      </c>
      <c r="T2497" s="177">
        <f t="shared" si="77"/>
        <v>-1</v>
      </c>
      <c r="U2497" s="203">
        <v>2.35</v>
      </c>
      <c r="V2497" s="203">
        <v>2.6</v>
      </c>
      <c r="W2497" s="203">
        <v>3.14</v>
      </c>
      <c r="X2497" s="203">
        <v>3.93</v>
      </c>
      <c r="Y2497" s="203">
        <v>4.28</v>
      </c>
      <c r="Z2497" s="203">
        <v>4.08</v>
      </c>
      <c r="AA2497" s="203">
        <v>4.2</v>
      </c>
      <c r="AB2497" s="203">
        <v>3.9</v>
      </c>
      <c r="AC2497" s="203">
        <v>2.96</v>
      </c>
      <c r="AD2497" s="203">
        <v>2.46</v>
      </c>
      <c r="AE2497" s="203">
        <v>2.22</v>
      </c>
      <c r="AF2497" s="203">
        <v>2.04</v>
      </c>
      <c r="AG2497" s="179">
        <v>2.44111035568905</v>
      </c>
      <c r="AH2497" s="179">
        <v>2.70080294671979</v>
      </c>
      <c r="AI2497" s="179">
        <v>3.26173894334621</v>
      </c>
      <c r="AJ2497" s="179">
        <v>4.08236753100338</v>
      </c>
      <c r="AK2497" s="179">
        <v>4.44593715844643</v>
      </c>
      <c r="AL2497" s="179">
        <v>4.23818308562183</v>
      </c>
      <c r="AM2497" s="179">
        <v>4.36283552931659</v>
      </c>
      <c r="AN2497" s="179">
        <v>4.05120442007969</v>
      </c>
      <c r="AO2497" s="179">
        <v>3.07476027780407</v>
      </c>
      <c r="AP2497" s="179">
        <v>2.55537509574257</v>
      </c>
      <c r="AQ2497" s="179">
        <v>2.30607020835306</v>
      </c>
      <c r="AR2497" s="179">
        <v>2.11909154281092</v>
      </c>
      <c r="AS2497" s="177">
        <v>0.8</v>
      </c>
      <c r="AT2497" s="180">
        <v>1.01923281440457</v>
      </c>
      <c r="AU2497" s="181">
        <v>2490</v>
      </c>
    </row>
    <row r="2498" customHeight="1" spans="1:47">
      <c r="A2498" s="184" t="s">
        <v>2837</v>
      </c>
      <c r="B2498" s="185" t="s">
        <v>2838</v>
      </c>
      <c r="C2498" s="167" t="s">
        <v>2844</v>
      </c>
      <c r="D2498" s="186">
        <v>0</v>
      </c>
      <c r="E2498" s="186">
        <v>0.65</v>
      </c>
      <c r="F2498" s="186" t="s">
        <v>160</v>
      </c>
      <c r="G2498" s="186" t="s">
        <v>160</v>
      </c>
      <c r="H2498" s="186" t="s">
        <v>160</v>
      </c>
      <c r="I2498" s="186" t="s">
        <v>160</v>
      </c>
      <c r="J2498" s="186" t="s">
        <v>160</v>
      </c>
      <c r="K2498" s="186" t="s">
        <v>160</v>
      </c>
      <c r="L2498" s="171">
        <v>0.4012</v>
      </c>
      <c r="M2498" s="172">
        <v>497</v>
      </c>
      <c r="N2498" s="173">
        <v>104.1</v>
      </c>
      <c r="O2498" s="173">
        <v>30.67</v>
      </c>
      <c r="Q2498" s="175">
        <v>21.47</v>
      </c>
      <c r="S2498" s="174">
        <f t="shared" si="76"/>
        <v>0.929576</v>
      </c>
      <c r="T2498" s="177">
        <f t="shared" si="77"/>
        <v>-1</v>
      </c>
      <c r="U2498" s="203">
        <v>2.35</v>
      </c>
      <c r="V2498" s="203">
        <v>2.6</v>
      </c>
      <c r="W2498" s="203">
        <v>3.14</v>
      </c>
      <c r="X2498" s="203">
        <v>3.93</v>
      </c>
      <c r="Y2498" s="203">
        <v>4.28</v>
      </c>
      <c r="Z2498" s="203">
        <v>4.08</v>
      </c>
      <c r="AA2498" s="203">
        <v>4.2</v>
      </c>
      <c r="AB2498" s="203">
        <v>3.9</v>
      </c>
      <c r="AC2498" s="203">
        <v>2.96</v>
      </c>
      <c r="AD2498" s="203">
        <v>2.46</v>
      </c>
      <c r="AE2498" s="203">
        <v>2.22</v>
      </c>
      <c r="AF2498" s="203">
        <v>2.04</v>
      </c>
      <c r="AG2498" s="179">
        <v>2.44131259843197</v>
      </c>
      <c r="AH2498" s="179">
        <v>2.70102670464814</v>
      </c>
      <c r="AI2498" s="179">
        <v>3.26200917407506</v>
      </c>
      <c r="AJ2498" s="179">
        <v>4.08270574971815</v>
      </c>
      <c r="AK2498" s="179">
        <v>4.44630549842079</v>
      </c>
      <c r="AL2498" s="179">
        <v>4.23853421344785</v>
      </c>
      <c r="AM2498" s="179">
        <v>4.36319698443161</v>
      </c>
      <c r="AN2498" s="179">
        <v>4.05154005697221</v>
      </c>
      <c r="AO2498" s="179">
        <v>3.07501501759942</v>
      </c>
      <c r="AP2498" s="179">
        <v>2.55558680516709</v>
      </c>
      <c r="AQ2498" s="179">
        <v>2.30626126319957</v>
      </c>
      <c r="AR2498" s="179">
        <v>2.11926710672393</v>
      </c>
      <c r="AS2498" s="177">
        <v>0.8</v>
      </c>
      <c r="AT2498" s="180">
        <v>1.05341391486041</v>
      </c>
      <c r="AU2498" s="181">
        <v>2491</v>
      </c>
    </row>
    <row r="2499" customHeight="1" spans="1:47">
      <c r="A2499" s="184" t="s">
        <v>2837</v>
      </c>
      <c r="B2499" s="185" t="s">
        <v>2838</v>
      </c>
      <c r="C2499" s="167" t="s">
        <v>2845</v>
      </c>
      <c r="D2499" s="186">
        <v>0</v>
      </c>
      <c r="E2499" s="186">
        <v>0.65</v>
      </c>
      <c r="F2499" s="186" t="s">
        <v>160</v>
      </c>
      <c r="G2499" s="186" t="s">
        <v>160</v>
      </c>
      <c r="H2499" s="186" t="s">
        <v>160</v>
      </c>
      <c r="I2499" s="186" t="s">
        <v>160</v>
      </c>
      <c r="J2499" s="186" t="s">
        <v>160</v>
      </c>
      <c r="K2499" s="186" t="s">
        <v>160</v>
      </c>
      <c r="L2499" s="171">
        <v>0.4012</v>
      </c>
      <c r="M2499" s="172">
        <v>524</v>
      </c>
      <c r="N2499" s="173">
        <v>104.27</v>
      </c>
      <c r="O2499" s="173">
        <v>30.57</v>
      </c>
      <c r="Q2499" s="175">
        <v>21.37</v>
      </c>
      <c r="S2499" s="174">
        <f t="shared" si="76"/>
        <v>0.929576</v>
      </c>
      <c r="T2499" s="177">
        <f t="shared" si="77"/>
        <v>-1</v>
      </c>
      <c r="U2499" s="203">
        <v>2.35</v>
      </c>
      <c r="V2499" s="203">
        <v>2.6</v>
      </c>
      <c r="W2499" s="203">
        <v>3.14</v>
      </c>
      <c r="X2499" s="203">
        <v>3.93</v>
      </c>
      <c r="Y2499" s="203">
        <v>4.28</v>
      </c>
      <c r="Z2499" s="203">
        <v>4.08</v>
      </c>
      <c r="AA2499" s="203">
        <v>4.2</v>
      </c>
      <c r="AB2499" s="203">
        <v>3.9</v>
      </c>
      <c r="AC2499" s="203">
        <v>2.96</v>
      </c>
      <c r="AD2499" s="203">
        <v>2.46</v>
      </c>
      <c r="AE2499" s="203">
        <v>2.22</v>
      </c>
      <c r="AF2499" s="203">
        <v>2.04</v>
      </c>
      <c r="AG2499" s="179">
        <v>2.43997779632865</v>
      </c>
      <c r="AH2499" s="179">
        <v>2.69954990232106</v>
      </c>
      <c r="AI2499" s="179">
        <v>3.26022565126466</v>
      </c>
      <c r="AJ2499" s="179">
        <v>4.08047350620068</v>
      </c>
      <c r="AK2499" s="179">
        <v>4.44387445459005</v>
      </c>
      <c r="AL2499" s="179">
        <v>4.23621676979612</v>
      </c>
      <c r="AM2499" s="179">
        <v>4.36081138067248</v>
      </c>
      <c r="AN2499" s="179">
        <v>4.04932485348159</v>
      </c>
      <c r="AO2499" s="179">
        <v>3.07333373495013</v>
      </c>
      <c r="AP2499" s="179">
        <v>2.55418952296531</v>
      </c>
      <c r="AQ2499" s="179">
        <v>2.3050003012126</v>
      </c>
      <c r="AR2499" s="179">
        <v>2.11810838489806</v>
      </c>
      <c r="AS2499" s="177">
        <v>0.8</v>
      </c>
      <c r="AT2499" s="180">
        <v>1.05341391486041</v>
      </c>
      <c r="AU2499" s="181">
        <v>2492</v>
      </c>
    </row>
    <row r="2500" customHeight="1" spans="1:47">
      <c r="A2500" s="184" t="s">
        <v>2837</v>
      </c>
      <c r="B2500" s="185" t="s">
        <v>2838</v>
      </c>
      <c r="C2500" s="167" t="s">
        <v>2846</v>
      </c>
      <c r="D2500" s="186">
        <v>0</v>
      </c>
      <c r="E2500" s="186">
        <v>0.65</v>
      </c>
      <c r="F2500" s="186" t="s">
        <v>160</v>
      </c>
      <c r="G2500" s="186" t="s">
        <v>160</v>
      </c>
      <c r="H2500" s="186" t="s">
        <v>160</v>
      </c>
      <c r="I2500" s="186" t="s">
        <v>160</v>
      </c>
      <c r="J2500" s="186" t="s">
        <v>160</v>
      </c>
      <c r="K2500" s="186" t="s">
        <v>160</v>
      </c>
      <c r="L2500" s="171">
        <v>0.4012</v>
      </c>
      <c r="M2500" s="172">
        <v>475</v>
      </c>
      <c r="N2500" s="173">
        <v>104.23</v>
      </c>
      <c r="O2500" s="173">
        <v>30.88</v>
      </c>
      <c r="Q2500" s="175">
        <v>21.88</v>
      </c>
      <c r="S2500" s="174">
        <f t="shared" si="76"/>
        <v>0.929576</v>
      </c>
      <c r="T2500" s="177">
        <f t="shared" si="77"/>
        <v>-1</v>
      </c>
      <c r="U2500" s="203">
        <v>2.35</v>
      </c>
      <c r="V2500" s="203">
        <v>2.6</v>
      </c>
      <c r="W2500" s="203">
        <v>3.14</v>
      </c>
      <c r="X2500" s="203">
        <v>3.93</v>
      </c>
      <c r="Y2500" s="203">
        <v>4.28</v>
      </c>
      <c r="Z2500" s="203">
        <v>4.08</v>
      </c>
      <c r="AA2500" s="203">
        <v>4.2</v>
      </c>
      <c r="AB2500" s="203">
        <v>3.9</v>
      </c>
      <c r="AC2500" s="203">
        <v>2.96</v>
      </c>
      <c r="AD2500" s="203">
        <v>2.46</v>
      </c>
      <c r="AE2500" s="203">
        <v>2.22</v>
      </c>
      <c r="AF2500" s="203">
        <v>2.04</v>
      </c>
      <c r="AG2500" s="179">
        <v>2.44493274353038</v>
      </c>
      <c r="AH2500" s="179">
        <v>2.70503197156553</v>
      </c>
      <c r="AI2500" s="179">
        <v>3.26684630412145</v>
      </c>
      <c r="AJ2500" s="179">
        <v>4.08875986471251</v>
      </c>
      <c r="AK2500" s="179">
        <v>4.45289878396172</v>
      </c>
      <c r="AL2500" s="179">
        <v>4.2448194015336</v>
      </c>
      <c r="AM2500" s="179">
        <v>4.36966703099047</v>
      </c>
      <c r="AN2500" s="179">
        <v>4.0575479573483</v>
      </c>
      <c r="AO2500" s="179">
        <v>3.07957485993614</v>
      </c>
      <c r="AP2500" s="179">
        <v>2.55937640386585</v>
      </c>
      <c r="AQ2500" s="179">
        <v>2.30968114495211</v>
      </c>
      <c r="AR2500" s="179">
        <v>2.1224097007668</v>
      </c>
      <c r="AS2500" s="177">
        <v>0.8</v>
      </c>
      <c r="AT2500" s="180">
        <v>1.0261495598247</v>
      </c>
      <c r="AU2500" s="181">
        <v>2493</v>
      </c>
    </row>
    <row r="2501" customHeight="1" spans="1:47">
      <c r="A2501" s="184" t="s">
        <v>2837</v>
      </c>
      <c r="B2501" s="185" t="s">
        <v>2838</v>
      </c>
      <c r="C2501" s="167" t="s">
        <v>2847</v>
      </c>
      <c r="D2501" s="186">
        <v>0</v>
      </c>
      <c r="E2501" s="186">
        <v>0.65</v>
      </c>
      <c r="F2501" s="186" t="s">
        <v>160</v>
      </c>
      <c r="G2501" s="186" t="s">
        <v>160</v>
      </c>
      <c r="H2501" s="186" t="s">
        <v>160</v>
      </c>
      <c r="I2501" s="186" t="s">
        <v>160</v>
      </c>
      <c r="J2501" s="186" t="s">
        <v>160</v>
      </c>
      <c r="K2501" s="186" t="s">
        <v>160</v>
      </c>
      <c r="L2501" s="171">
        <v>0.4012</v>
      </c>
      <c r="M2501" s="172">
        <v>495</v>
      </c>
      <c r="N2501" s="173">
        <v>104.15</v>
      </c>
      <c r="O2501" s="173">
        <v>30.83</v>
      </c>
      <c r="Q2501" s="175">
        <v>21.73</v>
      </c>
      <c r="S2501" s="174">
        <f t="shared" si="76"/>
        <v>0.929576</v>
      </c>
      <c r="T2501" s="177">
        <f t="shared" si="77"/>
        <v>-1</v>
      </c>
      <c r="U2501" s="203">
        <v>2.35</v>
      </c>
      <c r="V2501" s="203">
        <v>2.6</v>
      </c>
      <c r="W2501" s="203">
        <v>3.14</v>
      </c>
      <c r="X2501" s="203">
        <v>3.93</v>
      </c>
      <c r="Y2501" s="203">
        <v>4.28</v>
      </c>
      <c r="Z2501" s="203">
        <v>4.08</v>
      </c>
      <c r="AA2501" s="203">
        <v>4.2</v>
      </c>
      <c r="AB2501" s="203">
        <v>3.9</v>
      </c>
      <c r="AC2501" s="203">
        <v>2.96</v>
      </c>
      <c r="AD2501" s="203">
        <v>2.46</v>
      </c>
      <c r="AE2501" s="203">
        <v>2.22</v>
      </c>
      <c r="AF2501" s="203">
        <v>2.04</v>
      </c>
      <c r="AG2501" s="179">
        <v>2.44365861424994</v>
      </c>
      <c r="AH2501" s="179">
        <v>2.70362229661695</v>
      </c>
      <c r="AI2501" s="179">
        <v>3.2651438505297</v>
      </c>
      <c r="AJ2501" s="179">
        <v>4.08662908680947</v>
      </c>
      <c r="AK2501" s="179">
        <v>4.45057824212329</v>
      </c>
      <c r="AL2501" s="179">
        <v>4.24260729622968</v>
      </c>
      <c r="AM2501" s="179">
        <v>4.36738986376585</v>
      </c>
      <c r="AN2501" s="179">
        <v>4.05543344492543</v>
      </c>
      <c r="AO2501" s="179">
        <v>3.07796999922545</v>
      </c>
      <c r="AP2501" s="179">
        <v>2.55804263449142</v>
      </c>
      <c r="AQ2501" s="179">
        <v>2.30847749941909</v>
      </c>
      <c r="AR2501" s="179">
        <v>2.12130364811484</v>
      </c>
      <c r="AS2501" s="177">
        <v>0.8</v>
      </c>
      <c r="AT2501" s="180">
        <v>1.05312958726212</v>
      </c>
      <c r="AU2501" s="181">
        <v>2494</v>
      </c>
    </row>
    <row r="2502" customHeight="1" spans="1:47">
      <c r="A2502" s="184" t="s">
        <v>2837</v>
      </c>
      <c r="B2502" s="185" t="s">
        <v>2838</v>
      </c>
      <c r="C2502" s="167" t="s">
        <v>2848</v>
      </c>
      <c r="D2502" s="186">
        <v>0</v>
      </c>
      <c r="E2502" s="186">
        <v>0.65</v>
      </c>
      <c r="F2502" s="186" t="s">
        <v>160</v>
      </c>
      <c r="G2502" s="186" t="s">
        <v>160</v>
      </c>
      <c r="H2502" s="186" t="s">
        <v>160</v>
      </c>
      <c r="I2502" s="186" t="s">
        <v>160</v>
      </c>
      <c r="J2502" s="186" t="s">
        <v>160</v>
      </c>
      <c r="K2502" s="186" t="s">
        <v>160</v>
      </c>
      <c r="L2502" s="171">
        <v>0.4012</v>
      </c>
      <c r="M2502" s="172">
        <v>528</v>
      </c>
      <c r="N2502" s="173">
        <v>103.83</v>
      </c>
      <c r="O2502" s="173">
        <v>30.7</v>
      </c>
      <c r="Q2502" s="175">
        <v>25.4</v>
      </c>
      <c r="S2502" s="174">
        <f t="shared" si="76"/>
        <v>0.952824</v>
      </c>
      <c r="T2502" s="177">
        <f t="shared" si="77"/>
        <v>-1</v>
      </c>
      <c r="U2502" s="203">
        <v>2.68</v>
      </c>
      <c r="V2502" s="203">
        <v>2.92</v>
      </c>
      <c r="W2502" s="203">
        <v>3.33</v>
      </c>
      <c r="X2502" s="203">
        <v>3.87</v>
      </c>
      <c r="Y2502" s="203">
        <v>4.09</v>
      </c>
      <c r="Z2502" s="203">
        <v>3.92</v>
      </c>
      <c r="AA2502" s="203">
        <v>4</v>
      </c>
      <c r="AB2502" s="203">
        <v>3.7</v>
      </c>
      <c r="AC2502" s="203">
        <v>2.95</v>
      </c>
      <c r="AD2502" s="203">
        <v>2.67</v>
      </c>
      <c r="AE2502" s="203">
        <v>2.5</v>
      </c>
      <c r="AF2502" s="203">
        <v>2.5</v>
      </c>
      <c r="AG2502" s="179">
        <v>2.83874831028605</v>
      </c>
      <c r="AH2502" s="179">
        <v>3.09296457687884</v>
      </c>
      <c r="AI2502" s="179">
        <v>3.52725069897484</v>
      </c>
      <c r="AJ2502" s="179">
        <v>4.09923729880859</v>
      </c>
      <c r="AK2502" s="179">
        <v>4.33226887651864</v>
      </c>
      <c r="AL2502" s="179">
        <v>4.15219902101542</v>
      </c>
      <c r="AM2502" s="179">
        <v>4.23693777654635</v>
      </c>
      <c r="AN2502" s="179">
        <v>3.91916744330537</v>
      </c>
      <c r="AO2502" s="179">
        <v>3.12474161020293</v>
      </c>
      <c r="AP2502" s="179">
        <v>2.82815596584469</v>
      </c>
      <c r="AQ2502" s="179">
        <v>2.64808611034147</v>
      </c>
      <c r="AR2502" s="179">
        <v>2.64808611034147</v>
      </c>
      <c r="AS2502" s="177">
        <v>0.8</v>
      </c>
      <c r="AT2502" s="180">
        <v>1.04946828588908</v>
      </c>
      <c r="AU2502" s="181">
        <v>2495</v>
      </c>
    </row>
    <row r="2503" customHeight="1" spans="1:47">
      <c r="A2503" s="184" t="s">
        <v>2837</v>
      </c>
      <c r="B2503" s="185" t="s">
        <v>2838</v>
      </c>
      <c r="C2503" s="167" t="s">
        <v>2849</v>
      </c>
      <c r="D2503" s="186">
        <v>0</v>
      </c>
      <c r="E2503" s="186">
        <v>0.65</v>
      </c>
      <c r="F2503" s="186" t="s">
        <v>160</v>
      </c>
      <c r="G2503" s="186" t="s">
        <v>160</v>
      </c>
      <c r="H2503" s="186" t="s">
        <v>160</v>
      </c>
      <c r="I2503" s="186" t="s">
        <v>160</v>
      </c>
      <c r="J2503" s="186" t="s">
        <v>160</v>
      </c>
      <c r="K2503" s="186" t="s">
        <v>160</v>
      </c>
      <c r="L2503" s="171">
        <v>0.4012</v>
      </c>
      <c r="M2503" s="172">
        <v>451</v>
      </c>
      <c r="N2503" s="173">
        <v>104.43</v>
      </c>
      <c r="O2503" s="173">
        <v>30.85</v>
      </c>
      <c r="Q2503" s="175">
        <v>21.75</v>
      </c>
      <c r="S2503" s="174">
        <f t="shared" si="76"/>
        <v>0.929576</v>
      </c>
      <c r="T2503" s="177">
        <f t="shared" si="77"/>
        <v>-1</v>
      </c>
      <c r="U2503" s="203">
        <v>2.35</v>
      </c>
      <c r="V2503" s="203">
        <v>2.6</v>
      </c>
      <c r="W2503" s="203">
        <v>3.14</v>
      </c>
      <c r="X2503" s="203">
        <v>3.93</v>
      </c>
      <c r="Y2503" s="203">
        <v>4.28</v>
      </c>
      <c r="Z2503" s="203">
        <v>4.08</v>
      </c>
      <c r="AA2503" s="203">
        <v>4.2</v>
      </c>
      <c r="AB2503" s="203">
        <v>3.9</v>
      </c>
      <c r="AC2503" s="203">
        <v>2.96</v>
      </c>
      <c r="AD2503" s="203">
        <v>2.46</v>
      </c>
      <c r="AE2503" s="203">
        <v>2.22</v>
      </c>
      <c r="AF2503" s="203">
        <v>2.04</v>
      </c>
      <c r="AG2503" s="179">
        <v>2.44422489393014</v>
      </c>
      <c r="AH2503" s="179">
        <v>2.70424881881632</v>
      </c>
      <c r="AI2503" s="179">
        <v>3.26590049657048</v>
      </c>
      <c r="AJ2503" s="179">
        <v>4.08757609921082</v>
      </c>
      <c r="AK2503" s="179">
        <v>4.45160959405148</v>
      </c>
      <c r="AL2503" s="179">
        <v>4.24359045414253</v>
      </c>
      <c r="AM2503" s="179">
        <v>4.3684019380879</v>
      </c>
      <c r="AN2503" s="179">
        <v>4.05637322822448</v>
      </c>
      <c r="AO2503" s="179">
        <v>3.07868327065243</v>
      </c>
      <c r="AP2503" s="179">
        <v>2.55863542088006</v>
      </c>
      <c r="AQ2503" s="179">
        <v>2.30901245298932</v>
      </c>
      <c r="AR2503" s="179">
        <v>2.12179522707127</v>
      </c>
      <c r="AS2503" s="177">
        <v>0.8</v>
      </c>
      <c r="AT2503" s="180">
        <v>1.02795142380024</v>
      </c>
      <c r="AU2503" s="181">
        <v>2496</v>
      </c>
    </row>
    <row r="2504" customHeight="1" spans="1:47">
      <c r="A2504" s="184" t="s">
        <v>2837</v>
      </c>
      <c r="B2504" s="185" t="s">
        <v>2838</v>
      </c>
      <c r="C2504" s="167" t="s">
        <v>2850</v>
      </c>
      <c r="D2504" s="186">
        <v>0</v>
      </c>
      <c r="E2504" s="186">
        <v>0.65</v>
      </c>
      <c r="F2504" s="186" t="s">
        <v>160</v>
      </c>
      <c r="G2504" s="186" t="s">
        <v>160</v>
      </c>
      <c r="H2504" s="186" t="s">
        <v>160</v>
      </c>
      <c r="I2504" s="186" t="s">
        <v>160</v>
      </c>
      <c r="J2504" s="186" t="s">
        <v>160</v>
      </c>
      <c r="K2504" s="186" t="s">
        <v>160</v>
      </c>
      <c r="L2504" s="171">
        <v>0.4012</v>
      </c>
      <c r="M2504" s="172">
        <v>498</v>
      </c>
      <c r="N2504" s="173">
        <v>103.92</v>
      </c>
      <c r="O2504" s="173">
        <v>30.58</v>
      </c>
      <c r="Q2504" s="175">
        <v>25.28</v>
      </c>
      <c r="S2504" s="174">
        <f t="shared" si="76"/>
        <v>0.952824</v>
      </c>
      <c r="T2504" s="177">
        <f t="shared" si="77"/>
        <v>-1</v>
      </c>
      <c r="U2504" s="203">
        <v>2.68</v>
      </c>
      <c r="V2504" s="203">
        <v>2.92</v>
      </c>
      <c r="W2504" s="203">
        <v>3.33</v>
      </c>
      <c r="X2504" s="203">
        <v>3.87</v>
      </c>
      <c r="Y2504" s="203">
        <v>4.09</v>
      </c>
      <c r="Z2504" s="203">
        <v>3.92</v>
      </c>
      <c r="AA2504" s="203">
        <v>4</v>
      </c>
      <c r="AB2504" s="203">
        <v>3.7</v>
      </c>
      <c r="AC2504" s="203">
        <v>2.95</v>
      </c>
      <c r="AD2504" s="203">
        <v>2.67</v>
      </c>
      <c r="AE2504" s="203">
        <v>2.5</v>
      </c>
      <c r="AF2504" s="203">
        <v>2.5</v>
      </c>
      <c r="AG2504" s="179">
        <v>2.83602562487931</v>
      </c>
      <c r="AH2504" s="179">
        <v>3.08999806889835</v>
      </c>
      <c r="AI2504" s="179">
        <v>3.52386766076421</v>
      </c>
      <c r="AJ2504" s="179">
        <v>4.09530565980706</v>
      </c>
      <c r="AK2504" s="179">
        <v>4.32811373349118</v>
      </c>
      <c r="AL2504" s="179">
        <v>4.14821658564436</v>
      </c>
      <c r="AM2504" s="179">
        <v>4.23287406698404</v>
      </c>
      <c r="AN2504" s="179">
        <v>3.91540851196023</v>
      </c>
      <c r="AO2504" s="179">
        <v>3.12174462440073</v>
      </c>
      <c r="AP2504" s="179">
        <v>2.82544343971184</v>
      </c>
      <c r="AQ2504" s="179">
        <v>2.64554629186502</v>
      </c>
      <c r="AR2504" s="179">
        <v>2.64554629186502</v>
      </c>
      <c r="AS2504" s="177">
        <v>0.8</v>
      </c>
      <c r="AT2504" s="180">
        <v>1.02740935677627</v>
      </c>
      <c r="AU2504" s="181">
        <v>2497</v>
      </c>
    </row>
    <row r="2505" customHeight="1" spans="1:47">
      <c r="A2505" s="184" t="s">
        <v>2837</v>
      </c>
      <c r="B2505" s="185" t="s">
        <v>2838</v>
      </c>
      <c r="C2505" s="167" t="s">
        <v>2851</v>
      </c>
      <c r="D2505" s="186">
        <v>0</v>
      </c>
      <c r="E2505" s="186">
        <v>0.65</v>
      </c>
      <c r="F2505" s="186" t="s">
        <v>160</v>
      </c>
      <c r="G2505" s="186" t="s">
        <v>160</v>
      </c>
      <c r="H2505" s="186" t="s">
        <v>160</v>
      </c>
      <c r="I2505" s="186" t="s">
        <v>160</v>
      </c>
      <c r="J2505" s="186" t="s">
        <v>160</v>
      </c>
      <c r="K2505" s="186" t="s">
        <v>160</v>
      </c>
      <c r="L2505" s="171">
        <v>0.4012</v>
      </c>
      <c r="M2505" s="172">
        <v>548</v>
      </c>
      <c r="N2505" s="173">
        <v>103.88</v>
      </c>
      <c r="O2505" s="173">
        <v>30.82</v>
      </c>
      <c r="Q2505" s="175">
        <v>25.62</v>
      </c>
      <c r="S2505" s="174">
        <f t="shared" si="76"/>
        <v>0.952824</v>
      </c>
      <c r="T2505" s="177">
        <f t="shared" si="77"/>
        <v>-1</v>
      </c>
      <c r="U2505" s="203">
        <v>2.68</v>
      </c>
      <c r="V2505" s="203">
        <v>2.92</v>
      </c>
      <c r="W2505" s="203">
        <v>3.33</v>
      </c>
      <c r="X2505" s="203">
        <v>3.87</v>
      </c>
      <c r="Y2505" s="203">
        <v>4.09</v>
      </c>
      <c r="Z2505" s="203">
        <v>3.92</v>
      </c>
      <c r="AA2505" s="203">
        <v>4</v>
      </c>
      <c r="AB2505" s="203">
        <v>3.7</v>
      </c>
      <c r="AC2505" s="203">
        <v>2.95</v>
      </c>
      <c r="AD2505" s="203">
        <v>2.67</v>
      </c>
      <c r="AE2505" s="203">
        <v>2.5</v>
      </c>
      <c r="AF2505" s="203">
        <v>2.5</v>
      </c>
      <c r="AG2505" s="179">
        <v>2.8407734481919</v>
      </c>
      <c r="AH2505" s="179">
        <v>3.09517107041804</v>
      </c>
      <c r="AI2505" s="179">
        <v>3.5297670083877</v>
      </c>
      <c r="AJ2505" s="179">
        <v>4.10216165839651</v>
      </c>
      <c r="AK2505" s="179">
        <v>4.33535947877048</v>
      </c>
      <c r="AL2505" s="179">
        <v>4.15516116302696</v>
      </c>
      <c r="AM2505" s="179">
        <v>4.23996037043567</v>
      </c>
      <c r="AN2505" s="179">
        <v>3.921963342653</v>
      </c>
      <c r="AO2505" s="179">
        <v>3.12697077319631</v>
      </c>
      <c r="AP2505" s="179">
        <v>2.83017354726581</v>
      </c>
      <c r="AQ2505" s="179">
        <v>2.64997523152229</v>
      </c>
      <c r="AR2505" s="179">
        <v>2.64997523152229</v>
      </c>
      <c r="AS2505" s="177">
        <v>0.8</v>
      </c>
      <c r="AT2505" s="180">
        <v>1.02795142380024</v>
      </c>
      <c r="AU2505" s="181">
        <v>2498</v>
      </c>
    </row>
    <row r="2506" customHeight="1" spans="1:47">
      <c r="A2506" s="184" t="s">
        <v>2837</v>
      </c>
      <c r="B2506" s="185" t="s">
        <v>2838</v>
      </c>
      <c r="C2506" s="167" t="s">
        <v>2852</v>
      </c>
      <c r="D2506" s="186">
        <v>0</v>
      </c>
      <c r="E2506" s="186">
        <v>0.65</v>
      </c>
      <c r="F2506" s="186" t="s">
        <v>160</v>
      </c>
      <c r="G2506" s="186" t="s">
        <v>160</v>
      </c>
      <c r="H2506" s="186" t="s">
        <v>160</v>
      </c>
      <c r="I2506" s="186" t="s">
        <v>160</v>
      </c>
      <c r="J2506" s="186" t="s">
        <v>160</v>
      </c>
      <c r="K2506" s="186" t="s">
        <v>160</v>
      </c>
      <c r="L2506" s="171">
        <v>0.4012</v>
      </c>
      <c r="M2506" s="172">
        <v>524</v>
      </c>
      <c r="N2506" s="173">
        <v>103.52</v>
      </c>
      <c r="O2506" s="173">
        <v>30.58</v>
      </c>
      <c r="Q2506" s="175">
        <v>25.28</v>
      </c>
      <c r="S2506" s="174">
        <f t="shared" si="76"/>
        <v>0.952824</v>
      </c>
      <c r="T2506" s="177">
        <f t="shared" si="77"/>
        <v>-1</v>
      </c>
      <c r="U2506" s="203">
        <v>2.68</v>
      </c>
      <c r="V2506" s="203">
        <v>2.92</v>
      </c>
      <c r="W2506" s="203">
        <v>3.33</v>
      </c>
      <c r="X2506" s="203">
        <v>3.87</v>
      </c>
      <c r="Y2506" s="203">
        <v>4.09</v>
      </c>
      <c r="Z2506" s="203">
        <v>3.92</v>
      </c>
      <c r="AA2506" s="203">
        <v>4</v>
      </c>
      <c r="AB2506" s="203">
        <v>3.7</v>
      </c>
      <c r="AC2506" s="203">
        <v>2.95</v>
      </c>
      <c r="AD2506" s="203">
        <v>2.67</v>
      </c>
      <c r="AE2506" s="203">
        <v>2.5</v>
      </c>
      <c r="AF2506" s="203">
        <v>2.5</v>
      </c>
      <c r="AG2506" s="179">
        <v>2.83602562487931</v>
      </c>
      <c r="AH2506" s="179">
        <v>3.08999806889835</v>
      </c>
      <c r="AI2506" s="179">
        <v>3.52386766076421</v>
      </c>
      <c r="AJ2506" s="179">
        <v>4.09530565980706</v>
      </c>
      <c r="AK2506" s="179">
        <v>4.32811373349118</v>
      </c>
      <c r="AL2506" s="179">
        <v>4.14821658564436</v>
      </c>
      <c r="AM2506" s="179">
        <v>4.23287406698404</v>
      </c>
      <c r="AN2506" s="179">
        <v>3.91540851196023</v>
      </c>
      <c r="AO2506" s="179">
        <v>3.12174462440073</v>
      </c>
      <c r="AP2506" s="179">
        <v>2.82544343971184</v>
      </c>
      <c r="AQ2506" s="179">
        <v>2.64554629186502</v>
      </c>
      <c r="AR2506" s="179">
        <v>2.64554629186502</v>
      </c>
      <c r="AS2506" s="177">
        <v>0.8</v>
      </c>
      <c r="AT2506" s="180">
        <v>1.02691100483489</v>
      </c>
      <c r="AU2506" s="181">
        <v>2499</v>
      </c>
    </row>
    <row r="2507" customHeight="1" spans="1:47">
      <c r="A2507" s="184" t="s">
        <v>2837</v>
      </c>
      <c r="B2507" s="185" t="s">
        <v>2838</v>
      </c>
      <c r="C2507" s="167" t="s">
        <v>2853</v>
      </c>
      <c r="D2507" s="186">
        <v>0</v>
      </c>
      <c r="E2507" s="186">
        <v>0.65</v>
      </c>
      <c r="F2507" s="186" t="s">
        <v>160</v>
      </c>
      <c r="G2507" s="186" t="s">
        <v>160</v>
      </c>
      <c r="H2507" s="186" t="s">
        <v>160</v>
      </c>
      <c r="I2507" s="186" t="s">
        <v>160</v>
      </c>
      <c r="J2507" s="186" t="s">
        <v>160</v>
      </c>
      <c r="K2507" s="186" t="s">
        <v>160</v>
      </c>
      <c r="L2507" s="171">
        <v>0.4012</v>
      </c>
      <c r="M2507" s="172">
        <v>508</v>
      </c>
      <c r="N2507" s="173">
        <v>103.5</v>
      </c>
      <c r="O2507" s="173">
        <v>30.2</v>
      </c>
      <c r="Q2507" s="175">
        <v>24.7</v>
      </c>
      <c r="S2507" s="174">
        <f t="shared" ref="S2507:S2570" si="78">(U2507*31+V2507*28+W2507*31+X2507*30+Y2507*31+Z2507*30+AA2507*31+AB2507*31+AC2507*30+AD2507*31+AE2507*30+AF2507*31)*AS2507/1000</f>
        <v>0.952824</v>
      </c>
      <c r="T2507" s="177">
        <f t="shared" ref="T2507:T2570" si="79">P2507/S2507-1</f>
        <v>-1</v>
      </c>
      <c r="U2507" s="203">
        <v>2.68</v>
      </c>
      <c r="V2507" s="203">
        <v>2.92</v>
      </c>
      <c r="W2507" s="203">
        <v>3.33</v>
      </c>
      <c r="X2507" s="203">
        <v>3.87</v>
      </c>
      <c r="Y2507" s="203">
        <v>4.09</v>
      </c>
      <c r="Z2507" s="203">
        <v>3.92</v>
      </c>
      <c r="AA2507" s="203">
        <v>4</v>
      </c>
      <c r="AB2507" s="203">
        <v>3.7</v>
      </c>
      <c r="AC2507" s="203">
        <v>2.95</v>
      </c>
      <c r="AD2507" s="203">
        <v>2.67</v>
      </c>
      <c r="AE2507" s="203">
        <v>2.5</v>
      </c>
      <c r="AF2507" s="203">
        <v>2.5</v>
      </c>
      <c r="AG2507" s="179">
        <v>2.82767755640076</v>
      </c>
      <c r="AH2507" s="179">
        <v>3.08090241219784</v>
      </c>
      <c r="AI2507" s="179">
        <v>3.51349487418453</v>
      </c>
      <c r="AJ2507" s="179">
        <v>4.08325079972797</v>
      </c>
      <c r="AK2507" s="179">
        <v>4.31537358420863</v>
      </c>
      <c r="AL2507" s="179">
        <v>4.13600597801902</v>
      </c>
      <c r="AM2507" s="179">
        <v>4.22041426328472</v>
      </c>
      <c r="AN2507" s="179">
        <v>3.90388319353837</v>
      </c>
      <c r="AO2507" s="179">
        <v>3.11255551917248</v>
      </c>
      <c r="AP2507" s="179">
        <v>2.81712652074255</v>
      </c>
      <c r="AQ2507" s="179">
        <v>2.63775891455295</v>
      </c>
      <c r="AR2507" s="179">
        <v>2.63775891455295</v>
      </c>
      <c r="AS2507" s="177">
        <v>0.8</v>
      </c>
      <c r="AT2507" s="180">
        <v>1.07538914060216</v>
      </c>
      <c r="AU2507" s="181">
        <v>2500</v>
      </c>
    </row>
    <row r="2508" customHeight="1" spans="1:47">
      <c r="A2508" s="184" t="s">
        <v>2837</v>
      </c>
      <c r="B2508" s="185" t="s">
        <v>2838</v>
      </c>
      <c r="C2508" s="167" t="s">
        <v>2854</v>
      </c>
      <c r="D2508" s="186">
        <v>0</v>
      </c>
      <c r="E2508" s="186">
        <v>0.65</v>
      </c>
      <c r="F2508" s="186" t="s">
        <v>160</v>
      </c>
      <c r="G2508" s="186" t="s">
        <v>160</v>
      </c>
      <c r="H2508" s="186" t="s">
        <v>160</v>
      </c>
      <c r="I2508" s="186" t="s">
        <v>160</v>
      </c>
      <c r="J2508" s="186" t="s">
        <v>160</v>
      </c>
      <c r="K2508" s="186" t="s">
        <v>160</v>
      </c>
      <c r="L2508" s="171">
        <v>0.4012</v>
      </c>
      <c r="M2508" s="172">
        <v>455</v>
      </c>
      <c r="N2508" s="173">
        <v>103.82</v>
      </c>
      <c r="O2508" s="173">
        <v>30.42</v>
      </c>
      <c r="Q2508" s="175">
        <v>25.02</v>
      </c>
      <c r="S2508" s="174">
        <f t="shared" si="78"/>
        <v>0.952824</v>
      </c>
      <c r="T2508" s="177">
        <f t="shared" si="79"/>
        <v>-1</v>
      </c>
      <c r="U2508" s="203">
        <v>2.68</v>
      </c>
      <c r="V2508" s="203">
        <v>2.92</v>
      </c>
      <c r="W2508" s="203">
        <v>3.33</v>
      </c>
      <c r="X2508" s="203">
        <v>3.87</v>
      </c>
      <c r="Y2508" s="203">
        <v>4.09</v>
      </c>
      <c r="Z2508" s="203">
        <v>3.92</v>
      </c>
      <c r="AA2508" s="203">
        <v>4</v>
      </c>
      <c r="AB2508" s="203">
        <v>3.7</v>
      </c>
      <c r="AC2508" s="203">
        <v>2.95</v>
      </c>
      <c r="AD2508" s="203">
        <v>2.67</v>
      </c>
      <c r="AE2508" s="203">
        <v>2.5</v>
      </c>
      <c r="AF2508" s="203">
        <v>2.5</v>
      </c>
      <c r="AG2508" s="179">
        <v>2.83278540422995</v>
      </c>
      <c r="AH2508" s="179">
        <v>3.08646767923562</v>
      </c>
      <c r="AI2508" s="179">
        <v>3.51984156570363</v>
      </c>
      <c r="AJ2508" s="179">
        <v>4.09062668446639</v>
      </c>
      <c r="AK2508" s="179">
        <v>4.32316876988825</v>
      </c>
      <c r="AL2508" s="179">
        <v>4.1434771584259</v>
      </c>
      <c r="AM2508" s="179">
        <v>4.22803791676112</v>
      </c>
      <c r="AN2508" s="179">
        <v>3.91093507300404</v>
      </c>
      <c r="AO2508" s="179">
        <v>3.11817796361133</v>
      </c>
      <c r="AP2508" s="179">
        <v>2.82221530943805</v>
      </c>
      <c r="AQ2508" s="179">
        <v>2.6425236979757</v>
      </c>
      <c r="AR2508" s="179">
        <v>2.6425236979757</v>
      </c>
      <c r="AS2508" s="177">
        <v>0.8</v>
      </c>
      <c r="AT2508" s="180">
        <v>1.04263569386706</v>
      </c>
      <c r="AU2508" s="181">
        <v>2501</v>
      </c>
    </row>
    <row r="2509" customHeight="1" spans="1:47">
      <c r="A2509" s="184" t="s">
        <v>2837</v>
      </c>
      <c r="B2509" s="185" t="s">
        <v>2838</v>
      </c>
      <c r="C2509" s="167" t="s">
        <v>2855</v>
      </c>
      <c r="D2509" s="186">
        <v>0</v>
      </c>
      <c r="E2509" s="186">
        <v>0.65</v>
      </c>
      <c r="F2509" s="186" t="s">
        <v>160</v>
      </c>
      <c r="G2509" s="186" t="s">
        <v>160</v>
      </c>
      <c r="H2509" s="186" t="s">
        <v>160</v>
      </c>
      <c r="I2509" s="186" t="s">
        <v>160</v>
      </c>
      <c r="J2509" s="186" t="s">
        <v>160</v>
      </c>
      <c r="K2509" s="186" t="s">
        <v>160</v>
      </c>
      <c r="L2509" s="171">
        <v>0.4012</v>
      </c>
      <c r="M2509" s="172">
        <v>706</v>
      </c>
      <c r="N2509" s="173">
        <v>103.62</v>
      </c>
      <c r="O2509" s="173">
        <v>31</v>
      </c>
      <c r="Q2509" s="175">
        <v>29.5</v>
      </c>
      <c r="S2509" s="174">
        <f t="shared" si="78"/>
        <v>1.145432</v>
      </c>
      <c r="T2509" s="177">
        <f t="shared" si="79"/>
        <v>-1</v>
      </c>
      <c r="U2509" s="203">
        <v>3.3</v>
      </c>
      <c r="V2509" s="203">
        <v>3.62</v>
      </c>
      <c r="W2509" s="203">
        <v>3.96</v>
      </c>
      <c r="X2509" s="203">
        <v>4.52</v>
      </c>
      <c r="Y2509" s="203">
        <v>4.81</v>
      </c>
      <c r="Z2509" s="203">
        <v>4.55</v>
      </c>
      <c r="AA2509" s="203">
        <v>4.64</v>
      </c>
      <c r="AB2509" s="203">
        <v>4.36</v>
      </c>
      <c r="AC2509" s="203">
        <v>3.6</v>
      </c>
      <c r="AD2509" s="203">
        <v>3.33</v>
      </c>
      <c r="AE2509" s="203">
        <v>3.23</v>
      </c>
      <c r="AF2509" s="203">
        <v>3.13</v>
      </c>
      <c r="AG2509" s="179">
        <v>3.59904874318161</v>
      </c>
      <c r="AH2509" s="179">
        <v>3.9480474091871</v>
      </c>
      <c r="AI2509" s="179">
        <v>4.31885849181793</v>
      </c>
      <c r="AJ2509" s="179">
        <v>4.92960615732754</v>
      </c>
      <c r="AK2509" s="179">
        <v>5.24588619839502</v>
      </c>
      <c r="AL2509" s="179">
        <v>4.96232478226556</v>
      </c>
      <c r="AM2509" s="179">
        <v>5.0604806570796</v>
      </c>
      <c r="AN2509" s="179">
        <v>4.7551068243248</v>
      </c>
      <c r="AO2509" s="179">
        <v>3.92623499256176</v>
      </c>
      <c r="AP2509" s="179">
        <v>3.63176736811963</v>
      </c>
      <c r="AQ2509" s="179">
        <v>3.52270528499291</v>
      </c>
      <c r="AR2509" s="179">
        <v>3.4136432018662</v>
      </c>
      <c r="AS2509" s="177">
        <v>0.8</v>
      </c>
      <c r="AT2509" s="180">
        <v>1.06877738596508</v>
      </c>
      <c r="AU2509" s="181">
        <v>2502</v>
      </c>
    </row>
    <row r="2510" customHeight="1" spans="1:47">
      <c r="A2510" s="184" t="s">
        <v>2837</v>
      </c>
      <c r="B2510" s="185" t="s">
        <v>2838</v>
      </c>
      <c r="C2510" s="167" t="s">
        <v>2856</v>
      </c>
      <c r="D2510" s="186">
        <v>0</v>
      </c>
      <c r="E2510" s="186">
        <v>0.65</v>
      </c>
      <c r="F2510" s="186" t="s">
        <v>160</v>
      </c>
      <c r="G2510" s="186" t="s">
        <v>160</v>
      </c>
      <c r="H2510" s="186" t="s">
        <v>160</v>
      </c>
      <c r="I2510" s="186" t="s">
        <v>160</v>
      </c>
      <c r="J2510" s="186" t="s">
        <v>160</v>
      </c>
      <c r="K2510" s="186" t="s">
        <v>160</v>
      </c>
      <c r="L2510" s="171">
        <v>0.4012</v>
      </c>
      <c r="M2510" s="172">
        <v>594</v>
      </c>
      <c r="N2510" s="173">
        <v>103.93</v>
      </c>
      <c r="O2510" s="173">
        <v>30.98</v>
      </c>
      <c r="Q2510" s="175">
        <v>25.88</v>
      </c>
      <c r="S2510" s="174">
        <f t="shared" si="78"/>
        <v>0.952824</v>
      </c>
      <c r="T2510" s="177">
        <f t="shared" si="79"/>
        <v>-1</v>
      </c>
      <c r="U2510" s="203">
        <v>2.68</v>
      </c>
      <c r="V2510" s="203">
        <v>2.92</v>
      </c>
      <c r="W2510" s="203">
        <v>3.33</v>
      </c>
      <c r="X2510" s="203">
        <v>3.87</v>
      </c>
      <c r="Y2510" s="203">
        <v>4.09</v>
      </c>
      <c r="Z2510" s="203">
        <v>3.92</v>
      </c>
      <c r="AA2510" s="203">
        <v>4</v>
      </c>
      <c r="AB2510" s="203">
        <v>3.7</v>
      </c>
      <c r="AC2510" s="203">
        <v>2.95</v>
      </c>
      <c r="AD2510" s="203">
        <v>2.67</v>
      </c>
      <c r="AE2510" s="203">
        <v>2.5</v>
      </c>
      <c r="AF2510" s="203">
        <v>2.5</v>
      </c>
      <c r="AG2510" s="179">
        <v>2.84491373013274</v>
      </c>
      <c r="AH2510" s="179">
        <v>3.09968212387597</v>
      </c>
      <c r="AI2510" s="179">
        <v>3.53491146318732</v>
      </c>
      <c r="AJ2510" s="179">
        <v>4.10814034910959</v>
      </c>
      <c r="AK2510" s="179">
        <v>4.34167804337422</v>
      </c>
      <c r="AL2510" s="179">
        <v>4.1612170978061</v>
      </c>
      <c r="AM2510" s="179">
        <v>4.24613989572051</v>
      </c>
      <c r="AN2510" s="179">
        <v>3.92767940354147</v>
      </c>
      <c r="AO2510" s="179">
        <v>3.13152817309388</v>
      </c>
      <c r="AP2510" s="179">
        <v>2.83429838039344</v>
      </c>
      <c r="AQ2510" s="179">
        <v>2.65383743482532</v>
      </c>
      <c r="AR2510" s="179">
        <v>2.65383743482532</v>
      </c>
      <c r="AS2510" s="177">
        <v>0.8</v>
      </c>
      <c r="AT2510" s="180">
        <v>1.07119162809265</v>
      </c>
      <c r="AU2510" s="181">
        <v>2503</v>
      </c>
    </row>
    <row r="2511" customHeight="1" spans="1:47">
      <c r="A2511" s="184" t="s">
        <v>2837</v>
      </c>
      <c r="B2511" s="185" t="s">
        <v>2838</v>
      </c>
      <c r="C2511" s="167" t="s">
        <v>2857</v>
      </c>
      <c r="D2511" s="186">
        <v>0</v>
      </c>
      <c r="E2511" s="186">
        <v>0.65</v>
      </c>
      <c r="F2511" s="186" t="s">
        <v>160</v>
      </c>
      <c r="G2511" s="186" t="s">
        <v>160</v>
      </c>
      <c r="H2511" s="186" t="s">
        <v>160</v>
      </c>
      <c r="I2511" s="186" t="s">
        <v>160</v>
      </c>
      <c r="J2511" s="186" t="s">
        <v>160</v>
      </c>
      <c r="K2511" s="186" t="s">
        <v>160</v>
      </c>
      <c r="L2511" s="171">
        <v>0.4012</v>
      </c>
      <c r="M2511" s="172">
        <v>506</v>
      </c>
      <c r="N2511" s="173">
        <v>103.47</v>
      </c>
      <c r="O2511" s="173">
        <v>30.42</v>
      </c>
      <c r="Q2511" s="175">
        <v>25.02</v>
      </c>
      <c r="S2511" s="174">
        <f t="shared" si="78"/>
        <v>0.952824</v>
      </c>
      <c r="T2511" s="177">
        <f t="shared" si="79"/>
        <v>-1</v>
      </c>
      <c r="U2511" s="203">
        <v>2.68</v>
      </c>
      <c r="V2511" s="203">
        <v>2.92</v>
      </c>
      <c r="W2511" s="203">
        <v>3.33</v>
      </c>
      <c r="X2511" s="203">
        <v>3.87</v>
      </c>
      <c r="Y2511" s="203">
        <v>4.09</v>
      </c>
      <c r="Z2511" s="203">
        <v>3.92</v>
      </c>
      <c r="AA2511" s="203">
        <v>4</v>
      </c>
      <c r="AB2511" s="203">
        <v>3.7</v>
      </c>
      <c r="AC2511" s="203">
        <v>2.95</v>
      </c>
      <c r="AD2511" s="203">
        <v>2.67</v>
      </c>
      <c r="AE2511" s="203">
        <v>2.5</v>
      </c>
      <c r="AF2511" s="203">
        <v>2.5</v>
      </c>
      <c r="AG2511" s="179">
        <v>2.83278540422995</v>
      </c>
      <c r="AH2511" s="179">
        <v>3.08646767923562</v>
      </c>
      <c r="AI2511" s="179">
        <v>3.51984156570363</v>
      </c>
      <c r="AJ2511" s="179">
        <v>4.09062668446639</v>
      </c>
      <c r="AK2511" s="179">
        <v>4.32316876988825</v>
      </c>
      <c r="AL2511" s="179">
        <v>4.1434771584259</v>
      </c>
      <c r="AM2511" s="179">
        <v>4.22803791676112</v>
      </c>
      <c r="AN2511" s="179">
        <v>3.91093507300404</v>
      </c>
      <c r="AO2511" s="179">
        <v>3.11817796361133</v>
      </c>
      <c r="AP2511" s="179">
        <v>2.82221530943805</v>
      </c>
      <c r="AQ2511" s="179">
        <v>2.6425236979757</v>
      </c>
      <c r="AR2511" s="179">
        <v>2.6425236979757</v>
      </c>
      <c r="AS2511" s="177">
        <v>0.8</v>
      </c>
      <c r="AT2511" s="180">
        <v>1.06845421969603</v>
      </c>
      <c r="AU2511" s="181">
        <v>2504</v>
      </c>
    </row>
    <row r="2512" customHeight="1" spans="1:47">
      <c r="A2512" s="184" t="s">
        <v>2837</v>
      </c>
      <c r="B2512" s="185" t="s">
        <v>2838</v>
      </c>
      <c r="C2512" s="167" t="s">
        <v>2858</v>
      </c>
      <c r="D2512" s="186">
        <v>0</v>
      </c>
      <c r="E2512" s="186">
        <v>0.65</v>
      </c>
      <c r="F2512" s="186" t="s">
        <v>160</v>
      </c>
      <c r="G2512" s="186" t="s">
        <v>160</v>
      </c>
      <c r="H2512" s="186" t="s">
        <v>160</v>
      </c>
      <c r="I2512" s="186" t="s">
        <v>160</v>
      </c>
      <c r="J2512" s="186" t="s">
        <v>160</v>
      </c>
      <c r="K2512" s="186" t="s">
        <v>160</v>
      </c>
      <c r="L2512" s="171">
        <v>0.4012</v>
      </c>
      <c r="M2512" s="172">
        <v>538</v>
      </c>
      <c r="N2512" s="173">
        <v>103.67</v>
      </c>
      <c r="O2512" s="173">
        <v>30.63</v>
      </c>
      <c r="Q2512" s="175">
        <v>25.33</v>
      </c>
      <c r="S2512" s="174">
        <f t="shared" si="78"/>
        <v>0.952824</v>
      </c>
      <c r="T2512" s="177">
        <f t="shared" si="79"/>
        <v>-1</v>
      </c>
      <c r="U2512" s="203">
        <v>2.68</v>
      </c>
      <c r="V2512" s="203">
        <v>2.92</v>
      </c>
      <c r="W2512" s="203">
        <v>3.33</v>
      </c>
      <c r="X2512" s="203">
        <v>3.87</v>
      </c>
      <c r="Y2512" s="203">
        <v>4.09</v>
      </c>
      <c r="Z2512" s="203">
        <v>3.92</v>
      </c>
      <c r="AA2512" s="203">
        <v>4</v>
      </c>
      <c r="AB2512" s="203">
        <v>3.7</v>
      </c>
      <c r="AC2512" s="203">
        <v>2.95</v>
      </c>
      <c r="AD2512" s="203">
        <v>2.67</v>
      </c>
      <c r="AE2512" s="203">
        <v>2.5</v>
      </c>
      <c r="AF2512" s="203">
        <v>2.5</v>
      </c>
      <c r="AG2512" s="179">
        <v>2.83690318463851</v>
      </c>
      <c r="AH2512" s="179">
        <v>3.09095421609867</v>
      </c>
      <c r="AI2512" s="179">
        <v>3.52495806150979</v>
      </c>
      <c r="AJ2512" s="179">
        <v>4.09657288229516</v>
      </c>
      <c r="AK2512" s="179">
        <v>4.32945299446697</v>
      </c>
      <c r="AL2512" s="179">
        <v>4.14950018051602</v>
      </c>
      <c r="AM2512" s="179">
        <v>4.23418385766941</v>
      </c>
      <c r="AN2512" s="179">
        <v>3.91662006834421</v>
      </c>
      <c r="AO2512" s="179">
        <v>3.12271059503119</v>
      </c>
      <c r="AP2512" s="179">
        <v>2.82631772499433</v>
      </c>
      <c r="AQ2512" s="179">
        <v>2.64636491104338</v>
      </c>
      <c r="AR2512" s="179">
        <v>2.64636491104338</v>
      </c>
      <c r="AS2512" s="177">
        <v>0.8</v>
      </c>
      <c r="AT2512" s="180">
        <v>1.04272587088455</v>
      </c>
      <c r="AU2512" s="181">
        <v>2505</v>
      </c>
    </row>
    <row r="2513" customHeight="1" spans="1:47">
      <c r="A2513" s="184" t="s">
        <v>2837</v>
      </c>
      <c r="B2513" s="185" t="s">
        <v>2859</v>
      </c>
      <c r="C2513" s="167" t="s">
        <v>2860</v>
      </c>
      <c r="D2513" s="186">
        <v>0</v>
      </c>
      <c r="E2513" s="186">
        <v>0.65</v>
      </c>
      <c r="F2513" s="186" t="s">
        <v>160</v>
      </c>
      <c r="G2513" s="186" t="s">
        <v>160</v>
      </c>
      <c r="H2513" s="186" t="s">
        <v>160</v>
      </c>
      <c r="I2513" s="186" t="s">
        <v>160</v>
      </c>
      <c r="J2513" s="186" t="s">
        <v>160</v>
      </c>
      <c r="K2513" s="186" t="s">
        <v>160</v>
      </c>
      <c r="L2513" s="171">
        <v>0.4012</v>
      </c>
      <c r="M2513" s="172">
        <v>488</v>
      </c>
      <c r="N2513" s="173">
        <v>105.83</v>
      </c>
      <c r="O2513" s="173">
        <v>32.43</v>
      </c>
      <c r="Q2513" s="175">
        <v>26.23</v>
      </c>
      <c r="S2513" s="174">
        <f t="shared" si="78"/>
        <v>1.001128</v>
      </c>
      <c r="T2513" s="177">
        <f t="shared" si="79"/>
        <v>-1</v>
      </c>
      <c r="U2513" s="203">
        <v>2.65</v>
      </c>
      <c r="V2513" s="203">
        <v>2.84</v>
      </c>
      <c r="W2513" s="203">
        <v>3.32</v>
      </c>
      <c r="X2513" s="203">
        <v>4.09</v>
      </c>
      <c r="Y2513" s="203">
        <v>4.67</v>
      </c>
      <c r="Z2513" s="203">
        <v>4.47</v>
      </c>
      <c r="AA2513" s="203">
        <v>4.38</v>
      </c>
      <c r="AB2513" s="203">
        <v>4.07</v>
      </c>
      <c r="AC2513" s="203">
        <v>3.08</v>
      </c>
      <c r="AD2513" s="203">
        <v>2.6</v>
      </c>
      <c r="AE2513" s="203">
        <v>2.53</v>
      </c>
      <c r="AF2513" s="203">
        <v>2.4</v>
      </c>
      <c r="AG2513" s="179">
        <v>2.82281826100159</v>
      </c>
      <c r="AH2513" s="179">
        <v>3.02520900424321</v>
      </c>
      <c r="AI2513" s="179">
        <v>3.53651193453784</v>
      </c>
      <c r="AJ2513" s="179">
        <v>4.35672705188547</v>
      </c>
      <c r="AK2513" s="179">
        <v>4.97455142599148</v>
      </c>
      <c r="AL2513" s="179">
        <v>4.76150853836872</v>
      </c>
      <c r="AM2513" s="179">
        <v>4.66563923893848</v>
      </c>
      <c r="AN2513" s="179">
        <v>4.3354227631232</v>
      </c>
      <c r="AO2513" s="179">
        <v>3.28086046939053</v>
      </c>
      <c r="AP2513" s="179">
        <v>2.7695575390959</v>
      </c>
      <c r="AQ2513" s="179">
        <v>2.69499252842793</v>
      </c>
      <c r="AR2513" s="179">
        <v>2.55651465147314</v>
      </c>
      <c r="AS2513" s="177">
        <v>0.8</v>
      </c>
      <c r="AT2513" s="180">
        <v>1.04159865816598</v>
      </c>
      <c r="AU2513" s="181">
        <v>2506</v>
      </c>
    </row>
    <row r="2514" customHeight="1" spans="1:47">
      <c r="A2514" s="184" t="s">
        <v>2837</v>
      </c>
      <c r="B2514" s="185" t="s">
        <v>2859</v>
      </c>
      <c r="C2514" s="167" t="s">
        <v>2861</v>
      </c>
      <c r="D2514" s="186">
        <v>0</v>
      </c>
      <c r="E2514" s="186">
        <v>0.65</v>
      </c>
      <c r="F2514" s="186" t="s">
        <v>160</v>
      </c>
      <c r="G2514" s="186" t="s">
        <v>160</v>
      </c>
      <c r="H2514" s="186" t="s">
        <v>160</v>
      </c>
      <c r="I2514" s="186" t="s">
        <v>160</v>
      </c>
      <c r="J2514" s="186" t="s">
        <v>160</v>
      </c>
      <c r="K2514" s="186" t="s">
        <v>160</v>
      </c>
      <c r="L2514" s="171">
        <v>0.4012</v>
      </c>
      <c r="M2514" s="172">
        <v>365</v>
      </c>
      <c r="N2514" s="173">
        <v>103.77</v>
      </c>
      <c r="O2514" s="173">
        <v>29.57</v>
      </c>
      <c r="Q2514" s="175">
        <v>21.17</v>
      </c>
      <c r="S2514" s="174">
        <f t="shared" si="78"/>
        <v>0.90532</v>
      </c>
      <c r="T2514" s="177">
        <f t="shared" si="79"/>
        <v>-1</v>
      </c>
      <c r="U2514" s="203">
        <v>2.37</v>
      </c>
      <c r="V2514" s="203">
        <v>2.67</v>
      </c>
      <c r="W2514" s="203">
        <v>3.23</v>
      </c>
      <c r="X2514" s="203">
        <v>3.82</v>
      </c>
      <c r="Y2514" s="203">
        <v>4.02</v>
      </c>
      <c r="Z2514" s="203">
        <v>3.72</v>
      </c>
      <c r="AA2514" s="203">
        <v>4</v>
      </c>
      <c r="AB2514" s="203">
        <v>3.7</v>
      </c>
      <c r="AC2514" s="203">
        <v>2.86</v>
      </c>
      <c r="AD2514" s="203">
        <v>2.43</v>
      </c>
      <c r="AE2514" s="203">
        <v>2.21</v>
      </c>
      <c r="AF2514" s="203">
        <v>2.14</v>
      </c>
      <c r="AG2514" s="179">
        <v>2.45676631467326</v>
      </c>
      <c r="AH2514" s="179">
        <v>2.76774939248001</v>
      </c>
      <c r="AI2514" s="179">
        <v>3.34825113771926</v>
      </c>
      <c r="AJ2514" s="179">
        <v>3.95985119073919</v>
      </c>
      <c r="AK2514" s="179">
        <v>4.16717324261035</v>
      </c>
      <c r="AL2514" s="179">
        <v>3.85619016480361</v>
      </c>
      <c r="AM2514" s="179">
        <v>4.14644103742323</v>
      </c>
      <c r="AN2514" s="179">
        <v>3.83545795961649</v>
      </c>
      <c r="AO2514" s="179">
        <v>2.96470534175761</v>
      </c>
      <c r="AP2514" s="179">
        <v>2.51896293023461</v>
      </c>
      <c r="AQ2514" s="179">
        <v>2.29090867317634</v>
      </c>
      <c r="AR2514" s="179">
        <v>2.21834595502143</v>
      </c>
      <c r="AS2514" s="177">
        <v>0.8</v>
      </c>
      <c r="AT2514" s="180">
        <v>1.06196964641591</v>
      </c>
      <c r="AU2514" s="181">
        <v>2507</v>
      </c>
    </row>
    <row r="2515" customHeight="1" spans="1:47">
      <c r="A2515" s="184" t="s">
        <v>2837</v>
      </c>
      <c r="B2515" s="185" t="s">
        <v>2859</v>
      </c>
      <c r="C2515" s="167" t="s">
        <v>2862</v>
      </c>
      <c r="D2515" s="186">
        <v>0</v>
      </c>
      <c r="E2515" s="186">
        <v>0.65</v>
      </c>
      <c r="F2515" s="186" t="s">
        <v>160</v>
      </c>
      <c r="G2515" s="186" t="s">
        <v>160</v>
      </c>
      <c r="H2515" s="186" t="s">
        <v>160</v>
      </c>
      <c r="I2515" s="186" t="s">
        <v>160</v>
      </c>
      <c r="J2515" s="186" t="s">
        <v>160</v>
      </c>
      <c r="K2515" s="186" t="s">
        <v>160</v>
      </c>
      <c r="L2515" s="171">
        <v>0.4012</v>
      </c>
      <c r="M2515" s="172">
        <v>531</v>
      </c>
      <c r="N2515" s="173">
        <v>105.97</v>
      </c>
      <c r="O2515" s="173">
        <v>32.32</v>
      </c>
      <c r="Q2515" s="175">
        <v>26.02</v>
      </c>
      <c r="S2515" s="174">
        <f t="shared" si="78"/>
        <v>1.001128</v>
      </c>
      <c r="T2515" s="177">
        <f t="shared" si="79"/>
        <v>-1</v>
      </c>
      <c r="U2515" s="203">
        <v>2.65</v>
      </c>
      <c r="V2515" s="203">
        <v>2.84</v>
      </c>
      <c r="W2515" s="203">
        <v>3.32</v>
      </c>
      <c r="X2515" s="203">
        <v>4.09</v>
      </c>
      <c r="Y2515" s="203">
        <v>4.67</v>
      </c>
      <c r="Z2515" s="203">
        <v>4.47</v>
      </c>
      <c r="AA2515" s="203">
        <v>4.38</v>
      </c>
      <c r="AB2515" s="203">
        <v>4.07</v>
      </c>
      <c r="AC2515" s="203">
        <v>3.08</v>
      </c>
      <c r="AD2515" s="203">
        <v>2.6</v>
      </c>
      <c r="AE2515" s="203">
        <v>2.53</v>
      </c>
      <c r="AF2515" s="203">
        <v>2.4</v>
      </c>
      <c r="AG2515" s="179">
        <v>2.81993830958679</v>
      </c>
      <c r="AH2515" s="179">
        <v>3.02212256574584</v>
      </c>
      <c r="AI2515" s="179">
        <v>3.53290384446344</v>
      </c>
      <c r="AJ2515" s="179">
        <v>4.35228214573961</v>
      </c>
      <c r="AK2515" s="179">
        <v>4.96947619085671</v>
      </c>
      <c r="AL2515" s="179">
        <v>4.75665065805771</v>
      </c>
      <c r="AM2515" s="179">
        <v>4.66087916829816</v>
      </c>
      <c r="AN2515" s="179">
        <v>4.33099959245971</v>
      </c>
      <c r="AO2515" s="179">
        <v>3.27751320510464</v>
      </c>
      <c r="AP2515" s="179">
        <v>2.76673192638704</v>
      </c>
      <c r="AQ2515" s="179">
        <v>2.69224298990738</v>
      </c>
      <c r="AR2515" s="179">
        <v>2.55390639358803</v>
      </c>
      <c r="AS2515" s="177">
        <v>0.8</v>
      </c>
      <c r="AT2515" s="180">
        <v>1.05563979830459</v>
      </c>
      <c r="AU2515" s="181">
        <v>2508</v>
      </c>
    </row>
    <row r="2516" customHeight="1" spans="1:47">
      <c r="A2516" s="184" t="s">
        <v>2837</v>
      </c>
      <c r="B2516" s="185" t="s">
        <v>2859</v>
      </c>
      <c r="C2516" s="167" t="s">
        <v>2863</v>
      </c>
      <c r="D2516" s="186">
        <v>0</v>
      </c>
      <c r="E2516" s="186">
        <v>0.65</v>
      </c>
      <c r="F2516" s="186" t="s">
        <v>160</v>
      </c>
      <c r="G2516" s="186" t="s">
        <v>160</v>
      </c>
      <c r="H2516" s="186" t="s">
        <v>160</v>
      </c>
      <c r="I2516" s="186" t="s">
        <v>160</v>
      </c>
      <c r="J2516" s="186" t="s">
        <v>160</v>
      </c>
      <c r="K2516" s="186" t="s">
        <v>160</v>
      </c>
      <c r="L2516" s="171">
        <v>0.4012</v>
      </c>
      <c r="M2516" s="172">
        <v>544</v>
      </c>
      <c r="N2516" s="173">
        <v>105.88</v>
      </c>
      <c r="O2516" s="173">
        <v>32.65</v>
      </c>
      <c r="Q2516" s="175">
        <v>26.45</v>
      </c>
      <c r="S2516" s="174">
        <f t="shared" si="78"/>
        <v>1.001128</v>
      </c>
      <c r="T2516" s="177">
        <f t="shared" si="79"/>
        <v>-1</v>
      </c>
      <c r="U2516" s="203">
        <v>2.65</v>
      </c>
      <c r="V2516" s="203">
        <v>2.84</v>
      </c>
      <c r="W2516" s="203">
        <v>3.32</v>
      </c>
      <c r="X2516" s="203">
        <v>4.09</v>
      </c>
      <c r="Y2516" s="203">
        <v>4.67</v>
      </c>
      <c r="Z2516" s="203">
        <v>4.47</v>
      </c>
      <c r="AA2516" s="203">
        <v>4.38</v>
      </c>
      <c r="AB2516" s="203">
        <v>4.07</v>
      </c>
      <c r="AC2516" s="203">
        <v>3.08</v>
      </c>
      <c r="AD2516" s="203">
        <v>2.6</v>
      </c>
      <c r="AE2516" s="203">
        <v>2.53</v>
      </c>
      <c r="AF2516" s="203">
        <v>2.4</v>
      </c>
      <c r="AG2516" s="179">
        <v>2.8274770059373</v>
      </c>
      <c r="AH2516" s="179">
        <v>3.03020177240073</v>
      </c>
      <c r="AI2516" s="179">
        <v>3.54234855083466</v>
      </c>
      <c r="AJ2516" s="179">
        <v>4.36391734123908</v>
      </c>
      <c r="AK2516" s="179">
        <v>4.98276136518008</v>
      </c>
      <c r="AL2516" s="179">
        <v>4.76936687416594</v>
      </c>
      <c r="AM2516" s="179">
        <v>4.67333935320958</v>
      </c>
      <c r="AN2516" s="179">
        <v>4.34257789213767</v>
      </c>
      <c r="AO2516" s="179">
        <v>3.2862751616177</v>
      </c>
      <c r="AP2516" s="179">
        <v>2.77412838318377</v>
      </c>
      <c r="AQ2516" s="179">
        <v>2.69944031132882</v>
      </c>
      <c r="AR2516" s="179">
        <v>2.56073389216963</v>
      </c>
      <c r="AS2516" s="177">
        <v>0.8</v>
      </c>
      <c r="AT2516" s="180">
        <v>1.03067550426098</v>
      </c>
      <c r="AU2516" s="181">
        <v>2509</v>
      </c>
    </row>
    <row r="2517" customHeight="1" spans="1:47">
      <c r="A2517" s="184" t="s">
        <v>2837</v>
      </c>
      <c r="B2517" s="185" t="s">
        <v>2859</v>
      </c>
      <c r="C2517" s="167" t="s">
        <v>2864</v>
      </c>
      <c r="D2517" s="186">
        <v>0</v>
      </c>
      <c r="E2517" s="186">
        <v>0.65</v>
      </c>
      <c r="F2517" s="186" t="s">
        <v>160</v>
      </c>
      <c r="G2517" s="186" t="s">
        <v>160</v>
      </c>
      <c r="H2517" s="186" t="s">
        <v>160</v>
      </c>
      <c r="I2517" s="186" t="s">
        <v>160</v>
      </c>
      <c r="J2517" s="186" t="s">
        <v>160</v>
      </c>
      <c r="K2517" s="186" t="s">
        <v>160</v>
      </c>
      <c r="L2517" s="171">
        <v>0.4012</v>
      </c>
      <c r="M2517" s="172">
        <v>497</v>
      </c>
      <c r="N2517" s="173">
        <v>106.28</v>
      </c>
      <c r="O2517" s="173">
        <v>32.23</v>
      </c>
      <c r="Q2517" s="175">
        <v>24.13</v>
      </c>
      <c r="S2517" s="174">
        <f t="shared" si="78"/>
        <v>0.993792</v>
      </c>
      <c r="T2517" s="177">
        <f t="shared" si="79"/>
        <v>-1</v>
      </c>
      <c r="U2517" s="203">
        <v>2.44</v>
      </c>
      <c r="V2517" s="203">
        <v>2.72</v>
      </c>
      <c r="W2517" s="203">
        <v>3.25</v>
      </c>
      <c r="X2517" s="203">
        <v>3.99</v>
      </c>
      <c r="Y2517" s="203">
        <v>4.67</v>
      </c>
      <c r="Z2517" s="203">
        <v>4.55</v>
      </c>
      <c r="AA2517" s="203">
        <v>4.54</v>
      </c>
      <c r="AB2517" s="203">
        <v>4.27</v>
      </c>
      <c r="AC2517" s="203">
        <v>3.17</v>
      </c>
      <c r="AD2517" s="203">
        <v>2.61</v>
      </c>
      <c r="AE2517" s="203">
        <v>2.38</v>
      </c>
      <c r="AF2517" s="203">
        <v>2.2</v>
      </c>
      <c r="AG2517" s="179">
        <v>2.56973499484802</v>
      </c>
      <c r="AH2517" s="179">
        <v>2.86462261720762</v>
      </c>
      <c r="AI2517" s="179">
        <v>3.42280275953117</v>
      </c>
      <c r="AJ2517" s="179">
        <v>4.20214861862442</v>
      </c>
      <c r="AK2517" s="179">
        <v>4.91830427292633</v>
      </c>
      <c r="AL2517" s="179">
        <v>4.79192386334364</v>
      </c>
      <c r="AM2517" s="179">
        <v>4.78139216254508</v>
      </c>
      <c r="AN2517" s="179">
        <v>4.49703624098403</v>
      </c>
      <c r="AO2517" s="179">
        <v>3.33854915314271</v>
      </c>
      <c r="AP2517" s="179">
        <v>2.74877390842349</v>
      </c>
      <c r="AQ2517" s="179">
        <v>2.50654479005667</v>
      </c>
      <c r="AR2517" s="179">
        <v>2.31697417568264</v>
      </c>
      <c r="AS2517" s="177">
        <v>0.8</v>
      </c>
      <c r="AT2517" s="180">
        <v>1.02838857462602</v>
      </c>
      <c r="AU2517" s="181">
        <v>2510</v>
      </c>
    </row>
    <row r="2518" customHeight="1" spans="1:47">
      <c r="A2518" s="184" t="s">
        <v>2837</v>
      </c>
      <c r="B2518" s="185" t="s">
        <v>2859</v>
      </c>
      <c r="C2518" s="167" t="s">
        <v>2865</v>
      </c>
      <c r="D2518" s="186">
        <v>0</v>
      </c>
      <c r="E2518" s="186">
        <v>0.65</v>
      </c>
      <c r="F2518" s="186" t="s">
        <v>160</v>
      </c>
      <c r="G2518" s="186" t="s">
        <v>160</v>
      </c>
      <c r="H2518" s="186" t="s">
        <v>160</v>
      </c>
      <c r="I2518" s="186" t="s">
        <v>160</v>
      </c>
      <c r="J2518" s="186" t="s">
        <v>160</v>
      </c>
      <c r="K2518" s="186" t="s">
        <v>160</v>
      </c>
      <c r="L2518" s="171">
        <v>0.4012</v>
      </c>
      <c r="M2518" s="172">
        <v>834</v>
      </c>
      <c r="N2518" s="173">
        <v>105.23</v>
      </c>
      <c r="O2518" s="173">
        <v>32.58</v>
      </c>
      <c r="Q2518" s="175">
        <v>26.38</v>
      </c>
      <c r="S2518" s="174">
        <f t="shared" si="78"/>
        <v>1.001128</v>
      </c>
      <c r="T2518" s="177">
        <f t="shared" si="79"/>
        <v>-1</v>
      </c>
      <c r="U2518" s="203">
        <v>2.65</v>
      </c>
      <c r="V2518" s="203">
        <v>2.84</v>
      </c>
      <c r="W2518" s="203">
        <v>3.32</v>
      </c>
      <c r="X2518" s="203">
        <v>4.09</v>
      </c>
      <c r="Y2518" s="203">
        <v>4.67</v>
      </c>
      <c r="Z2518" s="203">
        <v>4.47</v>
      </c>
      <c r="AA2518" s="203">
        <v>4.38</v>
      </c>
      <c r="AB2518" s="203">
        <v>4.07</v>
      </c>
      <c r="AC2518" s="203">
        <v>3.08</v>
      </c>
      <c r="AD2518" s="203">
        <v>2.6</v>
      </c>
      <c r="AE2518" s="203">
        <v>2.53</v>
      </c>
      <c r="AF2518" s="203">
        <v>2.4</v>
      </c>
      <c r="AG2518" s="179">
        <v>2.82582526909646</v>
      </c>
      <c r="AH2518" s="179">
        <v>3.02843160914488</v>
      </c>
      <c r="AI2518" s="179">
        <v>3.5402792050567</v>
      </c>
      <c r="AJ2518" s="179">
        <v>4.36136805683189</v>
      </c>
      <c r="AK2518" s="179">
        <v>4.97985056855867</v>
      </c>
      <c r="AL2518" s="179">
        <v>4.76658073692874</v>
      </c>
      <c r="AM2518" s="179">
        <v>4.67060931269528</v>
      </c>
      <c r="AN2518" s="179">
        <v>4.3400410736689</v>
      </c>
      <c r="AO2518" s="179">
        <v>3.28435540710079</v>
      </c>
      <c r="AP2518" s="179">
        <v>2.77250781118898</v>
      </c>
      <c r="AQ2518" s="179">
        <v>2.69786337011851</v>
      </c>
      <c r="AR2518" s="179">
        <v>2.55923797955906</v>
      </c>
      <c r="AS2518" s="177">
        <v>0.8</v>
      </c>
      <c r="AT2518" s="180">
        <v>1.02625701325515</v>
      </c>
      <c r="AU2518" s="181">
        <v>2511</v>
      </c>
    </row>
    <row r="2519" customHeight="1" spans="1:47">
      <c r="A2519" s="184" t="s">
        <v>2837</v>
      </c>
      <c r="B2519" s="185" t="s">
        <v>2859</v>
      </c>
      <c r="C2519" s="167" t="s">
        <v>2866</v>
      </c>
      <c r="D2519" s="186">
        <v>0</v>
      </c>
      <c r="E2519" s="186">
        <v>0.65</v>
      </c>
      <c r="F2519" s="186" t="s">
        <v>160</v>
      </c>
      <c r="G2519" s="186" t="s">
        <v>160</v>
      </c>
      <c r="H2519" s="186" t="s">
        <v>160</v>
      </c>
      <c r="I2519" s="186" t="s">
        <v>160</v>
      </c>
      <c r="J2519" s="186" t="s">
        <v>160</v>
      </c>
      <c r="K2519" s="186" t="s">
        <v>160</v>
      </c>
      <c r="L2519" s="171">
        <v>0.4012</v>
      </c>
      <c r="M2519" s="172">
        <v>501</v>
      </c>
      <c r="N2519" s="173">
        <v>105.52</v>
      </c>
      <c r="O2519" s="173">
        <v>32.28</v>
      </c>
      <c r="Q2519" s="175">
        <v>25.98</v>
      </c>
      <c r="S2519" s="174">
        <f t="shared" si="78"/>
        <v>1.001128</v>
      </c>
      <c r="T2519" s="177">
        <f t="shared" si="79"/>
        <v>-1</v>
      </c>
      <c r="U2519" s="203">
        <v>2.65</v>
      </c>
      <c r="V2519" s="203">
        <v>2.84</v>
      </c>
      <c r="W2519" s="203">
        <v>3.32</v>
      </c>
      <c r="X2519" s="203">
        <v>4.09</v>
      </c>
      <c r="Y2519" s="203">
        <v>4.67</v>
      </c>
      <c r="Z2519" s="203">
        <v>4.47</v>
      </c>
      <c r="AA2519" s="203">
        <v>4.38</v>
      </c>
      <c r="AB2519" s="203">
        <v>4.07</v>
      </c>
      <c r="AC2519" s="203">
        <v>3.08</v>
      </c>
      <c r="AD2519" s="203">
        <v>2.6</v>
      </c>
      <c r="AE2519" s="203">
        <v>2.53</v>
      </c>
      <c r="AF2519" s="203">
        <v>2.4</v>
      </c>
      <c r="AG2519" s="179">
        <v>2.81871009501282</v>
      </c>
      <c r="AH2519" s="179">
        <v>3.02080629050431</v>
      </c>
      <c r="AI2519" s="179">
        <v>3.53136510016701</v>
      </c>
      <c r="AJ2519" s="179">
        <v>4.35038652400093</v>
      </c>
      <c r="AK2519" s="179">
        <v>4.96731175234336</v>
      </c>
      <c r="AL2519" s="179">
        <v>4.7545789149839</v>
      </c>
      <c r="AM2519" s="179">
        <v>4.65884913817214</v>
      </c>
      <c r="AN2519" s="179">
        <v>4.32911324026498</v>
      </c>
      <c r="AO2519" s="179">
        <v>3.27608569533566</v>
      </c>
      <c r="AP2519" s="179">
        <v>2.76552688567296</v>
      </c>
      <c r="AQ2519" s="179">
        <v>2.69107039259715</v>
      </c>
      <c r="AR2519" s="179">
        <v>2.5527940483135</v>
      </c>
      <c r="AS2519" s="177">
        <v>0.8</v>
      </c>
      <c r="AT2519" s="180">
        <v>1.02625701325515</v>
      </c>
      <c r="AU2519" s="181">
        <v>2512</v>
      </c>
    </row>
    <row r="2520" customHeight="1" spans="1:47">
      <c r="A2520" s="184" t="s">
        <v>2837</v>
      </c>
      <c r="B2520" s="185" t="s">
        <v>2859</v>
      </c>
      <c r="C2520" s="167" t="s">
        <v>2867</v>
      </c>
      <c r="D2520" s="186">
        <v>0</v>
      </c>
      <c r="E2520" s="186">
        <v>0.65</v>
      </c>
      <c r="F2520" s="186" t="s">
        <v>160</v>
      </c>
      <c r="G2520" s="186" t="s">
        <v>160</v>
      </c>
      <c r="H2520" s="186" t="s">
        <v>160</v>
      </c>
      <c r="I2520" s="186" t="s">
        <v>160</v>
      </c>
      <c r="J2520" s="186" t="s">
        <v>160</v>
      </c>
      <c r="K2520" s="186" t="s">
        <v>160</v>
      </c>
      <c r="L2520" s="171">
        <v>0.4012</v>
      </c>
      <c r="M2520" s="172">
        <v>372</v>
      </c>
      <c r="N2520" s="173">
        <v>105.93</v>
      </c>
      <c r="O2520" s="173">
        <v>31.73</v>
      </c>
      <c r="Q2520" s="175">
        <v>22.53</v>
      </c>
      <c r="S2520" s="174">
        <f t="shared" si="78"/>
        <v>0.93836</v>
      </c>
      <c r="T2520" s="177">
        <f t="shared" si="79"/>
        <v>-1</v>
      </c>
      <c r="U2520" s="203">
        <v>2.35</v>
      </c>
      <c r="V2520" s="203">
        <v>2.54</v>
      </c>
      <c r="W2520" s="203">
        <v>3.08</v>
      </c>
      <c r="X2520" s="203">
        <v>3.86</v>
      </c>
      <c r="Y2520" s="203">
        <v>4.47</v>
      </c>
      <c r="Z2520" s="203">
        <v>4.18</v>
      </c>
      <c r="AA2520" s="203">
        <v>4.31</v>
      </c>
      <c r="AB2520" s="203">
        <v>4.04</v>
      </c>
      <c r="AC2520" s="203">
        <v>2.97</v>
      </c>
      <c r="AD2520" s="203">
        <v>2.47</v>
      </c>
      <c r="AE2520" s="203">
        <v>2.23</v>
      </c>
      <c r="AF2520" s="203">
        <v>2.01</v>
      </c>
      <c r="AG2520" s="179">
        <v>2.45289952683405</v>
      </c>
      <c r="AH2520" s="179">
        <v>2.65121906304617</v>
      </c>
      <c r="AI2520" s="179">
        <v>3.21486406070165</v>
      </c>
      <c r="AJ2520" s="179">
        <v>4.02901794620402</v>
      </c>
      <c r="AK2520" s="179">
        <v>4.66572803614817</v>
      </c>
      <c r="AL2520" s="179">
        <v>4.36302979666652</v>
      </c>
      <c r="AM2520" s="179">
        <v>4.49872211091692</v>
      </c>
      <c r="AN2520" s="179">
        <v>4.21689961208918</v>
      </c>
      <c r="AO2520" s="179">
        <v>3.10004748710516</v>
      </c>
      <c r="AP2520" s="179">
        <v>2.57815397075749</v>
      </c>
      <c r="AQ2520" s="179">
        <v>2.32764508291061</v>
      </c>
      <c r="AR2520" s="179">
        <v>2.09801193571763</v>
      </c>
      <c r="AS2520" s="177">
        <v>0.8</v>
      </c>
      <c r="AT2520" s="180">
        <v>1.01875833408323</v>
      </c>
      <c r="AU2520" s="181">
        <v>2513</v>
      </c>
    </row>
    <row r="2521" customHeight="1" spans="1:47">
      <c r="A2521" s="184" t="s">
        <v>2837</v>
      </c>
      <c r="B2521" s="185" t="s">
        <v>2868</v>
      </c>
      <c r="C2521" s="167" t="s">
        <v>2869</v>
      </c>
      <c r="D2521" s="186">
        <v>0</v>
      </c>
      <c r="E2521" s="186">
        <v>0.65</v>
      </c>
      <c r="F2521" s="186" t="s">
        <v>160</v>
      </c>
      <c r="G2521" s="186" t="s">
        <v>160</v>
      </c>
      <c r="H2521" s="186" t="s">
        <v>160</v>
      </c>
      <c r="I2521" s="186" t="s">
        <v>160</v>
      </c>
      <c r="J2521" s="186" t="s">
        <v>160</v>
      </c>
      <c r="K2521" s="186" t="s">
        <v>160</v>
      </c>
      <c r="L2521" s="171">
        <v>0.4012</v>
      </c>
      <c r="M2521" s="172">
        <v>474</v>
      </c>
      <c r="N2521" s="173">
        <v>104.73</v>
      </c>
      <c r="O2521" s="173">
        <v>31.47</v>
      </c>
      <c r="Q2521" s="175">
        <v>24.97</v>
      </c>
      <c r="S2521" s="174">
        <f t="shared" si="78"/>
        <v>0.936624</v>
      </c>
      <c r="T2521" s="177">
        <f t="shared" si="79"/>
        <v>-1</v>
      </c>
      <c r="U2521" s="203">
        <v>2.61</v>
      </c>
      <c r="V2521" s="203">
        <v>2.67</v>
      </c>
      <c r="W2521" s="203">
        <v>3.14</v>
      </c>
      <c r="X2521" s="203">
        <v>3.77</v>
      </c>
      <c r="Y2521" s="203">
        <v>4.19</v>
      </c>
      <c r="Z2521" s="203">
        <v>4.03</v>
      </c>
      <c r="AA2521" s="203">
        <v>4.1</v>
      </c>
      <c r="AB2521" s="203">
        <v>3.74</v>
      </c>
      <c r="AC2521" s="203">
        <v>2.92</v>
      </c>
      <c r="AD2521" s="203">
        <v>2.52</v>
      </c>
      <c r="AE2521" s="203">
        <v>2.44</v>
      </c>
      <c r="AF2521" s="203">
        <v>2.32</v>
      </c>
      <c r="AG2521" s="179">
        <v>2.7578683441808</v>
      </c>
      <c r="AH2521" s="179">
        <v>2.82126761646082</v>
      </c>
      <c r="AI2521" s="179">
        <v>3.31789524932096</v>
      </c>
      <c r="AJ2521" s="179">
        <v>3.98358760826116</v>
      </c>
      <c r="AK2521" s="179">
        <v>4.42738251422129</v>
      </c>
      <c r="AL2521" s="179">
        <v>4.25831778814124</v>
      </c>
      <c r="AM2521" s="179">
        <v>4.33228360580126</v>
      </c>
      <c r="AN2521" s="179">
        <v>3.95188797212115</v>
      </c>
      <c r="AO2521" s="179">
        <v>3.0854312509609</v>
      </c>
      <c r="AP2521" s="179">
        <v>2.66276943576077</v>
      </c>
      <c r="AQ2521" s="179">
        <v>2.57823707272075</v>
      </c>
      <c r="AR2521" s="179">
        <v>2.45143852816071</v>
      </c>
      <c r="AS2521" s="177">
        <v>0.8</v>
      </c>
      <c r="AT2521" s="180">
        <v>1.02656402305644</v>
      </c>
      <c r="AU2521" s="181">
        <v>2514</v>
      </c>
    </row>
    <row r="2522" customHeight="1" spans="1:47">
      <c r="A2522" s="184" t="s">
        <v>2837</v>
      </c>
      <c r="B2522" s="185" t="s">
        <v>2868</v>
      </c>
      <c r="C2522" s="167" t="s">
        <v>2870</v>
      </c>
      <c r="D2522" s="186">
        <v>0</v>
      </c>
      <c r="E2522" s="186">
        <v>0.65</v>
      </c>
      <c r="F2522" s="186" t="s">
        <v>160</v>
      </c>
      <c r="G2522" s="186" t="s">
        <v>160</v>
      </c>
      <c r="H2522" s="186" t="s">
        <v>160</v>
      </c>
      <c r="I2522" s="186" t="s">
        <v>160</v>
      </c>
      <c r="J2522" s="186" t="s">
        <v>160</v>
      </c>
      <c r="K2522" s="186" t="s">
        <v>160</v>
      </c>
      <c r="L2522" s="171">
        <v>0.4012</v>
      </c>
      <c r="M2522" s="172">
        <v>461</v>
      </c>
      <c r="N2522" s="173">
        <v>104.73</v>
      </c>
      <c r="O2522" s="173">
        <v>31.47</v>
      </c>
      <c r="Q2522" s="175">
        <v>24.97</v>
      </c>
      <c r="S2522" s="174">
        <f t="shared" si="78"/>
        <v>0.936624</v>
      </c>
      <c r="T2522" s="177">
        <f t="shared" si="79"/>
        <v>-1</v>
      </c>
      <c r="U2522" s="203">
        <v>2.61</v>
      </c>
      <c r="V2522" s="203">
        <v>2.67</v>
      </c>
      <c r="W2522" s="203">
        <v>3.14</v>
      </c>
      <c r="X2522" s="203">
        <v>3.77</v>
      </c>
      <c r="Y2522" s="203">
        <v>4.19</v>
      </c>
      <c r="Z2522" s="203">
        <v>4.03</v>
      </c>
      <c r="AA2522" s="203">
        <v>4.1</v>
      </c>
      <c r="AB2522" s="203">
        <v>3.74</v>
      </c>
      <c r="AC2522" s="203">
        <v>2.92</v>
      </c>
      <c r="AD2522" s="203">
        <v>2.52</v>
      </c>
      <c r="AE2522" s="203">
        <v>2.44</v>
      </c>
      <c r="AF2522" s="203">
        <v>2.32</v>
      </c>
      <c r="AG2522" s="179">
        <v>2.7578683441808</v>
      </c>
      <c r="AH2522" s="179">
        <v>2.82126761646082</v>
      </c>
      <c r="AI2522" s="179">
        <v>3.31789524932096</v>
      </c>
      <c r="AJ2522" s="179">
        <v>3.98358760826116</v>
      </c>
      <c r="AK2522" s="179">
        <v>4.42738251422129</v>
      </c>
      <c r="AL2522" s="179">
        <v>4.25831778814124</v>
      </c>
      <c r="AM2522" s="179">
        <v>4.33228360580126</v>
      </c>
      <c r="AN2522" s="179">
        <v>3.95188797212115</v>
      </c>
      <c r="AO2522" s="179">
        <v>3.0854312509609</v>
      </c>
      <c r="AP2522" s="179">
        <v>2.66276943576077</v>
      </c>
      <c r="AQ2522" s="179">
        <v>2.57823707272075</v>
      </c>
      <c r="AR2522" s="179">
        <v>2.45143852816071</v>
      </c>
      <c r="AS2522" s="177">
        <v>0.8</v>
      </c>
      <c r="AT2522" s="180">
        <v>1.02540506105657</v>
      </c>
      <c r="AU2522" s="181">
        <v>2515</v>
      </c>
    </row>
    <row r="2523" customHeight="1" spans="1:47">
      <c r="A2523" s="184" t="s">
        <v>2837</v>
      </c>
      <c r="B2523" s="185" t="s">
        <v>2868</v>
      </c>
      <c r="C2523" s="167" t="s">
        <v>2871</v>
      </c>
      <c r="D2523" s="186">
        <v>0</v>
      </c>
      <c r="E2523" s="186">
        <v>0.65</v>
      </c>
      <c r="F2523" s="186" t="s">
        <v>160</v>
      </c>
      <c r="G2523" s="186" t="s">
        <v>160</v>
      </c>
      <c r="H2523" s="186" t="s">
        <v>160</v>
      </c>
      <c r="I2523" s="186" t="s">
        <v>160</v>
      </c>
      <c r="J2523" s="186" t="s">
        <v>160</v>
      </c>
      <c r="K2523" s="186" t="s">
        <v>160</v>
      </c>
      <c r="L2523" s="171">
        <v>0.4012</v>
      </c>
      <c r="M2523" s="172">
        <v>453</v>
      </c>
      <c r="N2523" s="173">
        <v>104.75</v>
      </c>
      <c r="O2523" s="173">
        <v>31.47</v>
      </c>
      <c r="Q2523" s="175">
        <v>24.97</v>
      </c>
      <c r="S2523" s="174">
        <f t="shared" si="78"/>
        <v>0.936624</v>
      </c>
      <c r="T2523" s="177">
        <f t="shared" si="79"/>
        <v>-1</v>
      </c>
      <c r="U2523" s="203">
        <v>2.61</v>
      </c>
      <c r="V2523" s="203">
        <v>2.67</v>
      </c>
      <c r="W2523" s="203">
        <v>3.14</v>
      </c>
      <c r="X2523" s="203">
        <v>3.77</v>
      </c>
      <c r="Y2523" s="203">
        <v>4.19</v>
      </c>
      <c r="Z2523" s="203">
        <v>4.03</v>
      </c>
      <c r="AA2523" s="203">
        <v>4.1</v>
      </c>
      <c r="AB2523" s="203">
        <v>3.74</v>
      </c>
      <c r="AC2523" s="203">
        <v>2.92</v>
      </c>
      <c r="AD2523" s="203">
        <v>2.52</v>
      </c>
      <c r="AE2523" s="203">
        <v>2.44</v>
      </c>
      <c r="AF2523" s="203">
        <v>2.32</v>
      </c>
      <c r="AG2523" s="179">
        <v>2.7578683441808</v>
      </c>
      <c r="AH2523" s="179">
        <v>2.82126761646082</v>
      </c>
      <c r="AI2523" s="179">
        <v>3.31789524932096</v>
      </c>
      <c r="AJ2523" s="179">
        <v>3.98358760826116</v>
      </c>
      <c r="AK2523" s="179">
        <v>4.42738251422129</v>
      </c>
      <c r="AL2523" s="179">
        <v>4.25831778814124</v>
      </c>
      <c r="AM2523" s="179">
        <v>4.33228360580126</v>
      </c>
      <c r="AN2523" s="179">
        <v>3.95188797212115</v>
      </c>
      <c r="AO2523" s="179">
        <v>3.0854312509609</v>
      </c>
      <c r="AP2523" s="179">
        <v>2.66276943576077</v>
      </c>
      <c r="AQ2523" s="179">
        <v>2.57823707272075</v>
      </c>
      <c r="AR2523" s="179">
        <v>2.45143852816071</v>
      </c>
      <c r="AS2523" s="177">
        <v>0.8</v>
      </c>
      <c r="AT2523" s="180">
        <v>1.02876278795908</v>
      </c>
      <c r="AU2523" s="181">
        <v>2516</v>
      </c>
    </row>
    <row r="2524" customHeight="1" spans="1:47">
      <c r="A2524" s="184" t="s">
        <v>2837</v>
      </c>
      <c r="B2524" s="185" t="s">
        <v>2868</v>
      </c>
      <c r="C2524" s="167" t="s">
        <v>2872</v>
      </c>
      <c r="D2524" s="186">
        <v>0</v>
      </c>
      <c r="E2524" s="186">
        <v>0.65</v>
      </c>
      <c r="F2524" s="186" t="s">
        <v>160</v>
      </c>
      <c r="G2524" s="186" t="s">
        <v>160</v>
      </c>
      <c r="H2524" s="186" t="s">
        <v>160</v>
      </c>
      <c r="I2524" s="186" t="s">
        <v>160</v>
      </c>
      <c r="J2524" s="186" t="s">
        <v>160</v>
      </c>
      <c r="K2524" s="186" t="s">
        <v>160</v>
      </c>
      <c r="L2524" s="171">
        <v>0.4012</v>
      </c>
      <c r="M2524" s="172">
        <v>383</v>
      </c>
      <c r="N2524" s="173">
        <v>105.08</v>
      </c>
      <c r="O2524" s="173">
        <v>31.1</v>
      </c>
      <c r="Q2524" s="175">
        <v>21.6</v>
      </c>
      <c r="S2524" s="174">
        <f t="shared" si="78"/>
        <v>0.93836</v>
      </c>
      <c r="T2524" s="177">
        <f t="shared" si="79"/>
        <v>-1</v>
      </c>
      <c r="U2524" s="203">
        <v>2.35</v>
      </c>
      <c r="V2524" s="203">
        <v>2.54</v>
      </c>
      <c r="W2524" s="203">
        <v>3.08</v>
      </c>
      <c r="X2524" s="203">
        <v>3.86</v>
      </c>
      <c r="Y2524" s="203">
        <v>4.47</v>
      </c>
      <c r="Z2524" s="203">
        <v>4.18</v>
      </c>
      <c r="AA2524" s="203">
        <v>4.31</v>
      </c>
      <c r="AB2524" s="203">
        <v>4.04</v>
      </c>
      <c r="AC2524" s="203">
        <v>2.97</v>
      </c>
      <c r="AD2524" s="203">
        <v>2.47</v>
      </c>
      <c r="AE2524" s="203">
        <v>2.23</v>
      </c>
      <c r="AF2524" s="203">
        <v>2.01</v>
      </c>
      <c r="AG2524" s="179">
        <v>2.44302229421544</v>
      </c>
      <c r="AH2524" s="179">
        <v>2.64054324566265</v>
      </c>
      <c r="AI2524" s="179">
        <v>3.2019185813547</v>
      </c>
      <c r="AJ2524" s="179">
        <v>4.01279406624323</v>
      </c>
      <c r="AK2524" s="179">
        <v>4.64694027878426</v>
      </c>
      <c r="AL2524" s="179">
        <v>4.34546093183853</v>
      </c>
      <c r="AM2524" s="179">
        <v>4.48060684598661</v>
      </c>
      <c r="AN2524" s="179">
        <v>4.19991917814059</v>
      </c>
      <c r="AO2524" s="179">
        <v>3.08756434630632</v>
      </c>
      <c r="AP2524" s="179">
        <v>2.56777236881367</v>
      </c>
      <c r="AQ2524" s="179">
        <v>2.3182722196172</v>
      </c>
      <c r="AR2524" s="179">
        <v>2.08956374952044</v>
      </c>
      <c r="AS2524" s="177">
        <v>0.8</v>
      </c>
      <c r="AT2524" s="180">
        <v>1.02166444051544</v>
      </c>
      <c r="AU2524" s="181">
        <v>2517</v>
      </c>
    </row>
    <row r="2525" customHeight="1" spans="1:47">
      <c r="A2525" s="184" t="s">
        <v>2837</v>
      </c>
      <c r="B2525" s="185" t="s">
        <v>2868</v>
      </c>
      <c r="C2525" s="167" t="s">
        <v>2873</v>
      </c>
      <c r="D2525" s="186">
        <v>0</v>
      </c>
      <c r="E2525" s="186">
        <v>0.65</v>
      </c>
      <c r="F2525" s="186" t="s">
        <v>160</v>
      </c>
      <c r="G2525" s="186" t="s">
        <v>160</v>
      </c>
      <c r="H2525" s="186" t="s">
        <v>160</v>
      </c>
      <c r="I2525" s="186" t="s">
        <v>160</v>
      </c>
      <c r="J2525" s="186" t="s">
        <v>160</v>
      </c>
      <c r="K2525" s="186" t="s">
        <v>160</v>
      </c>
      <c r="L2525" s="171">
        <v>0.4012</v>
      </c>
      <c r="M2525" s="172">
        <v>375</v>
      </c>
      <c r="N2525" s="173">
        <v>105.38</v>
      </c>
      <c r="O2525" s="173">
        <v>31.22</v>
      </c>
      <c r="Q2525" s="175">
        <v>21.82</v>
      </c>
      <c r="S2525" s="174">
        <f t="shared" si="78"/>
        <v>0.93836</v>
      </c>
      <c r="T2525" s="177">
        <f t="shared" si="79"/>
        <v>-1</v>
      </c>
      <c r="U2525" s="203">
        <v>2.35</v>
      </c>
      <c r="V2525" s="203">
        <v>2.54</v>
      </c>
      <c r="W2525" s="203">
        <v>3.08</v>
      </c>
      <c r="X2525" s="203">
        <v>3.86</v>
      </c>
      <c r="Y2525" s="203">
        <v>4.47</v>
      </c>
      <c r="Z2525" s="203">
        <v>4.18</v>
      </c>
      <c r="AA2525" s="203">
        <v>4.31</v>
      </c>
      <c r="AB2525" s="203">
        <v>4.04</v>
      </c>
      <c r="AC2525" s="203">
        <v>2.97</v>
      </c>
      <c r="AD2525" s="203">
        <v>2.47</v>
      </c>
      <c r="AE2525" s="203">
        <v>2.23</v>
      </c>
      <c r="AF2525" s="203">
        <v>2.01</v>
      </c>
      <c r="AG2525" s="179">
        <v>2.4450257896756</v>
      </c>
      <c r="AH2525" s="179">
        <v>2.64270872586214</v>
      </c>
      <c r="AI2525" s="179">
        <v>3.20454443923441</v>
      </c>
      <c r="AJ2525" s="179">
        <v>4.01608491410546</v>
      </c>
      <c r="AK2525" s="179">
        <v>4.65075118291487</v>
      </c>
      <c r="AL2525" s="179">
        <v>4.34902459610384</v>
      </c>
      <c r="AM2525" s="179">
        <v>4.48428134191568</v>
      </c>
      <c r="AN2525" s="179">
        <v>4.20336348522955</v>
      </c>
      <c r="AO2525" s="179">
        <v>3.09009642354747</v>
      </c>
      <c r="AP2525" s="179">
        <v>2.569878170425</v>
      </c>
      <c r="AQ2525" s="179">
        <v>2.32017340892621</v>
      </c>
      <c r="AR2525" s="179">
        <v>2.09127737755233</v>
      </c>
      <c r="AS2525" s="177">
        <v>0.8</v>
      </c>
      <c r="AT2525" s="180">
        <v>1.05725882830469</v>
      </c>
      <c r="AU2525" s="181">
        <v>2518</v>
      </c>
    </row>
    <row r="2526" customHeight="1" spans="1:47">
      <c r="A2526" s="184" t="s">
        <v>2837</v>
      </c>
      <c r="B2526" s="185" t="s">
        <v>2868</v>
      </c>
      <c r="C2526" s="167" t="s">
        <v>2874</v>
      </c>
      <c r="D2526" s="186">
        <v>0</v>
      </c>
      <c r="E2526" s="186">
        <v>0.65</v>
      </c>
      <c r="F2526" s="186" t="s">
        <v>160</v>
      </c>
      <c r="G2526" s="186" t="s">
        <v>160</v>
      </c>
      <c r="H2526" s="186" t="s">
        <v>160</v>
      </c>
      <c r="I2526" s="186" t="s">
        <v>160</v>
      </c>
      <c r="J2526" s="186" t="s">
        <v>160</v>
      </c>
      <c r="K2526" s="186" t="s">
        <v>160</v>
      </c>
      <c r="L2526" s="171">
        <v>0.4012</v>
      </c>
      <c r="M2526" s="172">
        <v>508</v>
      </c>
      <c r="N2526" s="173">
        <v>104.57</v>
      </c>
      <c r="O2526" s="173">
        <v>31.53</v>
      </c>
      <c r="Q2526" s="175">
        <v>25.13</v>
      </c>
      <c r="S2526" s="174">
        <f t="shared" si="78"/>
        <v>0.936624</v>
      </c>
      <c r="T2526" s="177">
        <f t="shared" si="79"/>
        <v>-1</v>
      </c>
      <c r="U2526" s="203">
        <v>2.61</v>
      </c>
      <c r="V2526" s="203">
        <v>2.67</v>
      </c>
      <c r="W2526" s="203">
        <v>3.14</v>
      </c>
      <c r="X2526" s="203">
        <v>3.77</v>
      </c>
      <c r="Y2526" s="203">
        <v>4.19</v>
      </c>
      <c r="Z2526" s="203">
        <v>4.03</v>
      </c>
      <c r="AA2526" s="203">
        <v>4.1</v>
      </c>
      <c r="AB2526" s="203">
        <v>3.74</v>
      </c>
      <c r="AC2526" s="203">
        <v>2.92</v>
      </c>
      <c r="AD2526" s="203">
        <v>2.52</v>
      </c>
      <c r="AE2526" s="203">
        <v>2.44</v>
      </c>
      <c r="AF2526" s="203">
        <v>2.32</v>
      </c>
      <c r="AG2526" s="179">
        <v>2.75916132834521</v>
      </c>
      <c r="AH2526" s="179">
        <v>2.82259032439912</v>
      </c>
      <c r="AI2526" s="179">
        <v>3.3194507934881</v>
      </c>
      <c r="AJ2526" s="179">
        <v>3.98545525205419</v>
      </c>
      <c r="AK2526" s="179">
        <v>4.42945822443158</v>
      </c>
      <c r="AL2526" s="179">
        <v>4.26031423495447</v>
      </c>
      <c r="AM2526" s="179">
        <v>4.33431473035071</v>
      </c>
      <c r="AN2526" s="179">
        <v>3.95374075402723</v>
      </c>
      <c r="AO2526" s="179">
        <v>3.08687780795709</v>
      </c>
      <c r="AP2526" s="179">
        <v>2.66401783426434</v>
      </c>
      <c r="AQ2526" s="179">
        <v>2.57944583952579</v>
      </c>
      <c r="AR2526" s="179">
        <v>2.45258784741796</v>
      </c>
      <c r="AS2526" s="177">
        <v>0.8</v>
      </c>
      <c r="AT2526" s="180">
        <v>1.05725882830469</v>
      </c>
      <c r="AU2526" s="181">
        <v>2519</v>
      </c>
    </row>
    <row r="2527" customHeight="1" spans="1:47">
      <c r="A2527" s="184" t="s">
        <v>2837</v>
      </c>
      <c r="B2527" s="185" t="s">
        <v>2868</v>
      </c>
      <c r="C2527" s="167" t="s">
        <v>2875</v>
      </c>
      <c r="D2527" s="186">
        <v>0</v>
      </c>
      <c r="E2527" s="186">
        <v>0.65</v>
      </c>
      <c r="F2527" s="186" t="s">
        <v>160</v>
      </c>
      <c r="G2527" s="186" t="s">
        <v>160</v>
      </c>
      <c r="H2527" s="186" t="s">
        <v>160</v>
      </c>
      <c r="I2527" s="186" t="s">
        <v>160</v>
      </c>
      <c r="J2527" s="186" t="s">
        <v>160</v>
      </c>
      <c r="K2527" s="186" t="s">
        <v>160</v>
      </c>
      <c r="L2527" s="171">
        <v>0.4012</v>
      </c>
      <c r="M2527" s="172">
        <v>489</v>
      </c>
      <c r="N2527" s="173">
        <v>105.17</v>
      </c>
      <c r="O2527" s="173">
        <v>31.63</v>
      </c>
      <c r="Q2527" s="175">
        <v>22.33</v>
      </c>
      <c r="S2527" s="174">
        <f t="shared" si="78"/>
        <v>0.93836</v>
      </c>
      <c r="T2527" s="177">
        <f t="shared" si="79"/>
        <v>-1</v>
      </c>
      <c r="U2527" s="203">
        <v>2.35</v>
      </c>
      <c r="V2527" s="203">
        <v>2.54</v>
      </c>
      <c r="W2527" s="203">
        <v>3.08</v>
      </c>
      <c r="X2527" s="203">
        <v>3.86</v>
      </c>
      <c r="Y2527" s="203">
        <v>4.47</v>
      </c>
      <c r="Z2527" s="203">
        <v>4.18</v>
      </c>
      <c r="AA2527" s="203">
        <v>4.31</v>
      </c>
      <c r="AB2527" s="203">
        <v>4.04</v>
      </c>
      <c r="AC2527" s="203">
        <v>2.97</v>
      </c>
      <c r="AD2527" s="203">
        <v>2.47</v>
      </c>
      <c r="AE2527" s="203">
        <v>2.23</v>
      </c>
      <c r="AF2527" s="203">
        <v>2.01</v>
      </c>
      <c r="AG2527" s="179">
        <v>2.45113645082911</v>
      </c>
      <c r="AH2527" s="179">
        <v>2.64931344047061</v>
      </c>
      <c r="AI2527" s="179">
        <v>3.21255330576751</v>
      </c>
      <c r="AJ2527" s="179">
        <v>4.02612200008525</v>
      </c>
      <c r="AK2527" s="179">
        <v>4.66237444051324</v>
      </c>
      <c r="AL2527" s="179">
        <v>4.35989377211305</v>
      </c>
      <c r="AM2527" s="179">
        <v>4.49548855449934</v>
      </c>
      <c r="AN2527" s="179">
        <v>4.21386862185089</v>
      </c>
      <c r="AO2527" s="179">
        <v>3.09781925913296</v>
      </c>
      <c r="AP2527" s="179">
        <v>2.57630086533953</v>
      </c>
      <c r="AQ2527" s="179">
        <v>2.32597203631868</v>
      </c>
      <c r="AR2527" s="179">
        <v>2.09650394304958</v>
      </c>
      <c r="AS2527" s="177">
        <v>0.8</v>
      </c>
      <c r="AT2527" s="180">
        <v>1.05370235755504</v>
      </c>
      <c r="AU2527" s="181">
        <v>2520</v>
      </c>
    </row>
    <row r="2528" customHeight="1" spans="1:47">
      <c r="A2528" s="184" t="s">
        <v>2837</v>
      </c>
      <c r="B2528" s="185" t="s">
        <v>2868</v>
      </c>
      <c r="C2528" s="167" t="s">
        <v>2876</v>
      </c>
      <c r="D2528" s="186">
        <v>0</v>
      </c>
      <c r="E2528" s="186">
        <v>0.65</v>
      </c>
      <c r="F2528" s="186" t="s">
        <v>160</v>
      </c>
      <c r="G2528" s="186" t="s">
        <v>160</v>
      </c>
      <c r="H2528" s="186" t="s">
        <v>160</v>
      </c>
      <c r="I2528" s="186" t="s">
        <v>160</v>
      </c>
      <c r="J2528" s="186" t="s">
        <v>160</v>
      </c>
      <c r="K2528" s="186" t="s">
        <v>160</v>
      </c>
      <c r="L2528" s="171">
        <v>0.4012</v>
      </c>
      <c r="M2528" s="172">
        <v>557</v>
      </c>
      <c r="N2528" s="173">
        <v>104.45</v>
      </c>
      <c r="O2528" s="173">
        <v>31.82</v>
      </c>
      <c r="Q2528" s="175">
        <v>25.52</v>
      </c>
      <c r="S2528" s="174">
        <f t="shared" si="78"/>
        <v>0.936624</v>
      </c>
      <c r="T2528" s="177">
        <f t="shared" si="79"/>
        <v>-1</v>
      </c>
      <c r="U2528" s="203">
        <v>2.61</v>
      </c>
      <c r="V2528" s="203">
        <v>2.67</v>
      </c>
      <c r="W2528" s="203">
        <v>3.14</v>
      </c>
      <c r="X2528" s="203">
        <v>3.77</v>
      </c>
      <c r="Y2528" s="203">
        <v>4.19</v>
      </c>
      <c r="Z2528" s="203">
        <v>4.03</v>
      </c>
      <c r="AA2528" s="203">
        <v>4.1</v>
      </c>
      <c r="AB2528" s="203">
        <v>3.74</v>
      </c>
      <c r="AC2528" s="203">
        <v>2.92</v>
      </c>
      <c r="AD2528" s="203">
        <v>2.52</v>
      </c>
      <c r="AE2528" s="203">
        <v>2.44</v>
      </c>
      <c r="AF2528" s="203">
        <v>2.32</v>
      </c>
      <c r="AG2528" s="179">
        <v>2.76524727105007</v>
      </c>
      <c r="AH2528" s="179">
        <v>2.82881617383283</v>
      </c>
      <c r="AI2528" s="179">
        <v>3.32677257896445</v>
      </c>
      <c r="AJ2528" s="179">
        <v>3.99424605818343</v>
      </c>
      <c r="AK2528" s="179">
        <v>4.43922837766276</v>
      </c>
      <c r="AL2528" s="179">
        <v>4.26971130357539</v>
      </c>
      <c r="AM2528" s="179">
        <v>4.34387502348861</v>
      </c>
      <c r="AN2528" s="179">
        <v>3.96246160679205</v>
      </c>
      <c r="AO2528" s="179">
        <v>3.09368660209433</v>
      </c>
      <c r="AP2528" s="179">
        <v>2.66989391687593</v>
      </c>
      <c r="AQ2528" s="179">
        <v>2.58513537983225</v>
      </c>
      <c r="AR2528" s="179">
        <v>2.45799757426673</v>
      </c>
      <c r="AS2528" s="177">
        <v>0.8</v>
      </c>
      <c r="AT2528" s="180">
        <v>1.05050749804808</v>
      </c>
      <c r="AU2528" s="181">
        <v>2521</v>
      </c>
    </row>
    <row r="2529" customHeight="1" spans="1:47">
      <c r="A2529" s="184" t="s">
        <v>2837</v>
      </c>
      <c r="B2529" s="185" t="s">
        <v>2868</v>
      </c>
      <c r="C2529" s="167" t="s">
        <v>2877</v>
      </c>
      <c r="D2529" s="186">
        <v>0</v>
      </c>
      <c r="E2529" s="186">
        <v>0.65</v>
      </c>
      <c r="F2529" s="186" t="s">
        <v>160</v>
      </c>
      <c r="G2529" s="186" t="s">
        <v>160</v>
      </c>
      <c r="H2529" s="186" t="s">
        <v>160</v>
      </c>
      <c r="I2529" s="186" t="s">
        <v>160</v>
      </c>
      <c r="J2529" s="186" t="s">
        <v>160</v>
      </c>
      <c r="K2529" s="186" t="s">
        <v>160</v>
      </c>
      <c r="L2529" s="171">
        <v>0.4012</v>
      </c>
      <c r="M2529" s="172">
        <v>865</v>
      </c>
      <c r="N2529" s="173">
        <v>104.53</v>
      </c>
      <c r="O2529" s="173">
        <v>32.42</v>
      </c>
      <c r="Q2529" s="175">
        <v>28.92</v>
      </c>
      <c r="S2529" s="174">
        <f t="shared" si="78"/>
        <v>1.038368</v>
      </c>
      <c r="T2529" s="177">
        <f t="shared" si="79"/>
        <v>-1</v>
      </c>
      <c r="U2529" s="203">
        <v>2.93</v>
      </c>
      <c r="V2529" s="203">
        <v>3.09</v>
      </c>
      <c r="W2529" s="203">
        <v>3.53</v>
      </c>
      <c r="X2529" s="203">
        <v>4.19</v>
      </c>
      <c r="Y2529" s="203">
        <v>4.48</v>
      </c>
      <c r="Z2529" s="203">
        <v>4.34</v>
      </c>
      <c r="AA2529" s="203">
        <v>4.4</v>
      </c>
      <c r="AB2529" s="203">
        <v>4.05</v>
      </c>
      <c r="AC2529" s="203">
        <v>3.26</v>
      </c>
      <c r="AD2529" s="203">
        <v>2.84</v>
      </c>
      <c r="AE2529" s="203">
        <v>2.82</v>
      </c>
      <c r="AF2529" s="203">
        <v>2.71</v>
      </c>
      <c r="AG2529" s="179">
        <v>3.17623593947425</v>
      </c>
      <c r="AH2529" s="179">
        <v>3.34968227064008</v>
      </c>
      <c r="AI2529" s="179">
        <v>3.82665968134611</v>
      </c>
      <c r="AJ2529" s="179">
        <v>4.54212579740516</v>
      </c>
      <c r="AK2529" s="179">
        <v>4.85649727264323</v>
      </c>
      <c r="AL2529" s="179">
        <v>4.70473173287312</v>
      </c>
      <c r="AM2529" s="179">
        <v>4.76977410706031</v>
      </c>
      <c r="AN2529" s="179">
        <v>4.39036025763506</v>
      </c>
      <c r="AO2529" s="179">
        <v>3.53396899750378</v>
      </c>
      <c r="AP2529" s="179">
        <v>3.07867237819347</v>
      </c>
      <c r="AQ2529" s="179">
        <v>3.05699158679774</v>
      </c>
      <c r="AR2529" s="179">
        <v>2.93774723412124</v>
      </c>
      <c r="AS2529" s="177">
        <v>0.8</v>
      </c>
      <c r="AT2529" s="180">
        <v>1.05236518321083</v>
      </c>
      <c r="AU2529" s="181">
        <v>2522</v>
      </c>
    </row>
    <row r="2530" customHeight="1" spans="1:47">
      <c r="A2530" s="184" t="s">
        <v>2837</v>
      </c>
      <c r="B2530" s="185" t="s">
        <v>2868</v>
      </c>
      <c r="C2530" s="167" t="s">
        <v>2878</v>
      </c>
      <c r="D2530" s="186">
        <v>0</v>
      </c>
      <c r="E2530" s="186">
        <v>0.65</v>
      </c>
      <c r="F2530" s="186" t="s">
        <v>160</v>
      </c>
      <c r="G2530" s="186" t="s">
        <v>160</v>
      </c>
      <c r="H2530" s="186" t="s">
        <v>160</v>
      </c>
      <c r="I2530" s="186" t="s">
        <v>160</v>
      </c>
      <c r="J2530" s="186" t="s">
        <v>160</v>
      </c>
      <c r="K2530" s="186" t="s">
        <v>160</v>
      </c>
      <c r="L2530" s="171">
        <v>0.4012</v>
      </c>
      <c r="M2530" s="172">
        <v>538</v>
      </c>
      <c r="N2530" s="173">
        <v>104.75</v>
      </c>
      <c r="O2530" s="173">
        <v>31.78</v>
      </c>
      <c r="Q2530" s="175">
        <v>25.38</v>
      </c>
      <c r="S2530" s="174">
        <f t="shared" si="78"/>
        <v>0.936624</v>
      </c>
      <c r="T2530" s="177">
        <f t="shared" si="79"/>
        <v>-1</v>
      </c>
      <c r="U2530" s="203">
        <v>2.61</v>
      </c>
      <c r="V2530" s="203">
        <v>2.67</v>
      </c>
      <c r="W2530" s="203">
        <v>3.14</v>
      </c>
      <c r="X2530" s="203">
        <v>3.77</v>
      </c>
      <c r="Y2530" s="203">
        <v>4.19</v>
      </c>
      <c r="Z2530" s="203">
        <v>4.03</v>
      </c>
      <c r="AA2530" s="203">
        <v>4.1</v>
      </c>
      <c r="AB2530" s="203">
        <v>3.74</v>
      </c>
      <c r="AC2530" s="203">
        <v>2.92</v>
      </c>
      <c r="AD2530" s="203">
        <v>2.52</v>
      </c>
      <c r="AE2530" s="203">
        <v>2.44</v>
      </c>
      <c r="AF2530" s="203">
        <v>2.32</v>
      </c>
      <c r="AG2530" s="179">
        <v>2.76424409368114</v>
      </c>
      <c r="AH2530" s="179">
        <v>2.82778993491518</v>
      </c>
      <c r="AI2530" s="179">
        <v>3.32556569124857</v>
      </c>
      <c r="AJ2530" s="179">
        <v>3.99279702420608</v>
      </c>
      <c r="AK2530" s="179">
        <v>4.43761791284443</v>
      </c>
      <c r="AL2530" s="179">
        <v>4.2681623362203</v>
      </c>
      <c r="AM2530" s="179">
        <v>4.34229915099335</v>
      </c>
      <c r="AN2530" s="179">
        <v>3.96102410358906</v>
      </c>
      <c r="AO2530" s="179">
        <v>3.09256427339039</v>
      </c>
      <c r="AP2530" s="179">
        <v>2.66892533183006</v>
      </c>
      <c r="AQ2530" s="179">
        <v>2.584197543518</v>
      </c>
      <c r="AR2530" s="179">
        <v>2.4571058610499</v>
      </c>
      <c r="AS2530" s="177">
        <v>0.8</v>
      </c>
      <c r="AT2530" s="180">
        <v>1.05507542919707</v>
      </c>
      <c r="AU2530" s="181">
        <v>2523</v>
      </c>
    </row>
    <row r="2531" customHeight="1" spans="1:47">
      <c r="A2531" s="184" t="s">
        <v>2837</v>
      </c>
      <c r="B2531" s="185" t="s">
        <v>2879</v>
      </c>
      <c r="C2531" s="167" t="s">
        <v>2880</v>
      </c>
      <c r="D2531" s="186">
        <v>0</v>
      </c>
      <c r="E2531" s="186">
        <v>0.65</v>
      </c>
      <c r="F2531" s="186" t="s">
        <v>160</v>
      </c>
      <c r="G2531" s="186" t="s">
        <v>160</v>
      </c>
      <c r="H2531" s="186" t="s">
        <v>160</v>
      </c>
      <c r="I2531" s="186" t="s">
        <v>160</v>
      </c>
      <c r="J2531" s="186" t="s">
        <v>160</v>
      </c>
      <c r="K2531" s="186" t="s">
        <v>160</v>
      </c>
      <c r="L2531" s="171">
        <v>0.4012</v>
      </c>
      <c r="M2531" s="172">
        <v>491</v>
      </c>
      <c r="N2531" s="173">
        <v>104.38</v>
      </c>
      <c r="O2531" s="173">
        <v>31.13</v>
      </c>
      <c r="Q2531" s="175">
        <v>24.43</v>
      </c>
      <c r="S2531" s="174">
        <f t="shared" si="78"/>
        <v>0.936624</v>
      </c>
      <c r="T2531" s="177">
        <f t="shared" si="79"/>
        <v>-1</v>
      </c>
      <c r="U2531" s="203">
        <v>2.61</v>
      </c>
      <c r="V2531" s="203">
        <v>2.67</v>
      </c>
      <c r="W2531" s="203">
        <v>3.14</v>
      </c>
      <c r="X2531" s="203">
        <v>3.77</v>
      </c>
      <c r="Y2531" s="203">
        <v>4.19</v>
      </c>
      <c r="Z2531" s="203">
        <v>4.03</v>
      </c>
      <c r="AA2531" s="203">
        <v>4.1</v>
      </c>
      <c r="AB2531" s="203">
        <v>3.74</v>
      </c>
      <c r="AC2531" s="203">
        <v>2.92</v>
      </c>
      <c r="AD2531" s="203">
        <v>2.52</v>
      </c>
      <c r="AE2531" s="203">
        <v>2.44</v>
      </c>
      <c r="AF2531" s="203">
        <v>2.32</v>
      </c>
      <c r="AG2531" s="179">
        <v>2.74999897504228</v>
      </c>
      <c r="AH2531" s="179">
        <v>2.81321734228463</v>
      </c>
      <c r="AI2531" s="179">
        <v>3.30842788568305</v>
      </c>
      <c r="AJ2531" s="179">
        <v>3.97222074172774</v>
      </c>
      <c r="AK2531" s="179">
        <v>4.4147493124242</v>
      </c>
      <c r="AL2531" s="179">
        <v>4.24616699977792</v>
      </c>
      <c r="AM2531" s="179">
        <v>4.31992176156067</v>
      </c>
      <c r="AN2531" s="179">
        <v>3.94061155810656</v>
      </c>
      <c r="AO2531" s="179">
        <v>3.07662720579443</v>
      </c>
      <c r="AP2531" s="179">
        <v>2.65517142417875</v>
      </c>
      <c r="AQ2531" s="179">
        <v>2.57088026785562</v>
      </c>
      <c r="AR2531" s="179">
        <v>2.44444353337091</v>
      </c>
      <c r="AS2531" s="177">
        <v>0.8</v>
      </c>
      <c r="AT2531" s="180">
        <v>1.0540300903457</v>
      </c>
      <c r="AU2531" s="181">
        <v>2524</v>
      </c>
    </row>
    <row r="2532" customHeight="1" spans="1:47">
      <c r="A2532" s="184" t="s">
        <v>2837</v>
      </c>
      <c r="B2532" s="185" t="s">
        <v>2879</v>
      </c>
      <c r="C2532" s="167" t="s">
        <v>2881</v>
      </c>
      <c r="D2532" s="186">
        <v>0</v>
      </c>
      <c r="E2532" s="186">
        <v>0.65</v>
      </c>
      <c r="F2532" s="186" t="s">
        <v>160</v>
      </c>
      <c r="G2532" s="186" t="s">
        <v>160</v>
      </c>
      <c r="H2532" s="186" t="s">
        <v>160</v>
      </c>
      <c r="I2532" s="186" t="s">
        <v>160</v>
      </c>
      <c r="J2532" s="186" t="s">
        <v>160</v>
      </c>
      <c r="K2532" s="186" t="s">
        <v>160</v>
      </c>
      <c r="L2532" s="171">
        <v>0.4012</v>
      </c>
      <c r="M2532" s="172">
        <v>493</v>
      </c>
      <c r="N2532" s="173">
        <v>104.38</v>
      </c>
      <c r="O2532" s="173">
        <v>31.13</v>
      </c>
      <c r="Q2532" s="175">
        <v>24.43</v>
      </c>
      <c r="S2532" s="174">
        <f t="shared" si="78"/>
        <v>0.936624</v>
      </c>
      <c r="T2532" s="177">
        <f t="shared" si="79"/>
        <v>-1</v>
      </c>
      <c r="U2532" s="203">
        <v>2.61</v>
      </c>
      <c r="V2532" s="203">
        <v>2.67</v>
      </c>
      <c r="W2532" s="203">
        <v>3.14</v>
      </c>
      <c r="X2532" s="203">
        <v>3.77</v>
      </c>
      <c r="Y2532" s="203">
        <v>4.19</v>
      </c>
      <c r="Z2532" s="203">
        <v>4.03</v>
      </c>
      <c r="AA2532" s="203">
        <v>4.1</v>
      </c>
      <c r="AB2532" s="203">
        <v>3.74</v>
      </c>
      <c r="AC2532" s="203">
        <v>2.92</v>
      </c>
      <c r="AD2532" s="203">
        <v>2.52</v>
      </c>
      <c r="AE2532" s="203">
        <v>2.44</v>
      </c>
      <c r="AF2532" s="203">
        <v>2.32</v>
      </c>
      <c r="AG2532" s="179">
        <v>2.74999897504228</v>
      </c>
      <c r="AH2532" s="179">
        <v>2.81321734228463</v>
      </c>
      <c r="AI2532" s="179">
        <v>3.30842788568305</v>
      </c>
      <c r="AJ2532" s="179">
        <v>3.97222074172774</v>
      </c>
      <c r="AK2532" s="179">
        <v>4.4147493124242</v>
      </c>
      <c r="AL2532" s="179">
        <v>4.24616699977792</v>
      </c>
      <c r="AM2532" s="179">
        <v>4.31992176156067</v>
      </c>
      <c r="AN2532" s="179">
        <v>3.94061155810656</v>
      </c>
      <c r="AO2532" s="179">
        <v>3.07662720579443</v>
      </c>
      <c r="AP2532" s="179">
        <v>2.65517142417875</v>
      </c>
      <c r="AQ2532" s="179">
        <v>2.57088026785562</v>
      </c>
      <c r="AR2532" s="179">
        <v>2.44444353337091</v>
      </c>
      <c r="AS2532" s="177">
        <v>0.8</v>
      </c>
      <c r="AT2532" s="180">
        <v>1.05585940416636</v>
      </c>
      <c r="AU2532" s="181">
        <v>2525</v>
      </c>
    </row>
    <row r="2533" customHeight="1" spans="1:47">
      <c r="A2533" s="184" t="s">
        <v>2837</v>
      </c>
      <c r="B2533" s="185" t="s">
        <v>2879</v>
      </c>
      <c r="C2533" s="167" t="s">
        <v>2882</v>
      </c>
      <c r="D2533" s="186">
        <v>0</v>
      </c>
      <c r="E2533" s="186">
        <v>0.65</v>
      </c>
      <c r="F2533" s="186" t="s">
        <v>160</v>
      </c>
      <c r="G2533" s="186" t="s">
        <v>160</v>
      </c>
      <c r="H2533" s="186" t="s">
        <v>160</v>
      </c>
      <c r="I2533" s="186" t="s">
        <v>160</v>
      </c>
      <c r="J2533" s="186" t="s">
        <v>160</v>
      </c>
      <c r="K2533" s="186" t="s">
        <v>160</v>
      </c>
      <c r="L2533" s="171">
        <v>0.4012</v>
      </c>
      <c r="M2533" s="172">
        <v>428</v>
      </c>
      <c r="N2533" s="173">
        <v>104.68</v>
      </c>
      <c r="O2533" s="173">
        <v>31.03</v>
      </c>
      <c r="Q2533" s="175">
        <v>24.33</v>
      </c>
      <c r="S2533" s="174">
        <f t="shared" si="78"/>
        <v>0.936624</v>
      </c>
      <c r="T2533" s="177">
        <f t="shared" si="79"/>
        <v>-1</v>
      </c>
      <c r="U2533" s="203">
        <v>2.61</v>
      </c>
      <c r="V2533" s="203">
        <v>2.67</v>
      </c>
      <c r="W2533" s="203">
        <v>3.14</v>
      </c>
      <c r="X2533" s="203">
        <v>3.77</v>
      </c>
      <c r="Y2533" s="203">
        <v>4.19</v>
      </c>
      <c r="Z2533" s="203">
        <v>4.03</v>
      </c>
      <c r="AA2533" s="203">
        <v>4.1</v>
      </c>
      <c r="AB2533" s="203">
        <v>3.74</v>
      </c>
      <c r="AC2533" s="203">
        <v>2.92</v>
      </c>
      <c r="AD2533" s="203">
        <v>2.52</v>
      </c>
      <c r="AE2533" s="203">
        <v>2.44</v>
      </c>
      <c r="AF2533" s="203">
        <v>2.32</v>
      </c>
      <c r="AG2533" s="179">
        <v>2.74828242709988</v>
      </c>
      <c r="AH2533" s="179">
        <v>2.81146133346999</v>
      </c>
      <c r="AI2533" s="179">
        <v>3.30636276670254</v>
      </c>
      <c r="AJ2533" s="179">
        <v>3.96974128358872</v>
      </c>
      <c r="AK2533" s="179">
        <v>4.4119936281795</v>
      </c>
      <c r="AL2533" s="179">
        <v>4.24351654452587</v>
      </c>
      <c r="AM2533" s="179">
        <v>4.31722526862433</v>
      </c>
      <c r="AN2533" s="179">
        <v>3.93815183040366</v>
      </c>
      <c r="AO2533" s="179">
        <v>3.07470677667879</v>
      </c>
      <c r="AP2533" s="179">
        <v>2.65351406754471</v>
      </c>
      <c r="AQ2533" s="179">
        <v>2.5692755257179</v>
      </c>
      <c r="AR2533" s="179">
        <v>2.44291771297767</v>
      </c>
      <c r="AS2533" s="177">
        <v>0.8</v>
      </c>
      <c r="AT2533" s="180">
        <v>1.05800604793549</v>
      </c>
      <c r="AU2533" s="181">
        <v>2526</v>
      </c>
    </row>
    <row r="2534" customHeight="1" spans="1:47">
      <c r="A2534" s="184" t="s">
        <v>2837</v>
      </c>
      <c r="B2534" s="185" t="s">
        <v>2879</v>
      </c>
      <c r="C2534" s="167" t="s">
        <v>2883</v>
      </c>
      <c r="D2534" s="186">
        <v>0</v>
      </c>
      <c r="E2534" s="186">
        <v>0.65</v>
      </c>
      <c r="F2534" s="186" t="s">
        <v>160</v>
      </c>
      <c r="G2534" s="186" t="s">
        <v>160</v>
      </c>
      <c r="H2534" s="186" t="s">
        <v>160</v>
      </c>
      <c r="I2534" s="186" t="s">
        <v>160</v>
      </c>
      <c r="J2534" s="186" t="s">
        <v>160</v>
      </c>
      <c r="K2534" s="186" t="s">
        <v>160</v>
      </c>
      <c r="L2534" s="171">
        <v>0.4012</v>
      </c>
      <c r="M2534" s="172">
        <v>510</v>
      </c>
      <c r="N2534" s="173">
        <v>104.5</v>
      </c>
      <c r="O2534" s="173">
        <v>31.32</v>
      </c>
      <c r="Q2534" s="175">
        <v>24.82</v>
      </c>
      <c r="S2534" s="174">
        <f t="shared" si="78"/>
        <v>0.936624</v>
      </c>
      <c r="T2534" s="177">
        <f t="shared" si="79"/>
        <v>-1</v>
      </c>
      <c r="U2534" s="203">
        <v>2.61</v>
      </c>
      <c r="V2534" s="203">
        <v>2.67</v>
      </c>
      <c r="W2534" s="203">
        <v>3.14</v>
      </c>
      <c r="X2534" s="203">
        <v>3.77</v>
      </c>
      <c r="Y2534" s="203">
        <v>4.19</v>
      </c>
      <c r="Z2534" s="203">
        <v>4.03</v>
      </c>
      <c r="AA2534" s="203">
        <v>4.1</v>
      </c>
      <c r="AB2534" s="203">
        <v>3.74</v>
      </c>
      <c r="AC2534" s="203">
        <v>2.92</v>
      </c>
      <c r="AD2534" s="203">
        <v>2.52</v>
      </c>
      <c r="AE2534" s="203">
        <v>2.44</v>
      </c>
      <c r="AF2534" s="203">
        <v>2.32</v>
      </c>
      <c r="AG2534" s="179">
        <v>2.75445754112643</v>
      </c>
      <c r="AH2534" s="179">
        <v>2.81777840414083</v>
      </c>
      <c r="AI2534" s="179">
        <v>3.31379183108697</v>
      </c>
      <c r="AJ2534" s="179">
        <v>3.97866089273817</v>
      </c>
      <c r="AK2534" s="179">
        <v>4.42190693383898</v>
      </c>
      <c r="AL2534" s="179">
        <v>4.25305129913391</v>
      </c>
      <c r="AM2534" s="179">
        <v>4.32692563931738</v>
      </c>
      <c r="AN2534" s="179">
        <v>3.94700046123097</v>
      </c>
      <c r="AO2534" s="179">
        <v>3.0816153333675</v>
      </c>
      <c r="AP2534" s="179">
        <v>2.65947624660483</v>
      </c>
      <c r="AQ2534" s="179">
        <v>2.57504842925229</v>
      </c>
      <c r="AR2534" s="179">
        <v>2.44840670322349</v>
      </c>
      <c r="AS2534" s="177">
        <v>0.8</v>
      </c>
      <c r="AT2534" s="180">
        <v>1.05962304027402</v>
      </c>
      <c r="AU2534" s="181">
        <v>2527</v>
      </c>
    </row>
    <row r="2535" customHeight="1" spans="1:47">
      <c r="A2535" s="184" t="s">
        <v>2837</v>
      </c>
      <c r="B2535" s="185" t="s">
        <v>2879</v>
      </c>
      <c r="C2535" s="167" t="s">
        <v>2884</v>
      </c>
      <c r="D2535" s="186">
        <v>0</v>
      </c>
      <c r="E2535" s="186">
        <v>0.65</v>
      </c>
      <c r="F2535" s="186" t="s">
        <v>160</v>
      </c>
      <c r="G2535" s="186" t="s">
        <v>160</v>
      </c>
      <c r="H2535" s="186" t="s">
        <v>160</v>
      </c>
      <c r="I2535" s="186" t="s">
        <v>160</v>
      </c>
      <c r="J2535" s="186" t="s">
        <v>160</v>
      </c>
      <c r="K2535" s="186" t="s">
        <v>160</v>
      </c>
      <c r="L2535" s="171">
        <v>0.4012</v>
      </c>
      <c r="M2535" s="172">
        <v>478</v>
      </c>
      <c r="N2535" s="173">
        <v>104.28</v>
      </c>
      <c r="O2535" s="173">
        <v>30.98</v>
      </c>
      <c r="Q2535" s="175">
        <v>21.98</v>
      </c>
      <c r="S2535" s="174">
        <f t="shared" si="78"/>
        <v>0.929576</v>
      </c>
      <c r="T2535" s="177">
        <f t="shared" si="79"/>
        <v>-1</v>
      </c>
      <c r="U2535" s="203">
        <v>2.35</v>
      </c>
      <c r="V2535" s="203">
        <v>2.6</v>
      </c>
      <c r="W2535" s="203">
        <v>3.14</v>
      </c>
      <c r="X2535" s="203">
        <v>3.93</v>
      </c>
      <c r="Y2535" s="203">
        <v>4.28</v>
      </c>
      <c r="Z2535" s="203">
        <v>4.08</v>
      </c>
      <c r="AA2535" s="203">
        <v>4.2</v>
      </c>
      <c r="AB2535" s="203">
        <v>3.9</v>
      </c>
      <c r="AC2535" s="203">
        <v>2.96</v>
      </c>
      <c r="AD2535" s="203">
        <v>2.46</v>
      </c>
      <c r="AE2535" s="203">
        <v>2.22</v>
      </c>
      <c r="AF2535" s="203">
        <v>2.04</v>
      </c>
      <c r="AG2535" s="179">
        <v>2.44598440579361</v>
      </c>
      <c r="AH2535" s="179">
        <v>2.70619551279293</v>
      </c>
      <c r="AI2535" s="179">
        <v>3.26825150391146</v>
      </c>
      <c r="AJ2535" s="179">
        <v>4.09051860202931</v>
      </c>
      <c r="AK2535" s="179">
        <v>4.45481415182836</v>
      </c>
      <c r="AL2535" s="179">
        <v>4.2466452662289</v>
      </c>
      <c r="AM2535" s="179">
        <v>4.37154659758858</v>
      </c>
      <c r="AN2535" s="179">
        <v>4.05929326918939</v>
      </c>
      <c r="AO2535" s="179">
        <v>3.08089950687195</v>
      </c>
      <c r="AP2535" s="179">
        <v>2.56047729287331</v>
      </c>
      <c r="AQ2535" s="179">
        <v>2.31067463015396</v>
      </c>
      <c r="AR2535" s="179">
        <v>2.12332263311445</v>
      </c>
      <c r="AS2535" s="177">
        <v>0.8</v>
      </c>
      <c r="AT2535" s="180">
        <v>1.0559419113336</v>
      </c>
      <c r="AU2535" s="181">
        <v>2528</v>
      </c>
    </row>
    <row r="2536" customHeight="1" spans="1:47">
      <c r="A2536" s="184" t="s">
        <v>2837</v>
      </c>
      <c r="B2536" s="185" t="s">
        <v>2879</v>
      </c>
      <c r="C2536" s="167" t="s">
        <v>2885</v>
      </c>
      <c r="D2536" s="186">
        <v>0</v>
      </c>
      <c r="E2536" s="186">
        <v>0.65</v>
      </c>
      <c r="F2536" s="186" t="s">
        <v>160</v>
      </c>
      <c r="G2536" s="186" t="s">
        <v>160</v>
      </c>
      <c r="H2536" s="186" t="s">
        <v>160</v>
      </c>
      <c r="I2536" s="186" t="s">
        <v>160</v>
      </c>
      <c r="J2536" s="186" t="s">
        <v>160</v>
      </c>
      <c r="K2536" s="186" t="s">
        <v>160</v>
      </c>
      <c r="L2536" s="171">
        <v>0.4012</v>
      </c>
      <c r="M2536" s="172">
        <v>527</v>
      </c>
      <c r="N2536" s="173">
        <v>104.17</v>
      </c>
      <c r="O2536" s="173">
        <v>31.13</v>
      </c>
      <c r="Q2536" s="175">
        <v>24.43</v>
      </c>
      <c r="S2536" s="174">
        <f t="shared" si="78"/>
        <v>0.936624</v>
      </c>
      <c r="T2536" s="177">
        <f t="shared" si="79"/>
        <v>-1</v>
      </c>
      <c r="U2536" s="203">
        <v>2.61</v>
      </c>
      <c r="V2536" s="203">
        <v>2.67</v>
      </c>
      <c r="W2536" s="203">
        <v>3.14</v>
      </c>
      <c r="X2536" s="203">
        <v>3.77</v>
      </c>
      <c r="Y2536" s="203">
        <v>4.19</v>
      </c>
      <c r="Z2536" s="203">
        <v>4.03</v>
      </c>
      <c r="AA2536" s="203">
        <v>4.1</v>
      </c>
      <c r="AB2536" s="203">
        <v>3.74</v>
      </c>
      <c r="AC2536" s="203">
        <v>2.92</v>
      </c>
      <c r="AD2536" s="203">
        <v>2.52</v>
      </c>
      <c r="AE2536" s="203">
        <v>2.44</v>
      </c>
      <c r="AF2536" s="203">
        <v>2.32</v>
      </c>
      <c r="AG2536" s="179">
        <v>2.74999897504228</v>
      </c>
      <c r="AH2536" s="179">
        <v>2.81321734228463</v>
      </c>
      <c r="AI2536" s="179">
        <v>3.30842788568305</v>
      </c>
      <c r="AJ2536" s="179">
        <v>3.97222074172774</v>
      </c>
      <c r="AK2536" s="179">
        <v>4.4147493124242</v>
      </c>
      <c r="AL2536" s="179">
        <v>4.24616699977792</v>
      </c>
      <c r="AM2536" s="179">
        <v>4.31992176156067</v>
      </c>
      <c r="AN2536" s="179">
        <v>3.94061155810656</v>
      </c>
      <c r="AO2536" s="179">
        <v>3.07662720579443</v>
      </c>
      <c r="AP2536" s="179">
        <v>2.65517142417875</v>
      </c>
      <c r="AQ2536" s="179">
        <v>2.57088026785562</v>
      </c>
      <c r="AR2536" s="179">
        <v>2.44444353337091</v>
      </c>
      <c r="AS2536" s="177">
        <v>0.8</v>
      </c>
      <c r="AT2536" s="180">
        <v>1.04506228279121</v>
      </c>
      <c r="AU2536" s="181">
        <v>2529</v>
      </c>
    </row>
    <row r="2537" customHeight="1" spans="1:47">
      <c r="A2537" s="184" t="s">
        <v>2837</v>
      </c>
      <c r="B2537" s="185" t="s">
        <v>2879</v>
      </c>
      <c r="C2537" s="167" t="s">
        <v>2886</v>
      </c>
      <c r="D2537" s="186">
        <v>0</v>
      </c>
      <c r="E2537" s="186">
        <v>0.65</v>
      </c>
      <c r="F2537" s="186" t="s">
        <v>160</v>
      </c>
      <c r="G2537" s="186" t="s">
        <v>160</v>
      </c>
      <c r="H2537" s="186" t="s">
        <v>160</v>
      </c>
      <c r="I2537" s="186" t="s">
        <v>160</v>
      </c>
      <c r="J2537" s="186" t="s">
        <v>160</v>
      </c>
      <c r="K2537" s="186" t="s">
        <v>160</v>
      </c>
      <c r="L2537" s="171">
        <v>0.4012</v>
      </c>
      <c r="M2537" s="172">
        <v>588</v>
      </c>
      <c r="N2537" s="173">
        <v>104.2</v>
      </c>
      <c r="O2537" s="173">
        <v>31.35</v>
      </c>
      <c r="Q2537" s="175">
        <v>24.85</v>
      </c>
      <c r="S2537" s="174">
        <f t="shared" si="78"/>
        <v>0.936624</v>
      </c>
      <c r="T2537" s="177">
        <f t="shared" si="79"/>
        <v>-1</v>
      </c>
      <c r="U2537" s="203">
        <v>2.61</v>
      </c>
      <c r="V2537" s="203">
        <v>2.67</v>
      </c>
      <c r="W2537" s="203">
        <v>3.14</v>
      </c>
      <c r="X2537" s="203">
        <v>3.77</v>
      </c>
      <c r="Y2537" s="203">
        <v>4.19</v>
      </c>
      <c r="Z2537" s="203">
        <v>4.03</v>
      </c>
      <c r="AA2537" s="203">
        <v>4.1</v>
      </c>
      <c r="AB2537" s="203">
        <v>3.74</v>
      </c>
      <c r="AC2537" s="203">
        <v>2.92</v>
      </c>
      <c r="AD2537" s="203">
        <v>2.52</v>
      </c>
      <c r="AE2537" s="203">
        <v>2.44</v>
      </c>
      <c r="AF2537" s="203">
        <v>2.32</v>
      </c>
      <c r="AG2537" s="179">
        <v>2.75490339773484</v>
      </c>
      <c r="AH2537" s="179">
        <v>2.81823451032645</v>
      </c>
      <c r="AI2537" s="179">
        <v>3.31432822562736</v>
      </c>
      <c r="AJ2537" s="179">
        <v>3.97930490783922</v>
      </c>
      <c r="AK2537" s="179">
        <v>4.42262269598046</v>
      </c>
      <c r="AL2537" s="179">
        <v>4.25373972906951</v>
      </c>
      <c r="AM2537" s="179">
        <v>4.32762602709305</v>
      </c>
      <c r="AN2537" s="179">
        <v>3.94763935154341</v>
      </c>
      <c r="AO2537" s="179">
        <v>3.0821141461248</v>
      </c>
      <c r="AP2537" s="179">
        <v>2.65990672884743</v>
      </c>
      <c r="AQ2537" s="179">
        <v>2.57546524539196</v>
      </c>
      <c r="AR2537" s="179">
        <v>2.44880302020875</v>
      </c>
      <c r="AS2537" s="177">
        <v>0.8</v>
      </c>
      <c r="AT2537" s="180">
        <v>1.02613527636712</v>
      </c>
      <c r="AU2537" s="181">
        <v>2530</v>
      </c>
    </row>
    <row r="2538" customHeight="1" spans="1:47">
      <c r="A2538" s="184" t="s">
        <v>2837</v>
      </c>
      <c r="B2538" s="185" t="s">
        <v>2887</v>
      </c>
      <c r="C2538" s="167" t="s">
        <v>2888</v>
      </c>
      <c r="D2538" s="186">
        <v>0</v>
      </c>
      <c r="E2538" s="186">
        <v>0.65</v>
      </c>
      <c r="F2538" s="186" t="s">
        <v>160</v>
      </c>
      <c r="G2538" s="186" t="s">
        <v>160</v>
      </c>
      <c r="H2538" s="186" t="s">
        <v>160</v>
      </c>
      <c r="I2538" s="186" t="s">
        <v>160</v>
      </c>
      <c r="J2538" s="186" t="s">
        <v>160</v>
      </c>
      <c r="K2538" s="186" t="s">
        <v>160</v>
      </c>
      <c r="L2538" s="171">
        <v>0.4012</v>
      </c>
      <c r="M2538" s="172">
        <v>338</v>
      </c>
      <c r="N2538" s="173">
        <v>106.08</v>
      </c>
      <c r="O2538" s="173">
        <v>30.78</v>
      </c>
      <c r="Q2538" s="175">
        <v>18.48</v>
      </c>
      <c r="S2538" s="174">
        <f t="shared" si="78"/>
        <v>0.912392</v>
      </c>
      <c r="T2538" s="177">
        <f t="shared" si="79"/>
        <v>-1</v>
      </c>
      <c r="U2538" s="203">
        <v>1.95</v>
      </c>
      <c r="V2538" s="203">
        <v>2.32</v>
      </c>
      <c r="W2538" s="203">
        <v>3.08</v>
      </c>
      <c r="X2538" s="203">
        <v>3.76</v>
      </c>
      <c r="Y2538" s="203">
        <v>4.15</v>
      </c>
      <c r="Z2538" s="203">
        <v>4.01</v>
      </c>
      <c r="AA2538" s="203">
        <v>4.57</v>
      </c>
      <c r="AB2538" s="203">
        <v>4.38</v>
      </c>
      <c r="AC2538" s="203">
        <v>3.12</v>
      </c>
      <c r="AD2538" s="203">
        <v>2.35</v>
      </c>
      <c r="AE2538" s="203">
        <v>1.99</v>
      </c>
      <c r="AF2538" s="203">
        <v>1.75</v>
      </c>
      <c r="AG2538" s="179">
        <v>2.00160150461644</v>
      </c>
      <c r="AH2538" s="179">
        <v>2.38139255933853</v>
      </c>
      <c r="AI2538" s="179">
        <v>3.16150391498391</v>
      </c>
      <c r="AJ2538" s="179">
        <v>3.85949828582451</v>
      </c>
      <c r="AK2538" s="179">
        <v>4.2598185867478</v>
      </c>
      <c r="AL2538" s="179">
        <v>4.11611386333944</v>
      </c>
      <c r="AM2538" s="179">
        <v>4.69093275697288</v>
      </c>
      <c r="AN2538" s="179">
        <v>4.49590491806153</v>
      </c>
      <c r="AO2538" s="179">
        <v>3.2025624073863</v>
      </c>
      <c r="AP2538" s="179">
        <v>2.41218642864032</v>
      </c>
      <c r="AQ2538" s="179">
        <v>2.04265999701883</v>
      </c>
      <c r="AR2538" s="179">
        <v>1.79630904260449</v>
      </c>
      <c r="AS2538" s="177">
        <v>0.8</v>
      </c>
      <c r="AT2538" s="180">
        <v>1.04981972483632</v>
      </c>
      <c r="AU2538" s="181">
        <v>2531</v>
      </c>
    </row>
    <row r="2539" customHeight="1" spans="1:47">
      <c r="A2539" s="184" t="s">
        <v>2837</v>
      </c>
      <c r="B2539" s="185" t="s">
        <v>2887</v>
      </c>
      <c r="C2539" s="167" t="s">
        <v>2889</v>
      </c>
      <c r="D2539" s="186">
        <v>0</v>
      </c>
      <c r="E2539" s="186">
        <v>0.65</v>
      </c>
      <c r="F2539" s="186" t="s">
        <v>160</v>
      </c>
      <c r="G2539" s="186" t="s">
        <v>160</v>
      </c>
      <c r="H2539" s="186" t="s">
        <v>160</v>
      </c>
      <c r="I2539" s="186" t="s">
        <v>160</v>
      </c>
      <c r="J2539" s="186" t="s">
        <v>160</v>
      </c>
      <c r="K2539" s="186" t="s">
        <v>160</v>
      </c>
      <c r="L2539" s="171">
        <v>0.4012</v>
      </c>
      <c r="M2539" s="172">
        <v>274</v>
      </c>
      <c r="N2539" s="173">
        <v>106.08</v>
      </c>
      <c r="O2539" s="173">
        <v>30.78</v>
      </c>
      <c r="Q2539" s="175">
        <v>18.48</v>
      </c>
      <c r="S2539" s="174">
        <f t="shared" si="78"/>
        <v>0.912392</v>
      </c>
      <c r="T2539" s="177">
        <f t="shared" si="79"/>
        <v>-1</v>
      </c>
      <c r="U2539" s="203">
        <v>1.95</v>
      </c>
      <c r="V2539" s="203">
        <v>2.32</v>
      </c>
      <c r="W2539" s="203">
        <v>3.08</v>
      </c>
      <c r="X2539" s="203">
        <v>3.76</v>
      </c>
      <c r="Y2539" s="203">
        <v>4.15</v>
      </c>
      <c r="Z2539" s="203">
        <v>4.01</v>
      </c>
      <c r="AA2539" s="203">
        <v>4.57</v>
      </c>
      <c r="AB2539" s="203">
        <v>4.38</v>
      </c>
      <c r="AC2539" s="203">
        <v>3.12</v>
      </c>
      <c r="AD2539" s="203">
        <v>2.35</v>
      </c>
      <c r="AE2539" s="203">
        <v>1.99</v>
      </c>
      <c r="AF2539" s="203">
        <v>1.75</v>
      </c>
      <c r="AG2539" s="179">
        <v>2.00160150461644</v>
      </c>
      <c r="AH2539" s="179">
        <v>2.38139255933853</v>
      </c>
      <c r="AI2539" s="179">
        <v>3.16150391498391</v>
      </c>
      <c r="AJ2539" s="179">
        <v>3.85949828582451</v>
      </c>
      <c r="AK2539" s="179">
        <v>4.2598185867478</v>
      </c>
      <c r="AL2539" s="179">
        <v>4.11611386333944</v>
      </c>
      <c r="AM2539" s="179">
        <v>4.69093275697288</v>
      </c>
      <c r="AN2539" s="179">
        <v>4.49590491806153</v>
      </c>
      <c r="AO2539" s="179">
        <v>3.2025624073863</v>
      </c>
      <c r="AP2539" s="179">
        <v>2.41218642864032</v>
      </c>
      <c r="AQ2539" s="179">
        <v>2.04265999701883</v>
      </c>
      <c r="AR2539" s="179">
        <v>1.79630904260449</v>
      </c>
      <c r="AS2539" s="177">
        <v>0.8</v>
      </c>
      <c r="AT2539" s="180">
        <v>1.02804887024362</v>
      </c>
      <c r="AU2539" s="181">
        <v>2532</v>
      </c>
    </row>
    <row r="2540" customHeight="1" spans="1:47">
      <c r="A2540" s="184" t="s">
        <v>2837</v>
      </c>
      <c r="B2540" s="185" t="s">
        <v>2887</v>
      </c>
      <c r="C2540" s="167" t="s">
        <v>2890</v>
      </c>
      <c r="D2540" s="186">
        <v>0</v>
      </c>
      <c r="E2540" s="186">
        <v>0.65</v>
      </c>
      <c r="F2540" s="186" t="s">
        <v>160</v>
      </c>
      <c r="G2540" s="186" t="s">
        <v>160</v>
      </c>
      <c r="H2540" s="186" t="s">
        <v>160</v>
      </c>
      <c r="I2540" s="186" t="s">
        <v>160</v>
      </c>
      <c r="J2540" s="186" t="s">
        <v>160</v>
      </c>
      <c r="K2540" s="186" t="s">
        <v>160</v>
      </c>
      <c r="L2540" s="171">
        <v>0.4012</v>
      </c>
      <c r="M2540" s="172">
        <v>290</v>
      </c>
      <c r="N2540" s="173">
        <v>106.1</v>
      </c>
      <c r="O2540" s="173">
        <v>30.77</v>
      </c>
      <c r="Q2540" s="175">
        <v>18.47</v>
      </c>
      <c r="S2540" s="174">
        <f t="shared" si="78"/>
        <v>0.912392</v>
      </c>
      <c r="T2540" s="177">
        <f t="shared" si="79"/>
        <v>-1</v>
      </c>
      <c r="U2540" s="203">
        <v>1.95</v>
      </c>
      <c r="V2540" s="203">
        <v>2.32</v>
      </c>
      <c r="W2540" s="203">
        <v>3.08</v>
      </c>
      <c r="X2540" s="203">
        <v>3.76</v>
      </c>
      <c r="Y2540" s="203">
        <v>4.15</v>
      </c>
      <c r="Z2540" s="203">
        <v>4.01</v>
      </c>
      <c r="AA2540" s="203">
        <v>4.57</v>
      </c>
      <c r="AB2540" s="203">
        <v>4.38</v>
      </c>
      <c r="AC2540" s="203">
        <v>3.12</v>
      </c>
      <c r="AD2540" s="203">
        <v>2.35</v>
      </c>
      <c r="AE2540" s="203">
        <v>1.99</v>
      </c>
      <c r="AF2540" s="203">
        <v>1.75</v>
      </c>
      <c r="AG2540" s="179">
        <v>2.00153311296022</v>
      </c>
      <c r="AH2540" s="179">
        <v>2.38131119080395</v>
      </c>
      <c r="AI2540" s="179">
        <v>3.16139589123973</v>
      </c>
      <c r="AJ2540" s="179">
        <v>3.85936641268227</v>
      </c>
      <c r="AK2540" s="179">
        <v>4.25967303527431</v>
      </c>
      <c r="AL2540" s="179">
        <v>4.11597322203614</v>
      </c>
      <c r="AM2540" s="179">
        <v>4.69077247498882</v>
      </c>
      <c r="AN2540" s="179">
        <v>4.49575129987988</v>
      </c>
      <c r="AO2540" s="179">
        <v>3.20245298073635</v>
      </c>
      <c r="AP2540" s="179">
        <v>2.41210400792642</v>
      </c>
      <c r="AQ2540" s="179">
        <v>2.04259020245684</v>
      </c>
      <c r="AR2540" s="179">
        <v>1.79624766547712</v>
      </c>
      <c r="AS2540" s="177">
        <v>0.8</v>
      </c>
      <c r="AT2540" s="180">
        <v>1.02587031721498</v>
      </c>
      <c r="AU2540" s="181">
        <v>2533</v>
      </c>
    </row>
    <row r="2541" customHeight="1" spans="1:47">
      <c r="A2541" s="184" t="s">
        <v>2837</v>
      </c>
      <c r="B2541" s="185" t="s">
        <v>2887</v>
      </c>
      <c r="C2541" s="167" t="s">
        <v>2891</v>
      </c>
      <c r="D2541" s="186">
        <v>0</v>
      </c>
      <c r="E2541" s="186">
        <v>0.65</v>
      </c>
      <c r="F2541" s="186" t="s">
        <v>160</v>
      </c>
      <c r="G2541" s="186" t="s">
        <v>160</v>
      </c>
      <c r="H2541" s="186" t="s">
        <v>160</v>
      </c>
      <c r="I2541" s="186" t="s">
        <v>160</v>
      </c>
      <c r="J2541" s="186" t="s">
        <v>160</v>
      </c>
      <c r="K2541" s="186" t="s">
        <v>160</v>
      </c>
      <c r="L2541" s="171">
        <v>0.4012</v>
      </c>
      <c r="M2541" s="172">
        <v>276</v>
      </c>
      <c r="N2541" s="173">
        <v>106.05</v>
      </c>
      <c r="O2541" s="173">
        <v>30.77</v>
      </c>
      <c r="Q2541" s="175">
        <v>18.47</v>
      </c>
      <c r="S2541" s="174">
        <f t="shared" si="78"/>
        <v>0.912392</v>
      </c>
      <c r="T2541" s="177">
        <f t="shared" si="79"/>
        <v>-1</v>
      </c>
      <c r="U2541" s="203">
        <v>1.95</v>
      </c>
      <c r="V2541" s="203">
        <v>2.32</v>
      </c>
      <c r="W2541" s="203">
        <v>3.08</v>
      </c>
      <c r="X2541" s="203">
        <v>3.76</v>
      </c>
      <c r="Y2541" s="203">
        <v>4.15</v>
      </c>
      <c r="Z2541" s="203">
        <v>4.01</v>
      </c>
      <c r="AA2541" s="203">
        <v>4.57</v>
      </c>
      <c r="AB2541" s="203">
        <v>4.38</v>
      </c>
      <c r="AC2541" s="203">
        <v>3.12</v>
      </c>
      <c r="AD2541" s="203">
        <v>2.35</v>
      </c>
      <c r="AE2541" s="203">
        <v>1.99</v>
      </c>
      <c r="AF2541" s="203">
        <v>1.75</v>
      </c>
      <c r="AG2541" s="179">
        <v>2.00153311296022</v>
      </c>
      <c r="AH2541" s="179">
        <v>2.38131119080395</v>
      </c>
      <c r="AI2541" s="179">
        <v>3.16139589123973</v>
      </c>
      <c r="AJ2541" s="179">
        <v>3.85936641268227</v>
      </c>
      <c r="AK2541" s="179">
        <v>4.25967303527431</v>
      </c>
      <c r="AL2541" s="179">
        <v>4.11597322203614</v>
      </c>
      <c r="AM2541" s="179">
        <v>4.69077247498882</v>
      </c>
      <c r="AN2541" s="179">
        <v>4.49575129987988</v>
      </c>
      <c r="AO2541" s="179">
        <v>3.20245298073635</v>
      </c>
      <c r="AP2541" s="179">
        <v>2.41210400792642</v>
      </c>
      <c r="AQ2541" s="179">
        <v>2.04259020245684</v>
      </c>
      <c r="AR2541" s="179">
        <v>1.79624766547712</v>
      </c>
      <c r="AS2541" s="177">
        <v>0.8</v>
      </c>
      <c r="AT2541" s="180">
        <v>1.01925556473468</v>
      </c>
      <c r="AU2541" s="181">
        <v>2534</v>
      </c>
    </row>
    <row r="2542" customHeight="1" spans="1:47">
      <c r="A2542" s="184" t="s">
        <v>2837</v>
      </c>
      <c r="B2542" s="185" t="s">
        <v>2887</v>
      </c>
      <c r="C2542" s="167" t="s">
        <v>2892</v>
      </c>
      <c r="D2542" s="186">
        <v>0</v>
      </c>
      <c r="E2542" s="186">
        <v>0.65</v>
      </c>
      <c r="F2542" s="186" t="s">
        <v>160</v>
      </c>
      <c r="G2542" s="186" t="s">
        <v>160</v>
      </c>
      <c r="H2542" s="186" t="s">
        <v>160</v>
      </c>
      <c r="I2542" s="186" t="s">
        <v>160</v>
      </c>
      <c r="J2542" s="186" t="s">
        <v>160</v>
      </c>
      <c r="K2542" s="186" t="s">
        <v>160</v>
      </c>
      <c r="L2542" s="171">
        <v>0.4012</v>
      </c>
      <c r="M2542" s="172">
        <v>375</v>
      </c>
      <c r="N2542" s="173">
        <v>106.07</v>
      </c>
      <c r="O2542" s="173">
        <v>31.35</v>
      </c>
      <c r="Q2542" s="175">
        <v>20.75</v>
      </c>
      <c r="S2542" s="174">
        <f t="shared" si="78"/>
        <v>0.947504</v>
      </c>
      <c r="T2542" s="177">
        <f t="shared" si="79"/>
        <v>-1</v>
      </c>
      <c r="U2542" s="203">
        <v>2.16</v>
      </c>
      <c r="V2542" s="203">
        <v>2.49</v>
      </c>
      <c r="W2542" s="203">
        <v>3.12</v>
      </c>
      <c r="X2542" s="203">
        <v>3.83</v>
      </c>
      <c r="Y2542" s="203">
        <v>4.41</v>
      </c>
      <c r="Z2542" s="203">
        <v>4.28</v>
      </c>
      <c r="AA2542" s="203">
        <v>4.52</v>
      </c>
      <c r="AB2542" s="203">
        <v>4.37</v>
      </c>
      <c r="AC2542" s="203">
        <v>3.15</v>
      </c>
      <c r="AD2542" s="203">
        <v>2.49</v>
      </c>
      <c r="AE2542" s="203">
        <v>2.17</v>
      </c>
      <c r="AF2542" s="203">
        <v>1.89</v>
      </c>
      <c r="AG2542" s="179">
        <v>2.23749067022408</v>
      </c>
      <c r="AH2542" s="179">
        <v>2.57932952261943</v>
      </c>
      <c r="AI2542" s="179">
        <v>3.23193096810145</v>
      </c>
      <c r="AJ2542" s="179">
        <v>3.96740243840659</v>
      </c>
      <c r="AK2542" s="179">
        <v>4.56821011837417</v>
      </c>
      <c r="AL2542" s="179">
        <v>4.43354632803661</v>
      </c>
      <c r="AM2542" s="179">
        <v>4.68215640250595</v>
      </c>
      <c r="AN2542" s="179">
        <v>4.52677510596261</v>
      </c>
      <c r="AO2542" s="179">
        <v>3.26300722741012</v>
      </c>
      <c r="AP2542" s="179">
        <v>2.57932952261943</v>
      </c>
      <c r="AQ2542" s="179">
        <v>2.24784942332697</v>
      </c>
      <c r="AR2542" s="179">
        <v>1.95780433644607</v>
      </c>
      <c r="AS2542" s="177">
        <v>0.8</v>
      </c>
      <c r="AT2542" s="180">
        <v>1.02949949126793</v>
      </c>
      <c r="AU2542" s="181">
        <v>2535</v>
      </c>
    </row>
    <row r="2543" customHeight="1" spans="1:47">
      <c r="A2543" s="184" t="s">
        <v>2837</v>
      </c>
      <c r="B2543" s="185" t="s">
        <v>2887</v>
      </c>
      <c r="C2543" s="167" t="s">
        <v>2893</v>
      </c>
      <c r="D2543" s="186">
        <v>0</v>
      </c>
      <c r="E2543" s="186">
        <v>0.65</v>
      </c>
      <c r="F2543" s="186" t="s">
        <v>160</v>
      </c>
      <c r="G2543" s="186" t="s">
        <v>160</v>
      </c>
      <c r="H2543" s="186" t="s">
        <v>160</v>
      </c>
      <c r="I2543" s="186" t="s">
        <v>160</v>
      </c>
      <c r="J2543" s="186" t="s">
        <v>160</v>
      </c>
      <c r="K2543" s="186" t="s">
        <v>160</v>
      </c>
      <c r="L2543" s="171">
        <v>0.4012</v>
      </c>
      <c r="M2543" s="172">
        <v>339</v>
      </c>
      <c r="N2543" s="173">
        <v>106.57</v>
      </c>
      <c r="O2543" s="173">
        <v>31.08</v>
      </c>
      <c r="Q2543" s="175">
        <v>20.38</v>
      </c>
      <c r="S2543" s="174">
        <f t="shared" si="78"/>
        <v>0.947504</v>
      </c>
      <c r="T2543" s="177">
        <f t="shared" si="79"/>
        <v>-1</v>
      </c>
      <c r="U2543" s="203">
        <v>2.16</v>
      </c>
      <c r="V2543" s="203">
        <v>2.49</v>
      </c>
      <c r="W2543" s="203">
        <v>3.12</v>
      </c>
      <c r="X2543" s="203">
        <v>3.83</v>
      </c>
      <c r="Y2543" s="203">
        <v>4.41</v>
      </c>
      <c r="Z2543" s="203">
        <v>4.28</v>
      </c>
      <c r="AA2543" s="203">
        <v>4.52</v>
      </c>
      <c r="AB2543" s="203">
        <v>4.37</v>
      </c>
      <c r="AC2543" s="203">
        <v>3.15</v>
      </c>
      <c r="AD2543" s="203">
        <v>2.49</v>
      </c>
      <c r="AE2543" s="203">
        <v>2.17</v>
      </c>
      <c r="AF2543" s="203">
        <v>1.89</v>
      </c>
      <c r="AG2543" s="179">
        <v>2.23433560174944</v>
      </c>
      <c r="AH2543" s="179">
        <v>2.57569242979449</v>
      </c>
      <c r="AI2543" s="179">
        <v>3.22737364697141</v>
      </c>
      <c r="AJ2543" s="179">
        <v>3.9618080345835</v>
      </c>
      <c r="AK2543" s="179">
        <v>4.56176852023844</v>
      </c>
      <c r="AL2543" s="179">
        <v>4.4272946182813</v>
      </c>
      <c r="AM2543" s="179">
        <v>4.67555412958679</v>
      </c>
      <c r="AN2543" s="179">
        <v>4.52039193502086</v>
      </c>
      <c r="AO2543" s="179">
        <v>3.2584060858846</v>
      </c>
      <c r="AP2543" s="179">
        <v>2.57569242979449</v>
      </c>
      <c r="AQ2543" s="179">
        <v>2.24467974805383</v>
      </c>
      <c r="AR2543" s="179">
        <v>1.95504365153076</v>
      </c>
      <c r="AS2543" s="177">
        <v>0.8</v>
      </c>
      <c r="AT2543" s="180">
        <v>1.02456760138368</v>
      </c>
      <c r="AU2543" s="181">
        <v>2536</v>
      </c>
    </row>
    <row r="2544" customHeight="1" spans="1:47">
      <c r="A2544" s="184" t="s">
        <v>2837</v>
      </c>
      <c r="B2544" s="185" t="s">
        <v>2887</v>
      </c>
      <c r="C2544" s="167" t="s">
        <v>2894</v>
      </c>
      <c r="D2544" s="186">
        <v>0</v>
      </c>
      <c r="E2544" s="186">
        <v>0.65</v>
      </c>
      <c r="F2544" s="186" t="s">
        <v>160</v>
      </c>
      <c r="G2544" s="186" t="s">
        <v>160</v>
      </c>
      <c r="H2544" s="186" t="s">
        <v>160</v>
      </c>
      <c r="I2544" s="186" t="s">
        <v>160</v>
      </c>
      <c r="J2544" s="186" t="s">
        <v>160</v>
      </c>
      <c r="K2544" s="186" t="s">
        <v>160</v>
      </c>
      <c r="L2544" s="171">
        <v>0.4012</v>
      </c>
      <c r="M2544" s="172">
        <v>317</v>
      </c>
      <c r="N2544" s="173">
        <v>106.42</v>
      </c>
      <c r="O2544" s="173">
        <v>31.03</v>
      </c>
      <c r="Q2544" s="175">
        <v>20.33</v>
      </c>
      <c r="S2544" s="174">
        <f t="shared" si="78"/>
        <v>0.947504</v>
      </c>
      <c r="T2544" s="177">
        <f t="shared" si="79"/>
        <v>-1</v>
      </c>
      <c r="U2544" s="203">
        <v>2.16</v>
      </c>
      <c r="V2544" s="203">
        <v>2.49</v>
      </c>
      <c r="W2544" s="203">
        <v>3.12</v>
      </c>
      <c r="X2544" s="203">
        <v>3.83</v>
      </c>
      <c r="Y2544" s="203">
        <v>4.41</v>
      </c>
      <c r="Z2544" s="203">
        <v>4.28</v>
      </c>
      <c r="AA2544" s="203">
        <v>4.52</v>
      </c>
      <c r="AB2544" s="203">
        <v>4.37</v>
      </c>
      <c r="AC2544" s="203">
        <v>3.15</v>
      </c>
      <c r="AD2544" s="203">
        <v>2.49</v>
      </c>
      <c r="AE2544" s="203">
        <v>2.17</v>
      </c>
      <c r="AF2544" s="203">
        <v>1.89</v>
      </c>
      <c r="AG2544" s="179">
        <v>2.23358786875834</v>
      </c>
      <c r="AH2544" s="179">
        <v>2.57483045981864</v>
      </c>
      <c r="AI2544" s="179">
        <v>3.22629358820649</v>
      </c>
      <c r="AJ2544" s="179">
        <v>3.96048219321502</v>
      </c>
      <c r="AK2544" s="179">
        <v>4.56024189871494</v>
      </c>
      <c r="AL2544" s="179">
        <v>4.42581299920634</v>
      </c>
      <c r="AM2544" s="179">
        <v>4.67398942906837</v>
      </c>
      <c r="AN2544" s="179">
        <v>4.5188791604046</v>
      </c>
      <c r="AO2544" s="179">
        <v>3.25731564193924</v>
      </c>
      <c r="AP2544" s="179">
        <v>2.57483045981864</v>
      </c>
      <c r="AQ2544" s="179">
        <v>2.24392855333592</v>
      </c>
      <c r="AR2544" s="179">
        <v>1.95438938516355</v>
      </c>
      <c r="AS2544" s="177">
        <v>0.8</v>
      </c>
      <c r="AT2544" s="180">
        <v>1.02249318891621</v>
      </c>
      <c r="AU2544" s="181">
        <v>2537</v>
      </c>
    </row>
    <row r="2545" customHeight="1" spans="1:47">
      <c r="A2545" s="184" t="s">
        <v>2837</v>
      </c>
      <c r="B2545" s="185" t="s">
        <v>2887</v>
      </c>
      <c r="C2545" s="167" t="s">
        <v>2895</v>
      </c>
      <c r="D2545" s="186">
        <v>0</v>
      </c>
      <c r="E2545" s="186">
        <v>0.65</v>
      </c>
      <c r="F2545" s="186" t="s">
        <v>160</v>
      </c>
      <c r="G2545" s="186" t="s">
        <v>160</v>
      </c>
      <c r="H2545" s="186" t="s">
        <v>160</v>
      </c>
      <c r="I2545" s="186" t="s">
        <v>160</v>
      </c>
      <c r="J2545" s="186" t="s">
        <v>160</v>
      </c>
      <c r="K2545" s="186" t="s">
        <v>160</v>
      </c>
      <c r="L2545" s="171">
        <v>0.4012</v>
      </c>
      <c r="M2545" s="172">
        <v>361</v>
      </c>
      <c r="N2545" s="173">
        <v>106.28</v>
      </c>
      <c r="O2545" s="173">
        <v>31.27</v>
      </c>
      <c r="Q2545" s="175">
        <v>20.57</v>
      </c>
      <c r="S2545" s="174">
        <f t="shared" si="78"/>
        <v>0.947504</v>
      </c>
      <c r="T2545" s="177">
        <f t="shared" si="79"/>
        <v>-1</v>
      </c>
      <c r="U2545" s="203">
        <v>2.16</v>
      </c>
      <c r="V2545" s="203">
        <v>2.49</v>
      </c>
      <c r="W2545" s="203">
        <v>3.12</v>
      </c>
      <c r="X2545" s="203">
        <v>3.83</v>
      </c>
      <c r="Y2545" s="203">
        <v>4.41</v>
      </c>
      <c r="Z2545" s="203">
        <v>4.28</v>
      </c>
      <c r="AA2545" s="203">
        <v>4.52</v>
      </c>
      <c r="AB2545" s="203">
        <v>4.37</v>
      </c>
      <c r="AC2545" s="203">
        <v>3.15</v>
      </c>
      <c r="AD2545" s="203">
        <v>2.49</v>
      </c>
      <c r="AE2545" s="203">
        <v>2.17</v>
      </c>
      <c r="AF2545" s="203">
        <v>1.89</v>
      </c>
      <c r="AG2545" s="179">
        <v>2.2364146642125</v>
      </c>
      <c r="AH2545" s="179">
        <v>2.57808912680052</v>
      </c>
      <c r="AI2545" s="179">
        <v>3.23037673719583</v>
      </c>
      <c r="AJ2545" s="179">
        <v>3.96549452033976</v>
      </c>
      <c r="AK2545" s="179">
        <v>4.56601327276719</v>
      </c>
      <c r="AL2545" s="179">
        <v>4.43141424205069</v>
      </c>
      <c r="AM2545" s="179">
        <v>4.67990476029653</v>
      </c>
      <c r="AN2545" s="179">
        <v>4.52459818639288</v>
      </c>
      <c r="AO2545" s="179">
        <v>3.26143805197656</v>
      </c>
      <c r="AP2545" s="179">
        <v>2.57808912680052</v>
      </c>
      <c r="AQ2545" s="179">
        <v>2.24676843580608</v>
      </c>
      <c r="AR2545" s="179">
        <v>1.95686283118594</v>
      </c>
      <c r="AS2545" s="177">
        <v>0.8</v>
      </c>
      <c r="AT2545" s="180">
        <v>1.02249318891621</v>
      </c>
      <c r="AU2545" s="181">
        <v>2538</v>
      </c>
    </row>
    <row r="2546" customHeight="1" spans="1:47">
      <c r="A2546" s="184" t="s">
        <v>2837</v>
      </c>
      <c r="B2546" s="185" t="s">
        <v>2887</v>
      </c>
      <c r="C2546" s="167" t="s">
        <v>2896</v>
      </c>
      <c r="D2546" s="186">
        <v>0</v>
      </c>
      <c r="E2546" s="186">
        <v>0.65</v>
      </c>
      <c r="F2546" s="186" t="s">
        <v>160</v>
      </c>
      <c r="G2546" s="186" t="s">
        <v>160</v>
      </c>
      <c r="H2546" s="186" t="s">
        <v>160</v>
      </c>
      <c r="I2546" s="186" t="s">
        <v>160</v>
      </c>
      <c r="J2546" s="186" t="s">
        <v>160</v>
      </c>
      <c r="K2546" s="186" t="s">
        <v>160</v>
      </c>
      <c r="L2546" s="171">
        <v>0.4012</v>
      </c>
      <c r="M2546" s="172">
        <v>351</v>
      </c>
      <c r="N2546" s="173">
        <v>105.88</v>
      </c>
      <c r="O2546" s="173">
        <v>31</v>
      </c>
      <c r="Q2546" s="175">
        <v>21.5</v>
      </c>
      <c r="S2546" s="174">
        <f t="shared" si="78"/>
        <v>0.93836</v>
      </c>
      <c r="T2546" s="177">
        <f t="shared" si="79"/>
        <v>-1</v>
      </c>
      <c r="U2546" s="203">
        <v>2.35</v>
      </c>
      <c r="V2546" s="203">
        <v>2.54</v>
      </c>
      <c r="W2546" s="203">
        <v>3.08</v>
      </c>
      <c r="X2546" s="203">
        <v>3.86</v>
      </c>
      <c r="Y2546" s="203">
        <v>4.47</v>
      </c>
      <c r="Z2546" s="203">
        <v>4.18</v>
      </c>
      <c r="AA2546" s="203">
        <v>4.31</v>
      </c>
      <c r="AB2546" s="203">
        <v>4.04</v>
      </c>
      <c r="AC2546" s="203">
        <v>2.97</v>
      </c>
      <c r="AD2546" s="203">
        <v>2.47</v>
      </c>
      <c r="AE2546" s="203">
        <v>2.23</v>
      </c>
      <c r="AF2546" s="203">
        <v>2.01</v>
      </c>
      <c r="AG2546" s="179">
        <v>2.44161984739332</v>
      </c>
      <c r="AH2546" s="179">
        <v>2.639027409523</v>
      </c>
      <c r="AI2546" s="179">
        <v>3.20008048083891</v>
      </c>
      <c r="AJ2546" s="179">
        <v>4.01049047273967</v>
      </c>
      <c r="AK2546" s="179">
        <v>4.64427264589283</v>
      </c>
      <c r="AL2546" s="179">
        <v>4.34296636685281</v>
      </c>
      <c r="AM2546" s="179">
        <v>4.47803469883627</v>
      </c>
      <c r="AN2546" s="179">
        <v>4.19750816317831</v>
      </c>
      <c r="AO2546" s="179">
        <v>3.08579189223752</v>
      </c>
      <c r="AP2546" s="179">
        <v>2.56629830768575</v>
      </c>
      <c r="AQ2546" s="179">
        <v>2.3169413871009</v>
      </c>
      <c r="AR2546" s="179">
        <v>2.08836420989812</v>
      </c>
      <c r="AS2546" s="177">
        <v>0.8</v>
      </c>
      <c r="AT2546" s="180">
        <v>1.02189514253439</v>
      </c>
      <c r="AU2546" s="181">
        <v>2539</v>
      </c>
    </row>
    <row r="2547" customHeight="1" spans="1:47">
      <c r="A2547" s="184" t="s">
        <v>2837</v>
      </c>
      <c r="B2547" s="185" t="s">
        <v>2887</v>
      </c>
      <c r="C2547" s="167" t="s">
        <v>2897</v>
      </c>
      <c r="D2547" s="186">
        <v>0</v>
      </c>
      <c r="E2547" s="186">
        <v>0.65</v>
      </c>
      <c r="F2547" s="186" t="s">
        <v>160</v>
      </c>
      <c r="G2547" s="186" t="s">
        <v>160</v>
      </c>
      <c r="H2547" s="186" t="s">
        <v>160</v>
      </c>
      <c r="I2547" s="186" t="s">
        <v>160</v>
      </c>
      <c r="J2547" s="186" t="s">
        <v>160</v>
      </c>
      <c r="K2547" s="186" t="s">
        <v>160</v>
      </c>
      <c r="L2547" s="171">
        <v>0.4012</v>
      </c>
      <c r="M2547" s="172">
        <v>364</v>
      </c>
      <c r="N2547" s="173">
        <v>106</v>
      </c>
      <c r="O2547" s="173">
        <v>31.55</v>
      </c>
      <c r="Q2547" s="175">
        <v>20.95</v>
      </c>
      <c r="S2547" s="174">
        <f t="shared" si="78"/>
        <v>0.947504</v>
      </c>
      <c r="T2547" s="177">
        <f t="shared" si="79"/>
        <v>-1</v>
      </c>
      <c r="U2547" s="203">
        <v>2.16</v>
      </c>
      <c r="V2547" s="203">
        <v>2.49</v>
      </c>
      <c r="W2547" s="203">
        <v>3.12</v>
      </c>
      <c r="X2547" s="203">
        <v>3.83</v>
      </c>
      <c r="Y2547" s="203">
        <v>4.41</v>
      </c>
      <c r="Z2547" s="203">
        <v>4.28</v>
      </c>
      <c r="AA2547" s="203">
        <v>4.52</v>
      </c>
      <c r="AB2547" s="203">
        <v>4.37</v>
      </c>
      <c r="AC2547" s="203">
        <v>3.15</v>
      </c>
      <c r="AD2547" s="203">
        <v>2.49</v>
      </c>
      <c r="AE2547" s="203">
        <v>2.17</v>
      </c>
      <c r="AF2547" s="203">
        <v>1.89</v>
      </c>
      <c r="AG2547" s="179">
        <v>2.24002566743782</v>
      </c>
      <c r="AH2547" s="179">
        <v>2.58225181107415</v>
      </c>
      <c r="AI2547" s="179">
        <v>3.23559263074351</v>
      </c>
      <c r="AJ2547" s="179">
        <v>3.97189736402168</v>
      </c>
      <c r="AK2547" s="179">
        <v>4.57338573768554</v>
      </c>
      <c r="AL2547" s="179">
        <v>4.43856937807123</v>
      </c>
      <c r="AM2547" s="179">
        <v>4.68746111889765</v>
      </c>
      <c r="AN2547" s="179">
        <v>4.53190378088114</v>
      </c>
      <c r="AO2547" s="179">
        <v>3.26670409834681</v>
      </c>
      <c r="AP2547" s="179">
        <v>2.58225181107415</v>
      </c>
      <c r="AQ2547" s="179">
        <v>2.25039615663892</v>
      </c>
      <c r="AR2547" s="179">
        <v>1.96002245900809</v>
      </c>
      <c r="AS2547" s="177">
        <v>0.8</v>
      </c>
      <c r="AT2547" s="180">
        <v>1.02470776467297</v>
      </c>
      <c r="AU2547" s="181">
        <v>2540</v>
      </c>
    </row>
    <row r="2548" customHeight="1" spans="1:47">
      <c r="A2548" s="184" t="s">
        <v>2837</v>
      </c>
      <c r="B2548" s="185" t="s">
        <v>2898</v>
      </c>
      <c r="C2548" s="167" t="s">
        <v>2899</v>
      </c>
      <c r="D2548" s="186">
        <v>0</v>
      </c>
      <c r="E2548" s="186">
        <v>0.65</v>
      </c>
      <c r="F2548" s="186" t="s">
        <v>160</v>
      </c>
      <c r="G2548" s="186" t="s">
        <v>160</v>
      </c>
      <c r="H2548" s="186" t="s">
        <v>160</v>
      </c>
      <c r="I2548" s="186" t="s">
        <v>160</v>
      </c>
      <c r="J2548" s="186" t="s">
        <v>160</v>
      </c>
      <c r="K2548" s="186" t="s">
        <v>160</v>
      </c>
      <c r="L2548" s="171">
        <v>0.4012</v>
      </c>
      <c r="M2548" s="172">
        <v>301</v>
      </c>
      <c r="N2548" s="173">
        <v>106.63</v>
      </c>
      <c r="O2548" s="173">
        <v>30.47</v>
      </c>
      <c r="Q2548" s="175">
        <v>18.07</v>
      </c>
      <c r="S2548" s="174">
        <f t="shared" si="78"/>
        <v>0.912392</v>
      </c>
      <c r="T2548" s="177">
        <f t="shared" si="79"/>
        <v>-1</v>
      </c>
      <c r="U2548" s="203">
        <v>1.95</v>
      </c>
      <c r="V2548" s="203">
        <v>2.32</v>
      </c>
      <c r="W2548" s="203">
        <v>3.08</v>
      </c>
      <c r="X2548" s="203">
        <v>3.76</v>
      </c>
      <c r="Y2548" s="203">
        <v>4.15</v>
      </c>
      <c r="Z2548" s="203">
        <v>4.01</v>
      </c>
      <c r="AA2548" s="203">
        <v>4.57</v>
      </c>
      <c r="AB2548" s="203">
        <v>4.38</v>
      </c>
      <c r="AC2548" s="203">
        <v>3.12</v>
      </c>
      <c r="AD2548" s="203">
        <v>2.35</v>
      </c>
      <c r="AE2548" s="203">
        <v>1.99</v>
      </c>
      <c r="AF2548" s="203">
        <v>1.75</v>
      </c>
      <c r="AG2548" s="179">
        <v>1.9984212926023</v>
      </c>
      <c r="AH2548" s="179">
        <v>2.37760892248069</v>
      </c>
      <c r="AI2548" s="179">
        <v>3.15648081087953</v>
      </c>
      <c r="AJ2548" s="179">
        <v>3.85336618471008</v>
      </c>
      <c r="AK2548" s="179">
        <v>4.25305044323054</v>
      </c>
      <c r="AL2548" s="179">
        <v>4.10957404273602</v>
      </c>
      <c r="AM2548" s="179">
        <v>4.68347964471411</v>
      </c>
      <c r="AN2548" s="179">
        <v>4.4887616726144</v>
      </c>
      <c r="AO2548" s="179">
        <v>3.19747406816368</v>
      </c>
      <c r="AP2548" s="179">
        <v>2.4083538654438</v>
      </c>
      <c r="AQ2548" s="179">
        <v>2.03941454988645</v>
      </c>
      <c r="AR2548" s="179">
        <v>1.79345500618155</v>
      </c>
      <c r="AS2548" s="177">
        <v>0.8</v>
      </c>
      <c r="AT2548" s="180">
        <v>1.02668368640548</v>
      </c>
      <c r="AU2548" s="181">
        <v>2541</v>
      </c>
    </row>
    <row r="2549" customHeight="1" spans="1:47">
      <c r="A2549" s="184" t="s">
        <v>2837</v>
      </c>
      <c r="B2549" s="185" t="s">
        <v>2898</v>
      </c>
      <c r="C2549" s="167" t="s">
        <v>2900</v>
      </c>
      <c r="D2549" s="186">
        <v>0</v>
      </c>
      <c r="E2549" s="186">
        <v>0.65</v>
      </c>
      <c r="F2549" s="186" t="s">
        <v>160</v>
      </c>
      <c r="G2549" s="186" t="s">
        <v>160</v>
      </c>
      <c r="H2549" s="186" t="s">
        <v>160</v>
      </c>
      <c r="I2549" s="186" t="s">
        <v>160</v>
      </c>
      <c r="J2549" s="186" t="s">
        <v>160</v>
      </c>
      <c r="K2549" s="186" t="s">
        <v>160</v>
      </c>
      <c r="L2549" s="171">
        <v>0.4012</v>
      </c>
      <c r="M2549" s="172">
        <v>301</v>
      </c>
      <c r="N2549" s="173">
        <v>106.63</v>
      </c>
      <c r="O2549" s="173">
        <v>30.47</v>
      </c>
      <c r="Q2549" s="175">
        <v>18.07</v>
      </c>
      <c r="S2549" s="174">
        <f t="shared" si="78"/>
        <v>0.912392</v>
      </c>
      <c r="T2549" s="177">
        <f t="shared" si="79"/>
        <v>-1</v>
      </c>
      <c r="U2549" s="203">
        <v>1.95</v>
      </c>
      <c r="V2549" s="203">
        <v>2.32</v>
      </c>
      <c r="W2549" s="203">
        <v>3.08</v>
      </c>
      <c r="X2549" s="203">
        <v>3.76</v>
      </c>
      <c r="Y2549" s="203">
        <v>4.15</v>
      </c>
      <c r="Z2549" s="203">
        <v>4.01</v>
      </c>
      <c r="AA2549" s="203">
        <v>4.57</v>
      </c>
      <c r="AB2549" s="203">
        <v>4.38</v>
      </c>
      <c r="AC2549" s="203">
        <v>3.12</v>
      </c>
      <c r="AD2549" s="203">
        <v>2.35</v>
      </c>
      <c r="AE2549" s="203">
        <v>1.99</v>
      </c>
      <c r="AF2549" s="203">
        <v>1.75</v>
      </c>
      <c r="AG2549" s="179">
        <v>1.9984212926023</v>
      </c>
      <c r="AH2549" s="179">
        <v>2.37760892248069</v>
      </c>
      <c r="AI2549" s="179">
        <v>3.15648081087953</v>
      </c>
      <c r="AJ2549" s="179">
        <v>3.85336618471008</v>
      </c>
      <c r="AK2549" s="179">
        <v>4.25305044323054</v>
      </c>
      <c r="AL2549" s="179">
        <v>4.10957404273602</v>
      </c>
      <c r="AM2549" s="179">
        <v>4.68347964471411</v>
      </c>
      <c r="AN2549" s="179">
        <v>4.4887616726144</v>
      </c>
      <c r="AO2549" s="179">
        <v>3.19747406816368</v>
      </c>
      <c r="AP2549" s="179">
        <v>2.4083538654438</v>
      </c>
      <c r="AQ2549" s="179">
        <v>2.03941454988645</v>
      </c>
      <c r="AR2549" s="179">
        <v>1.79345500618155</v>
      </c>
      <c r="AS2549" s="177">
        <v>0.8</v>
      </c>
      <c r="AT2549" s="180">
        <v>1.02826025220855</v>
      </c>
      <c r="AU2549" s="181">
        <v>2542</v>
      </c>
    </row>
    <row r="2550" customHeight="1" spans="1:47">
      <c r="A2550" s="184" t="s">
        <v>2837</v>
      </c>
      <c r="B2550" s="185" t="s">
        <v>2898</v>
      </c>
      <c r="C2550" s="167" t="s">
        <v>2901</v>
      </c>
      <c r="D2550" s="186">
        <v>0</v>
      </c>
      <c r="E2550" s="186">
        <v>0.65</v>
      </c>
      <c r="F2550" s="186" t="s">
        <v>160</v>
      </c>
      <c r="G2550" s="186" t="s">
        <v>160</v>
      </c>
      <c r="H2550" s="186" t="s">
        <v>160</v>
      </c>
      <c r="I2550" s="186" t="s">
        <v>160</v>
      </c>
      <c r="J2550" s="186" t="s">
        <v>160</v>
      </c>
      <c r="K2550" s="186" t="s">
        <v>160</v>
      </c>
      <c r="L2550" s="171">
        <v>0.4012</v>
      </c>
      <c r="M2550" s="172">
        <v>387</v>
      </c>
      <c r="N2550" s="173">
        <v>106.43</v>
      </c>
      <c r="O2550" s="173">
        <v>30.55</v>
      </c>
      <c r="Q2550" s="175">
        <v>18.15</v>
      </c>
      <c r="S2550" s="174">
        <f t="shared" si="78"/>
        <v>0.912392</v>
      </c>
      <c r="T2550" s="177">
        <f t="shared" si="79"/>
        <v>-1</v>
      </c>
      <c r="U2550" s="203">
        <v>1.95</v>
      </c>
      <c r="V2550" s="203">
        <v>2.32</v>
      </c>
      <c r="W2550" s="203">
        <v>3.08</v>
      </c>
      <c r="X2550" s="203">
        <v>3.76</v>
      </c>
      <c r="Y2550" s="203">
        <v>4.15</v>
      </c>
      <c r="Z2550" s="203">
        <v>4.01</v>
      </c>
      <c r="AA2550" s="203">
        <v>4.57</v>
      </c>
      <c r="AB2550" s="203">
        <v>4.38</v>
      </c>
      <c r="AC2550" s="203">
        <v>3.12</v>
      </c>
      <c r="AD2550" s="203">
        <v>2.35</v>
      </c>
      <c r="AE2550" s="203">
        <v>1.99</v>
      </c>
      <c r="AF2550" s="203">
        <v>1.75</v>
      </c>
      <c r="AG2550" s="179">
        <v>1.99920779664881</v>
      </c>
      <c r="AH2550" s="179">
        <v>2.37854466062833</v>
      </c>
      <c r="AI2550" s="179">
        <v>3.15772308393761</v>
      </c>
      <c r="AJ2550" s="179">
        <v>3.85488272584591</v>
      </c>
      <c r="AK2550" s="179">
        <v>4.25472428517567</v>
      </c>
      <c r="AL2550" s="179">
        <v>4.11119141772396</v>
      </c>
      <c r="AM2550" s="179">
        <v>4.6853228875308</v>
      </c>
      <c r="AN2550" s="179">
        <v>4.49052828170348</v>
      </c>
      <c r="AO2550" s="179">
        <v>3.19873247463809</v>
      </c>
      <c r="AP2550" s="179">
        <v>2.40930170365369</v>
      </c>
      <c r="AQ2550" s="179">
        <v>2.0402171873493</v>
      </c>
      <c r="AR2550" s="179">
        <v>1.79416084314637</v>
      </c>
      <c r="AS2550" s="177">
        <v>0.8</v>
      </c>
      <c r="AT2550" s="180">
        <v>1.02908917867203</v>
      </c>
      <c r="AU2550" s="181">
        <v>2543</v>
      </c>
    </row>
    <row r="2551" customHeight="1" spans="1:47">
      <c r="A2551" s="184" t="s">
        <v>2837</v>
      </c>
      <c r="B2551" s="185" t="s">
        <v>2898</v>
      </c>
      <c r="C2551" s="167" t="s">
        <v>2902</v>
      </c>
      <c r="D2551" s="186">
        <v>0</v>
      </c>
      <c r="E2551" s="186">
        <v>0.65</v>
      </c>
      <c r="F2551" s="186" t="s">
        <v>160</v>
      </c>
      <c r="G2551" s="186" t="s">
        <v>160</v>
      </c>
      <c r="H2551" s="186" t="s">
        <v>160</v>
      </c>
      <c r="I2551" s="186" t="s">
        <v>160</v>
      </c>
      <c r="J2551" s="186" t="s">
        <v>160</v>
      </c>
      <c r="K2551" s="186" t="s">
        <v>160</v>
      </c>
      <c r="L2551" s="171">
        <v>0.4012</v>
      </c>
      <c r="M2551" s="172">
        <v>288</v>
      </c>
      <c r="N2551" s="173">
        <v>106.28</v>
      </c>
      <c r="O2551" s="173">
        <v>30.35</v>
      </c>
      <c r="Q2551" s="175">
        <v>17.95</v>
      </c>
      <c r="S2551" s="174">
        <f t="shared" si="78"/>
        <v>0.912392</v>
      </c>
      <c r="T2551" s="177">
        <f t="shared" si="79"/>
        <v>-1</v>
      </c>
      <c r="U2551" s="203">
        <v>1.95</v>
      </c>
      <c r="V2551" s="203">
        <v>2.32</v>
      </c>
      <c r="W2551" s="203">
        <v>3.08</v>
      </c>
      <c r="X2551" s="203">
        <v>3.76</v>
      </c>
      <c r="Y2551" s="203">
        <v>4.15</v>
      </c>
      <c r="Z2551" s="203">
        <v>4.01</v>
      </c>
      <c r="AA2551" s="203">
        <v>4.57</v>
      </c>
      <c r="AB2551" s="203">
        <v>4.38</v>
      </c>
      <c r="AC2551" s="203">
        <v>3.12</v>
      </c>
      <c r="AD2551" s="203">
        <v>2.35</v>
      </c>
      <c r="AE2551" s="203">
        <v>1.99</v>
      </c>
      <c r="AF2551" s="203">
        <v>1.75</v>
      </c>
      <c r="AG2551" s="179">
        <v>1.9976347885558</v>
      </c>
      <c r="AH2551" s="179">
        <v>2.37667318433305</v>
      </c>
      <c r="AI2551" s="179">
        <v>3.15523853782146</v>
      </c>
      <c r="AJ2551" s="179">
        <v>3.85184964357425</v>
      </c>
      <c r="AK2551" s="179">
        <v>4.25137660128541</v>
      </c>
      <c r="AL2551" s="179">
        <v>4.10795666774807</v>
      </c>
      <c r="AM2551" s="179">
        <v>4.68163640189743</v>
      </c>
      <c r="AN2551" s="179">
        <v>4.48699506352533</v>
      </c>
      <c r="AO2551" s="179">
        <v>3.19621566168927</v>
      </c>
      <c r="AP2551" s="179">
        <v>2.40740602723391</v>
      </c>
      <c r="AQ2551" s="179">
        <v>2.03861191242361</v>
      </c>
      <c r="AR2551" s="179">
        <v>1.79274916921674</v>
      </c>
      <c r="AS2551" s="177">
        <v>0.8</v>
      </c>
      <c r="AT2551" s="180">
        <v>1.02249318891621</v>
      </c>
      <c r="AU2551" s="181">
        <v>2544</v>
      </c>
    </row>
    <row r="2552" customHeight="1" spans="1:47">
      <c r="A2552" s="184" t="s">
        <v>2837</v>
      </c>
      <c r="B2552" s="185" t="s">
        <v>2898</v>
      </c>
      <c r="C2552" s="167" t="s">
        <v>2903</v>
      </c>
      <c r="D2552" s="186">
        <v>0</v>
      </c>
      <c r="E2552" s="186">
        <v>0.65</v>
      </c>
      <c r="F2552" s="186" t="s">
        <v>160</v>
      </c>
      <c r="G2552" s="186" t="s">
        <v>160</v>
      </c>
      <c r="H2552" s="186" t="s">
        <v>160</v>
      </c>
      <c r="I2552" s="186" t="s">
        <v>160</v>
      </c>
      <c r="J2552" s="186" t="s">
        <v>160</v>
      </c>
      <c r="K2552" s="186" t="s">
        <v>160</v>
      </c>
      <c r="L2552" s="171">
        <v>0.4012</v>
      </c>
      <c r="M2552" s="172">
        <v>355</v>
      </c>
      <c r="N2552" s="173">
        <v>106.93</v>
      </c>
      <c r="O2552" s="173">
        <v>30.33</v>
      </c>
      <c r="Q2552" s="175">
        <v>17.93</v>
      </c>
      <c r="S2552" s="174">
        <f t="shared" si="78"/>
        <v>0.912392</v>
      </c>
      <c r="T2552" s="177">
        <f t="shared" si="79"/>
        <v>-1</v>
      </c>
      <c r="U2552" s="203">
        <v>1.95</v>
      </c>
      <c r="V2552" s="203">
        <v>2.32</v>
      </c>
      <c r="W2552" s="203">
        <v>3.08</v>
      </c>
      <c r="X2552" s="203">
        <v>3.76</v>
      </c>
      <c r="Y2552" s="203">
        <v>4.15</v>
      </c>
      <c r="Z2552" s="203">
        <v>4.01</v>
      </c>
      <c r="AA2552" s="203">
        <v>4.57</v>
      </c>
      <c r="AB2552" s="203">
        <v>4.38</v>
      </c>
      <c r="AC2552" s="203">
        <v>3.12</v>
      </c>
      <c r="AD2552" s="203">
        <v>2.35</v>
      </c>
      <c r="AE2552" s="203">
        <v>1.99</v>
      </c>
      <c r="AF2552" s="203">
        <v>1.75</v>
      </c>
      <c r="AG2552" s="179">
        <v>1.99751510315741</v>
      </c>
      <c r="AH2552" s="179">
        <v>2.37653078939754</v>
      </c>
      <c r="AI2552" s="179">
        <v>3.15504949626915</v>
      </c>
      <c r="AJ2552" s="179">
        <v>3.85161886557532</v>
      </c>
      <c r="AK2552" s="179">
        <v>4.25112188620681</v>
      </c>
      <c r="AL2552" s="179">
        <v>4.1077105454673</v>
      </c>
      <c r="AM2552" s="179">
        <v>4.68135590842533</v>
      </c>
      <c r="AN2552" s="179">
        <v>4.48672623170742</v>
      </c>
      <c r="AO2552" s="179">
        <v>3.19602416505186</v>
      </c>
      <c r="AP2552" s="179">
        <v>2.40726179098458</v>
      </c>
      <c r="AQ2552" s="179">
        <v>2.03848977194013</v>
      </c>
      <c r="AR2552" s="179">
        <v>1.79264175924383</v>
      </c>
      <c r="AS2552" s="177">
        <v>0.8</v>
      </c>
      <c r="AT2552" s="180">
        <v>1.03143716100065</v>
      </c>
      <c r="AU2552" s="181">
        <v>2545</v>
      </c>
    </row>
    <row r="2553" customHeight="1" spans="1:47">
      <c r="A2553" s="184" t="s">
        <v>2837</v>
      </c>
      <c r="B2553" s="185" t="s">
        <v>2898</v>
      </c>
      <c r="C2553" s="167" t="s">
        <v>2904</v>
      </c>
      <c r="D2553" s="186">
        <v>0</v>
      </c>
      <c r="E2553" s="186">
        <v>0.65</v>
      </c>
      <c r="F2553" s="186" t="s">
        <v>160</v>
      </c>
      <c r="G2553" s="186" t="s">
        <v>160</v>
      </c>
      <c r="H2553" s="186" t="s">
        <v>160</v>
      </c>
      <c r="I2553" s="186" t="s">
        <v>160</v>
      </c>
      <c r="J2553" s="186" t="s">
        <v>160</v>
      </c>
      <c r="K2553" s="186" t="s">
        <v>160</v>
      </c>
      <c r="L2553" s="171">
        <v>0.4012</v>
      </c>
      <c r="M2553" s="172">
        <v>259</v>
      </c>
      <c r="N2553" s="173">
        <v>106.77</v>
      </c>
      <c r="O2553" s="173">
        <v>30.38</v>
      </c>
      <c r="Q2553" s="175">
        <v>17.98</v>
      </c>
      <c r="S2553" s="174">
        <f t="shared" si="78"/>
        <v>0.912392</v>
      </c>
      <c r="T2553" s="177">
        <f t="shared" si="79"/>
        <v>-1</v>
      </c>
      <c r="U2553" s="203">
        <v>1.95</v>
      </c>
      <c r="V2553" s="203">
        <v>2.32</v>
      </c>
      <c r="W2553" s="203">
        <v>3.08</v>
      </c>
      <c r="X2553" s="203">
        <v>3.76</v>
      </c>
      <c r="Y2553" s="203">
        <v>4.15</v>
      </c>
      <c r="Z2553" s="203">
        <v>4.01</v>
      </c>
      <c r="AA2553" s="203">
        <v>4.57</v>
      </c>
      <c r="AB2553" s="203">
        <v>4.38</v>
      </c>
      <c r="AC2553" s="203">
        <v>3.12</v>
      </c>
      <c r="AD2553" s="203">
        <v>2.35</v>
      </c>
      <c r="AE2553" s="203">
        <v>1.99</v>
      </c>
      <c r="AF2553" s="203">
        <v>1.75</v>
      </c>
      <c r="AG2553" s="179">
        <v>1.99783996352445</v>
      </c>
      <c r="AH2553" s="179">
        <v>2.37691728993678</v>
      </c>
      <c r="AI2553" s="179">
        <v>3.155562609054</v>
      </c>
      <c r="AJ2553" s="179">
        <v>3.85224526300099</v>
      </c>
      <c r="AK2553" s="179">
        <v>4.25181325570588</v>
      </c>
      <c r="AL2553" s="179">
        <v>4.10837859165797</v>
      </c>
      <c r="AM2553" s="179">
        <v>4.68211724784961</v>
      </c>
      <c r="AN2553" s="179">
        <v>4.4874559180703</v>
      </c>
      <c r="AO2553" s="179">
        <v>3.19654394163912</v>
      </c>
      <c r="AP2553" s="179">
        <v>2.40765328937562</v>
      </c>
      <c r="AQ2553" s="179">
        <v>2.03882129610957</v>
      </c>
      <c r="AR2553" s="179">
        <v>1.79293330059887</v>
      </c>
      <c r="AS2553" s="177">
        <v>0.8</v>
      </c>
      <c r="AT2553" s="180">
        <v>1.04263200256173</v>
      </c>
      <c r="AU2553" s="181">
        <v>2546</v>
      </c>
    </row>
    <row r="2554" customHeight="1" spans="1:47">
      <c r="A2554" s="184" t="s">
        <v>2837</v>
      </c>
      <c r="B2554" s="185" t="s">
        <v>2905</v>
      </c>
      <c r="C2554" s="167" t="s">
        <v>2906</v>
      </c>
      <c r="D2554" s="186">
        <v>0</v>
      </c>
      <c r="E2554" s="186">
        <v>0.65</v>
      </c>
      <c r="F2554" s="186" t="s">
        <v>160</v>
      </c>
      <c r="G2554" s="186" t="s">
        <v>160</v>
      </c>
      <c r="H2554" s="186" t="s">
        <v>160</v>
      </c>
      <c r="I2554" s="186" t="s">
        <v>160</v>
      </c>
      <c r="J2554" s="186" t="s">
        <v>160</v>
      </c>
      <c r="K2554" s="186" t="s">
        <v>160</v>
      </c>
      <c r="L2554" s="171">
        <v>0.4012</v>
      </c>
      <c r="M2554" s="172">
        <v>280</v>
      </c>
      <c r="N2554" s="173">
        <v>105.57</v>
      </c>
      <c r="O2554" s="173">
        <v>30.52</v>
      </c>
      <c r="Q2554" s="175">
        <v>19.72</v>
      </c>
      <c r="S2554" s="174">
        <f t="shared" si="78"/>
        <v>0.940056</v>
      </c>
      <c r="T2554" s="177">
        <f t="shared" si="79"/>
        <v>-1</v>
      </c>
      <c r="U2554" s="203">
        <v>2.18</v>
      </c>
      <c r="V2554" s="203">
        <v>2.52</v>
      </c>
      <c r="W2554" s="203">
        <v>3.18</v>
      </c>
      <c r="X2554" s="203">
        <v>3.97</v>
      </c>
      <c r="Y2554" s="203">
        <v>4.36</v>
      </c>
      <c r="Z2554" s="203">
        <v>4.14</v>
      </c>
      <c r="AA2554" s="203">
        <v>4.49</v>
      </c>
      <c r="AB2554" s="203">
        <v>4.19</v>
      </c>
      <c r="AC2554" s="203">
        <v>3.13</v>
      </c>
      <c r="AD2554" s="203">
        <v>2.46</v>
      </c>
      <c r="AE2554" s="203">
        <v>2.11</v>
      </c>
      <c r="AF2554" s="203">
        <v>1.85</v>
      </c>
      <c r="AG2554" s="179">
        <v>2.24816036491443</v>
      </c>
      <c r="AH2554" s="179">
        <v>2.59879088054329</v>
      </c>
      <c r="AI2554" s="179">
        <v>3.27942658735224</v>
      </c>
      <c r="AJ2554" s="179">
        <v>4.09412690307811</v>
      </c>
      <c r="AK2554" s="179">
        <v>4.49632072982886</v>
      </c>
      <c r="AL2554" s="179">
        <v>4.26944216089254</v>
      </c>
      <c r="AM2554" s="179">
        <v>4.63038533874578</v>
      </c>
      <c r="AN2554" s="179">
        <v>4.32100547201443</v>
      </c>
      <c r="AO2554" s="179">
        <v>3.22786327623035</v>
      </c>
      <c r="AP2554" s="179">
        <v>2.53691490719702</v>
      </c>
      <c r="AQ2554" s="179">
        <v>2.17597172934378</v>
      </c>
      <c r="AR2554" s="179">
        <v>1.90784251150995</v>
      </c>
      <c r="AS2554" s="177">
        <v>0.8</v>
      </c>
      <c r="AT2554" s="180">
        <v>1.04263200256173</v>
      </c>
      <c r="AU2554" s="181">
        <v>2547</v>
      </c>
    </row>
    <row r="2555" customHeight="1" spans="1:47">
      <c r="A2555" s="184" t="s">
        <v>2837</v>
      </c>
      <c r="B2555" s="185" t="s">
        <v>2905</v>
      </c>
      <c r="C2555" s="167" t="s">
        <v>2907</v>
      </c>
      <c r="D2555" s="186">
        <v>0</v>
      </c>
      <c r="E2555" s="186">
        <v>0.65</v>
      </c>
      <c r="F2555" s="186" t="s">
        <v>160</v>
      </c>
      <c r="G2555" s="186" t="s">
        <v>160</v>
      </c>
      <c r="H2555" s="186" t="s">
        <v>160</v>
      </c>
      <c r="I2555" s="186" t="s">
        <v>160</v>
      </c>
      <c r="J2555" s="186" t="s">
        <v>160</v>
      </c>
      <c r="K2555" s="186" t="s">
        <v>160</v>
      </c>
      <c r="L2555" s="171">
        <v>0.4012</v>
      </c>
      <c r="M2555" s="172">
        <v>282</v>
      </c>
      <c r="N2555" s="173">
        <v>105.57</v>
      </c>
      <c r="O2555" s="173">
        <v>30.52</v>
      </c>
      <c r="Q2555" s="175">
        <v>19.72</v>
      </c>
      <c r="S2555" s="174">
        <f t="shared" si="78"/>
        <v>0.940056</v>
      </c>
      <c r="T2555" s="177">
        <f t="shared" si="79"/>
        <v>-1</v>
      </c>
      <c r="U2555" s="203">
        <v>2.18</v>
      </c>
      <c r="V2555" s="203">
        <v>2.52</v>
      </c>
      <c r="W2555" s="203">
        <v>3.18</v>
      </c>
      <c r="X2555" s="203">
        <v>3.97</v>
      </c>
      <c r="Y2555" s="203">
        <v>4.36</v>
      </c>
      <c r="Z2555" s="203">
        <v>4.14</v>
      </c>
      <c r="AA2555" s="203">
        <v>4.49</v>
      </c>
      <c r="AB2555" s="203">
        <v>4.19</v>
      </c>
      <c r="AC2555" s="203">
        <v>3.13</v>
      </c>
      <c r="AD2555" s="203">
        <v>2.46</v>
      </c>
      <c r="AE2555" s="203">
        <v>2.11</v>
      </c>
      <c r="AF2555" s="203">
        <v>1.85</v>
      </c>
      <c r="AG2555" s="179">
        <v>2.24816036491443</v>
      </c>
      <c r="AH2555" s="179">
        <v>2.59879088054329</v>
      </c>
      <c r="AI2555" s="179">
        <v>3.27942658735224</v>
      </c>
      <c r="AJ2555" s="179">
        <v>4.09412690307811</v>
      </c>
      <c r="AK2555" s="179">
        <v>4.49632072982886</v>
      </c>
      <c r="AL2555" s="179">
        <v>4.26944216089254</v>
      </c>
      <c r="AM2555" s="179">
        <v>4.63038533874578</v>
      </c>
      <c r="AN2555" s="179">
        <v>4.32100547201443</v>
      </c>
      <c r="AO2555" s="179">
        <v>3.22786327623035</v>
      </c>
      <c r="AP2555" s="179">
        <v>2.53691490719702</v>
      </c>
      <c r="AQ2555" s="179">
        <v>2.17597172934378</v>
      </c>
      <c r="AR2555" s="179">
        <v>1.90784251150995</v>
      </c>
      <c r="AS2555" s="177">
        <v>0.8</v>
      </c>
      <c r="AT2555" s="180">
        <v>1.03207352852086</v>
      </c>
      <c r="AU2555" s="181">
        <v>2548</v>
      </c>
    </row>
    <row r="2556" customHeight="1" spans="1:47">
      <c r="A2556" s="184" t="s">
        <v>2837</v>
      </c>
      <c r="B2556" s="185" t="s">
        <v>2905</v>
      </c>
      <c r="C2556" s="167" t="s">
        <v>2908</v>
      </c>
      <c r="D2556" s="186">
        <v>0</v>
      </c>
      <c r="E2556" s="186">
        <v>0.65</v>
      </c>
      <c r="F2556" s="186" t="s">
        <v>160</v>
      </c>
      <c r="G2556" s="186" t="s">
        <v>160</v>
      </c>
      <c r="H2556" s="186" t="s">
        <v>160</v>
      </c>
      <c r="I2556" s="186" t="s">
        <v>160</v>
      </c>
      <c r="J2556" s="186" t="s">
        <v>160</v>
      </c>
      <c r="K2556" s="186" t="s">
        <v>160</v>
      </c>
      <c r="L2556" s="171">
        <v>0.4012</v>
      </c>
      <c r="M2556" s="172">
        <v>283</v>
      </c>
      <c r="N2556" s="173">
        <v>105.45</v>
      </c>
      <c r="O2556" s="173">
        <v>30.35</v>
      </c>
      <c r="Q2556" s="175">
        <v>19.45</v>
      </c>
      <c r="S2556" s="174">
        <f t="shared" si="78"/>
        <v>0.940056</v>
      </c>
      <c r="T2556" s="177">
        <f t="shared" si="79"/>
        <v>-1</v>
      </c>
      <c r="U2556" s="203">
        <v>2.18</v>
      </c>
      <c r="V2556" s="203">
        <v>2.52</v>
      </c>
      <c r="W2556" s="203">
        <v>3.18</v>
      </c>
      <c r="X2556" s="203">
        <v>3.97</v>
      </c>
      <c r="Y2556" s="203">
        <v>4.36</v>
      </c>
      <c r="Z2556" s="203">
        <v>4.14</v>
      </c>
      <c r="AA2556" s="203">
        <v>4.49</v>
      </c>
      <c r="AB2556" s="203">
        <v>4.19</v>
      </c>
      <c r="AC2556" s="203">
        <v>3.13</v>
      </c>
      <c r="AD2556" s="203">
        <v>2.46</v>
      </c>
      <c r="AE2556" s="203">
        <v>2.11</v>
      </c>
      <c r="AF2556" s="203">
        <v>1.85</v>
      </c>
      <c r="AG2556" s="179">
        <v>2.24576714578706</v>
      </c>
      <c r="AH2556" s="179">
        <v>2.5960244070566</v>
      </c>
      <c r="AI2556" s="179">
        <v>3.27593556128571</v>
      </c>
      <c r="AJ2556" s="179">
        <v>4.08976860952965</v>
      </c>
      <c r="AK2556" s="179">
        <v>4.49153429157412</v>
      </c>
      <c r="AL2556" s="179">
        <v>4.26489724016442</v>
      </c>
      <c r="AM2556" s="179">
        <v>4.62545618558894</v>
      </c>
      <c r="AN2556" s="179">
        <v>4.31640566093935</v>
      </c>
      <c r="AO2556" s="179">
        <v>3.22442714051078</v>
      </c>
      <c r="AP2556" s="179">
        <v>2.53421430212668</v>
      </c>
      <c r="AQ2556" s="179">
        <v>2.17365535670215</v>
      </c>
      <c r="AR2556" s="179">
        <v>1.9058115686725</v>
      </c>
      <c r="AS2556" s="177">
        <v>0.8</v>
      </c>
      <c r="AT2556" s="180">
        <v>1.04932288721966</v>
      </c>
      <c r="AU2556" s="181">
        <v>2549</v>
      </c>
    </row>
    <row r="2557" customHeight="1" spans="1:47">
      <c r="A2557" s="184" t="s">
        <v>2837</v>
      </c>
      <c r="B2557" s="185" t="s">
        <v>2905</v>
      </c>
      <c r="C2557" s="167" t="s">
        <v>2909</v>
      </c>
      <c r="D2557" s="186">
        <v>0</v>
      </c>
      <c r="E2557" s="186">
        <v>0.65</v>
      </c>
      <c r="F2557" s="186" t="s">
        <v>160</v>
      </c>
      <c r="G2557" s="186" t="s">
        <v>160</v>
      </c>
      <c r="H2557" s="186" t="s">
        <v>160</v>
      </c>
      <c r="I2557" s="186" t="s">
        <v>160</v>
      </c>
      <c r="J2557" s="186" t="s">
        <v>160</v>
      </c>
      <c r="K2557" s="186" t="s">
        <v>160</v>
      </c>
      <c r="L2557" s="171">
        <v>0.4012</v>
      </c>
      <c r="M2557" s="172">
        <v>366</v>
      </c>
      <c r="N2557" s="173">
        <v>105.72</v>
      </c>
      <c r="O2557" s="173">
        <v>30.78</v>
      </c>
      <c r="Q2557" s="175">
        <v>20.08</v>
      </c>
      <c r="S2557" s="174">
        <f t="shared" si="78"/>
        <v>0.940056</v>
      </c>
      <c r="T2557" s="177">
        <f t="shared" si="79"/>
        <v>-1</v>
      </c>
      <c r="U2557" s="203">
        <v>2.18</v>
      </c>
      <c r="V2557" s="203">
        <v>2.52</v>
      </c>
      <c r="W2557" s="203">
        <v>3.18</v>
      </c>
      <c r="X2557" s="203">
        <v>3.97</v>
      </c>
      <c r="Y2557" s="203">
        <v>4.36</v>
      </c>
      <c r="Z2557" s="203">
        <v>4.14</v>
      </c>
      <c r="AA2557" s="203">
        <v>4.49</v>
      </c>
      <c r="AB2557" s="203">
        <v>4.19</v>
      </c>
      <c r="AC2557" s="203">
        <v>3.13</v>
      </c>
      <c r="AD2557" s="203">
        <v>2.46</v>
      </c>
      <c r="AE2557" s="203">
        <v>2.11</v>
      </c>
      <c r="AF2557" s="203">
        <v>1.85</v>
      </c>
      <c r="AG2557" s="179">
        <v>2.25138842792344</v>
      </c>
      <c r="AH2557" s="179">
        <v>2.60252240292068</v>
      </c>
      <c r="AI2557" s="179">
        <v>3.28413541320943</v>
      </c>
      <c r="AJ2557" s="179">
        <v>4.10000553158535</v>
      </c>
      <c r="AK2557" s="179">
        <v>4.50277685584689</v>
      </c>
      <c r="AL2557" s="179">
        <v>4.27557251908397</v>
      </c>
      <c r="AM2557" s="179">
        <v>4.63703396393406</v>
      </c>
      <c r="AN2557" s="179">
        <v>4.32720986834827</v>
      </c>
      <c r="AO2557" s="179">
        <v>3.23249806394513</v>
      </c>
      <c r="AP2557" s="179">
        <v>2.54055758380352</v>
      </c>
      <c r="AQ2557" s="179">
        <v>2.17909613895342</v>
      </c>
      <c r="AR2557" s="179">
        <v>1.91058192277907</v>
      </c>
      <c r="AS2557" s="177">
        <v>0.8</v>
      </c>
      <c r="AT2557" s="180">
        <v>1.04625661928651</v>
      </c>
      <c r="AU2557" s="181">
        <v>2550</v>
      </c>
    </row>
    <row r="2558" customHeight="1" spans="1:47">
      <c r="A2558" s="184" t="s">
        <v>2837</v>
      </c>
      <c r="B2558" s="185" t="s">
        <v>2905</v>
      </c>
      <c r="C2558" s="167" t="s">
        <v>2910</v>
      </c>
      <c r="D2558" s="186">
        <v>0</v>
      </c>
      <c r="E2558" s="186">
        <v>0.65</v>
      </c>
      <c r="F2558" s="186" t="s">
        <v>160</v>
      </c>
      <c r="G2558" s="186" t="s">
        <v>160</v>
      </c>
      <c r="H2558" s="186" t="s">
        <v>160</v>
      </c>
      <c r="I2558" s="186" t="s">
        <v>160</v>
      </c>
      <c r="J2558" s="186" t="s">
        <v>160</v>
      </c>
      <c r="K2558" s="186" t="s">
        <v>160</v>
      </c>
      <c r="L2558" s="171">
        <v>0.4012</v>
      </c>
      <c r="M2558" s="172">
        <v>338</v>
      </c>
      <c r="N2558" s="173">
        <v>105.38</v>
      </c>
      <c r="O2558" s="173">
        <v>30.87</v>
      </c>
      <c r="Q2558" s="175">
        <v>20.17</v>
      </c>
      <c r="S2558" s="174">
        <f t="shared" si="78"/>
        <v>0.940056</v>
      </c>
      <c r="T2558" s="177">
        <f t="shared" si="79"/>
        <v>-1</v>
      </c>
      <c r="U2558" s="203">
        <v>2.18</v>
      </c>
      <c r="V2558" s="203">
        <v>2.52</v>
      </c>
      <c r="W2558" s="203">
        <v>3.18</v>
      </c>
      <c r="X2558" s="203">
        <v>3.97</v>
      </c>
      <c r="Y2558" s="203">
        <v>4.36</v>
      </c>
      <c r="Z2558" s="203">
        <v>4.14</v>
      </c>
      <c r="AA2558" s="203">
        <v>4.49</v>
      </c>
      <c r="AB2558" s="203">
        <v>4.19</v>
      </c>
      <c r="AC2558" s="203">
        <v>3.13</v>
      </c>
      <c r="AD2558" s="203">
        <v>2.46</v>
      </c>
      <c r="AE2558" s="203">
        <v>2.11</v>
      </c>
      <c r="AF2558" s="203">
        <v>1.85</v>
      </c>
      <c r="AG2558" s="179">
        <v>2.25250155309896</v>
      </c>
      <c r="AH2558" s="179">
        <v>2.60380913477495</v>
      </c>
      <c r="AI2558" s="179">
        <v>3.28575914626363</v>
      </c>
      <c r="AJ2558" s="179">
        <v>4.10203264486371</v>
      </c>
      <c r="AK2558" s="179">
        <v>4.50500310619793</v>
      </c>
      <c r="AL2558" s="179">
        <v>4.2776864357017</v>
      </c>
      <c r="AM2558" s="179">
        <v>4.63932659330934</v>
      </c>
      <c r="AN2558" s="179">
        <v>4.32934931535994</v>
      </c>
      <c r="AO2558" s="179">
        <v>3.23409626660539</v>
      </c>
      <c r="AP2558" s="179">
        <v>2.54181367918507</v>
      </c>
      <c r="AQ2558" s="179">
        <v>2.18017352157744</v>
      </c>
      <c r="AR2558" s="179">
        <v>1.91152654735463</v>
      </c>
      <c r="AS2558" s="177">
        <v>0.8</v>
      </c>
      <c r="AT2558" s="180">
        <v>1.0494216047887</v>
      </c>
      <c r="AU2558" s="181">
        <v>2551</v>
      </c>
    </row>
    <row r="2559" customHeight="1" spans="1:47">
      <c r="A2559" s="184" t="s">
        <v>2837</v>
      </c>
      <c r="B2559" s="185" t="s">
        <v>2905</v>
      </c>
      <c r="C2559" s="167" t="s">
        <v>2911</v>
      </c>
      <c r="D2559" s="186">
        <v>0</v>
      </c>
      <c r="E2559" s="186">
        <v>0.65</v>
      </c>
      <c r="F2559" s="186" t="s">
        <v>160</v>
      </c>
      <c r="G2559" s="186" t="s">
        <v>160</v>
      </c>
      <c r="H2559" s="186" t="s">
        <v>160</v>
      </c>
      <c r="I2559" s="186" t="s">
        <v>160</v>
      </c>
      <c r="J2559" s="186" t="s">
        <v>160</v>
      </c>
      <c r="K2559" s="186" t="s">
        <v>160</v>
      </c>
      <c r="L2559" s="171">
        <v>0.4012</v>
      </c>
      <c r="M2559" s="172">
        <v>305</v>
      </c>
      <c r="N2559" s="173">
        <v>105.25</v>
      </c>
      <c r="O2559" s="173">
        <v>30.58</v>
      </c>
      <c r="Q2559" s="175">
        <v>19.78</v>
      </c>
      <c r="S2559" s="174">
        <f t="shared" si="78"/>
        <v>0.940056</v>
      </c>
      <c r="T2559" s="177">
        <f t="shared" si="79"/>
        <v>-1</v>
      </c>
      <c r="U2559" s="203">
        <v>2.18</v>
      </c>
      <c r="V2559" s="203">
        <v>2.52</v>
      </c>
      <c r="W2559" s="203">
        <v>3.18</v>
      </c>
      <c r="X2559" s="203">
        <v>3.97</v>
      </c>
      <c r="Y2559" s="203">
        <v>4.36</v>
      </c>
      <c r="Z2559" s="203">
        <v>4.14</v>
      </c>
      <c r="AA2559" s="203">
        <v>4.49</v>
      </c>
      <c r="AB2559" s="203">
        <v>4.19</v>
      </c>
      <c r="AC2559" s="203">
        <v>3.13</v>
      </c>
      <c r="AD2559" s="203">
        <v>2.46</v>
      </c>
      <c r="AE2559" s="203">
        <v>2.11</v>
      </c>
      <c r="AF2559" s="203">
        <v>1.85</v>
      </c>
      <c r="AG2559" s="179">
        <v>2.24867982332967</v>
      </c>
      <c r="AH2559" s="179">
        <v>2.59939135540861</v>
      </c>
      <c r="AI2559" s="179">
        <v>3.2801843294442</v>
      </c>
      <c r="AJ2559" s="179">
        <v>4.09507288927468</v>
      </c>
      <c r="AK2559" s="179">
        <v>4.49735964665935</v>
      </c>
      <c r="AL2559" s="179">
        <v>4.27042865531415</v>
      </c>
      <c r="AM2559" s="179">
        <v>4.63145523245424</v>
      </c>
      <c r="AN2559" s="179">
        <v>4.32200388061988</v>
      </c>
      <c r="AO2559" s="179">
        <v>3.22860910413848</v>
      </c>
      <c r="AP2559" s="179">
        <v>2.53750108504174</v>
      </c>
      <c r="AQ2559" s="179">
        <v>2.17647450790166</v>
      </c>
      <c r="AR2559" s="179">
        <v>1.90828333631188</v>
      </c>
      <c r="AS2559" s="177">
        <v>0.8</v>
      </c>
      <c r="AT2559" s="180">
        <v>1.05011262777194</v>
      </c>
      <c r="AU2559" s="181">
        <v>2552</v>
      </c>
    </row>
    <row r="2560" customHeight="1" spans="1:47">
      <c r="A2560" s="184" t="s">
        <v>2837</v>
      </c>
      <c r="B2560" s="185" t="s">
        <v>2912</v>
      </c>
      <c r="C2560" s="167" t="s">
        <v>2913</v>
      </c>
      <c r="D2560" s="186">
        <v>0</v>
      </c>
      <c r="E2560" s="186">
        <v>0.65</v>
      </c>
      <c r="F2560" s="186" t="s">
        <v>160</v>
      </c>
      <c r="G2560" s="186" t="s">
        <v>160</v>
      </c>
      <c r="H2560" s="186" t="s">
        <v>160</v>
      </c>
      <c r="I2560" s="186" t="s">
        <v>160</v>
      </c>
      <c r="J2560" s="186" t="s">
        <v>160</v>
      </c>
      <c r="K2560" s="186" t="s">
        <v>160</v>
      </c>
      <c r="L2560" s="171">
        <v>0.4012</v>
      </c>
      <c r="M2560" s="172">
        <v>335</v>
      </c>
      <c r="N2560" s="173">
        <v>105.05</v>
      </c>
      <c r="O2560" s="173">
        <v>29.58</v>
      </c>
      <c r="Q2560" s="175">
        <v>18.08</v>
      </c>
      <c r="S2560" s="174">
        <f t="shared" si="78"/>
        <v>0.919296</v>
      </c>
      <c r="T2560" s="177">
        <f t="shared" si="79"/>
        <v>-1</v>
      </c>
      <c r="U2560" s="203">
        <v>2.08</v>
      </c>
      <c r="V2560" s="203">
        <v>2.47</v>
      </c>
      <c r="W2560" s="203">
        <v>3.15</v>
      </c>
      <c r="X2560" s="203">
        <v>3.93</v>
      </c>
      <c r="Y2560" s="203">
        <v>4.2</v>
      </c>
      <c r="Z2560" s="203">
        <v>3.98</v>
      </c>
      <c r="AA2560" s="203">
        <v>4.44</v>
      </c>
      <c r="AB2560" s="203">
        <v>4.16</v>
      </c>
      <c r="AC2560" s="203">
        <v>3.11</v>
      </c>
      <c r="AD2560" s="203">
        <v>2.33</v>
      </c>
      <c r="AE2560" s="203">
        <v>2.08</v>
      </c>
      <c r="AF2560" s="203">
        <v>1.8</v>
      </c>
      <c r="AG2560" s="179">
        <v>2.13095377332219</v>
      </c>
      <c r="AH2560" s="179">
        <v>2.53050760582011</v>
      </c>
      <c r="AI2560" s="179">
        <v>3.22716557017544</v>
      </c>
      <c r="AJ2560" s="179">
        <v>4.02627323517126</v>
      </c>
      <c r="AK2560" s="179">
        <v>4.30288742690058</v>
      </c>
      <c r="AL2560" s="179">
        <v>4.07749808549151</v>
      </c>
      <c r="AM2560" s="179">
        <v>4.54876670843776</v>
      </c>
      <c r="AN2560" s="179">
        <v>4.26190754664439</v>
      </c>
      <c r="AO2560" s="179">
        <v>3.18618568991924</v>
      </c>
      <c r="AP2560" s="179">
        <v>2.38707802492342</v>
      </c>
      <c r="AQ2560" s="179">
        <v>2.13095377332219</v>
      </c>
      <c r="AR2560" s="179">
        <v>1.84409461152882</v>
      </c>
      <c r="AS2560" s="177">
        <v>0.8</v>
      </c>
      <c r="AT2560" s="180">
        <v>1.05573975217005</v>
      </c>
      <c r="AU2560" s="181">
        <v>2553</v>
      </c>
    </row>
    <row r="2561" customHeight="1" spans="1:47">
      <c r="A2561" s="184" t="s">
        <v>2837</v>
      </c>
      <c r="B2561" s="185" t="s">
        <v>2912</v>
      </c>
      <c r="C2561" s="167" t="s">
        <v>2861</v>
      </c>
      <c r="D2561" s="186">
        <v>0</v>
      </c>
      <c r="E2561" s="186">
        <v>0.65</v>
      </c>
      <c r="F2561" s="186" t="s">
        <v>160</v>
      </c>
      <c r="G2561" s="186" t="s">
        <v>160</v>
      </c>
      <c r="H2561" s="186" t="s">
        <v>160</v>
      </c>
      <c r="I2561" s="186" t="s">
        <v>160</v>
      </c>
      <c r="J2561" s="186" t="s">
        <v>160</v>
      </c>
      <c r="K2561" s="186" t="s">
        <v>160</v>
      </c>
      <c r="L2561" s="171">
        <v>0.4012</v>
      </c>
      <c r="M2561" s="172">
        <v>365</v>
      </c>
      <c r="N2561" s="173">
        <v>103.77</v>
      </c>
      <c r="O2561" s="173">
        <v>29.57</v>
      </c>
      <c r="Q2561" s="175">
        <v>21.17</v>
      </c>
      <c r="S2561" s="174">
        <f t="shared" si="78"/>
        <v>0.90532</v>
      </c>
      <c r="T2561" s="177">
        <f t="shared" si="79"/>
        <v>-1</v>
      </c>
      <c r="U2561" s="203">
        <v>2.37</v>
      </c>
      <c r="V2561" s="203">
        <v>2.67</v>
      </c>
      <c r="W2561" s="203">
        <v>3.23</v>
      </c>
      <c r="X2561" s="203">
        <v>3.82</v>
      </c>
      <c r="Y2561" s="203">
        <v>4.02</v>
      </c>
      <c r="Z2561" s="203">
        <v>3.72</v>
      </c>
      <c r="AA2561" s="203">
        <v>4</v>
      </c>
      <c r="AB2561" s="203">
        <v>3.7</v>
      </c>
      <c r="AC2561" s="203">
        <v>2.86</v>
      </c>
      <c r="AD2561" s="203">
        <v>2.43</v>
      </c>
      <c r="AE2561" s="203">
        <v>2.21</v>
      </c>
      <c r="AF2561" s="203">
        <v>2.14</v>
      </c>
      <c r="AG2561" s="179">
        <v>2.45676631467326</v>
      </c>
      <c r="AH2561" s="179">
        <v>2.76774939248001</v>
      </c>
      <c r="AI2561" s="179">
        <v>3.34825113771926</v>
      </c>
      <c r="AJ2561" s="179">
        <v>3.95985119073919</v>
      </c>
      <c r="AK2561" s="179">
        <v>4.16717324261035</v>
      </c>
      <c r="AL2561" s="179">
        <v>3.85619016480361</v>
      </c>
      <c r="AM2561" s="179">
        <v>4.14644103742323</v>
      </c>
      <c r="AN2561" s="179">
        <v>3.83545795961649</v>
      </c>
      <c r="AO2561" s="179">
        <v>2.96470534175761</v>
      </c>
      <c r="AP2561" s="179">
        <v>2.51896293023461</v>
      </c>
      <c r="AQ2561" s="179">
        <v>2.29090867317634</v>
      </c>
      <c r="AR2561" s="179">
        <v>2.21834595502143</v>
      </c>
      <c r="AS2561" s="177">
        <v>0.8</v>
      </c>
      <c r="AT2561" s="180">
        <v>1.05421829790602</v>
      </c>
      <c r="AU2561" s="181">
        <v>2554</v>
      </c>
    </row>
    <row r="2562" customHeight="1" spans="1:47">
      <c r="A2562" s="184" t="s">
        <v>2837</v>
      </c>
      <c r="B2562" s="185" t="s">
        <v>2912</v>
      </c>
      <c r="C2562" s="167" t="s">
        <v>2914</v>
      </c>
      <c r="D2562" s="186">
        <v>0</v>
      </c>
      <c r="E2562" s="186">
        <v>0.65</v>
      </c>
      <c r="F2562" s="186" t="s">
        <v>160</v>
      </c>
      <c r="G2562" s="186" t="s">
        <v>160</v>
      </c>
      <c r="H2562" s="186" t="s">
        <v>160</v>
      </c>
      <c r="I2562" s="186" t="s">
        <v>160</v>
      </c>
      <c r="J2562" s="186" t="s">
        <v>160</v>
      </c>
      <c r="K2562" s="186" t="s">
        <v>160</v>
      </c>
      <c r="L2562" s="171">
        <v>0.4012</v>
      </c>
      <c r="M2562" s="172">
        <v>330</v>
      </c>
      <c r="N2562" s="173">
        <v>105.07</v>
      </c>
      <c r="O2562" s="173">
        <v>29.6</v>
      </c>
      <c r="Q2562" s="175">
        <v>18.1</v>
      </c>
      <c r="S2562" s="174">
        <f t="shared" si="78"/>
        <v>0.919296</v>
      </c>
      <c r="T2562" s="177">
        <f t="shared" si="79"/>
        <v>-1</v>
      </c>
      <c r="U2562" s="203">
        <v>2.08</v>
      </c>
      <c r="V2562" s="203">
        <v>2.47</v>
      </c>
      <c r="W2562" s="203">
        <v>3.15</v>
      </c>
      <c r="X2562" s="203">
        <v>3.93</v>
      </c>
      <c r="Y2562" s="203">
        <v>4.2</v>
      </c>
      <c r="Z2562" s="203">
        <v>3.98</v>
      </c>
      <c r="AA2562" s="203">
        <v>4.44</v>
      </c>
      <c r="AB2562" s="203">
        <v>4.16</v>
      </c>
      <c r="AC2562" s="203">
        <v>3.11</v>
      </c>
      <c r="AD2562" s="203">
        <v>2.33</v>
      </c>
      <c r="AE2562" s="203">
        <v>2.08</v>
      </c>
      <c r="AF2562" s="203">
        <v>1.8</v>
      </c>
      <c r="AG2562" s="179">
        <v>2.13138819270398</v>
      </c>
      <c r="AH2562" s="179">
        <v>2.53102347883598</v>
      </c>
      <c r="AI2562" s="179">
        <v>3.22782346491228</v>
      </c>
      <c r="AJ2562" s="179">
        <v>4.02709403717627</v>
      </c>
      <c r="AK2562" s="179">
        <v>4.30376461988304</v>
      </c>
      <c r="AL2562" s="179">
        <v>4.07832933027012</v>
      </c>
      <c r="AM2562" s="179">
        <v>4.5496940267335</v>
      </c>
      <c r="AN2562" s="179">
        <v>4.26277638540796</v>
      </c>
      <c r="AO2562" s="179">
        <v>3.1868352304372</v>
      </c>
      <c r="AP2562" s="179">
        <v>2.38756465817321</v>
      </c>
      <c r="AQ2562" s="179">
        <v>2.13138819270398</v>
      </c>
      <c r="AR2562" s="179">
        <v>1.84447055137845</v>
      </c>
      <c r="AS2562" s="177">
        <v>0.8</v>
      </c>
      <c r="AT2562" s="180">
        <v>1.04471502229654</v>
      </c>
      <c r="AU2562" s="181">
        <v>2555</v>
      </c>
    </row>
    <row r="2563" customHeight="1" spans="1:47">
      <c r="A2563" s="184" t="s">
        <v>2837</v>
      </c>
      <c r="B2563" s="185" t="s">
        <v>2912</v>
      </c>
      <c r="C2563" s="167" t="s">
        <v>2915</v>
      </c>
      <c r="D2563" s="186">
        <v>0</v>
      </c>
      <c r="E2563" s="186">
        <v>0.65</v>
      </c>
      <c r="F2563" s="186" t="s">
        <v>160</v>
      </c>
      <c r="G2563" s="186" t="s">
        <v>160</v>
      </c>
      <c r="H2563" s="186" t="s">
        <v>160</v>
      </c>
      <c r="I2563" s="186" t="s">
        <v>160</v>
      </c>
      <c r="J2563" s="186" t="s">
        <v>160</v>
      </c>
      <c r="K2563" s="186" t="s">
        <v>160</v>
      </c>
      <c r="L2563" s="171">
        <v>0.4012</v>
      </c>
      <c r="M2563" s="172">
        <v>322</v>
      </c>
      <c r="N2563" s="173">
        <v>104.67</v>
      </c>
      <c r="O2563" s="173">
        <v>29.53</v>
      </c>
      <c r="Q2563" s="175">
        <v>19.33</v>
      </c>
      <c r="S2563" s="174">
        <f t="shared" si="78"/>
        <v>0.921688</v>
      </c>
      <c r="T2563" s="177">
        <f t="shared" si="79"/>
        <v>-1</v>
      </c>
      <c r="U2563" s="203">
        <v>2.22</v>
      </c>
      <c r="V2563" s="203">
        <v>2.59</v>
      </c>
      <c r="W2563" s="203">
        <v>3.18</v>
      </c>
      <c r="X2563" s="203">
        <v>4.07</v>
      </c>
      <c r="Y2563" s="203">
        <v>4.29</v>
      </c>
      <c r="Z2563" s="203">
        <v>3.93</v>
      </c>
      <c r="AA2563" s="203">
        <v>4.2</v>
      </c>
      <c r="AB2563" s="203">
        <v>3.88</v>
      </c>
      <c r="AC2563" s="203">
        <v>2.98</v>
      </c>
      <c r="AD2563" s="203">
        <v>2.38</v>
      </c>
      <c r="AE2563" s="203">
        <v>2.18</v>
      </c>
      <c r="AF2563" s="203">
        <v>1.94</v>
      </c>
      <c r="AG2563" s="179">
        <v>2.2855145776011</v>
      </c>
      <c r="AH2563" s="179">
        <v>2.66643367386795</v>
      </c>
      <c r="AI2563" s="179">
        <v>3.27384520575292</v>
      </c>
      <c r="AJ2563" s="179">
        <v>4.19011005893534</v>
      </c>
      <c r="AK2563" s="179">
        <v>4.41660249455347</v>
      </c>
      <c r="AL2563" s="179">
        <v>4.04597850899654</v>
      </c>
      <c r="AM2563" s="179">
        <v>4.32394649816424</v>
      </c>
      <c r="AN2563" s="179">
        <v>3.99450295544696</v>
      </c>
      <c r="AO2563" s="179">
        <v>3.06794299155462</v>
      </c>
      <c r="AP2563" s="179">
        <v>2.45023634895973</v>
      </c>
      <c r="AQ2563" s="179">
        <v>2.24433413476144</v>
      </c>
      <c r="AR2563" s="179">
        <v>1.99725147772348</v>
      </c>
      <c r="AS2563" s="177">
        <v>0.8</v>
      </c>
      <c r="AT2563" s="180">
        <v>1.04442760590858</v>
      </c>
      <c r="AU2563" s="181">
        <v>2556</v>
      </c>
    </row>
    <row r="2564" customHeight="1" spans="1:47">
      <c r="A2564" s="184" t="s">
        <v>2837</v>
      </c>
      <c r="B2564" s="185" t="s">
        <v>2912</v>
      </c>
      <c r="C2564" s="167" t="s">
        <v>2916</v>
      </c>
      <c r="D2564" s="186">
        <v>0</v>
      </c>
      <c r="E2564" s="186">
        <v>0.65</v>
      </c>
      <c r="F2564" s="186" t="s">
        <v>160</v>
      </c>
      <c r="G2564" s="186" t="s">
        <v>160</v>
      </c>
      <c r="H2564" s="186" t="s">
        <v>160</v>
      </c>
      <c r="I2564" s="186" t="s">
        <v>160</v>
      </c>
      <c r="J2564" s="186" t="s">
        <v>160</v>
      </c>
      <c r="K2564" s="186" t="s">
        <v>160</v>
      </c>
      <c r="L2564" s="171">
        <v>0.4012</v>
      </c>
      <c r="M2564" s="172">
        <v>361</v>
      </c>
      <c r="N2564" s="173">
        <v>104.85</v>
      </c>
      <c r="O2564" s="173">
        <v>29.78</v>
      </c>
      <c r="Q2564" s="175">
        <v>19.68</v>
      </c>
      <c r="S2564" s="174">
        <f t="shared" si="78"/>
        <v>0.921688</v>
      </c>
      <c r="T2564" s="177">
        <f t="shared" si="79"/>
        <v>-1</v>
      </c>
      <c r="U2564" s="203">
        <v>2.22</v>
      </c>
      <c r="V2564" s="203">
        <v>2.59</v>
      </c>
      <c r="W2564" s="203">
        <v>3.18</v>
      </c>
      <c r="X2564" s="203">
        <v>4.07</v>
      </c>
      <c r="Y2564" s="203">
        <v>4.29</v>
      </c>
      <c r="Z2564" s="203">
        <v>3.93</v>
      </c>
      <c r="AA2564" s="203">
        <v>4.2</v>
      </c>
      <c r="AB2564" s="203">
        <v>3.88</v>
      </c>
      <c r="AC2564" s="203">
        <v>2.98</v>
      </c>
      <c r="AD2564" s="203">
        <v>2.38</v>
      </c>
      <c r="AE2564" s="203">
        <v>2.18</v>
      </c>
      <c r="AF2564" s="203">
        <v>1.94</v>
      </c>
      <c r="AG2564" s="179">
        <v>2.28792320177761</v>
      </c>
      <c r="AH2564" s="179">
        <v>2.66924373540721</v>
      </c>
      <c r="AI2564" s="179">
        <v>3.2772953971409</v>
      </c>
      <c r="AJ2564" s="179">
        <v>4.19452586992561</v>
      </c>
      <c r="AK2564" s="179">
        <v>4.4212569980297</v>
      </c>
      <c r="AL2564" s="179">
        <v>4.05024242476847</v>
      </c>
      <c r="AM2564" s="179">
        <v>4.32850335471439</v>
      </c>
      <c r="AN2564" s="179">
        <v>3.99871262292663</v>
      </c>
      <c r="AO2564" s="179">
        <v>3.07117618977354</v>
      </c>
      <c r="AP2564" s="179">
        <v>2.45281856767149</v>
      </c>
      <c r="AQ2564" s="179">
        <v>2.24669936030414</v>
      </c>
      <c r="AR2564" s="179">
        <v>1.99935631146331</v>
      </c>
      <c r="AS2564" s="177">
        <v>0.8</v>
      </c>
      <c r="AT2564" s="180">
        <v>1.05103467684487</v>
      </c>
      <c r="AU2564" s="181">
        <v>2557</v>
      </c>
    </row>
    <row r="2565" customHeight="1" spans="1:47">
      <c r="A2565" s="184" t="s">
        <v>2837</v>
      </c>
      <c r="B2565" s="185" t="s">
        <v>2912</v>
      </c>
      <c r="C2565" s="167" t="s">
        <v>2917</v>
      </c>
      <c r="D2565" s="186">
        <v>0</v>
      </c>
      <c r="E2565" s="186">
        <v>0.65</v>
      </c>
      <c r="F2565" s="186" t="s">
        <v>160</v>
      </c>
      <c r="G2565" s="186" t="s">
        <v>160</v>
      </c>
      <c r="H2565" s="186" t="s">
        <v>160</v>
      </c>
      <c r="I2565" s="186" t="s">
        <v>160</v>
      </c>
      <c r="J2565" s="186" t="s">
        <v>160</v>
      </c>
      <c r="K2565" s="186" t="s">
        <v>160</v>
      </c>
      <c r="L2565" s="171">
        <v>0.4012</v>
      </c>
      <c r="M2565" s="172">
        <v>367</v>
      </c>
      <c r="N2565" s="173">
        <v>105.28</v>
      </c>
      <c r="O2565" s="173">
        <v>29.35</v>
      </c>
      <c r="Q2565" s="175">
        <v>17.75</v>
      </c>
      <c r="S2565" s="174">
        <f t="shared" si="78"/>
        <v>0.919296</v>
      </c>
      <c r="T2565" s="177">
        <f t="shared" si="79"/>
        <v>-1</v>
      </c>
      <c r="U2565" s="203">
        <v>2.08</v>
      </c>
      <c r="V2565" s="203">
        <v>2.47</v>
      </c>
      <c r="W2565" s="203">
        <v>3.15</v>
      </c>
      <c r="X2565" s="203">
        <v>3.93</v>
      </c>
      <c r="Y2565" s="203">
        <v>4.2</v>
      </c>
      <c r="Z2565" s="203">
        <v>3.98</v>
      </c>
      <c r="AA2565" s="203">
        <v>4.44</v>
      </c>
      <c r="AB2565" s="203">
        <v>4.16</v>
      </c>
      <c r="AC2565" s="203">
        <v>3.11</v>
      </c>
      <c r="AD2565" s="203">
        <v>2.33</v>
      </c>
      <c r="AE2565" s="203">
        <v>2.08</v>
      </c>
      <c r="AF2565" s="203">
        <v>1.8</v>
      </c>
      <c r="AG2565" s="179">
        <v>2.12863686995266</v>
      </c>
      <c r="AH2565" s="179">
        <v>2.52775628306878</v>
      </c>
      <c r="AI2565" s="179">
        <v>3.22365679824561</v>
      </c>
      <c r="AJ2565" s="179">
        <v>4.02189562447786</v>
      </c>
      <c r="AK2565" s="179">
        <v>4.29820906432749</v>
      </c>
      <c r="AL2565" s="179">
        <v>4.07306478000557</v>
      </c>
      <c r="AM2565" s="179">
        <v>4.54382101086048</v>
      </c>
      <c r="AN2565" s="179">
        <v>4.25727373990532</v>
      </c>
      <c r="AO2565" s="179">
        <v>3.18272147382345</v>
      </c>
      <c r="AP2565" s="179">
        <v>2.3844826475912</v>
      </c>
      <c r="AQ2565" s="179">
        <v>2.12863686995266</v>
      </c>
      <c r="AR2565" s="179">
        <v>1.84208959899749</v>
      </c>
      <c r="AS2565" s="177">
        <v>0.8</v>
      </c>
      <c r="AT2565" s="180">
        <v>1.04864409634496</v>
      </c>
      <c r="AU2565" s="181">
        <v>2558</v>
      </c>
    </row>
    <row r="2566" customHeight="1" spans="1:47">
      <c r="A2566" s="184" t="s">
        <v>2837</v>
      </c>
      <c r="B2566" s="185" t="s">
        <v>2918</v>
      </c>
      <c r="C2566" s="167" t="s">
        <v>2919</v>
      </c>
      <c r="D2566" s="186">
        <v>0</v>
      </c>
      <c r="E2566" s="186">
        <v>0.65</v>
      </c>
      <c r="F2566" s="186" t="s">
        <v>160</v>
      </c>
      <c r="G2566" s="186" t="s">
        <v>160</v>
      </c>
      <c r="H2566" s="186" t="s">
        <v>160</v>
      </c>
      <c r="I2566" s="186" t="s">
        <v>160</v>
      </c>
      <c r="J2566" s="186" t="s">
        <v>160</v>
      </c>
      <c r="K2566" s="186" t="s">
        <v>160</v>
      </c>
      <c r="L2566" s="171">
        <v>0.4012</v>
      </c>
      <c r="M2566" s="172">
        <v>355</v>
      </c>
      <c r="N2566" s="173">
        <v>103.77</v>
      </c>
      <c r="O2566" s="173">
        <v>29.57</v>
      </c>
      <c r="Q2566" s="175">
        <v>21.17</v>
      </c>
      <c r="S2566" s="174">
        <f t="shared" si="78"/>
        <v>0.90532</v>
      </c>
      <c r="T2566" s="177">
        <f t="shared" si="79"/>
        <v>-1</v>
      </c>
      <c r="U2566" s="203">
        <v>2.37</v>
      </c>
      <c r="V2566" s="203">
        <v>2.67</v>
      </c>
      <c r="W2566" s="203">
        <v>3.23</v>
      </c>
      <c r="X2566" s="203">
        <v>3.82</v>
      </c>
      <c r="Y2566" s="203">
        <v>4.02</v>
      </c>
      <c r="Z2566" s="203">
        <v>3.72</v>
      </c>
      <c r="AA2566" s="203">
        <v>4</v>
      </c>
      <c r="AB2566" s="203">
        <v>3.7</v>
      </c>
      <c r="AC2566" s="203">
        <v>2.86</v>
      </c>
      <c r="AD2566" s="203">
        <v>2.43</v>
      </c>
      <c r="AE2566" s="203">
        <v>2.21</v>
      </c>
      <c r="AF2566" s="203">
        <v>2.14</v>
      </c>
      <c r="AG2566" s="179">
        <v>2.45676631467326</v>
      </c>
      <c r="AH2566" s="179">
        <v>2.76774939248001</v>
      </c>
      <c r="AI2566" s="179">
        <v>3.34825113771926</v>
      </c>
      <c r="AJ2566" s="179">
        <v>3.95985119073919</v>
      </c>
      <c r="AK2566" s="179">
        <v>4.16717324261035</v>
      </c>
      <c r="AL2566" s="179">
        <v>3.85619016480361</v>
      </c>
      <c r="AM2566" s="179">
        <v>4.14644103742323</v>
      </c>
      <c r="AN2566" s="179">
        <v>3.83545795961649</v>
      </c>
      <c r="AO2566" s="179">
        <v>2.96470534175761</v>
      </c>
      <c r="AP2566" s="179">
        <v>2.51896293023461</v>
      </c>
      <c r="AQ2566" s="179">
        <v>2.29090867317634</v>
      </c>
      <c r="AR2566" s="179">
        <v>2.21834595502143</v>
      </c>
      <c r="AS2566" s="177">
        <v>0.8</v>
      </c>
      <c r="AT2566" s="180">
        <v>1.04754926730672</v>
      </c>
      <c r="AU2566" s="181">
        <v>2559</v>
      </c>
    </row>
    <row r="2567" customHeight="1" spans="1:47">
      <c r="A2567" s="184" t="s">
        <v>2837</v>
      </c>
      <c r="B2567" s="185" t="s">
        <v>2918</v>
      </c>
      <c r="C2567" s="167" t="s">
        <v>2861</v>
      </c>
      <c r="D2567" s="186">
        <v>0</v>
      </c>
      <c r="E2567" s="186">
        <v>0.65</v>
      </c>
      <c r="F2567" s="186" t="s">
        <v>160</v>
      </c>
      <c r="G2567" s="186" t="s">
        <v>160</v>
      </c>
      <c r="H2567" s="186" t="s">
        <v>160</v>
      </c>
      <c r="I2567" s="186" t="s">
        <v>160</v>
      </c>
      <c r="J2567" s="186" t="s">
        <v>160</v>
      </c>
      <c r="K2567" s="186" t="s">
        <v>160</v>
      </c>
      <c r="L2567" s="171">
        <v>0.4012</v>
      </c>
      <c r="M2567" s="172">
        <v>365</v>
      </c>
      <c r="N2567" s="173">
        <v>103.77</v>
      </c>
      <c r="O2567" s="173">
        <v>29.57</v>
      </c>
      <c r="Q2567" s="175">
        <v>21.17</v>
      </c>
      <c r="S2567" s="174">
        <f t="shared" si="78"/>
        <v>0.90532</v>
      </c>
      <c r="T2567" s="177">
        <f t="shared" si="79"/>
        <v>-1</v>
      </c>
      <c r="U2567" s="203">
        <v>2.37</v>
      </c>
      <c r="V2567" s="203">
        <v>2.67</v>
      </c>
      <c r="W2567" s="203">
        <v>3.23</v>
      </c>
      <c r="X2567" s="203">
        <v>3.82</v>
      </c>
      <c r="Y2567" s="203">
        <v>4.02</v>
      </c>
      <c r="Z2567" s="203">
        <v>3.72</v>
      </c>
      <c r="AA2567" s="203">
        <v>4</v>
      </c>
      <c r="AB2567" s="203">
        <v>3.7</v>
      </c>
      <c r="AC2567" s="203">
        <v>2.86</v>
      </c>
      <c r="AD2567" s="203">
        <v>2.43</v>
      </c>
      <c r="AE2567" s="203">
        <v>2.21</v>
      </c>
      <c r="AF2567" s="203">
        <v>2.14</v>
      </c>
      <c r="AG2567" s="179">
        <v>2.45676631467326</v>
      </c>
      <c r="AH2567" s="179">
        <v>2.76774939248001</v>
      </c>
      <c r="AI2567" s="179">
        <v>3.34825113771926</v>
      </c>
      <c r="AJ2567" s="179">
        <v>3.95985119073919</v>
      </c>
      <c r="AK2567" s="179">
        <v>4.16717324261035</v>
      </c>
      <c r="AL2567" s="179">
        <v>3.85619016480361</v>
      </c>
      <c r="AM2567" s="179">
        <v>4.14644103742323</v>
      </c>
      <c r="AN2567" s="179">
        <v>3.83545795961649</v>
      </c>
      <c r="AO2567" s="179">
        <v>2.96470534175761</v>
      </c>
      <c r="AP2567" s="179">
        <v>2.51896293023461</v>
      </c>
      <c r="AQ2567" s="179">
        <v>2.29090867317634</v>
      </c>
      <c r="AR2567" s="179">
        <v>2.21834595502143</v>
      </c>
      <c r="AS2567" s="177">
        <v>0.8</v>
      </c>
      <c r="AT2567" s="180">
        <v>1.04265085005574</v>
      </c>
      <c r="AU2567" s="181">
        <v>2560</v>
      </c>
    </row>
    <row r="2568" customHeight="1" spans="1:47">
      <c r="A2568" s="184" t="s">
        <v>2837</v>
      </c>
      <c r="B2568" s="185" t="s">
        <v>2918</v>
      </c>
      <c r="C2568" s="167" t="s">
        <v>2920</v>
      </c>
      <c r="D2568" s="186">
        <v>0</v>
      </c>
      <c r="E2568" s="186">
        <v>0.65</v>
      </c>
      <c r="F2568" s="186" t="s">
        <v>160</v>
      </c>
      <c r="G2568" s="186" t="s">
        <v>160</v>
      </c>
      <c r="H2568" s="186" t="s">
        <v>160</v>
      </c>
      <c r="I2568" s="186" t="s">
        <v>160</v>
      </c>
      <c r="J2568" s="186" t="s">
        <v>160</v>
      </c>
      <c r="K2568" s="186" t="s">
        <v>160</v>
      </c>
      <c r="L2568" s="171">
        <v>0.4012</v>
      </c>
      <c r="M2568" s="172">
        <v>403</v>
      </c>
      <c r="N2568" s="173">
        <v>103.55</v>
      </c>
      <c r="O2568" s="173">
        <v>29.42</v>
      </c>
      <c r="Q2568" s="175">
        <v>21.02</v>
      </c>
      <c r="S2568" s="174">
        <f t="shared" si="78"/>
        <v>0.90532</v>
      </c>
      <c r="T2568" s="177">
        <f t="shared" si="79"/>
        <v>-1</v>
      </c>
      <c r="U2568" s="203">
        <v>2.37</v>
      </c>
      <c r="V2568" s="203">
        <v>2.67</v>
      </c>
      <c r="W2568" s="203">
        <v>3.23</v>
      </c>
      <c r="X2568" s="203">
        <v>3.82</v>
      </c>
      <c r="Y2568" s="203">
        <v>4.02</v>
      </c>
      <c r="Z2568" s="203">
        <v>3.72</v>
      </c>
      <c r="AA2568" s="203">
        <v>4</v>
      </c>
      <c r="AB2568" s="203">
        <v>3.7</v>
      </c>
      <c r="AC2568" s="203">
        <v>2.86</v>
      </c>
      <c r="AD2568" s="203">
        <v>2.43</v>
      </c>
      <c r="AE2568" s="203">
        <v>2.21</v>
      </c>
      <c r="AF2568" s="203">
        <v>2.14</v>
      </c>
      <c r="AG2568" s="179">
        <v>2.45488145628065</v>
      </c>
      <c r="AH2568" s="179">
        <v>2.76562594441744</v>
      </c>
      <c r="AI2568" s="179">
        <v>3.34568232227279</v>
      </c>
      <c r="AJ2568" s="179">
        <v>3.95681314894181</v>
      </c>
      <c r="AK2568" s="179">
        <v>4.16397614103301</v>
      </c>
      <c r="AL2568" s="179">
        <v>3.85323165289621</v>
      </c>
      <c r="AM2568" s="179">
        <v>4.14325984182389</v>
      </c>
      <c r="AN2568" s="179">
        <v>3.8325153536871</v>
      </c>
      <c r="AO2568" s="179">
        <v>2.96243078690408</v>
      </c>
      <c r="AP2568" s="179">
        <v>2.51703035390801</v>
      </c>
      <c r="AQ2568" s="179">
        <v>2.2891510626077</v>
      </c>
      <c r="AR2568" s="179">
        <v>2.21664401537578</v>
      </c>
      <c r="AS2568" s="177">
        <v>0.8</v>
      </c>
      <c r="AT2568" s="180">
        <v>1.04208676988585</v>
      </c>
      <c r="AU2568" s="181">
        <v>2561</v>
      </c>
    </row>
    <row r="2569" customHeight="1" spans="1:47">
      <c r="A2569" s="184" t="s">
        <v>2837</v>
      </c>
      <c r="B2569" s="185" t="s">
        <v>2918</v>
      </c>
      <c r="C2569" s="167" t="s">
        <v>2921</v>
      </c>
      <c r="D2569" s="186">
        <v>0</v>
      </c>
      <c r="E2569" s="186">
        <v>0.65</v>
      </c>
      <c r="F2569" s="186" t="s">
        <v>160</v>
      </c>
      <c r="G2569" s="186" t="s">
        <v>160</v>
      </c>
      <c r="H2569" s="186" t="s">
        <v>160</v>
      </c>
      <c r="I2569" s="186" t="s">
        <v>160</v>
      </c>
      <c r="J2569" s="186" t="s">
        <v>160</v>
      </c>
      <c r="K2569" s="186" t="s">
        <v>160</v>
      </c>
      <c r="L2569" s="171">
        <v>0.4012</v>
      </c>
      <c r="M2569" s="172">
        <v>347</v>
      </c>
      <c r="N2569" s="173">
        <v>103.82</v>
      </c>
      <c r="O2569" s="173">
        <v>29.4</v>
      </c>
      <c r="Q2569" s="175">
        <v>20.9</v>
      </c>
      <c r="S2569" s="174">
        <f t="shared" si="78"/>
        <v>0.90532</v>
      </c>
      <c r="T2569" s="177">
        <f t="shared" si="79"/>
        <v>-1</v>
      </c>
      <c r="U2569" s="203">
        <v>2.37</v>
      </c>
      <c r="V2569" s="203">
        <v>2.67</v>
      </c>
      <c r="W2569" s="203">
        <v>3.23</v>
      </c>
      <c r="X2569" s="203">
        <v>3.82</v>
      </c>
      <c r="Y2569" s="203">
        <v>4.02</v>
      </c>
      <c r="Z2569" s="203">
        <v>3.72</v>
      </c>
      <c r="AA2569" s="203">
        <v>4</v>
      </c>
      <c r="AB2569" s="203">
        <v>3.7</v>
      </c>
      <c r="AC2569" s="203">
        <v>2.86</v>
      </c>
      <c r="AD2569" s="203">
        <v>2.43</v>
      </c>
      <c r="AE2569" s="203">
        <v>2.21</v>
      </c>
      <c r="AF2569" s="203">
        <v>2.14</v>
      </c>
      <c r="AG2569" s="179">
        <v>2.4544835417311</v>
      </c>
      <c r="AH2569" s="179">
        <v>2.76517766093757</v>
      </c>
      <c r="AI2569" s="179">
        <v>3.34514001678964</v>
      </c>
      <c r="AJ2569" s="179">
        <v>3.95617178456236</v>
      </c>
      <c r="AK2569" s="179">
        <v>4.16330119736668</v>
      </c>
      <c r="AL2569" s="179">
        <v>3.85260707816021</v>
      </c>
      <c r="AM2569" s="179">
        <v>4.14258825608625</v>
      </c>
      <c r="AN2569" s="179">
        <v>3.83189413687978</v>
      </c>
      <c r="AO2569" s="179">
        <v>2.96195060310167</v>
      </c>
      <c r="AP2569" s="179">
        <v>2.51662236557239</v>
      </c>
      <c r="AQ2569" s="179">
        <v>2.28878001148765</v>
      </c>
      <c r="AR2569" s="179">
        <v>2.21628471700614</v>
      </c>
      <c r="AS2569" s="177">
        <v>0.8</v>
      </c>
      <c r="AT2569" s="180">
        <v>1.04034721801518</v>
      </c>
      <c r="AU2569" s="181">
        <v>2562</v>
      </c>
    </row>
    <row r="2570" customHeight="1" spans="1:47">
      <c r="A2570" s="184" t="s">
        <v>2837</v>
      </c>
      <c r="B2570" s="185" t="s">
        <v>2918</v>
      </c>
      <c r="C2570" s="167" t="s">
        <v>2922</v>
      </c>
      <c r="D2570" s="186">
        <v>0</v>
      </c>
      <c r="E2570" s="186">
        <v>0.65</v>
      </c>
      <c r="F2570" s="186" t="s">
        <v>160</v>
      </c>
      <c r="G2570" s="186" t="s">
        <v>160</v>
      </c>
      <c r="H2570" s="186" t="s">
        <v>160</v>
      </c>
      <c r="I2570" s="186" t="s">
        <v>160</v>
      </c>
      <c r="J2570" s="186" t="s">
        <v>160</v>
      </c>
      <c r="K2570" s="186" t="s">
        <v>160</v>
      </c>
      <c r="L2570" s="171">
        <v>0.4012</v>
      </c>
      <c r="M2570" s="172">
        <v>666</v>
      </c>
      <c r="N2570" s="173">
        <v>103.08</v>
      </c>
      <c r="O2570" s="173">
        <v>29.25</v>
      </c>
      <c r="Q2570" s="175">
        <v>20.75</v>
      </c>
      <c r="S2570" s="174">
        <f t="shared" si="78"/>
        <v>0.90532</v>
      </c>
      <c r="T2570" s="177">
        <f t="shared" si="79"/>
        <v>-1</v>
      </c>
      <c r="U2570" s="203">
        <v>2.37</v>
      </c>
      <c r="V2570" s="203">
        <v>2.67</v>
      </c>
      <c r="W2570" s="203">
        <v>3.23</v>
      </c>
      <c r="X2570" s="203">
        <v>3.82</v>
      </c>
      <c r="Y2570" s="203">
        <v>4.02</v>
      </c>
      <c r="Z2570" s="203">
        <v>3.72</v>
      </c>
      <c r="AA2570" s="203">
        <v>4</v>
      </c>
      <c r="AB2570" s="203">
        <v>3.7</v>
      </c>
      <c r="AC2570" s="203">
        <v>2.86</v>
      </c>
      <c r="AD2570" s="203">
        <v>2.43</v>
      </c>
      <c r="AE2570" s="203">
        <v>2.21</v>
      </c>
      <c r="AF2570" s="203">
        <v>2.14</v>
      </c>
      <c r="AG2570" s="179">
        <v>2.45211699730482</v>
      </c>
      <c r="AH2570" s="179">
        <v>2.76251155392568</v>
      </c>
      <c r="AI2570" s="179">
        <v>3.34191472628463</v>
      </c>
      <c r="AJ2570" s="179">
        <v>3.95235735430566</v>
      </c>
      <c r="AK2570" s="179">
        <v>4.15928705871957</v>
      </c>
      <c r="AL2570" s="179">
        <v>3.84889250209871</v>
      </c>
      <c r="AM2570" s="179">
        <v>4.13859408827818</v>
      </c>
      <c r="AN2570" s="179">
        <v>3.82819953165731</v>
      </c>
      <c r="AO2570" s="179">
        <v>2.9590947731189</v>
      </c>
      <c r="AP2570" s="179">
        <v>2.51419590862899</v>
      </c>
      <c r="AQ2570" s="179">
        <v>2.28657323377369</v>
      </c>
      <c r="AR2570" s="179">
        <v>2.21414783722883</v>
      </c>
      <c r="AS2570" s="177">
        <v>0.8</v>
      </c>
      <c r="AT2570" s="180">
        <v>1.04084917825647</v>
      </c>
      <c r="AU2570" s="181">
        <v>2563</v>
      </c>
    </row>
    <row r="2571" customHeight="1" spans="1:47">
      <c r="A2571" s="184" t="s">
        <v>2837</v>
      </c>
      <c r="B2571" s="185" t="s">
        <v>2918</v>
      </c>
      <c r="C2571" s="167" t="s">
        <v>2923</v>
      </c>
      <c r="D2571" s="186">
        <v>0</v>
      </c>
      <c r="E2571" s="186">
        <v>0.65</v>
      </c>
      <c r="F2571" s="186" t="s">
        <v>160</v>
      </c>
      <c r="G2571" s="186" t="s">
        <v>160</v>
      </c>
      <c r="H2571" s="186" t="s">
        <v>160</v>
      </c>
      <c r="I2571" s="186" t="s">
        <v>160</v>
      </c>
      <c r="J2571" s="186" t="s">
        <v>160</v>
      </c>
      <c r="K2571" s="186" t="s">
        <v>160</v>
      </c>
      <c r="L2571" s="171">
        <v>0.4012</v>
      </c>
      <c r="M2571" s="172">
        <v>340</v>
      </c>
      <c r="N2571" s="173">
        <v>103.95</v>
      </c>
      <c r="O2571" s="173">
        <v>29.22</v>
      </c>
      <c r="Q2571" s="175">
        <v>20.72</v>
      </c>
      <c r="S2571" s="174">
        <f t="shared" ref="S2571:S2634" si="80">(U2571*31+V2571*28+W2571*31+X2571*30+Y2571*31+Z2571*30+AA2571*31+AB2571*31+AC2571*30+AD2571*31+AE2571*30+AF2571*31)*AS2571/1000</f>
        <v>0.90532</v>
      </c>
      <c r="T2571" s="177">
        <f t="shared" ref="T2571:T2634" si="81">P2571/S2571-1</f>
        <v>-1</v>
      </c>
      <c r="U2571" s="203">
        <v>2.37</v>
      </c>
      <c r="V2571" s="203">
        <v>2.67</v>
      </c>
      <c r="W2571" s="203">
        <v>3.23</v>
      </c>
      <c r="X2571" s="203">
        <v>3.82</v>
      </c>
      <c r="Y2571" s="203">
        <v>4.02</v>
      </c>
      <c r="Z2571" s="203">
        <v>3.72</v>
      </c>
      <c r="AA2571" s="203">
        <v>4</v>
      </c>
      <c r="AB2571" s="203">
        <v>3.7</v>
      </c>
      <c r="AC2571" s="203">
        <v>2.86</v>
      </c>
      <c r="AD2571" s="203">
        <v>2.43</v>
      </c>
      <c r="AE2571" s="203">
        <v>2.21</v>
      </c>
      <c r="AF2571" s="203">
        <v>2.14</v>
      </c>
      <c r="AG2571" s="179">
        <v>2.45184473998144</v>
      </c>
      <c r="AH2571" s="179">
        <v>2.76220483364998</v>
      </c>
      <c r="AI2571" s="179">
        <v>3.34154367516458</v>
      </c>
      <c r="AJ2571" s="179">
        <v>3.95191852604604</v>
      </c>
      <c r="AK2571" s="179">
        <v>4.1588252551584</v>
      </c>
      <c r="AL2571" s="179">
        <v>3.84846516148986</v>
      </c>
      <c r="AM2571" s="179">
        <v>4.13813458224716</v>
      </c>
      <c r="AN2571" s="179">
        <v>3.82777448857862</v>
      </c>
      <c r="AO2571" s="179">
        <v>2.95876622630672</v>
      </c>
      <c r="AP2571" s="179">
        <v>2.51391675871515</v>
      </c>
      <c r="AQ2571" s="179">
        <v>2.28631935669156</v>
      </c>
      <c r="AR2571" s="179">
        <v>2.21390200150223</v>
      </c>
      <c r="AS2571" s="177">
        <v>0.8</v>
      </c>
      <c r="AT2571" s="180">
        <v>1.04084917825647</v>
      </c>
      <c r="AU2571" s="181">
        <v>2564</v>
      </c>
    </row>
    <row r="2572" customHeight="1" spans="1:47">
      <c r="A2572" s="184" t="s">
        <v>2837</v>
      </c>
      <c r="B2572" s="185" t="s">
        <v>2918</v>
      </c>
      <c r="C2572" s="167" t="s">
        <v>2924</v>
      </c>
      <c r="D2572" s="186">
        <v>0</v>
      </c>
      <c r="E2572" s="186">
        <v>0.65</v>
      </c>
      <c r="F2572" s="186" t="s">
        <v>160</v>
      </c>
      <c r="G2572" s="186" t="s">
        <v>160</v>
      </c>
      <c r="H2572" s="186" t="s">
        <v>160</v>
      </c>
      <c r="I2572" s="186" t="s">
        <v>160</v>
      </c>
      <c r="J2572" s="186" t="s">
        <v>160</v>
      </c>
      <c r="K2572" s="186" t="s">
        <v>160</v>
      </c>
      <c r="L2572" s="171">
        <v>0.4012</v>
      </c>
      <c r="M2572" s="172">
        <v>383</v>
      </c>
      <c r="N2572" s="173">
        <v>104.07</v>
      </c>
      <c r="O2572" s="173">
        <v>29.65</v>
      </c>
      <c r="Q2572" s="175">
        <v>19.45</v>
      </c>
      <c r="S2572" s="174">
        <f t="shared" si="80"/>
        <v>0.921688</v>
      </c>
      <c r="T2572" s="177">
        <f t="shared" si="81"/>
        <v>-1</v>
      </c>
      <c r="U2572" s="203">
        <v>2.22</v>
      </c>
      <c r="V2572" s="203">
        <v>2.59</v>
      </c>
      <c r="W2572" s="203">
        <v>3.18</v>
      </c>
      <c r="X2572" s="203">
        <v>4.07</v>
      </c>
      <c r="Y2572" s="203">
        <v>4.29</v>
      </c>
      <c r="Z2572" s="203">
        <v>3.93</v>
      </c>
      <c r="AA2572" s="203">
        <v>4.2</v>
      </c>
      <c r="AB2572" s="203">
        <v>3.88</v>
      </c>
      <c r="AC2572" s="203">
        <v>2.98</v>
      </c>
      <c r="AD2572" s="203">
        <v>2.38</v>
      </c>
      <c r="AE2572" s="203">
        <v>2.18</v>
      </c>
      <c r="AF2572" s="203">
        <v>1.94</v>
      </c>
      <c r="AG2572" s="179">
        <v>2.28649729626511</v>
      </c>
      <c r="AH2572" s="179">
        <v>2.66758017897596</v>
      </c>
      <c r="AI2572" s="179">
        <v>3.27525288383922</v>
      </c>
      <c r="AJ2572" s="179">
        <v>4.19191170981937</v>
      </c>
      <c r="AK2572" s="179">
        <v>4.41850153197177</v>
      </c>
      <c r="AL2572" s="179">
        <v>4.04771818663148</v>
      </c>
      <c r="AM2572" s="179">
        <v>4.3258056956367</v>
      </c>
      <c r="AN2572" s="179">
        <v>3.99622049977866</v>
      </c>
      <c r="AO2572" s="179">
        <v>3.06926213642794</v>
      </c>
      <c r="AP2572" s="179">
        <v>2.45128989419413</v>
      </c>
      <c r="AQ2572" s="179">
        <v>2.24529914678286</v>
      </c>
      <c r="AR2572" s="179">
        <v>1.99811024988933</v>
      </c>
      <c r="AS2572" s="177">
        <v>0.8</v>
      </c>
      <c r="AT2572" s="180">
        <v>1.04328108908063</v>
      </c>
      <c r="AU2572" s="181">
        <v>2565</v>
      </c>
    </row>
    <row r="2573" customHeight="1" spans="1:47">
      <c r="A2573" s="184" t="s">
        <v>2837</v>
      </c>
      <c r="B2573" s="185" t="s">
        <v>2918</v>
      </c>
      <c r="C2573" s="167" t="s">
        <v>2925</v>
      </c>
      <c r="D2573" s="186">
        <v>0</v>
      </c>
      <c r="E2573" s="186">
        <v>0.65</v>
      </c>
      <c r="F2573" s="186" t="s">
        <v>160</v>
      </c>
      <c r="G2573" s="186" t="s">
        <v>160</v>
      </c>
      <c r="H2573" s="186" t="s">
        <v>160</v>
      </c>
      <c r="I2573" s="186" t="s">
        <v>160</v>
      </c>
      <c r="J2573" s="186" t="s">
        <v>160</v>
      </c>
      <c r="K2573" s="186" t="s">
        <v>160</v>
      </c>
      <c r="L2573" s="171">
        <v>0.4012</v>
      </c>
      <c r="M2573" s="172">
        <v>415</v>
      </c>
      <c r="N2573" s="173">
        <v>103.57</v>
      </c>
      <c r="O2573" s="173">
        <v>29.73</v>
      </c>
      <c r="Q2573" s="175">
        <v>21.33</v>
      </c>
      <c r="S2573" s="174">
        <f t="shared" si="80"/>
        <v>0.90532</v>
      </c>
      <c r="T2573" s="177">
        <f t="shared" si="81"/>
        <v>-1</v>
      </c>
      <c r="U2573" s="203">
        <v>2.37</v>
      </c>
      <c r="V2573" s="203">
        <v>2.67</v>
      </c>
      <c r="W2573" s="203">
        <v>3.23</v>
      </c>
      <c r="X2573" s="203">
        <v>3.82</v>
      </c>
      <c r="Y2573" s="203">
        <v>4.02</v>
      </c>
      <c r="Z2573" s="203">
        <v>3.72</v>
      </c>
      <c r="AA2573" s="203">
        <v>4</v>
      </c>
      <c r="AB2573" s="203">
        <v>3.7</v>
      </c>
      <c r="AC2573" s="203">
        <v>2.86</v>
      </c>
      <c r="AD2573" s="203">
        <v>2.43</v>
      </c>
      <c r="AE2573" s="203">
        <v>2.21</v>
      </c>
      <c r="AF2573" s="203">
        <v>2.14</v>
      </c>
      <c r="AG2573" s="179">
        <v>2.45907003048646</v>
      </c>
      <c r="AH2573" s="179">
        <v>2.77034471788981</v>
      </c>
      <c r="AI2573" s="179">
        <v>3.35139080104273</v>
      </c>
      <c r="AJ2573" s="179">
        <v>3.96356435293598</v>
      </c>
      <c r="AK2573" s="179">
        <v>4.17108081120488</v>
      </c>
      <c r="AL2573" s="179">
        <v>3.85980612380153</v>
      </c>
      <c r="AM2573" s="179">
        <v>4.15032916537799</v>
      </c>
      <c r="AN2573" s="179">
        <v>3.83905447797464</v>
      </c>
      <c r="AO2573" s="179">
        <v>2.96748535324526</v>
      </c>
      <c r="AP2573" s="179">
        <v>2.52132496796713</v>
      </c>
      <c r="AQ2573" s="179">
        <v>2.29305686387134</v>
      </c>
      <c r="AR2573" s="179">
        <v>2.22042610347722</v>
      </c>
      <c r="AS2573" s="177">
        <v>0.8</v>
      </c>
      <c r="AT2573" s="180">
        <v>1.01953310321135</v>
      </c>
      <c r="AU2573" s="181">
        <v>2566</v>
      </c>
    </row>
    <row r="2574" customHeight="1" spans="1:47">
      <c r="A2574" s="184" t="s">
        <v>2837</v>
      </c>
      <c r="B2574" s="185" t="s">
        <v>2918</v>
      </c>
      <c r="C2574" s="167" t="s">
        <v>2926</v>
      </c>
      <c r="D2574" s="186">
        <v>0</v>
      </c>
      <c r="E2574" s="186">
        <v>0.65</v>
      </c>
      <c r="F2574" s="186" t="s">
        <v>160</v>
      </c>
      <c r="G2574" s="186" t="s">
        <v>160</v>
      </c>
      <c r="H2574" s="186" t="s">
        <v>160</v>
      </c>
      <c r="I2574" s="186" t="s">
        <v>160</v>
      </c>
      <c r="J2574" s="186" t="s">
        <v>160</v>
      </c>
      <c r="K2574" s="186" t="s">
        <v>160</v>
      </c>
      <c r="L2574" s="171">
        <v>0.4012</v>
      </c>
      <c r="M2574" s="172">
        <v>399</v>
      </c>
      <c r="N2574" s="173">
        <v>103.9</v>
      </c>
      <c r="O2574" s="173">
        <v>28.97</v>
      </c>
      <c r="Q2574" s="175">
        <v>23.87</v>
      </c>
      <c r="S2574" s="174">
        <f t="shared" si="80"/>
        <v>1.000704</v>
      </c>
      <c r="T2574" s="177">
        <f t="shared" si="81"/>
        <v>-1</v>
      </c>
      <c r="U2574" s="203">
        <v>2.78</v>
      </c>
      <c r="V2574" s="203">
        <v>3.21</v>
      </c>
      <c r="W2574" s="203">
        <v>3.83</v>
      </c>
      <c r="X2574" s="203">
        <v>4.32</v>
      </c>
      <c r="Y2574" s="203">
        <v>4.23</v>
      </c>
      <c r="Z2574" s="203">
        <v>3.87</v>
      </c>
      <c r="AA2574" s="203">
        <v>4.07</v>
      </c>
      <c r="AB2574" s="203">
        <v>3.88</v>
      </c>
      <c r="AC2574" s="203">
        <v>3.11</v>
      </c>
      <c r="AD2574" s="203">
        <v>2.65</v>
      </c>
      <c r="AE2574" s="203">
        <v>2.6</v>
      </c>
      <c r="AF2574" s="203">
        <v>2.56</v>
      </c>
      <c r="AG2574" s="179">
        <v>2.92230253901253</v>
      </c>
      <c r="AH2574" s="179">
        <v>3.37431336339217</v>
      </c>
      <c r="AI2574" s="179">
        <v>4.02604990086979</v>
      </c>
      <c r="AJ2574" s="179">
        <v>4.54113200306984</v>
      </c>
      <c r="AK2574" s="179">
        <v>4.44652508633922</v>
      </c>
      <c r="AL2574" s="179">
        <v>4.06809741941673</v>
      </c>
      <c r="AM2574" s="179">
        <v>4.27833501215145</v>
      </c>
      <c r="AN2574" s="179">
        <v>4.07860929905347</v>
      </c>
      <c r="AO2574" s="179">
        <v>3.26919456702481</v>
      </c>
      <c r="AP2574" s="179">
        <v>2.78564810373497</v>
      </c>
      <c r="AQ2574" s="179">
        <v>2.73308870555129</v>
      </c>
      <c r="AR2574" s="179">
        <v>2.69104118700435</v>
      </c>
      <c r="AS2574" s="177">
        <v>0.8</v>
      </c>
      <c r="AT2574" s="180">
        <v>1.04263200256173</v>
      </c>
      <c r="AU2574" s="181">
        <v>2567</v>
      </c>
    </row>
    <row r="2575" customHeight="1" spans="1:47">
      <c r="A2575" s="184" t="s">
        <v>2837</v>
      </c>
      <c r="B2575" s="185" t="s">
        <v>2918</v>
      </c>
      <c r="C2575" s="167" t="s">
        <v>2927</v>
      </c>
      <c r="D2575" s="186">
        <v>0</v>
      </c>
      <c r="E2575" s="186">
        <v>0.65</v>
      </c>
      <c r="F2575" s="186" t="s">
        <v>160</v>
      </c>
      <c r="G2575" s="186" t="s">
        <v>160</v>
      </c>
      <c r="H2575" s="186" t="s">
        <v>160</v>
      </c>
      <c r="I2575" s="186" t="s">
        <v>160</v>
      </c>
      <c r="J2575" s="186" t="s">
        <v>160</v>
      </c>
      <c r="K2575" s="186" t="s">
        <v>160</v>
      </c>
      <c r="L2575" s="171">
        <v>0.4012</v>
      </c>
      <c r="M2575" s="172">
        <v>611</v>
      </c>
      <c r="N2575" s="173">
        <v>103.27</v>
      </c>
      <c r="O2575" s="173">
        <v>29.23</v>
      </c>
      <c r="Q2575" s="175">
        <v>20.73</v>
      </c>
      <c r="S2575" s="174">
        <f t="shared" si="80"/>
        <v>0.90532</v>
      </c>
      <c r="T2575" s="177">
        <f t="shared" si="81"/>
        <v>-1</v>
      </c>
      <c r="U2575" s="203">
        <v>2.37</v>
      </c>
      <c r="V2575" s="203">
        <v>2.67</v>
      </c>
      <c r="W2575" s="203">
        <v>3.23</v>
      </c>
      <c r="X2575" s="203">
        <v>3.82</v>
      </c>
      <c r="Y2575" s="203">
        <v>4.02</v>
      </c>
      <c r="Z2575" s="203">
        <v>3.72</v>
      </c>
      <c r="AA2575" s="203">
        <v>4</v>
      </c>
      <c r="AB2575" s="203">
        <v>3.7</v>
      </c>
      <c r="AC2575" s="203">
        <v>2.86</v>
      </c>
      <c r="AD2575" s="203">
        <v>2.43</v>
      </c>
      <c r="AE2575" s="203">
        <v>2.21</v>
      </c>
      <c r="AF2575" s="203">
        <v>2.14</v>
      </c>
      <c r="AG2575" s="179">
        <v>2.45192851146556</v>
      </c>
      <c r="AH2575" s="179">
        <v>2.76229920911943</v>
      </c>
      <c r="AI2575" s="179">
        <v>3.34165784473998</v>
      </c>
      <c r="AJ2575" s="179">
        <v>3.95205355012592</v>
      </c>
      <c r="AK2575" s="179">
        <v>4.15896734856183</v>
      </c>
      <c r="AL2575" s="179">
        <v>3.84859665090797</v>
      </c>
      <c r="AM2575" s="179">
        <v>4.13827596871824</v>
      </c>
      <c r="AN2575" s="179">
        <v>3.82790527106438</v>
      </c>
      <c r="AO2575" s="179">
        <v>2.95886731763354</v>
      </c>
      <c r="AP2575" s="179">
        <v>2.51400265099633</v>
      </c>
      <c r="AQ2575" s="179">
        <v>2.28639747271683</v>
      </c>
      <c r="AR2575" s="179">
        <v>2.21397764326426</v>
      </c>
      <c r="AS2575" s="177">
        <v>0.8</v>
      </c>
      <c r="AT2575" s="180">
        <v>1.06087850450434</v>
      </c>
      <c r="AU2575" s="181">
        <v>2568</v>
      </c>
    </row>
    <row r="2576" customHeight="1" spans="1:47">
      <c r="A2576" s="184" t="s">
        <v>2837</v>
      </c>
      <c r="B2576" s="185" t="s">
        <v>2918</v>
      </c>
      <c r="C2576" s="167" t="s">
        <v>2928</v>
      </c>
      <c r="D2576" s="186">
        <v>0</v>
      </c>
      <c r="E2576" s="186">
        <v>0.65</v>
      </c>
      <c r="F2576" s="186" t="s">
        <v>160</v>
      </c>
      <c r="G2576" s="186" t="s">
        <v>160</v>
      </c>
      <c r="H2576" s="186" t="s">
        <v>160</v>
      </c>
      <c r="I2576" s="186" t="s">
        <v>160</v>
      </c>
      <c r="J2576" s="186" t="s">
        <v>160</v>
      </c>
      <c r="K2576" s="186" t="s">
        <v>160</v>
      </c>
      <c r="L2576" s="171">
        <v>0.4012</v>
      </c>
      <c r="M2576" s="172">
        <v>542</v>
      </c>
      <c r="N2576" s="173">
        <v>103.55</v>
      </c>
      <c r="O2576" s="173">
        <v>28.83</v>
      </c>
      <c r="Q2576" s="175">
        <v>23.73</v>
      </c>
      <c r="S2576" s="174">
        <f t="shared" si="80"/>
        <v>1.000704</v>
      </c>
      <c r="T2576" s="177">
        <f t="shared" si="81"/>
        <v>-1</v>
      </c>
      <c r="U2576" s="203">
        <v>2.78</v>
      </c>
      <c r="V2576" s="203">
        <v>3.21</v>
      </c>
      <c r="W2576" s="203">
        <v>3.83</v>
      </c>
      <c r="X2576" s="203">
        <v>4.32</v>
      </c>
      <c r="Y2576" s="203">
        <v>4.23</v>
      </c>
      <c r="Z2576" s="203">
        <v>3.87</v>
      </c>
      <c r="AA2576" s="203">
        <v>4.07</v>
      </c>
      <c r="AB2576" s="203">
        <v>3.88</v>
      </c>
      <c r="AC2576" s="203">
        <v>3.11</v>
      </c>
      <c r="AD2576" s="203">
        <v>2.65</v>
      </c>
      <c r="AE2576" s="203">
        <v>2.6</v>
      </c>
      <c r="AF2576" s="203">
        <v>2.56</v>
      </c>
      <c r="AG2576" s="179">
        <v>2.91963561652596</v>
      </c>
      <c r="AH2576" s="179">
        <v>3.37123393131236</v>
      </c>
      <c r="AI2576" s="179">
        <v>4.02237568751599</v>
      </c>
      <c r="AJ2576" s="179">
        <v>4.53698772064467</v>
      </c>
      <c r="AK2576" s="179">
        <v>4.44246714313124</v>
      </c>
      <c r="AL2576" s="179">
        <v>4.06438483307751</v>
      </c>
      <c r="AM2576" s="179">
        <v>4.27443056088514</v>
      </c>
      <c r="AN2576" s="179">
        <v>4.07488711946789</v>
      </c>
      <c r="AO2576" s="179">
        <v>3.26621106740854</v>
      </c>
      <c r="AP2576" s="179">
        <v>2.78310589345101</v>
      </c>
      <c r="AQ2576" s="179">
        <v>2.7305944614991</v>
      </c>
      <c r="AR2576" s="179">
        <v>2.68858531593758</v>
      </c>
      <c r="AS2576" s="177">
        <v>0.8</v>
      </c>
      <c r="AT2576" s="180">
        <v>1.021332635333</v>
      </c>
      <c r="AU2576" s="181">
        <v>2569</v>
      </c>
    </row>
    <row r="2577" customHeight="1" spans="1:47">
      <c r="A2577" s="184" t="s">
        <v>2837</v>
      </c>
      <c r="B2577" s="185" t="s">
        <v>2918</v>
      </c>
      <c r="C2577" s="167" t="s">
        <v>2929</v>
      </c>
      <c r="D2577" s="186">
        <v>0</v>
      </c>
      <c r="E2577" s="186">
        <v>0.65</v>
      </c>
      <c r="F2577" s="186" t="s">
        <v>160</v>
      </c>
      <c r="G2577" s="186" t="s">
        <v>160</v>
      </c>
      <c r="H2577" s="186" t="s">
        <v>160</v>
      </c>
      <c r="I2577" s="186" t="s">
        <v>160</v>
      </c>
      <c r="J2577" s="186" t="s">
        <v>160</v>
      </c>
      <c r="K2577" s="186" t="s">
        <v>160</v>
      </c>
      <c r="L2577" s="171">
        <v>0.4012</v>
      </c>
      <c r="M2577" s="172">
        <v>433</v>
      </c>
      <c r="N2577" s="173">
        <v>103.48</v>
      </c>
      <c r="O2577" s="173">
        <v>29.6</v>
      </c>
      <c r="Q2577" s="175">
        <v>21.2</v>
      </c>
      <c r="S2577" s="174">
        <f t="shared" si="80"/>
        <v>0.90532</v>
      </c>
      <c r="T2577" s="177">
        <f t="shared" si="81"/>
        <v>-1</v>
      </c>
      <c r="U2577" s="203">
        <v>2.37</v>
      </c>
      <c r="V2577" s="203">
        <v>2.67</v>
      </c>
      <c r="W2577" s="203">
        <v>3.23</v>
      </c>
      <c r="X2577" s="203">
        <v>3.82</v>
      </c>
      <c r="Y2577" s="203">
        <v>4.02</v>
      </c>
      <c r="Z2577" s="203">
        <v>3.72</v>
      </c>
      <c r="AA2577" s="203">
        <v>4</v>
      </c>
      <c r="AB2577" s="203">
        <v>3.7</v>
      </c>
      <c r="AC2577" s="203">
        <v>2.86</v>
      </c>
      <c r="AD2577" s="203">
        <v>2.43</v>
      </c>
      <c r="AE2577" s="203">
        <v>2.21</v>
      </c>
      <c r="AF2577" s="203">
        <v>2.14</v>
      </c>
      <c r="AG2577" s="179">
        <v>2.45705951486767</v>
      </c>
      <c r="AH2577" s="179">
        <v>2.76807970662307</v>
      </c>
      <c r="AI2577" s="179">
        <v>3.34865073123316</v>
      </c>
      <c r="AJ2577" s="179">
        <v>3.96032377501878</v>
      </c>
      <c r="AK2577" s="179">
        <v>4.16767056952238</v>
      </c>
      <c r="AL2577" s="179">
        <v>3.85665037776698</v>
      </c>
      <c r="AM2577" s="179">
        <v>4.14693589007202</v>
      </c>
      <c r="AN2577" s="179">
        <v>3.83591569831662</v>
      </c>
      <c r="AO2577" s="179">
        <v>2.96505916140149</v>
      </c>
      <c r="AP2577" s="179">
        <v>2.51926355321875</v>
      </c>
      <c r="AQ2577" s="179">
        <v>2.29118207926479</v>
      </c>
      <c r="AR2577" s="179">
        <v>2.21861070118853</v>
      </c>
      <c r="AS2577" s="177">
        <v>0.8</v>
      </c>
      <c r="AT2577" s="180">
        <v>1.021332635333</v>
      </c>
      <c r="AU2577" s="181">
        <v>2570</v>
      </c>
    </row>
    <row r="2578" customHeight="1" spans="1:47">
      <c r="A2578" s="184" t="s">
        <v>2837</v>
      </c>
      <c r="B2578" s="185" t="s">
        <v>2930</v>
      </c>
      <c r="C2578" s="167" t="s">
        <v>2931</v>
      </c>
      <c r="D2578" s="186">
        <v>0</v>
      </c>
      <c r="E2578" s="186">
        <v>0.65</v>
      </c>
      <c r="F2578" s="186" t="s">
        <v>160</v>
      </c>
      <c r="G2578" s="186" t="s">
        <v>160</v>
      </c>
      <c r="H2578" s="186" t="s">
        <v>160</v>
      </c>
      <c r="I2578" s="186" t="s">
        <v>160</v>
      </c>
      <c r="J2578" s="186" t="s">
        <v>160</v>
      </c>
      <c r="K2578" s="186" t="s">
        <v>160</v>
      </c>
      <c r="L2578" s="171">
        <v>0.4012</v>
      </c>
      <c r="M2578" s="172">
        <v>311</v>
      </c>
      <c r="N2578" s="173">
        <v>104.78</v>
      </c>
      <c r="O2578" s="173">
        <v>29.35</v>
      </c>
      <c r="Q2578" s="175">
        <v>19.15</v>
      </c>
      <c r="S2578" s="174">
        <f t="shared" si="80"/>
        <v>0.921688</v>
      </c>
      <c r="T2578" s="177">
        <f t="shared" si="81"/>
        <v>-1</v>
      </c>
      <c r="U2578" s="203">
        <v>2.22</v>
      </c>
      <c r="V2578" s="203">
        <v>2.59</v>
      </c>
      <c r="W2578" s="203">
        <v>3.18</v>
      </c>
      <c r="X2578" s="203">
        <v>4.07</v>
      </c>
      <c r="Y2578" s="203">
        <v>4.29</v>
      </c>
      <c r="Z2578" s="203">
        <v>3.93</v>
      </c>
      <c r="AA2578" s="203">
        <v>4.2</v>
      </c>
      <c r="AB2578" s="203">
        <v>3.88</v>
      </c>
      <c r="AC2578" s="203">
        <v>2.98</v>
      </c>
      <c r="AD2578" s="203">
        <v>2.38</v>
      </c>
      <c r="AE2578" s="203">
        <v>2.18</v>
      </c>
      <c r="AF2578" s="203">
        <v>1.94</v>
      </c>
      <c r="AG2578" s="179">
        <v>2.28302887745094</v>
      </c>
      <c r="AH2578" s="179">
        <v>2.66353369035943</v>
      </c>
      <c r="AI2578" s="179">
        <v>3.27028460824053</v>
      </c>
      <c r="AJ2578" s="179">
        <v>4.18555294199338</v>
      </c>
      <c r="AK2578" s="179">
        <v>4.411799046966</v>
      </c>
      <c r="AL2578" s="179">
        <v>4.0415781479199</v>
      </c>
      <c r="AM2578" s="179">
        <v>4.31924382220448</v>
      </c>
      <c r="AN2578" s="179">
        <v>3.99015857860794</v>
      </c>
      <c r="AO2578" s="179">
        <v>3.0646063309927</v>
      </c>
      <c r="AP2578" s="179">
        <v>2.4475714992492</v>
      </c>
      <c r="AQ2578" s="179">
        <v>2.24189322200137</v>
      </c>
      <c r="AR2578" s="179">
        <v>1.99507928930397</v>
      </c>
      <c r="AS2578" s="177">
        <v>0.8</v>
      </c>
      <c r="AT2578" s="180">
        <v>1.02033647053374</v>
      </c>
      <c r="AU2578" s="181">
        <v>2571</v>
      </c>
    </row>
    <row r="2579" customHeight="1" spans="1:47">
      <c r="A2579" s="184" t="s">
        <v>2837</v>
      </c>
      <c r="B2579" s="185" t="s">
        <v>2930</v>
      </c>
      <c r="C2579" s="167" t="s">
        <v>2932</v>
      </c>
      <c r="D2579" s="186">
        <v>0</v>
      </c>
      <c r="E2579" s="186">
        <v>0.65</v>
      </c>
      <c r="F2579" s="186" t="s">
        <v>160</v>
      </c>
      <c r="G2579" s="186" t="s">
        <v>160</v>
      </c>
      <c r="H2579" s="186" t="s">
        <v>160</v>
      </c>
      <c r="I2579" s="186" t="s">
        <v>160</v>
      </c>
      <c r="J2579" s="186" t="s">
        <v>160</v>
      </c>
      <c r="K2579" s="186" t="s">
        <v>160</v>
      </c>
      <c r="L2579" s="171">
        <v>0.4012</v>
      </c>
      <c r="M2579" s="172">
        <v>306</v>
      </c>
      <c r="N2579" s="173">
        <v>104.77</v>
      </c>
      <c r="O2579" s="173">
        <v>29.35</v>
      </c>
      <c r="Q2579" s="175">
        <v>19.15</v>
      </c>
      <c r="S2579" s="174">
        <f t="shared" si="80"/>
        <v>0.921688</v>
      </c>
      <c r="T2579" s="177">
        <f t="shared" si="81"/>
        <v>-1</v>
      </c>
      <c r="U2579" s="203">
        <v>2.22</v>
      </c>
      <c r="V2579" s="203">
        <v>2.59</v>
      </c>
      <c r="W2579" s="203">
        <v>3.18</v>
      </c>
      <c r="X2579" s="203">
        <v>4.07</v>
      </c>
      <c r="Y2579" s="203">
        <v>4.29</v>
      </c>
      <c r="Z2579" s="203">
        <v>3.93</v>
      </c>
      <c r="AA2579" s="203">
        <v>4.2</v>
      </c>
      <c r="AB2579" s="203">
        <v>3.88</v>
      </c>
      <c r="AC2579" s="203">
        <v>2.98</v>
      </c>
      <c r="AD2579" s="203">
        <v>2.38</v>
      </c>
      <c r="AE2579" s="203">
        <v>2.18</v>
      </c>
      <c r="AF2579" s="203">
        <v>1.94</v>
      </c>
      <c r="AG2579" s="179">
        <v>2.28302887745094</v>
      </c>
      <c r="AH2579" s="179">
        <v>2.66353369035943</v>
      </c>
      <c r="AI2579" s="179">
        <v>3.27028460824053</v>
      </c>
      <c r="AJ2579" s="179">
        <v>4.18555294199338</v>
      </c>
      <c r="AK2579" s="179">
        <v>4.411799046966</v>
      </c>
      <c r="AL2579" s="179">
        <v>4.0415781479199</v>
      </c>
      <c r="AM2579" s="179">
        <v>4.31924382220448</v>
      </c>
      <c r="AN2579" s="179">
        <v>3.99015857860794</v>
      </c>
      <c r="AO2579" s="179">
        <v>3.0646063309927</v>
      </c>
      <c r="AP2579" s="179">
        <v>2.4475714992492</v>
      </c>
      <c r="AQ2579" s="179">
        <v>2.24189322200137</v>
      </c>
      <c r="AR2579" s="179">
        <v>1.99507928930397</v>
      </c>
      <c r="AS2579" s="177">
        <v>0.8</v>
      </c>
      <c r="AT2579" s="180">
        <v>1.01725308616726</v>
      </c>
      <c r="AU2579" s="181">
        <v>2572</v>
      </c>
    </row>
    <row r="2580" customHeight="1" spans="1:47">
      <c r="A2580" s="184" t="s">
        <v>2837</v>
      </c>
      <c r="B2580" s="185" t="s">
        <v>2930</v>
      </c>
      <c r="C2580" s="167" t="s">
        <v>2933</v>
      </c>
      <c r="D2580" s="186">
        <v>0</v>
      </c>
      <c r="E2580" s="186">
        <v>0.65</v>
      </c>
      <c r="F2580" s="186" t="s">
        <v>160</v>
      </c>
      <c r="G2580" s="186" t="s">
        <v>160</v>
      </c>
      <c r="H2580" s="186" t="s">
        <v>160</v>
      </c>
      <c r="I2580" s="186" t="s">
        <v>160</v>
      </c>
      <c r="J2580" s="186" t="s">
        <v>160</v>
      </c>
      <c r="K2580" s="186" t="s">
        <v>160</v>
      </c>
      <c r="L2580" s="171">
        <v>0.4012</v>
      </c>
      <c r="M2580" s="172">
        <v>321</v>
      </c>
      <c r="N2580" s="173">
        <v>104.72</v>
      </c>
      <c r="O2580" s="173">
        <v>29.35</v>
      </c>
      <c r="Q2580" s="175">
        <v>19.15</v>
      </c>
      <c r="S2580" s="174">
        <f t="shared" si="80"/>
        <v>0.921688</v>
      </c>
      <c r="T2580" s="177">
        <f t="shared" si="81"/>
        <v>-1</v>
      </c>
      <c r="U2580" s="203">
        <v>2.22</v>
      </c>
      <c r="V2580" s="203">
        <v>2.59</v>
      </c>
      <c r="W2580" s="203">
        <v>3.18</v>
      </c>
      <c r="X2580" s="203">
        <v>4.07</v>
      </c>
      <c r="Y2580" s="203">
        <v>4.29</v>
      </c>
      <c r="Z2580" s="203">
        <v>3.93</v>
      </c>
      <c r="AA2580" s="203">
        <v>4.2</v>
      </c>
      <c r="AB2580" s="203">
        <v>3.88</v>
      </c>
      <c r="AC2580" s="203">
        <v>2.98</v>
      </c>
      <c r="AD2580" s="203">
        <v>2.38</v>
      </c>
      <c r="AE2580" s="203">
        <v>2.18</v>
      </c>
      <c r="AF2580" s="203">
        <v>1.94</v>
      </c>
      <c r="AG2580" s="179">
        <v>2.28302887745094</v>
      </c>
      <c r="AH2580" s="179">
        <v>2.66353369035943</v>
      </c>
      <c r="AI2580" s="179">
        <v>3.27028460824053</v>
      </c>
      <c r="AJ2580" s="179">
        <v>4.18555294199338</v>
      </c>
      <c r="AK2580" s="179">
        <v>4.411799046966</v>
      </c>
      <c r="AL2580" s="179">
        <v>4.0415781479199</v>
      </c>
      <c r="AM2580" s="179">
        <v>4.31924382220448</v>
      </c>
      <c r="AN2580" s="179">
        <v>3.99015857860794</v>
      </c>
      <c r="AO2580" s="179">
        <v>3.0646063309927</v>
      </c>
      <c r="AP2580" s="179">
        <v>2.4475714992492</v>
      </c>
      <c r="AQ2580" s="179">
        <v>2.24189322200137</v>
      </c>
      <c r="AR2580" s="179">
        <v>1.99507928930397</v>
      </c>
      <c r="AS2580" s="177">
        <v>0.8</v>
      </c>
      <c r="AT2580" s="180">
        <v>1.01884832173038</v>
      </c>
      <c r="AU2580" s="181">
        <v>2573</v>
      </c>
    </row>
    <row r="2581" customHeight="1" spans="1:47">
      <c r="A2581" s="184" t="s">
        <v>2837</v>
      </c>
      <c r="B2581" s="185" t="s">
        <v>2930</v>
      </c>
      <c r="C2581" s="167" t="s">
        <v>2934</v>
      </c>
      <c r="D2581" s="186">
        <v>0</v>
      </c>
      <c r="E2581" s="186">
        <v>0.65</v>
      </c>
      <c r="F2581" s="186" t="s">
        <v>160</v>
      </c>
      <c r="G2581" s="186" t="s">
        <v>160</v>
      </c>
      <c r="H2581" s="186" t="s">
        <v>160</v>
      </c>
      <c r="I2581" s="186" t="s">
        <v>160</v>
      </c>
      <c r="J2581" s="186" t="s">
        <v>160</v>
      </c>
      <c r="K2581" s="186" t="s">
        <v>160</v>
      </c>
      <c r="L2581" s="171">
        <v>0.4012</v>
      </c>
      <c r="M2581" s="172">
        <v>349</v>
      </c>
      <c r="N2581" s="173">
        <v>104.77</v>
      </c>
      <c r="O2581" s="173">
        <v>29.37</v>
      </c>
      <c r="Q2581" s="175">
        <v>19.17</v>
      </c>
      <c r="S2581" s="174">
        <f t="shared" si="80"/>
        <v>0.921688</v>
      </c>
      <c r="T2581" s="177">
        <f t="shared" si="81"/>
        <v>-1</v>
      </c>
      <c r="U2581" s="203">
        <v>2.22</v>
      </c>
      <c r="V2581" s="203">
        <v>2.59</v>
      </c>
      <c r="W2581" s="203">
        <v>3.18</v>
      </c>
      <c r="X2581" s="203">
        <v>4.07</v>
      </c>
      <c r="Y2581" s="203">
        <v>4.29</v>
      </c>
      <c r="Z2581" s="203">
        <v>3.93</v>
      </c>
      <c r="AA2581" s="203">
        <v>4.2</v>
      </c>
      <c r="AB2581" s="203">
        <v>3.88</v>
      </c>
      <c r="AC2581" s="203">
        <v>2.98</v>
      </c>
      <c r="AD2581" s="203">
        <v>2.38</v>
      </c>
      <c r="AE2581" s="203">
        <v>2.18</v>
      </c>
      <c r="AF2581" s="203">
        <v>1.94</v>
      </c>
      <c r="AG2581" s="179">
        <v>2.28351060228624</v>
      </c>
      <c r="AH2581" s="179">
        <v>2.66409570266728</v>
      </c>
      <c r="AI2581" s="179">
        <v>3.27097464651813</v>
      </c>
      <c r="AJ2581" s="179">
        <v>4.18643610419144</v>
      </c>
      <c r="AK2581" s="179">
        <v>4.41272994766125</v>
      </c>
      <c r="AL2581" s="179">
        <v>4.04243093107429</v>
      </c>
      <c r="AM2581" s="179">
        <v>4.32015519351451</v>
      </c>
      <c r="AN2581" s="179">
        <v>3.99100051210388</v>
      </c>
      <c r="AO2581" s="179">
        <v>3.06525297063648</v>
      </c>
      <c r="AP2581" s="179">
        <v>2.44808794299155</v>
      </c>
      <c r="AQ2581" s="179">
        <v>2.24236626710991</v>
      </c>
      <c r="AR2581" s="179">
        <v>1.99550025605194</v>
      </c>
      <c r="AS2581" s="177">
        <v>0.8</v>
      </c>
      <c r="AT2581" s="180">
        <v>1.01757213327989</v>
      </c>
      <c r="AU2581" s="181">
        <v>2574</v>
      </c>
    </row>
    <row r="2582" customHeight="1" spans="1:47">
      <c r="A2582" s="184" t="s">
        <v>2837</v>
      </c>
      <c r="B2582" s="185" t="s">
        <v>2930</v>
      </c>
      <c r="C2582" s="167" t="s">
        <v>2935</v>
      </c>
      <c r="D2582" s="186">
        <v>0</v>
      </c>
      <c r="E2582" s="186">
        <v>0.65</v>
      </c>
      <c r="F2582" s="186" t="s">
        <v>160</v>
      </c>
      <c r="G2582" s="186" t="s">
        <v>160</v>
      </c>
      <c r="H2582" s="186" t="s">
        <v>160</v>
      </c>
      <c r="I2582" s="186" t="s">
        <v>160</v>
      </c>
      <c r="J2582" s="186" t="s">
        <v>160</v>
      </c>
      <c r="K2582" s="186" t="s">
        <v>160</v>
      </c>
      <c r="L2582" s="171">
        <v>0.4012</v>
      </c>
      <c r="M2582" s="172">
        <v>302</v>
      </c>
      <c r="N2582" s="173">
        <v>104.87</v>
      </c>
      <c r="O2582" s="173">
        <v>29.27</v>
      </c>
      <c r="Q2582" s="175">
        <v>19.07</v>
      </c>
      <c r="S2582" s="174">
        <f t="shared" si="80"/>
        <v>0.921688</v>
      </c>
      <c r="T2582" s="177">
        <f t="shared" si="81"/>
        <v>-1</v>
      </c>
      <c r="U2582" s="203">
        <v>2.22</v>
      </c>
      <c r="V2582" s="203">
        <v>2.59</v>
      </c>
      <c r="W2582" s="203">
        <v>3.18</v>
      </c>
      <c r="X2582" s="203">
        <v>4.07</v>
      </c>
      <c r="Y2582" s="203">
        <v>4.29</v>
      </c>
      <c r="Z2582" s="203">
        <v>3.93</v>
      </c>
      <c r="AA2582" s="203">
        <v>4.2</v>
      </c>
      <c r="AB2582" s="203">
        <v>3.88</v>
      </c>
      <c r="AC2582" s="203">
        <v>2.98</v>
      </c>
      <c r="AD2582" s="203">
        <v>2.38</v>
      </c>
      <c r="AE2582" s="203">
        <v>2.18</v>
      </c>
      <c r="AF2582" s="203">
        <v>1.94</v>
      </c>
      <c r="AG2582" s="179">
        <v>2.28231592469469</v>
      </c>
      <c r="AH2582" s="179">
        <v>2.6627019121438</v>
      </c>
      <c r="AI2582" s="179">
        <v>3.26926335158969</v>
      </c>
      <c r="AJ2582" s="179">
        <v>4.18424586194027</v>
      </c>
      <c r="AK2582" s="179">
        <v>4.41042131393704</v>
      </c>
      <c r="AL2582" s="179">
        <v>4.04031602885141</v>
      </c>
      <c r="AM2582" s="179">
        <v>4.31789499266563</v>
      </c>
      <c r="AN2582" s="179">
        <v>3.98891251703396</v>
      </c>
      <c r="AO2582" s="179">
        <v>3.0636493043199</v>
      </c>
      <c r="AP2582" s="179">
        <v>2.44680716251052</v>
      </c>
      <c r="AQ2582" s="179">
        <v>2.24119311524073</v>
      </c>
      <c r="AR2582" s="179">
        <v>1.99445625851698</v>
      </c>
      <c r="AS2582" s="177">
        <v>0.8</v>
      </c>
      <c r="AT2582" s="180">
        <v>1.02183159651218</v>
      </c>
      <c r="AU2582" s="181">
        <v>2575</v>
      </c>
    </row>
    <row r="2583" customHeight="1" spans="1:47">
      <c r="A2583" s="184" t="s">
        <v>2837</v>
      </c>
      <c r="B2583" s="185" t="s">
        <v>2930</v>
      </c>
      <c r="C2583" s="167" t="s">
        <v>2936</v>
      </c>
      <c r="D2583" s="186">
        <v>0</v>
      </c>
      <c r="E2583" s="186">
        <v>0.65</v>
      </c>
      <c r="F2583" s="186" t="s">
        <v>160</v>
      </c>
      <c r="G2583" s="186" t="s">
        <v>160</v>
      </c>
      <c r="H2583" s="186" t="s">
        <v>160</v>
      </c>
      <c r="I2583" s="186" t="s">
        <v>160</v>
      </c>
      <c r="J2583" s="186" t="s">
        <v>160</v>
      </c>
      <c r="K2583" s="186" t="s">
        <v>160</v>
      </c>
      <c r="L2583" s="171">
        <v>0.4012</v>
      </c>
      <c r="M2583" s="172">
        <v>356</v>
      </c>
      <c r="N2583" s="173">
        <v>104.42</v>
      </c>
      <c r="O2583" s="173">
        <v>29.47</v>
      </c>
      <c r="Q2583" s="175">
        <v>19.27</v>
      </c>
      <c r="S2583" s="174">
        <f t="shared" si="80"/>
        <v>0.921688</v>
      </c>
      <c r="T2583" s="177">
        <f t="shared" si="81"/>
        <v>-1</v>
      </c>
      <c r="U2583" s="203">
        <v>2.22</v>
      </c>
      <c r="V2583" s="203">
        <v>2.59</v>
      </c>
      <c r="W2583" s="203">
        <v>3.18</v>
      </c>
      <c r="X2583" s="203">
        <v>4.07</v>
      </c>
      <c r="Y2583" s="203">
        <v>4.29</v>
      </c>
      <c r="Z2583" s="203">
        <v>3.93</v>
      </c>
      <c r="AA2583" s="203">
        <v>4.2</v>
      </c>
      <c r="AB2583" s="203">
        <v>3.88</v>
      </c>
      <c r="AC2583" s="203">
        <v>2.98</v>
      </c>
      <c r="AD2583" s="203">
        <v>2.38</v>
      </c>
      <c r="AE2583" s="203">
        <v>2.18</v>
      </c>
      <c r="AF2583" s="203">
        <v>1.94</v>
      </c>
      <c r="AG2583" s="179">
        <v>2.28447405195684</v>
      </c>
      <c r="AH2583" s="179">
        <v>2.66521972728298</v>
      </c>
      <c r="AI2583" s="179">
        <v>3.27235472307332</v>
      </c>
      <c r="AJ2583" s="179">
        <v>4.18820242858755</v>
      </c>
      <c r="AK2583" s="179">
        <v>4.41459174905174</v>
      </c>
      <c r="AL2583" s="179">
        <v>4.04413649738306</v>
      </c>
      <c r="AM2583" s="179">
        <v>4.32197793613457</v>
      </c>
      <c r="AN2583" s="179">
        <v>3.99268437909574</v>
      </c>
      <c r="AO2583" s="179">
        <v>3.06654624992405</v>
      </c>
      <c r="AP2583" s="179">
        <v>2.44912083047626</v>
      </c>
      <c r="AQ2583" s="179">
        <v>2.24331235732699</v>
      </c>
      <c r="AR2583" s="179">
        <v>1.99634218954787</v>
      </c>
      <c r="AS2583" s="177">
        <v>0.8</v>
      </c>
      <c r="AT2583" s="180">
        <v>1.06953759061895</v>
      </c>
      <c r="AU2583" s="181">
        <v>2576</v>
      </c>
    </row>
    <row r="2584" customHeight="1" spans="1:47">
      <c r="A2584" s="184" t="s">
        <v>2837</v>
      </c>
      <c r="B2584" s="185" t="s">
        <v>2930</v>
      </c>
      <c r="C2584" s="167" t="s">
        <v>2937</v>
      </c>
      <c r="D2584" s="186">
        <v>0</v>
      </c>
      <c r="E2584" s="186">
        <v>0.65</v>
      </c>
      <c r="F2584" s="186" t="s">
        <v>160</v>
      </c>
      <c r="G2584" s="186" t="s">
        <v>160</v>
      </c>
      <c r="H2584" s="186" t="s">
        <v>160</v>
      </c>
      <c r="I2584" s="186" t="s">
        <v>160</v>
      </c>
      <c r="J2584" s="186" t="s">
        <v>160</v>
      </c>
      <c r="K2584" s="186" t="s">
        <v>160</v>
      </c>
      <c r="L2584" s="171">
        <v>0.4012</v>
      </c>
      <c r="M2584" s="172">
        <v>305</v>
      </c>
      <c r="N2584" s="173">
        <v>104.98</v>
      </c>
      <c r="O2584" s="173">
        <v>29.18</v>
      </c>
      <c r="Q2584" s="175">
        <v>18.88</v>
      </c>
      <c r="S2584" s="174">
        <f t="shared" si="80"/>
        <v>0.921688</v>
      </c>
      <c r="T2584" s="177">
        <f t="shared" si="81"/>
        <v>-1</v>
      </c>
      <c r="U2584" s="203">
        <v>2.22</v>
      </c>
      <c r="V2584" s="203">
        <v>2.59</v>
      </c>
      <c r="W2584" s="203">
        <v>3.18</v>
      </c>
      <c r="X2584" s="203">
        <v>4.07</v>
      </c>
      <c r="Y2584" s="203">
        <v>4.29</v>
      </c>
      <c r="Z2584" s="203">
        <v>3.93</v>
      </c>
      <c r="AA2584" s="203">
        <v>4.2</v>
      </c>
      <c r="AB2584" s="203">
        <v>3.88</v>
      </c>
      <c r="AC2584" s="203">
        <v>2.98</v>
      </c>
      <c r="AD2584" s="203">
        <v>2.38</v>
      </c>
      <c r="AE2584" s="203">
        <v>2.18</v>
      </c>
      <c r="AF2584" s="203">
        <v>1.94</v>
      </c>
      <c r="AG2584" s="179">
        <v>2.28133320603067</v>
      </c>
      <c r="AH2584" s="179">
        <v>2.66155540703579</v>
      </c>
      <c r="AI2584" s="179">
        <v>3.2678556735034</v>
      </c>
      <c r="AJ2584" s="179">
        <v>4.18244421105623</v>
      </c>
      <c r="AK2584" s="179">
        <v>4.40852227651873</v>
      </c>
      <c r="AL2584" s="179">
        <v>4.03857635121646</v>
      </c>
      <c r="AM2584" s="179">
        <v>4.31603579519317</v>
      </c>
      <c r="AN2584" s="179">
        <v>3.98719497270226</v>
      </c>
      <c r="AO2584" s="179">
        <v>3.06233015944658</v>
      </c>
      <c r="AP2584" s="179">
        <v>2.44575361727613</v>
      </c>
      <c r="AQ2584" s="179">
        <v>2.24022810321931</v>
      </c>
      <c r="AR2584" s="179">
        <v>1.99359748635113</v>
      </c>
      <c r="AS2584" s="177">
        <v>0.8</v>
      </c>
      <c r="AT2584" s="180">
        <v>1.06953759061895</v>
      </c>
      <c r="AU2584" s="181">
        <v>2577</v>
      </c>
    </row>
    <row r="2585" customHeight="1" spans="1:47">
      <c r="A2585" s="184" t="s">
        <v>2837</v>
      </c>
      <c r="B2585" s="185" t="s">
        <v>2938</v>
      </c>
      <c r="C2585" s="167" t="s">
        <v>2939</v>
      </c>
      <c r="D2585" s="186">
        <v>0</v>
      </c>
      <c r="E2585" s="186">
        <v>0.65</v>
      </c>
      <c r="F2585" s="186" t="s">
        <v>160</v>
      </c>
      <c r="G2585" s="186" t="s">
        <v>160</v>
      </c>
      <c r="H2585" s="186" t="s">
        <v>160</v>
      </c>
      <c r="I2585" s="186" t="s">
        <v>160</v>
      </c>
      <c r="J2585" s="186" t="s">
        <v>160</v>
      </c>
      <c r="K2585" s="186" t="s">
        <v>160</v>
      </c>
      <c r="L2585" s="171">
        <v>0.4012</v>
      </c>
      <c r="M2585" s="172">
        <v>262</v>
      </c>
      <c r="N2585" s="173">
        <v>105.43</v>
      </c>
      <c r="O2585" s="173">
        <v>28.87</v>
      </c>
      <c r="Q2585" s="175">
        <v>19.87</v>
      </c>
      <c r="S2585" s="174">
        <f t="shared" si="80"/>
        <v>0.895568</v>
      </c>
      <c r="T2585" s="177">
        <f t="shared" si="81"/>
        <v>-1</v>
      </c>
      <c r="U2585" s="203">
        <v>2</v>
      </c>
      <c r="V2585" s="203">
        <v>2.42</v>
      </c>
      <c r="W2585" s="203">
        <v>3.05</v>
      </c>
      <c r="X2585" s="203">
        <v>3.82</v>
      </c>
      <c r="Y2585" s="203">
        <v>3.98</v>
      </c>
      <c r="Z2585" s="203">
        <v>3.77</v>
      </c>
      <c r="AA2585" s="203">
        <v>4.32</v>
      </c>
      <c r="AB2585" s="203">
        <v>4.16</v>
      </c>
      <c r="AC2585" s="203">
        <v>3.15</v>
      </c>
      <c r="AD2585" s="203">
        <v>2.19</v>
      </c>
      <c r="AE2585" s="203">
        <v>2.1</v>
      </c>
      <c r="AF2585" s="203">
        <v>1.8</v>
      </c>
      <c r="AG2585" s="179">
        <v>2.06437032140496</v>
      </c>
      <c r="AH2585" s="179">
        <v>2.49788808890001</v>
      </c>
      <c r="AI2585" s="179">
        <v>3.14816474014257</v>
      </c>
      <c r="AJ2585" s="179">
        <v>3.94294731388348</v>
      </c>
      <c r="AK2585" s="179">
        <v>4.10809693959588</v>
      </c>
      <c r="AL2585" s="179">
        <v>3.89133805584836</v>
      </c>
      <c r="AM2585" s="179">
        <v>4.45903989423472</v>
      </c>
      <c r="AN2585" s="179">
        <v>4.29389026852232</v>
      </c>
      <c r="AO2585" s="179">
        <v>3.25138325621282</v>
      </c>
      <c r="AP2585" s="179">
        <v>2.26048550193843</v>
      </c>
      <c r="AQ2585" s="179">
        <v>2.16758883747521</v>
      </c>
      <c r="AR2585" s="179">
        <v>1.85793328926447</v>
      </c>
      <c r="AS2585" s="177">
        <v>0.8</v>
      </c>
      <c r="AT2585" s="180">
        <v>1.06939895445224</v>
      </c>
      <c r="AU2585" s="181">
        <v>2578</v>
      </c>
    </row>
    <row r="2586" customHeight="1" spans="1:47">
      <c r="A2586" s="184" t="s">
        <v>2837</v>
      </c>
      <c r="B2586" s="185" t="s">
        <v>2938</v>
      </c>
      <c r="C2586" s="167" t="s">
        <v>2940</v>
      </c>
      <c r="D2586" s="186">
        <v>0</v>
      </c>
      <c r="E2586" s="186">
        <v>0.65</v>
      </c>
      <c r="F2586" s="186" t="s">
        <v>160</v>
      </c>
      <c r="G2586" s="186" t="s">
        <v>160</v>
      </c>
      <c r="H2586" s="186" t="s">
        <v>160</v>
      </c>
      <c r="I2586" s="186" t="s">
        <v>160</v>
      </c>
      <c r="J2586" s="186" t="s">
        <v>160</v>
      </c>
      <c r="K2586" s="186" t="s">
        <v>160</v>
      </c>
      <c r="L2586" s="171">
        <v>0.4012</v>
      </c>
      <c r="M2586" s="172">
        <v>336</v>
      </c>
      <c r="N2586" s="173">
        <v>105.45</v>
      </c>
      <c r="O2586" s="173">
        <v>28.88</v>
      </c>
      <c r="Q2586" s="175">
        <v>19.88</v>
      </c>
      <c r="S2586" s="174">
        <f t="shared" si="80"/>
        <v>0.895568</v>
      </c>
      <c r="T2586" s="177">
        <f t="shared" si="81"/>
        <v>-1</v>
      </c>
      <c r="U2586" s="203">
        <v>2</v>
      </c>
      <c r="V2586" s="203">
        <v>2.42</v>
      </c>
      <c r="W2586" s="203">
        <v>3.05</v>
      </c>
      <c r="X2586" s="203">
        <v>3.82</v>
      </c>
      <c r="Y2586" s="203">
        <v>3.98</v>
      </c>
      <c r="Z2586" s="203">
        <v>3.77</v>
      </c>
      <c r="AA2586" s="203">
        <v>4.32</v>
      </c>
      <c r="AB2586" s="203">
        <v>4.16</v>
      </c>
      <c r="AC2586" s="203">
        <v>3.15</v>
      </c>
      <c r="AD2586" s="203">
        <v>2.19</v>
      </c>
      <c r="AE2586" s="203">
        <v>2.1</v>
      </c>
      <c r="AF2586" s="203">
        <v>1.8</v>
      </c>
      <c r="AG2586" s="179">
        <v>2.06444178443178</v>
      </c>
      <c r="AH2586" s="179">
        <v>2.49797455916245</v>
      </c>
      <c r="AI2586" s="179">
        <v>3.14827372125846</v>
      </c>
      <c r="AJ2586" s="179">
        <v>3.9430838082647</v>
      </c>
      <c r="AK2586" s="179">
        <v>4.10823915101924</v>
      </c>
      <c r="AL2586" s="179">
        <v>3.89147276365391</v>
      </c>
      <c r="AM2586" s="179">
        <v>4.45919425437264</v>
      </c>
      <c r="AN2586" s="179">
        <v>4.2940389116181</v>
      </c>
      <c r="AO2586" s="179">
        <v>3.25149581048005</v>
      </c>
      <c r="AP2586" s="179">
        <v>2.2605637539528</v>
      </c>
      <c r="AQ2586" s="179">
        <v>2.16766387365337</v>
      </c>
      <c r="AR2586" s="179">
        <v>1.8579976059886</v>
      </c>
      <c r="AS2586" s="177">
        <v>0.8</v>
      </c>
      <c r="AT2586" s="180">
        <v>1.06932963636889</v>
      </c>
      <c r="AU2586" s="181">
        <v>2579</v>
      </c>
    </row>
    <row r="2587" customHeight="1" spans="1:47">
      <c r="A2587" s="184" t="s">
        <v>2837</v>
      </c>
      <c r="B2587" s="185" t="s">
        <v>2938</v>
      </c>
      <c r="C2587" s="167" t="s">
        <v>2941</v>
      </c>
      <c r="D2587" s="186">
        <v>0</v>
      </c>
      <c r="E2587" s="186">
        <v>0.65</v>
      </c>
      <c r="F2587" s="186" t="s">
        <v>160</v>
      </c>
      <c r="G2587" s="186" t="s">
        <v>160</v>
      </c>
      <c r="H2587" s="186" t="s">
        <v>160</v>
      </c>
      <c r="I2587" s="186" t="s">
        <v>160</v>
      </c>
      <c r="J2587" s="186" t="s">
        <v>160</v>
      </c>
      <c r="K2587" s="186" t="s">
        <v>160</v>
      </c>
      <c r="L2587" s="171">
        <v>0.4012</v>
      </c>
      <c r="M2587" s="172">
        <v>273</v>
      </c>
      <c r="N2587" s="173">
        <v>105.37</v>
      </c>
      <c r="O2587" s="173">
        <v>28.77</v>
      </c>
      <c r="Q2587" s="175">
        <v>19.67</v>
      </c>
      <c r="S2587" s="174">
        <f t="shared" si="80"/>
        <v>0.895568</v>
      </c>
      <c r="T2587" s="177">
        <f t="shared" si="81"/>
        <v>-1</v>
      </c>
      <c r="U2587" s="203">
        <v>2</v>
      </c>
      <c r="V2587" s="203">
        <v>2.42</v>
      </c>
      <c r="W2587" s="203">
        <v>3.05</v>
      </c>
      <c r="X2587" s="203">
        <v>3.82</v>
      </c>
      <c r="Y2587" s="203">
        <v>3.98</v>
      </c>
      <c r="Z2587" s="203">
        <v>3.77</v>
      </c>
      <c r="AA2587" s="203">
        <v>4.32</v>
      </c>
      <c r="AB2587" s="203">
        <v>4.16</v>
      </c>
      <c r="AC2587" s="203">
        <v>3.15</v>
      </c>
      <c r="AD2587" s="203">
        <v>2.19</v>
      </c>
      <c r="AE2587" s="203">
        <v>2.1</v>
      </c>
      <c r="AF2587" s="203">
        <v>1.8</v>
      </c>
      <c r="AG2587" s="179">
        <v>2.06306612116556</v>
      </c>
      <c r="AH2587" s="179">
        <v>2.49631000661033</v>
      </c>
      <c r="AI2587" s="179">
        <v>3.14617583477748</v>
      </c>
      <c r="AJ2587" s="179">
        <v>3.94045629142622</v>
      </c>
      <c r="AK2587" s="179">
        <v>4.10550158111947</v>
      </c>
      <c r="AL2587" s="179">
        <v>3.88887963839708</v>
      </c>
      <c r="AM2587" s="179">
        <v>4.45622282171761</v>
      </c>
      <c r="AN2587" s="179">
        <v>4.29117753202437</v>
      </c>
      <c r="AO2587" s="179">
        <v>3.24932914083576</v>
      </c>
      <c r="AP2587" s="179">
        <v>2.25905740267629</v>
      </c>
      <c r="AQ2587" s="179">
        <v>2.16621942722384</v>
      </c>
      <c r="AR2587" s="179">
        <v>1.85675950904901</v>
      </c>
      <c r="AS2587" s="177">
        <v>0.8</v>
      </c>
      <c r="AT2587" s="180">
        <v>1.06939895445224</v>
      </c>
      <c r="AU2587" s="181">
        <v>2580</v>
      </c>
    </row>
    <row r="2588" customHeight="1" spans="1:47">
      <c r="A2588" s="184" t="s">
        <v>2837</v>
      </c>
      <c r="B2588" s="185" t="s">
        <v>2938</v>
      </c>
      <c r="C2588" s="167" t="s">
        <v>2942</v>
      </c>
      <c r="D2588" s="186">
        <v>0</v>
      </c>
      <c r="E2588" s="186">
        <v>0.65</v>
      </c>
      <c r="F2588" s="186" t="s">
        <v>160</v>
      </c>
      <c r="G2588" s="186" t="s">
        <v>160</v>
      </c>
      <c r="H2588" s="186" t="s">
        <v>160</v>
      </c>
      <c r="I2588" s="186" t="s">
        <v>160</v>
      </c>
      <c r="J2588" s="186" t="s">
        <v>160</v>
      </c>
      <c r="K2588" s="186" t="s">
        <v>160</v>
      </c>
      <c r="L2588" s="171">
        <v>0.4012</v>
      </c>
      <c r="M2588" s="172">
        <v>286</v>
      </c>
      <c r="N2588" s="173">
        <v>105.43</v>
      </c>
      <c r="O2588" s="173">
        <v>28.9</v>
      </c>
      <c r="Q2588" s="175">
        <v>19.9</v>
      </c>
      <c r="S2588" s="174">
        <f t="shared" si="80"/>
        <v>0.895568</v>
      </c>
      <c r="T2588" s="177">
        <f t="shared" si="81"/>
        <v>-1</v>
      </c>
      <c r="U2588" s="203">
        <v>2</v>
      </c>
      <c r="V2588" s="203">
        <v>2.42</v>
      </c>
      <c r="W2588" s="203">
        <v>3.05</v>
      </c>
      <c r="X2588" s="203">
        <v>3.82</v>
      </c>
      <c r="Y2588" s="203">
        <v>3.98</v>
      </c>
      <c r="Z2588" s="203">
        <v>3.77</v>
      </c>
      <c r="AA2588" s="203">
        <v>4.32</v>
      </c>
      <c r="AB2588" s="203">
        <v>4.16</v>
      </c>
      <c r="AC2588" s="203">
        <v>3.15</v>
      </c>
      <c r="AD2588" s="203">
        <v>2.19</v>
      </c>
      <c r="AE2588" s="203">
        <v>2.1</v>
      </c>
      <c r="AF2588" s="203">
        <v>1.8</v>
      </c>
      <c r="AG2588" s="179">
        <v>2.06460257624212</v>
      </c>
      <c r="AH2588" s="179">
        <v>2.49816911725296</v>
      </c>
      <c r="AI2588" s="179">
        <v>3.14851892876923</v>
      </c>
      <c r="AJ2588" s="179">
        <v>3.94339092062244</v>
      </c>
      <c r="AK2588" s="179">
        <v>4.10855912672181</v>
      </c>
      <c r="AL2588" s="179">
        <v>3.89177585621639</v>
      </c>
      <c r="AM2588" s="179">
        <v>4.45954156468297</v>
      </c>
      <c r="AN2588" s="179">
        <v>4.2943733585836</v>
      </c>
      <c r="AO2588" s="179">
        <v>3.25174905758133</v>
      </c>
      <c r="AP2588" s="179">
        <v>2.26073982098512</v>
      </c>
      <c r="AQ2588" s="179">
        <v>2.16783270505422</v>
      </c>
      <c r="AR2588" s="179">
        <v>1.85814231861791</v>
      </c>
      <c r="AS2588" s="177">
        <v>0.8</v>
      </c>
      <c r="AT2588" s="180">
        <v>1.06735122207173</v>
      </c>
      <c r="AU2588" s="181">
        <v>2581</v>
      </c>
    </row>
    <row r="2589" customHeight="1" spans="1:47">
      <c r="A2589" s="184" t="s">
        <v>2837</v>
      </c>
      <c r="B2589" s="185" t="s">
        <v>2938</v>
      </c>
      <c r="C2589" s="167" t="s">
        <v>2943</v>
      </c>
      <c r="D2589" s="186">
        <v>0</v>
      </c>
      <c r="E2589" s="186">
        <v>0.65</v>
      </c>
      <c r="F2589" s="186" t="s">
        <v>160</v>
      </c>
      <c r="G2589" s="186" t="s">
        <v>160</v>
      </c>
      <c r="H2589" s="186" t="s">
        <v>160</v>
      </c>
      <c r="I2589" s="186" t="s">
        <v>160</v>
      </c>
      <c r="J2589" s="186" t="s">
        <v>160</v>
      </c>
      <c r="K2589" s="186" t="s">
        <v>160</v>
      </c>
      <c r="L2589" s="171">
        <v>0.4012</v>
      </c>
      <c r="M2589" s="172">
        <v>285</v>
      </c>
      <c r="N2589" s="173">
        <v>105.38</v>
      </c>
      <c r="O2589" s="173">
        <v>29.15</v>
      </c>
      <c r="Q2589" s="175">
        <v>17.45</v>
      </c>
      <c r="S2589" s="174">
        <f t="shared" si="80"/>
        <v>0.919296</v>
      </c>
      <c r="T2589" s="177">
        <f t="shared" si="81"/>
        <v>-1</v>
      </c>
      <c r="U2589" s="203">
        <v>2.08</v>
      </c>
      <c r="V2589" s="203">
        <v>2.47</v>
      </c>
      <c r="W2589" s="203">
        <v>3.15</v>
      </c>
      <c r="X2589" s="203">
        <v>3.93</v>
      </c>
      <c r="Y2589" s="203">
        <v>4.2</v>
      </c>
      <c r="Z2589" s="203">
        <v>3.98</v>
      </c>
      <c r="AA2589" s="203">
        <v>4.44</v>
      </c>
      <c r="AB2589" s="203">
        <v>4.16</v>
      </c>
      <c r="AC2589" s="203">
        <v>3.11</v>
      </c>
      <c r="AD2589" s="203">
        <v>2.33</v>
      </c>
      <c r="AE2589" s="203">
        <v>2.08</v>
      </c>
      <c r="AF2589" s="203">
        <v>1.8</v>
      </c>
      <c r="AG2589" s="179">
        <v>2.12664578111947</v>
      </c>
      <c r="AH2589" s="179">
        <v>2.52539186507937</v>
      </c>
      <c r="AI2589" s="179">
        <v>3.22064144736842</v>
      </c>
      <c r="AJ2589" s="179">
        <v>4.01813361528822</v>
      </c>
      <c r="AK2589" s="179">
        <v>4.29418859649123</v>
      </c>
      <c r="AL2589" s="179">
        <v>4.06925490810359</v>
      </c>
      <c r="AM2589" s="179">
        <v>4.53957080200501</v>
      </c>
      <c r="AN2589" s="179">
        <v>4.25329156223893</v>
      </c>
      <c r="AO2589" s="179">
        <v>3.17974441311612</v>
      </c>
      <c r="AP2589" s="179">
        <v>2.38225224519632</v>
      </c>
      <c r="AQ2589" s="179">
        <v>2.12664578111947</v>
      </c>
      <c r="AR2589" s="179">
        <v>1.84036654135338</v>
      </c>
      <c r="AS2589" s="177">
        <v>0.8</v>
      </c>
      <c r="AT2589" s="180">
        <v>1.06532260424287</v>
      </c>
      <c r="AU2589" s="181">
        <v>2582</v>
      </c>
    </row>
    <row r="2590" customHeight="1" spans="1:47">
      <c r="A2590" s="184" t="s">
        <v>2837</v>
      </c>
      <c r="B2590" s="185" t="s">
        <v>2938</v>
      </c>
      <c r="C2590" s="167" t="s">
        <v>2944</v>
      </c>
      <c r="D2590" s="186">
        <v>0</v>
      </c>
      <c r="E2590" s="186">
        <v>0.65</v>
      </c>
      <c r="F2590" s="186" t="s">
        <v>160</v>
      </c>
      <c r="G2590" s="186" t="s">
        <v>160</v>
      </c>
      <c r="H2590" s="186" t="s">
        <v>160</v>
      </c>
      <c r="I2590" s="186" t="s">
        <v>160</v>
      </c>
      <c r="J2590" s="186" t="s">
        <v>160</v>
      </c>
      <c r="K2590" s="186" t="s">
        <v>160</v>
      </c>
      <c r="L2590" s="171">
        <v>0.4012</v>
      </c>
      <c r="M2590" s="172">
        <v>254</v>
      </c>
      <c r="N2590" s="173">
        <v>105.83</v>
      </c>
      <c r="O2590" s="173">
        <v>28.82</v>
      </c>
      <c r="Q2590" s="175">
        <v>19.82</v>
      </c>
      <c r="S2590" s="174">
        <f t="shared" si="80"/>
        <v>0.895568</v>
      </c>
      <c r="T2590" s="177">
        <f t="shared" si="81"/>
        <v>-1</v>
      </c>
      <c r="U2590" s="203">
        <v>2</v>
      </c>
      <c r="V2590" s="203">
        <v>2.42</v>
      </c>
      <c r="W2590" s="203">
        <v>3.05</v>
      </c>
      <c r="X2590" s="203">
        <v>3.82</v>
      </c>
      <c r="Y2590" s="203">
        <v>3.98</v>
      </c>
      <c r="Z2590" s="203">
        <v>3.77</v>
      </c>
      <c r="AA2590" s="203">
        <v>4.32</v>
      </c>
      <c r="AB2590" s="203">
        <v>4.16</v>
      </c>
      <c r="AC2590" s="203">
        <v>3.15</v>
      </c>
      <c r="AD2590" s="203">
        <v>2.19</v>
      </c>
      <c r="AE2590" s="203">
        <v>2.1</v>
      </c>
      <c r="AF2590" s="203">
        <v>1.8</v>
      </c>
      <c r="AG2590" s="179">
        <v>2.0636735568935</v>
      </c>
      <c r="AH2590" s="179">
        <v>2.49704500384114</v>
      </c>
      <c r="AI2590" s="179">
        <v>3.14710217426259</v>
      </c>
      <c r="AJ2590" s="179">
        <v>3.94161649366659</v>
      </c>
      <c r="AK2590" s="179">
        <v>4.10671037821807</v>
      </c>
      <c r="AL2590" s="179">
        <v>3.89002465474425</v>
      </c>
      <c r="AM2590" s="179">
        <v>4.45753488288997</v>
      </c>
      <c r="AN2590" s="179">
        <v>4.29244099833849</v>
      </c>
      <c r="AO2590" s="179">
        <v>3.25028585210727</v>
      </c>
      <c r="AP2590" s="179">
        <v>2.25972254479838</v>
      </c>
      <c r="AQ2590" s="179">
        <v>2.16685723473818</v>
      </c>
      <c r="AR2590" s="179">
        <v>1.85730620120415</v>
      </c>
      <c r="AS2590" s="177">
        <v>0.8</v>
      </c>
      <c r="AT2590" s="180">
        <v>1.06356108266277</v>
      </c>
      <c r="AU2590" s="181">
        <v>2583</v>
      </c>
    </row>
    <row r="2591" customHeight="1" spans="1:47">
      <c r="A2591" s="184" t="s">
        <v>2837</v>
      </c>
      <c r="B2591" s="185" t="s">
        <v>2938</v>
      </c>
      <c r="C2591" s="167" t="s">
        <v>2945</v>
      </c>
      <c r="D2591" s="186">
        <v>0</v>
      </c>
      <c r="E2591" s="186">
        <v>0.65</v>
      </c>
      <c r="F2591" s="186" t="s">
        <v>160</v>
      </c>
      <c r="G2591" s="186" t="s">
        <v>160</v>
      </c>
      <c r="H2591" s="186" t="s">
        <v>160</v>
      </c>
      <c r="I2591" s="186" t="s">
        <v>160</v>
      </c>
      <c r="J2591" s="186" t="s">
        <v>160</v>
      </c>
      <c r="K2591" s="186" t="s">
        <v>160</v>
      </c>
      <c r="L2591" s="171">
        <v>0.4012</v>
      </c>
      <c r="M2591" s="172">
        <v>376</v>
      </c>
      <c r="N2591" s="173">
        <v>105.43</v>
      </c>
      <c r="O2591" s="173">
        <v>28.17</v>
      </c>
      <c r="Q2591" s="175">
        <v>18.97</v>
      </c>
      <c r="S2591" s="174">
        <f t="shared" si="80"/>
        <v>0.895568</v>
      </c>
      <c r="T2591" s="177">
        <f t="shared" si="81"/>
        <v>-1</v>
      </c>
      <c r="U2591" s="203">
        <v>2</v>
      </c>
      <c r="V2591" s="203">
        <v>2.42</v>
      </c>
      <c r="W2591" s="203">
        <v>3.05</v>
      </c>
      <c r="X2591" s="203">
        <v>3.82</v>
      </c>
      <c r="Y2591" s="203">
        <v>3.98</v>
      </c>
      <c r="Z2591" s="203">
        <v>3.77</v>
      </c>
      <c r="AA2591" s="203">
        <v>4.32</v>
      </c>
      <c r="AB2591" s="203">
        <v>4.16</v>
      </c>
      <c r="AC2591" s="203">
        <v>3.15</v>
      </c>
      <c r="AD2591" s="203">
        <v>2.19</v>
      </c>
      <c r="AE2591" s="203">
        <v>2.1</v>
      </c>
      <c r="AF2591" s="203">
        <v>1.8</v>
      </c>
      <c r="AG2591" s="179">
        <v>2.05740267629035</v>
      </c>
      <c r="AH2591" s="179">
        <v>2.48945723831133</v>
      </c>
      <c r="AI2591" s="179">
        <v>3.13753908134279</v>
      </c>
      <c r="AJ2591" s="179">
        <v>3.92963911171458</v>
      </c>
      <c r="AK2591" s="179">
        <v>4.09423132581781</v>
      </c>
      <c r="AL2591" s="179">
        <v>3.87820404480732</v>
      </c>
      <c r="AM2591" s="179">
        <v>4.44398978078717</v>
      </c>
      <c r="AN2591" s="179">
        <v>4.27939756668394</v>
      </c>
      <c r="AO2591" s="179">
        <v>3.24040921515731</v>
      </c>
      <c r="AP2591" s="179">
        <v>2.25285593053794</v>
      </c>
      <c r="AQ2591" s="179">
        <v>2.16027281010487</v>
      </c>
      <c r="AR2591" s="179">
        <v>1.85166240866132</v>
      </c>
      <c r="AS2591" s="177">
        <v>0.8</v>
      </c>
      <c r="AT2591" s="180">
        <v>1.0710799179736</v>
      </c>
      <c r="AU2591" s="181">
        <v>2584</v>
      </c>
    </row>
    <row r="2592" customHeight="1" spans="1:47">
      <c r="A2592" s="184" t="s">
        <v>2837</v>
      </c>
      <c r="B2592" s="185" t="s">
        <v>2938</v>
      </c>
      <c r="C2592" s="167" t="s">
        <v>2946</v>
      </c>
      <c r="D2592" s="186">
        <v>0</v>
      </c>
      <c r="E2592" s="186">
        <v>0.65</v>
      </c>
      <c r="F2592" s="186" t="s">
        <v>160</v>
      </c>
      <c r="G2592" s="186" t="s">
        <v>160</v>
      </c>
      <c r="H2592" s="186" t="s">
        <v>160</v>
      </c>
      <c r="I2592" s="186" t="s">
        <v>160</v>
      </c>
      <c r="J2592" s="186" t="s">
        <v>160</v>
      </c>
      <c r="K2592" s="186" t="s">
        <v>160</v>
      </c>
      <c r="L2592" s="171">
        <v>0.4012</v>
      </c>
      <c r="M2592" s="172">
        <v>518</v>
      </c>
      <c r="N2592" s="173">
        <v>105.82</v>
      </c>
      <c r="O2592" s="173">
        <v>28.05</v>
      </c>
      <c r="Q2592" s="175">
        <v>18.85</v>
      </c>
      <c r="S2592" s="174">
        <f t="shared" si="80"/>
        <v>0.895568</v>
      </c>
      <c r="T2592" s="177">
        <f t="shared" si="81"/>
        <v>-1</v>
      </c>
      <c r="U2592" s="203">
        <v>2</v>
      </c>
      <c r="V2592" s="203">
        <v>2.42</v>
      </c>
      <c r="W2592" s="203">
        <v>3.05</v>
      </c>
      <c r="X2592" s="203">
        <v>3.82</v>
      </c>
      <c r="Y2592" s="203">
        <v>3.98</v>
      </c>
      <c r="Z2592" s="203">
        <v>3.77</v>
      </c>
      <c r="AA2592" s="203">
        <v>4.32</v>
      </c>
      <c r="AB2592" s="203">
        <v>4.16</v>
      </c>
      <c r="AC2592" s="203">
        <v>3.15</v>
      </c>
      <c r="AD2592" s="203">
        <v>2.19</v>
      </c>
      <c r="AE2592" s="203">
        <v>2.1</v>
      </c>
      <c r="AF2592" s="203">
        <v>1.8</v>
      </c>
      <c r="AG2592" s="179">
        <v>2.05613420756436</v>
      </c>
      <c r="AH2592" s="179">
        <v>2.48792239115288</v>
      </c>
      <c r="AI2592" s="179">
        <v>3.13560466653565</v>
      </c>
      <c r="AJ2592" s="179">
        <v>3.92721633644793</v>
      </c>
      <c r="AK2592" s="179">
        <v>4.09170707305308</v>
      </c>
      <c r="AL2592" s="179">
        <v>3.87581298125882</v>
      </c>
      <c r="AM2592" s="179">
        <v>4.44124988833902</v>
      </c>
      <c r="AN2592" s="179">
        <v>4.27675915173387</v>
      </c>
      <c r="AO2592" s="179">
        <v>3.23841137691387</v>
      </c>
      <c r="AP2592" s="179">
        <v>2.25146695728298</v>
      </c>
      <c r="AQ2592" s="179">
        <v>2.15894091794258</v>
      </c>
      <c r="AR2592" s="179">
        <v>1.85052078680793</v>
      </c>
      <c r="AS2592" s="177">
        <v>0.8</v>
      </c>
      <c r="AT2592" s="180">
        <v>1.05573171028015</v>
      </c>
      <c r="AU2592" s="181">
        <v>2585</v>
      </c>
    </row>
    <row r="2593" customHeight="1" spans="1:47">
      <c r="A2593" s="184" t="s">
        <v>2837</v>
      </c>
      <c r="B2593" s="185" t="s">
        <v>2947</v>
      </c>
      <c r="C2593" s="167" t="s">
        <v>2948</v>
      </c>
      <c r="D2593" s="186">
        <v>0</v>
      </c>
      <c r="E2593" s="186">
        <v>0.65</v>
      </c>
      <c r="F2593" s="186" t="s">
        <v>160</v>
      </c>
      <c r="G2593" s="186" t="s">
        <v>160</v>
      </c>
      <c r="H2593" s="186" t="s">
        <v>160</v>
      </c>
      <c r="I2593" s="186" t="s">
        <v>160</v>
      </c>
      <c r="J2593" s="186" t="s">
        <v>160</v>
      </c>
      <c r="K2593" s="186" t="s">
        <v>160</v>
      </c>
      <c r="L2593" s="171">
        <v>0.4012</v>
      </c>
      <c r="M2593" s="172">
        <v>321</v>
      </c>
      <c r="N2593" s="173">
        <v>104.62</v>
      </c>
      <c r="O2593" s="173">
        <v>28.77</v>
      </c>
      <c r="Q2593" s="175">
        <v>20.77</v>
      </c>
      <c r="S2593" s="174">
        <f t="shared" si="80"/>
        <v>0.887896</v>
      </c>
      <c r="T2593" s="177">
        <f t="shared" si="81"/>
        <v>-1</v>
      </c>
      <c r="U2593" s="203">
        <v>2.14</v>
      </c>
      <c r="V2593" s="203">
        <v>2.46</v>
      </c>
      <c r="W2593" s="203">
        <v>3.08</v>
      </c>
      <c r="X2593" s="203">
        <v>3.86</v>
      </c>
      <c r="Y2593" s="203">
        <v>3.98</v>
      </c>
      <c r="Z2593" s="203">
        <v>3.74</v>
      </c>
      <c r="AA2593" s="203">
        <v>4.09</v>
      </c>
      <c r="AB2593" s="203">
        <v>3.85</v>
      </c>
      <c r="AC2593" s="203">
        <v>2.95</v>
      </c>
      <c r="AD2593" s="203">
        <v>2.25</v>
      </c>
      <c r="AE2593" s="203">
        <v>2.15</v>
      </c>
      <c r="AF2593" s="203">
        <v>1.9</v>
      </c>
      <c r="AG2593" s="179">
        <v>2.21712614990945</v>
      </c>
      <c r="AH2593" s="179">
        <v>2.5486590321389</v>
      </c>
      <c r="AI2593" s="179">
        <v>3.19100399145846</v>
      </c>
      <c r="AJ2593" s="179">
        <v>3.99911539189274</v>
      </c>
      <c r="AK2593" s="179">
        <v>4.12344022272879</v>
      </c>
      <c r="AL2593" s="179">
        <v>3.8747905610567</v>
      </c>
      <c r="AM2593" s="179">
        <v>4.23740465099516</v>
      </c>
      <c r="AN2593" s="179">
        <v>3.98875498932307</v>
      </c>
      <c r="AO2593" s="179">
        <v>3.05631875805274</v>
      </c>
      <c r="AP2593" s="179">
        <v>2.33109057817582</v>
      </c>
      <c r="AQ2593" s="179">
        <v>2.22748655247912</v>
      </c>
      <c r="AR2593" s="179">
        <v>1.96847648823736</v>
      </c>
      <c r="AS2593" s="177">
        <v>0.8</v>
      </c>
      <c r="AT2593" s="180">
        <v>1.05442573559783</v>
      </c>
      <c r="AU2593" s="181">
        <v>2586</v>
      </c>
    </row>
    <row r="2594" customHeight="1" spans="1:47">
      <c r="A2594" s="184" t="s">
        <v>2837</v>
      </c>
      <c r="B2594" s="185" t="s">
        <v>2947</v>
      </c>
      <c r="C2594" s="167" t="s">
        <v>2949</v>
      </c>
      <c r="D2594" s="186">
        <v>0</v>
      </c>
      <c r="E2594" s="186">
        <v>0.65</v>
      </c>
      <c r="F2594" s="186" t="s">
        <v>160</v>
      </c>
      <c r="G2594" s="186" t="s">
        <v>160</v>
      </c>
      <c r="H2594" s="186" t="s">
        <v>160</v>
      </c>
      <c r="I2594" s="186" t="s">
        <v>160</v>
      </c>
      <c r="J2594" s="186" t="s">
        <v>160</v>
      </c>
      <c r="K2594" s="186" t="s">
        <v>160</v>
      </c>
      <c r="L2594" s="171">
        <v>0.4012</v>
      </c>
      <c r="M2594" s="172">
        <v>293</v>
      </c>
      <c r="N2594" s="173">
        <v>104.62</v>
      </c>
      <c r="O2594" s="173">
        <v>28.77</v>
      </c>
      <c r="Q2594" s="175">
        <v>20.77</v>
      </c>
      <c r="S2594" s="174">
        <f t="shared" si="80"/>
        <v>0.887896</v>
      </c>
      <c r="T2594" s="177">
        <f t="shared" si="81"/>
        <v>-1</v>
      </c>
      <c r="U2594" s="203">
        <v>2.14</v>
      </c>
      <c r="V2594" s="203">
        <v>2.46</v>
      </c>
      <c r="W2594" s="203">
        <v>3.08</v>
      </c>
      <c r="X2594" s="203">
        <v>3.86</v>
      </c>
      <c r="Y2594" s="203">
        <v>3.98</v>
      </c>
      <c r="Z2594" s="203">
        <v>3.74</v>
      </c>
      <c r="AA2594" s="203">
        <v>4.09</v>
      </c>
      <c r="AB2594" s="203">
        <v>3.85</v>
      </c>
      <c r="AC2594" s="203">
        <v>2.95</v>
      </c>
      <c r="AD2594" s="203">
        <v>2.25</v>
      </c>
      <c r="AE2594" s="203">
        <v>2.15</v>
      </c>
      <c r="AF2594" s="203">
        <v>1.9</v>
      </c>
      <c r="AG2594" s="179">
        <v>2.21712614990945</v>
      </c>
      <c r="AH2594" s="179">
        <v>2.5486590321389</v>
      </c>
      <c r="AI2594" s="179">
        <v>3.19100399145846</v>
      </c>
      <c r="AJ2594" s="179">
        <v>3.99911539189274</v>
      </c>
      <c r="AK2594" s="179">
        <v>4.12344022272879</v>
      </c>
      <c r="AL2594" s="179">
        <v>3.8747905610567</v>
      </c>
      <c r="AM2594" s="179">
        <v>4.23740465099516</v>
      </c>
      <c r="AN2594" s="179">
        <v>3.98875498932307</v>
      </c>
      <c r="AO2594" s="179">
        <v>3.05631875805274</v>
      </c>
      <c r="AP2594" s="179">
        <v>2.33109057817582</v>
      </c>
      <c r="AQ2594" s="179">
        <v>2.22748655247912</v>
      </c>
      <c r="AR2594" s="179">
        <v>1.96847648823736</v>
      </c>
      <c r="AS2594" s="177">
        <v>0.8</v>
      </c>
      <c r="AT2594" s="180">
        <v>1.06349399053053</v>
      </c>
      <c r="AU2594" s="181">
        <v>2587</v>
      </c>
    </row>
    <row r="2595" customHeight="1" spans="1:47">
      <c r="A2595" s="184" t="s">
        <v>2837</v>
      </c>
      <c r="B2595" s="185" t="s">
        <v>2947</v>
      </c>
      <c r="C2595" s="167" t="s">
        <v>2950</v>
      </c>
      <c r="D2595" s="186">
        <v>0</v>
      </c>
      <c r="E2595" s="186">
        <v>0.65</v>
      </c>
      <c r="F2595" s="186" t="s">
        <v>160</v>
      </c>
      <c r="G2595" s="186" t="s">
        <v>160</v>
      </c>
      <c r="H2595" s="186" t="s">
        <v>160</v>
      </c>
      <c r="I2595" s="186" t="s">
        <v>160</v>
      </c>
      <c r="J2595" s="186" t="s">
        <v>160</v>
      </c>
      <c r="K2595" s="186" t="s">
        <v>160</v>
      </c>
      <c r="L2595" s="171">
        <v>0.4012</v>
      </c>
      <c r="M2595" s="172">
        <v>261</v>
      </c>
      <c r="N2595" s="173">
        <v>104.55</v>
      </c>
      <c r="O2595" s="173">
        <v>28.7</v>
      </c>
      <c r="Q2595" s="175">
        <v>20.7</v>
      </c>
      <c r="S2595" s="174">
        <f t="shared" si="80"/>
        <v>0.887896</v>
      </c>
      <c r="T2595" s="177">
        <f t="shared" si="81"/>
        <v>-1</v>
      </c>
      <c r="U2595" s="203">
        <v>2.14</v>
      </c>
      <c r="V2595" s="203">
        <v>2.46</v>
      </c>
      <c r="W2595" s="203">
        <v>3.08</v>
      </c>
      <c r="X2595" s="203">
        <v>3.86</v>
      </c>
      <c r="Y2595" s="203">
        <v>3.98</v>
      </c>
      <c r="Z2595" s="203">
        <v>3.74</v>
      </c>
      <c r="AA2595" s="203">
        <v>4.09</v>
      </c>
      <c r="AB2595" s="203">
        <v>3.85</v>
      </c>
      <c r="AC2595" s="203">
        <v>2.95</v>
      </c>
      <c r="AD2595" s="203">
        <v>2.25</v>
      </c>
      <c r="AE2595" s="203">
        <v>2.15</v>
      </c>
      <c r="AF2595" s="203">
        <v>1.9</v>
      </c>
      <c r="AG2595" s="179">
        <v>2.21650914071017</v>
      </c>
      <c r="AH2595" s="179">
        <v>2.54794975988179</v>
      </c>
      <c r="AI2595" s="179">
        <v>3.19011595952679</v>
      </c>
      <c r="AJ2595" s="179">
        <v>3.9980024687576</v>
      </c>
      <c r="AK2595" s="179">
        <v>4.12229270094696</v>
      </c>
      <c r="AL2595" s="179">
        <v>3.87371223656825</v>
      </c>
      <c r="AM2595" s="179">
        <v>4.2362254137872</v>
      </c>
      <c r="AN2595" s="179">
        <v>3.98764494940849</v>
      </c>
      <c r="AO2595" s="179">
        <v>3.05546820798832</v>
      </c>
      <c r="AP2595" s="179">
        <v>2.33044185355042</v>
      </c>
      <c r="AQ2595" s="179">
        <v>2.22686666005929</v>
      </c>
      <c r="AR2595" s="179">
        <v>1.96792867633146</v>
      </c>
      <c r="AS2595" s="177">
        <v>0.8</v>
      </c>
      <c r="AT2595" s="180">
        <v>1.07403748953008</v>
      </c>
      <c r="AU2595" s="181">
        <v>2588</v>
      </c>
    </row>
    <row r="2596" customHeight="1" spans="1:47">
      <c r="A2596" s="184" t="s">
        <v>2837</v>
      </c>
      <c r="B2596" s="185" t="s">
        <v>2947</v>
      </c>
      <c r="C2596" s="167" t="s">
        <v>2951</v>
      </c>
      <c r="D2596" s="186">
        <v>0</v>
      </c>
      <c r="E2596" s="186">
        <v>0.65</v>
      </c>
      <c r="F2596" s="186" t="s">
        <v>160</v>
      </c>
      <c r="G2596" s="186" t="s">
        <v>160</v>
      </c>
      <c r="H2596" s="186" t="s">
        <v>160</v>
      </c>
      <c r="I2596" s="186" t="s">
        <v>160</v>
      </c>
      <c r="J2596" s="186" t="s">
        <v>160</v>
      </c>
      <c r="K2596" s="186" t="s">
        <v>160</v>
      </c>
      <c r="L2596" s="171">
        <v>0.4012</v>
      </c>
      <c r="M2596" s="172">
        <v>250</v>
      </c>
      <c r="N2596" s="173">
        <v>104.98</v>
      </c>
      <c r="O2596" s="173">
        <v>28.85</v>
      </c>
      <c r="Q2596" s="175">
        <v>20.85</v>
      </c>
      <c r="S2596" s="174">
        <f t="shared" si="80"/>
        <v>0.887896</v>
      </c>
      <c r="T2596" s="177">
        <f t="shared" si="81"/>
        <v>-1</v>
      </c>
      <c r="U2596" s="203">
        <v>2.14</v>
      </c>
      <c r="V2596" s="203">
        <v>2.46</v>
      </c>
      <c r="W2596" s="203">
        <v>3.08</v>
      </c>
      <c r="X2596" s="203">
        <v>3.86</v>
      </c>
      <c r="Y2596" s="203">
        <v>3.98</v>
      </c>
      <c r="Z2596" s="203">
        <v>3.74</v>
      </c>
      <c r="AA2596" s="203">
        <v>4.09</v>
      </c>
      <c r="AB2596" s="203">
        <v>3.85</v>
      </c>
      <c r="AC2596" s="203">
        <v>2.95</v>
      </c>
      <c r="AD2596" s="203">
        <v>2.25</v>
      </c>
      <c r="AE2596" s="203">
        <v>2.15</v>
      </c>
      <c r="AF2596" s="203">
        <v>1.9</v>
      </c>
      <c r="AG2596" s="179">
        <v>2.21791669294602</v>
      </c>
      <c r="AH2596" s="179">
        <v>2.54956778721832</v>
      </c>
      <c r="AI2596" s="179">
        <v>3.19214178237091</v>
      </c>
      <c r="AJ2596" s="179">
        <v>4.00054132465964</v>
      </c>
      <c r="AK2596" s="179">
        <v>4.12491048501176</v>
      </c>
      <c r="AL2596" s="179">
        <v>3.87617216430753</v>
      </c>
      <c r="AM2596" s="179">
        <v>4.23891554866786</v>
      </c>
      <c r="AN2596" s="179">
        <v>3.99017722796363</v>
      </c>
      <c r="AO2596" s="179">
        <v>3.05740852532279</v>
      </c>
      <c r="AP2596" s="179">
        <v>2.33192175660212</v>
      </c>
      <c r="AQ2596" s="179">
        <v>2.22828078964203</v>
      </c>
      <c r="AR2596" s="179">
        <v>1.96917837224179</v>
      </c>
      <c r="AS2596" s="177">
        <v>0.8</v>
      </c>
      <c r="AT2596" s="180">
        <v>1.06535753308243</v>
      </c>
      <c r="AU2596" s="181">
        <v>2589</v>
      </c>
    </row>
    <row r="2597" customHeight="1" spans="1:47">
      <c r="A2597" s="184" t="s">
        <v>2837</v>
      </c>
      <c r="B2597" s="185" t="s">
        <v>2947</v>
      </c>
      <c r="C2597" s="167" t="s">
        <v>2952</v>
      </c>
      <c r="D2597" s="186">
        <v>0</v>
      </c>
      <c r="E2597" s="186">
        <v>0.65</v>
      </c>
      <c r="F2597" s="186" t="s">
        <v>160</v>
      </c>
      <c r="G2597" s="186" t="s">
        <v>160</v>
      </c>
      <c r="H2597" s="186" t="s">
        <v>160</v>
      </c>
      <c r="I2597" s="186" t="s">
        <v>160</v>
      </c>
      <c r="J2597" s="186" t="s">
        <v>160</v>
      </c>
      <c r="K2597" s="186" t="s">
        <v>160</v>
      </c>
      <c r="L2597" s="171">
        <v>0.4012</v>
      </c>
      <c r="M2597" s="172">
        <v>275</v>
      </c>
      <c r="N2597" s="173">
        <v>105.07</v>
      </c>
      <c r="O2597" s="173">
        <v>28.73</v>
      </c>
      <c r="Q2597" s="175">
        <v>19.63</v>
      </c>
      <c r="S2597" s="174">
        <f t="shared" si="80"/>
        <v>0.895568</v>
      </c>
      <c r="T2597" s="177">
        <f t="shared" si="81"/>
        <v>-1</v>
      </c>
      <c r="U2597" s="203">
        <v>2</v>
      </c>
      <c r="V2597" s="203">
        <v>2.42</v>
      </c>
      <c r="W2597" s="203">
        <v>3.05</v>
      </c>
      <c r="X2597" s="203">
        <v>3.82</v>
      </c>
      <c r="Y2597" s="203">
        <v>3.98</v>
      </c>
      <c r="Z2597" s="203">
        <v>3.77</v>
      </c>
      <c r="AA2597" s="203">
        <v>4.32</v>
      </c>
      <c r="AB2597" s="203">
        <v>4.16</v>
      </c>
      <c r="AC2597" s="203">
        <v>3.15</v>
      </c>
      <c r="AD2597" s="203">
        <v>2.19</v>
      </c>
      <c r="AE2597" s="203">
        <v>2.1</v>
      </c>
      <c r="AF2597" s="203">
        <v>1.8</v>
      </c>
      <c r="AG2597" s="179">
        <v>2.06274453754489</v>
      </c>
      <c r="AH2597" s="179">
        <v>2.49592089042931</v>
      </c>
      <c r="AI2597" s="179">
        <v>3.14568541975595</v>
      </c>
      <c r="AJ2597" s="179">
        <v>3.93984206671074</v>
      </c>
      <c r="AK2597" s="179">
        <v>4.10486162971433</v>
      </c>
      <c r="AL2597" s="179">
        <v>3.88827345327211</v>
      </c>
      <c r="AM2597" s="179">
        <v>4.45552820109696</v>
      </c>
      <c r="AN2597" s="179">
        <v>4.29050863809337</v>
      </c>
      <c r="AO2597" s="179">
        <v>3.2488226466332</v>
      </c>
      <c r="AP2597" s="179">
        <v>2.25870526861165</v>
      </c>
      <c r="AQ2597" s="179">
        <v>2.16588176442213</v>
      </c>
      <c r="AR2597" s="179">
        <v>1.8564700837904</v>
      </c>
      <c r="AS2597" s="177">
        <v>0.8</v>
      </c>
      <c r="AT2597" s="180">
        <v>1.06567959034382</v>
      </c>
      <c r="AU2597" s="181">
        <v>2590</v>
      </c>
    </row>
    <row r="2598" customHeight="1" spans="1:47">
      <c r="A2598" s="184" t="s">
        <v>2837</v>
      </c>
      <c r="B2598" s="185" t="s">
        <v>2947</v>
      </c>
      <c r="C2598" s="167" t="s">
        <v>2953</v>
      </c>
      <c r="D2598" s="186">
        <v>0</v>
      </c>
      <c r="E2598" s="186">
        <v>0.65</v>
      </c>
      <c r="F2598" s="186" t="s">
        <v>160</v>
      </c>
      <c r="G2598" s="186" t="s">
        <v>160</v>
      </c>
      <c r="H2598" s="186" t="s">
        <v>160</v>
      </c>
      <c r="I2598" s="186" t="s">
        <v>160</v>
      </c>
      <c r="J2598" s="186" t="s">
        <v>160</v>
      </c>
      <c r="K2598" s="186" t="s">
        <v>160</v>
      </c>
      <c r="L2598" s="171">
        <v>0.4012</v>
      </c>
      <c r="M2598" s="172">
        <v>284</v>
      </c>
      <c r="N2598" s="173">
        <v>104.92</v>
      </c>
      <c r="O2598" s="173">
        <v>28.58</v>
      </c>
      <c r="Q2598" s="175">
        <v>20.58</v>
      </c>
      <c r="S2598" s="174">
        <f t="shared" si="80"/>
        <v>0.887896</v>
      </c>
      <c r="T2598" s="177">
        <f t="shared" si="81"/>
        <v>-1</v>
      </c>
      <c r="U2598" s="203">
        <v>2.14</v>
      </c>
      <c r="V2598" s="203">
        <v>2.46</v>
      </c>
      <c r="W2598" s="203">
        <v>3.08</v>
      </c>
      <c r="X2598" s="203">
        <v>3.86</v>
      </c>
      <c r="Y2598" s="203">
        <v>3.98</v>
      </c>
      <c r="Z2598" s="203">
        <v>3.74</v>
      </c>
      <c r="AA2598" s="203">
        <v>4.09</v>
      </c>
      <c r="AB2598" s="203">
        <v>3.85</v>
      </c>
      <c r="AC2598" s="203">
        <v>2.95</v>
      </c>
      <c r="AD2598" s="203">
        <v>2.25</v>
      </c>
      <c r="AE2598" s="203">
        <v>2.15</v>
      </c>
      <c r="AF2598" s="203">
        <v>1.9</v>
      </c>
      <c r="AG2598" s="179">
        <v>2.21490877309955</v>
      </c>
      <c r="AH2598" s="179">
        <v>2.54611008496491</v>
      </c>
      <c r="AI2598" s="179">
        <v>3.18781262670403</v>
      </c>
      <c r="AJ2598" s="179">
        <v>3.99511582437583</v>
      </c>
      <c r="AK2598" s="179">
        <v>4.11931631632534</v>
      </c>
      <c r="AL2598" s="179">
        <v>3.87091533242632</v>
      </c>
      <c r="AM2598" s="179">
        <v>4.23316676727905</v>
      </c>
      <c r="AN2598" s="179">
        <v>3.98476578338004</v>
      </c>
      <c r="AO2598" s="179">
        <v>3.05326209375873</v>
      </c>
      <c r="AP2598" s="179">
        <v>2.32875922405327</v>
      </c>
      <c r="AQ2598" s="179">
        <v>2.22525881409534</v>
      </c>
      <c r="AR2598" s="179">
        <v>1.96650778920054</v>
      </c>
      <c r="AS2598" s="177">
        <v>0.8</v>
      </c>
      <c r="AT2598" s="180">
        <v>1.06489012990166</v>
      </c>
      <c r="AU2598" s="181">
        <v>2591</v>
      </c>
    </row>
    <row r="2599" customHeight="1" spans="1:47">
      <c r="A2599" s="184" t="s">
        <v>2837</v>
      </c>
      <c r="B2599" s="185" t="s">
        <v>2947</v>
      </c>
      <c r="C2599" s="167" t="s">
        <v>2954</v>
      </c>
      <c r="D2599" s="186">
        <v>0</v>
      </c>
      <c r="E2599" s="186">
        <v>0.65</v>
      </c>
      <c r="F2599" s="186" t="s">
        <v>160</v>
      </c>
      <c r="G2599" s="186" t="s">
        <v>160</v>
      </c>
      <c r="H2599" s="186" t="s">
        <v>160</v>
      </c>
      <c r="I2599" s="186" t="s">
        <v>160</v>
      </c>
      <c r="J2599" s="186" t="s">
        <v>160</v>
      </c>
      <c r="K2599" s="186" t="s">
        <v>160</v>
      </c>
      <c r="L2599" s="171">
        <v>0.4012</v>
      </c>
      <c r="M2599" s="172">
        <v>331</v>
      </c>
      <c r="N2599" s="173">
        <v>104.52</v>
      </c>
      <c r="O2599" s="173">
        <v>28.43</v>
      </c>
      <c r="Q2599" s="175">
        <v>20.33</v>
      </c>
      <c r="S2599" s="174">
        <f t="shared" si="80"/>
        <v>0.887896</v>
      </c>
      <c r="T2599" s="177">
        <f t="shared" si="81"/>
        <v>-1</v>
      </c>
      <c r="U2599" s="203">
        <v>2.14</v>
      </c>
      <c r="V2599" s="203">
        <v>2.46</v>
      </c>
      <c r="W2599" s="203">
        <v>3.08</v>
      </c>
      <c r="X2599" s="203">
        <v>3.86</v>
      </c>
      <c r="Y2599" s="203">
        <v>3.98</v>
      </c>
      <c r="Z2599" s="203">
        <v>3.74</v>
      </c>
      <c r="AA2599" s="203">
        <v>4.09</v>
      </c>
      <c r="AB2599" s="203">
        <v>3.85</v>
      </c>
      <c r="AC2599" s="203">
        <v>2.95</v>
      </c>
      <c r="AD2599" s="203">
        <v>2.25</v>
      </c>
      <c r="AE2599" s="203">
        <v>2.15</v>
      </c>
      <c r="AF2599" s="203">
        <v>1.9</v>
      </c>
      <c r="AG2599" s="179">
        <v>2.21303846396425</v>
      </c>
      <c r="AH2599" s="179">
        <v>2.54396010343554</v>
      </c>
      <c r="AI2599" s="179">
        <v>3.18512077991116</v>
      </c>
      <c r="AJ2599" s="179">
        <v>3.99174227612243</v>
      </c>
      <c r="AK2599" s="179">
        <v>4.11583789092416</v>
      </c>
      <c r="AL2599" s="179">
        <v>3.86764666132069</v>
      </c>
      <c r="AM2599" s="179">
        <v>4.22959220449242</v>
      </c>
      <c r="AN2599" s="179">
        <v>3.98140097488895</v>
      </c>
      <c r="AO2599" s="179">
        <v>3.05068386387595</v>
      </c>
      <c r="AP2599" s="179">
        <v>2.3267927775325</v>
      </c>
      <c r="AQ2599" s="179">
        <v>2.22337976519773</v>
      </c>
      <c r="AR2599" s="179">
        <v>1.96484723436078</v>
      </c>
      <c r="AS2599" s="177">
        <v>0.8</v>
      </c>
      <c r="AT2599" s="180">
        <v>1.06489012990166</v>
      </c>
      <c r="AU2599" s="181">
        <v>2592</v>
      </c>
    </row>
    <row r="2600" customHeight="1" spans="1:47">
      <c r="A2600" s="184" t="s">
        <v>2837</v>
      </c>
      <c r="B2600" s="185" t="s">
        <v>2947</v>
      </c>
      <c r="C2600" s="167" t="s">
        <v>2955</v>
      </c>
      <c r="D2600" s="186">
        <v>0</v>
      </c>
      <c r="E2600" s="186">
        <v>0.65</v>
      </c>
      <c r="F2600" s="186" t="s">
        <v>160</v>
      </c>
      <c r="G2600" s="186" t="s">
        <v>160</v>
      </c>
      <c r="H2600" s="186" t="s">
        <v>160</v>
      </c>
      <c r="I2600" s="186" t="s">
        <v>160</v>
      </c>
      <c r="J2600" s="186" t="s">
        <v>160</v>
      </c>
      <c r="K2600" s="186" t="s">
        <v>160</v>
      </c>
      <c r="L2600" s="171">
        <v>0.4012</v>
      </c>
      <c r="M2600" s="172">
        <v>424</v>
      </c>
      <c r="N2600" s="173">
        <v>104.72</v>
      </c>
      <c r="O2600" s="173">
        <v>28.45</v>
      </c>
      <c r="Q2600" s="175">
        <v>20.35</v>
      </c>
      <c r="S2600" s="174">
        <f t="shared" si="80"/>
        <v>0.887896</v>
      </c>
      <c r="T2600" s="177">
        <f t="shared" si="81"/>
        <v>-1</v>
      </c>
      <c r="U2600" s="203">
        <v>2.14</v>
      </c>
      <c r="V2600" s="203">
        <v>2.46</v>
      </c>
      <c r="W2600" s="203">
        <v>3.08</v>
      </c>
      <c r="X2600" s="203">
        <v>3.86</v>
      </c>
      <c r="Y2600" s="203">
        <v>3.98</v>
      </c>
      <c r="Z2600" s="203">
        <v>3.74</v>
      </c>
      <c r="AA2600" s="203">
        <v>4.09</v>
      </c>
      <c r="AB2600" s="203">
        <v>3.85</v>
      </c>
      <c r="AC2600" s="203">
        <v>2.95</v>
      </c>
      <c r="AD2600" s="203">
        <v>2.25</v>
      </c>
      <c r="AE2600" s="203">
        <v>2.15</v>
      </c>
      <c r="AF2600" s="203">
        <v>1.9</v>
      </c>
      <c r="AG2600" s="179">
        <v>2.21321199780154</v>
      </c>
      <c r="AH2600" s="179">
        <v>2.54415958625785</v>
      </c>
      <c r="AI2600" s="179">
        <v>3.18537053889194</v>
      </c>
      <c r="AJ2600" s="179">
        <v>3.99205528575419</v>
      </c>
      <c r="AK2600" s="179">
        <v>4.1161606314253</v>
      </c>
      <c r="AL2600" s="179">
        <v>3.86794994008307</v>
      </c>
      <c r="AM2600" s="179">
        <v>4.22992386495716</v>
      </c>
      <c r="AN2600" s="179">
        <v>3.98171317361493</v>
      </c>
      <c r="AO2600" s="179">
        <v>3.05092308108157</v>
      </c>
      <c r="AP2600" s="179">
        <v>2.3269752313334</v>
      </c>
      <c r="AQ2600" s="179">
        <v>2.2235541099408</v>
      </c>
      <c r="AR2600" s="179">
        <v>1.96500130645931</v>
      </c>
      <c r="AS2600" s="177">
        <v>0.8</v>
      </c>
      <c r="AT2600" s="180">
        <v>1.06436809518028</v>
      </c>
      <c r="AU2600" s="181">
        <v>2593</v>
      </c>
    </row>
    <row r="2601" customHeight="1" spans="1:47">
      <c r="A2601" s="184" t="s">
        <v>2837</v>
      </c>
      <c r="B2601" s="185" t="s">
        <v>2947</v>
      </c>
      <c r="C2601" s="167" t="s">
        <v>2956</v>
      </c>
      <c r="D2601" s="186">
        <v>0</v>
      </c>
      <c r="E2601" s="186">
        <v>0.65</v>
      </c>
      <c r="F2601" s="186" t="s">
        <v>160</v>
      </c>
      <c r="G2601" s="186" t="s">
        <v>160</v>
      </c>
      <c r="H2601" s="186" t="s">
        <v>160</v>
      </c>
      <c r="I2601" s="186" t="s">
        <v>160</v>
      </c>
      <c r="J2601" s="186" t="s">
        <v>160</v>
      </c>
      <c r="K2601" s="186" t="s">
        <v>160</v>
      </c>
      <c r="L2601" s="171">
        <v>0.4012</v>
      </c>
      <c r="M2601" s="172">
        <v>498</v>
      </c>
      <c r="N2601" s="173">
        <v>104.52</v>
      </c>
      <c r="O2601" s="173">
        <v>28.17</v>
      </c>
      <c r="Q2601" s="175">
        <v>20.07</v>
      </c>
      <c r="S2601" s="174">
        <f t="shared" si="80"/>
        <v>0.887896</v>
      </c>
      <c r="T2601" s="177">
        <f t="shared" si="81"/>
        <v>-1</v>
      </c>
      <c r="U2601" s="203">
        <v>2.14</v>
      </c>
      <c r="V2601" s="203">
        <v>2.46</v>
      </c>
      <c r="W2601" s="203">
        <v>3.08</v>
      </c>
      <c r="X2601" s="203">
        <v>3.86</v>
      </c>
      <c r="Y2601" s="203">
        <v>3.98</v>
      </c>
      <c r="Z2601" s="203">
        <v>3.74</v>
      </c>
      <c r="AA2601" s="203">
        <v>4.09</v>
      </c>
      <c r="AB2601" s="203">
        <v>3.85</v>
      </c>
      <c r="AC2601" s="203">
        <v>2.95</v>
      </c>
      <c r="AD2601" s="203">
        <v>2.25</v>
      </c>
      <c r="AE2601" s="203">
        <v>2.15</v>
      </c>
      <c r="AF2601" s="203">
        <v>1.9</v>
      </c>
      <c r="AG2601" s="179">
        <v>2.21016551488012</v>
      </c>
      <c r="AH2601" s="179">
        <v>2.54065755448836</v>
      </c>
      <c r="AI2601" s="179">
        <v>3.18098588122933</v>
      </c>
      <c r="AJ2601" s="179">
        <v>3.98656022777442</v>
      </c>
      <c r="AK2601" s="179">
        <v>4.11049474262751</v>
      </c>
      <c r="AL2601" s="179">
        <v>3.86262571292133</v>
      </c>
      <c r="AM2601" s="179">
        <v>4.22410138124285</v>
      </c>
      <c r="AN2601" s="179">
        <v>3.97623235153667</v>
      </c>
      <c r="AO2601" s="179">
        <v>3.04672349013848</v>
      </c>
      <c r="AP2601" s="179">
        <v>2.32377215349545</v>
      </c>
      <c r="AQ2601" s="179">
        <v>2.22049339111788</v>
      </c>
      <c r="AR2601" s="179">
        <v>1.96229648517394</v>
      </c>
      <c r="AS2601" s="177">
        <v>0.8</v>
      </c>
      <c r="AT2601" s="180">
        <v>1.06101129051839</v>
      </c>
      <c r="AU2601" s="181">
        <v>2594</v>
      </c>
    </row>
    <row r="2602" customHeight="1" spans="1:47">
      <c r="A2602" s="184" t="s">
        <v>2837</v>
      </c>
      <c r="B2602" s="185" t="s">
        <v>2947</v>
      </c>
      <c r="C2602" s="167" t="s">
        <v>2957</v>
      </c>
      <c r="D2602" s="186">
        <v>0</v>
      </c>
      <c r="E2602" s="186">
        <v>0.65</v>
      </c>
      <c r="F2602" s="186" t="s">
        <v>160</v>
      </c>
      <c r="G2602" s="186" t="s">
        <v>160</v>
      </c>
      <c r="H2602" s="186" t="s">
        <v>160</v>
      </c>
      <c r="I2602" s="186" t="s">
        <v>160</v>
      </c>
      <c r="J2602" s="186" t="s">
        <v>160</v>
      </c>
      <c r="K2602" s="186" t="s">
        <v>160</v>
      </c>
      <c r="L2602" s="171">
        <v>0.4012</v>
      </c>
      <c r="M2602" s="172">
        <v>333</v>
      </c>
      <c r="N2602" s="173">
        <v>105.23</v>
      </c>
      <c r="O2602" s="173">
        <v>28.3</v>
      </c>
      <c r="Q2602" s="175">
        <v>19.1</v>
      </c>
      <c r="S2602" s="174">
        <f t="shared" si="80"/>
        <v>0.895568</v>
      </c>
      <c r="T2602" s="177">
        <f t="shared" si="81"/>
        <v>-1</v>
      </c>
      <c r="U2602" s="203">
        <v>2</v>
      </c>
      <c r="V2602" s="203">
        <v>2.42</v>
      </c>
      <c r="W2602" s="203">
        <v>3.05</v>
      </c>
      <c r="X2602" s="203">
        <v>3.82</v>
      </c>
      <c r="Y2602" s="203">
        <v>3.98</v>
      </c>
      <c r="Z2602" s="203">
        <v>3.77</v>
      </c>
      <c r="AA2602" s="203">
        <v>4.32</v>
      </c>
      <c r="AB2602" s="203">
        <v>4.16</v>
      </c>
      <c r="AC2602" s="203">
        <v>3.15</v>
      </c>
      <c r="AD2602" s="203">
        <v>2.19</v>
      </c>
      <c r="AE2602" s="203">
        <v>2.1</v>
      </c>
      <c r="AF2602" s="203">
        <v>1.8</v>
      </c>
      <c r="AG2602" s="179">
        <v>2.05836742715238</v>
      </c>
      <c r="AH2602" s="179">
        <v>2.49062458685438</v>
      </c>
      <c r="AI2602" s="179">
        <v>3.13901032640738</v>
      </c>
      <c r="AJ2602" s="179">
        <v>3.93148178586104</v>
      </c>
      <c r="AK2602" s="179">
        <v>4.09615118003323</v>
      </c>
      <c r="AL2602" s="179">
        <v>3.88002260018223</v>
      </c>
      <c r="AM2602" s="179">
        <v>4.44607364264914</v>
      </c>
      <c r="AN2602" s="179">
        <v>4.28140424847695</v>
      </c>
      <c r="AO2602" s="179">
        <v>3.24192869776499</v>
      </c>
      <c r="AP2602" s="179">
        <v>2.25391233273185</v>
      </c>
      <c r="AQ2602" s="179">
        <v>2.16128579851</v>
      </c>
      <c r="AR2602" s="179">
        <v>1.85253068443714</v>
      </c>
      <c r="AS2602" s="177">
        <v>0.8</v>
      </c>
      <c r="AT2602" s="180">
        <v>1.05491167966567</v>
      </c>
      <c r="AU2602" s="181">
        <v>2595</v>
      </c>
    </row>
    <row r="2603" customHeight="1" spans="1:47">
      <c r="A2603" s="184" t="s">
        <v>2837</v>
      </c>
      <c r="B2603" s="185" t="s">
        <v>2947</v>
      </c>
      <c r="C2603" s="167" t="s">
        <v>2958</v>
      </c>
      <c r="D2603" s="186">
        <v>0</v>
      </c>
      <c r="E2603" s="186">
        <v>0.65</v>
      </c>
      <c r="F2603" s="186" t="s">
        <v>160</v>
      </c>
      <c r="G2603" s="186" t="s">
        <v>160</v>
      </c>
      <c r="H2603" s="186" t="s">
        <v>160</v>
      </c>
      <c r="I2603" s="186" t="s">
        <v>160</v>
      </c>
      <c r="J2603" s="186" t="s">
        <v>160</v>
      </c>
      <c r="K2603" s="186" t="s">
        <v>160</v>
      </c>
      <c r="L2603" s="171">
        <v>0.4012</v>
      </c>
      <c r="M2603" s="172">
        <v>386</v>
      </c>
      <c r="N2603" s="173">
        <v>104.33</v>
      </c>
      <c r="O2603" s="173">
        <v>28.83</v>
      </c>
      <c r="Q2603" s="175">
        <v>20.83</v>
      </c>
      <c r="S2603" s="174">
        <f t="shared" si="80"/>
        <v>0.887896</v>
      </c>
      <c r="T2603" s="177">
        <f t="shared" si="81"/>
        <v>-1</v>
      </c>
      <c r="U2603" s="203">
        <v>2.14</v>
      </c>
      <c r="V2603" s="203">
        <v>2.46</v>
      </c>
      <c r="W2603" s="203">
        <v>3.08</v>
      </c>
      <c r="X2603" s="203">
        <v>3.86</v>
      </c>
      <c r="Y2603" s="203">
        <v>3.98</v>
      </c>
      <c r="Z2603" s="203">
        <v>3.74</v>
      </c>
      <c r="AA2603" s="203">
        <v>4.09</v>
      </c>
      <c r="AB2603" s="203">
        <v>3.85</v>
      </c>
      <c r="AC2603" s="203">
        <v>2.95</v>
      </c>
      <c r="AD2603" s="203">
        <v>2.25</v>
      </c>
      <c r="AE2603" s="203">
        <v>2.15</v>
      </c>
      <c r="AF2603" s="203">
        <v>1.9</v>
      </c>
      <c r="AG2603" s="179">
        <v>2.21774315910872</v>
      </c>
      <c r="AH2603" s="179">
        <v>2.54936830439601</v>
      </c>
      <c r="AI2603" s="179">
        <v>3.19189202339013</v>
      </c>
      <c r="AJ2603" s="179">
        <v>4.00022831502789</v>
      </c>
      <c r="AK2603" s="179">
        <v>4.12458774451062</v>
      </c>
      <c r="AL2603" s="179">
        <v>3.87586888554515</v>
      </c>
      <c r="AM2603" s="179">
        <v>4.23858388820312</v>
      </c>
      <c r="AN2603" s="179">
        <v>3.98986502923766</v>
      </c>
      <c r="AO2603" s="179">
        <v>3.05716930811717</v>
      </c>
      <c r="AP2603" s="179">
        <v>2.33173930280123</v>
      </c>
      <c r="AQ2603" s="179">
        <v>2.22810644489895</v>
      </c>
      <c r="AR2603" s="179">
        <v>1.96902430014326</v>
      </c>
      <c r="AS2603" s="177">
        <v>0.8</v>
      </c>
      <c r="AT2603" s="180">
        <v>1.04036383190808</v>
      </c>
      <c r="AU2603" s="181">
        <v>2596</v>
      </c>
    </row>
    <row r="2604" customHeight="1" spans="1:47">
      <c r="A2604" s="184" t="s">
        <v>2837</v>
      </c>
      <c r="B2604" s="185" t="s">
        <v>2959</v>
      </c>
      <c r="C2604" s="167" t="s">
        <v>2960</v>
      </c>
      <c r="D2604" s="186">
        <v>0</v>
      </c>
      <c r="E2604" s="186">
        <v>0.65</v>
      </c>
      <c r="F2604" s="186" t="s">
        <v>160</v>
      </c>
      <c r="G2604" s="186" t="s">
        <v>160</v>
      </c>
      <c r="H2604" s="186" t="s">
        <v>160</v>
      </c>
      <c r="I2604" s="186" t="s">
        <v>160</v>
      </c>
      <c r="J2604" s="186" t="s">
        <v>160</v>
      </c>
      <c r="K2604" s="186" t="s">
        <v>160</v>
      </c>
      <c r="L2604" s="171">
        <v>0.4012</v>
      </c>
      <c r="M2604" s="172">
        <v>1156</v>
      </c>
      <c r="N2604" s="173">
        <v>101.72</v>
      </c>
      <c r="O2604" s="173">
        <v>26.58</v>
      </c>
      <c r="Q2604" s="175">
        <v>28.78</v>
      </c>
      <c r="S2604" s="174">
        <f t="shared" si="80"/>
        <v>1.410904</v>
      </c>
      <c r="T2604" s="177">
        <f t="shared" si="81"/>
        <v>-1</v>
      </c>
      <c r="U2604" s="203">
        <v>4.52</v>
      </c>
      <c r="V2604" s="203">
        <v>5.2</v>
      </c>
      <c r="W2604" s="203">
        <v>5.73</v>
      </c>
      <c r="X2604" s="203">
        <v>6.17</v>
      </c>
      <c r="Y2604" s="203">
        <v>5.87</v>
      </c>
      <c r="Z2604" s="203">
        <v>5.16</v>
      </c>
      <c r="AA2604" s="203">
        <v>4.54</v>
      </c>
      <c r="AB2604" s="203">
        <v>4.56</v>
      </c>
      <c r="AC2604" s="203">
        <v>3.89</v>
      </c>
      <c r="AD2604" s="203">
        <v>4.05</v>
      </c>
      <c r="AE2604" s="203">
        <v>4.17</v>
      </c>
      <c r="AF2604" s="203">
        <v>4.16</v>
      </c>
      <c r="AG2604" s="179">
        <v>4.93070405924145</v>
      </c>
      <c r="AH2604" s="179">
        <v>5.67249139558751</v>
      </c>
      <c r="AI2604" s="179">
        <v>6.25064917244547</v>
      </c>
      <c r="AJ2604" s="179">
        <v>6.73062921361057</v>
      </c>
      <c r="AK2604" s="179">
        <v>6.40337009463436</v>
      </c>
      <c r="AL2604" s="179">
        <v>5.62885684639068</v>
      </c>
      <c r="AM2604" s="179">
        <v>4.95252133383987</v>
      </c>
      <c r="AN2604" s="179">
        <v>4.97433860843828</v>
      </c>
      <c r="AO2604" s="179">
        <v>4.24345990939143</v>
      </c>
      <c r="AP2604" s="179">
        <v>4.41799810617873</v>
      </c>
      <c r="AQ2604" s="179">
        <v>4.54890175376921</v>
      </c>
      <c r="AR2604" s="179">
        <v>4.53799311647001</v>
      </c>
      <c r="AS2604" s="177">
        <v>0.8</v>
      </c>
      <c r="AT2604" s="180">
        <v>1.04914287945644</v>
      </c>
      <c r="AU2604" s="181">
        <v>2597</v>
      </c>
    </row>
    <row r="2605" customHeight="1" spans="1:47">
      <c r="A2605" s="184" t="s">
        <v>2837</v>
      </c>
      <c r="B2605" s="185" t="s">
        <v>2959</v>
      </c>
      <c r="C2605" s="167" t="s">
        <v>2961</v>
      </c>
      <c r="D2605" s="186">
        <v>0</v>
      </c>
      <c r="E2605" s="186">
        <v>0.65</v>
      </c>
      <c r="F2605" s="186" t="s">
        <v>160</v>
      </c>
      <c r="G2605" s="186" t="s">
        <v>160</v>
      </c>
      <c r="H2605" s="186" t="s">
        <v>160</v>
      </c>
      <c r="I2605" s="186" t="s">
        <v>160</v>
      </c>
      <c r="J2605" s="186" t="s">
        <v>160</v>
      </c>
      <c r="K2605" s="186" t="s">
        <v>160</v>
      </c>
      <c r="L2605" s="171">
        <v>0.4012</v>
      </c>
      <c r="M2605" s="172">
        <v>1102</v>
      </c>
      <c r="N2605" s="173">
        <v>101.7</v>
      </c>
      <c r="O2605" s="173">
        <v>26.55</v>
      </c>
      <c r="Q2605" s="175">
        <v>28.75</v>
      </c>
      <c r="S2605" s="174">
        <f t="shared" si="80"/>
        <v>1.410904</v>
      </c>
      <c r="T2605" s="177">
        <f t="shared" si="81"/>
        <v>-1</v>
      </c>
      <c r="U2605" s="203">
        <v>4.52</v>
      </c>
      <c r="V2605" s="203">
        <v>5.2</v>
      </c>
      <c r="W2605" s="203">
        <v>5.73</v>
      </c>
      <c r="X2605" s="203">
        <v>6.17</v>
      </c>
      <c r="Y2605" s="203">
        <v>5.87</v>
      </c>
      <c r="Z2605" s="203">
        <v>5.16</v>
      </c>
      <c r="AA2605" s="203">
        <v>4.54</v>
      </c>
      <c r="AB2605" s="203">
        <v>4.56</v>
      </c>
      <c r="AC2605" s="203">
        <v>3.89</v>
      </c>
      <c r="AD2605" s="203">
        <v>4.05</v>
      </c>
      <c r="AE2605" s="203">
        <v>4.17</v>
      </c>
      <c r="AF2605" s="203">
        <v>4.16</v>
      </c>
      <c r="AG2605" s="179">
        <v>4.92957638506943</v>
      </c>
      <c r="AH2605" s="179">
        <v>5.67119407131881</v>
      </c>
      <c r="AI2605" s="179">
        <v>6.24921962089554</v>
      </c>
      <c r="AJ2605" s="179">
        <v>6.72908988846867</v>
      </c>
      <c r="AK2605" s="179">
        <v>6.40190561512335</v>
      </c>
      <c r="AL2605" s="179">
        <v>5.62756950153944</v>
      </c>
      <c r="AM2605" s="179">
        <v>4.95138866995912</v>
      </c>
      <c r="AN2605" s="179">
        <v>4.97320095484881</v>
      </c>
      <c r="AO2605" s="179">
        <v>4.24248941104427</v>
      </c>
      <c r="AP2605" s="179">
        <v>4.41698769016177</v>
      </c>
      <c r="AQ2605" s="179">
        <v>4.5478613994999</v>
      </c>
      <c r="AR2605" s="179">
        <v>4.53695525705505</v>
      </c>
      <c r="AS2605" s="177">
        <v>0.8</v>
      </c>
      <c r="AT2605" s="180">
        <v>1.07039572427426</v>
      </c>
      <c r="AU2605" s="181">
        <v>2598</v>
      </c>
    </row>
    <row r="2606" customHeight="1" spans="1:47">
      <c r="A2606" s="184" t="s">
        <v>2837</v>
      </c>
      <c r="B2606" s="185" t="s">
        <v>2959</v>
      </c>
      <c r="C2606" s="167" t="s">
        <v>2962</v>
      </c>
      <c r="D2606" s="186">
        <v>0</v>
      </c>
      <c r="E2606" s="186">
        <v>0.65</v>
      </c>
      <c r="F2606" s="186" t="s">
        <v>160</v>
      </c>
      <c r="G2606" s="186" t="s">
        <v>160</v>
      </c>
      <c r="H2606" s="186" t="s">
        <v>160</v>
      </c>
      <c r="I2606" s="186" t="s">
        <v>160</v>
      </c>
      <c r="J2606" s="186" t="s">
        <v>160</v>
      </c>
      <c r="K2606" s="186" t="s">
        <v>160</v>
      </c>
      <c r="L2606" s="171">
        <v>0.4012</v>
      </c>
      <c r="M2606" s="172">
        <v>1223</v>
      </c>
      <c r="N2606" s="173">
        <v>101.6</v>
      </c>
      <c r="O2606" s="173">
        <v>26.6</v>
      </c>
      <c r="Q2606" s="175">
        <v>28.8</v>
      </c>
      <c r="S2606" s="174">
        <f t="shared" si="80"/>
        <v>1.410904</v>
      </c>
      <c r="T2606" s="177">
        <f t="shared" si="81"/>
        <v>-1</v>
      </c>
      <c r="U2606" s="203">
        <v>4.52</v>
      </c>
      <c r="V2606" s="203">
        <v>5.2</v>
      </c>
      <c r="W2606" s="203">
        <v>5.73</v>
      </c>
      <c r="X2606" s="203">
        <v>6.17</v>
      </c>
      <c r="Y2606" s="203">
        <v>5.87</v>
      </c>
      <c r="Z2606" s="203">
        <v>5.16</v>
      </c>
      <c r="AA2606" s="203">
        <v>4.54</v>
      </c>
      <c r="AB2606" s="203">
        <v>4.56</v>
      </c>
      <c r="AC2606" s="203">
        <v>3.89</v>
      </c>
      <c r="AD2606" s="203">
        <v>4.05</v>
      </c>
      <c r="AE2606" s="203">
        <v>4.17</v>
      </c>
      <c r="AF2606" s="203">
        <v>4.16</v>
      </c>
      <c r="AG2606" s="179">
        <v>4.93144729903665</v>
      </c>
      <c r="AH2606" s="179">
        <v>5.67334645021915</v>
      </c>
      <c r="AI2606" s="179">
        <v>6.2515913768761</v>
      </c>
      <c r="AJ2606" s="179">
        <v>6.73164376881772</v>
      </c>
      <c r="AK2606" s="179">
        <v>6.40433531976662</v>
      </c>
      <c r="AL2606" s="179">
        <v>5.629705323679</v>
      </c>
      <c r="AM2606" s="179">
        <v>4.95326786230672</v>
      </c>
      <c r="AN2606" s="179">
        <v>4.97508842557679</v>
      </c>
      <c r="AO2606" s="179">
        <v>4.24409955602933</v>
      </c>
      <c r="AP2606" s="179">
        <v>4.41866406218992</v>
      </c>
      <c r="AQ2606" s="179">
        <v>4.54958744181036</v>
      </c>
      <c r="AR2606" s="179">
        <v>4.53867716017532</v>
      </c>
      <c r="AS2606" s="177">
        <v>0.8</v>
      </c>
      <c r="AT2606" s="180">
        <v>1.0658249362632</v>
      </c>
      <c r="AU2606" s="181">
        <v>2599</v>
      </c>
    </row>
    <row r="2607" customHeight="1" spans="1:47">
      <c r="A2607" s="184" t="s">
        <v>2837</v>
      </c>
      <c r="B2607" s="185" t="s">
        <v>2959</v>
      </c>
      <c r="C2607" s="167" t="s">
        <v>2963</v>
      </c>
      <c r="D2607" s="186">
        <v>0</v>
      </c>
      <c r="E2607" s="186">
        <v>0.65</v>
      </c>
      <c r="F2607" s="186" t="s">
        <v>160</v>
      </c>
      <c r="G2607" s="186" t="s">
        <v>160</v>
      </c>
      <c r="H2607" s="186" t="s">
        <v>160</v>
      </c>
      <c r="I2607" s="186" t="s">
        <v>160</v>
      </c>
      <c r="J2607" s="186" t="s">
        <v>160</v>
      </c>
      <c r="K2607" s="186" t="s">
        <v>160</v>
      </c>
      <c r="L2607" s="171">
        <v>0.4012</v>
      </c>
      <c r="M2607" s="172">
        <v>1104</v>
      </c>
      <c r="N2607" s="173">
        <v>101.73</v>
      </c>
      <c r="O2607" s="173">
        <v>26.5</v>
      </c>
      <c r="Q2607" s="175">
        <v>28.7</v>
      </c>
      <c r="S2607" s="174">
        <f t="shared" si="80"/>
        <v>1.410904</v>
      </c>
      <c r="T2607" s="177">
        <f t="shared" si="81"/>
        <v>-1</v>
      </c>
      <c r="U2607" s="203">
        <v>4.52</v>
      </c>
      <c r="V2607" s="203">
        <v>5.2</v>
      </c>
      <c r="W2607" s="203">
        <v>5.73</v>
      </c>
      <c r="X2607" s="203">
        <v>6.17</v>
      </c>
      <c r="Y2607" s="203">
        <v>5.87</v>
      </c>
      <c r="Z2607" s="203">
        <v>5.16</v>
      </c>
      <c r="AA2607" s="203">
        <v>4.54</v>
      </c>
      <c r="AB2607" s="203">
        <v>4.56</v>
      </c>
      <c r="AC2607" s="203">
        <v>3.89</v>
      </c>
      <c r="AD2607" s="203">
        <v>4.05</v>
      </c>
      <c r="AE2607" s="203">
        <v>4.17</v>
      </c>
      <c r="AF2607" s="203">
        <v>4.16</v>
      </c>
      <c r="AG2607" s="179">
        <v>4.92606521776109</v>
      </c>
      <c r="AH2607" s="179">
        <v>5.66715467530037</v>
      </c>
      <c r="AI2607" s="179">
        <v>6.24476851720599</v>
      </c>
      <c r="AJ2607" s="179">
        <v>6.72429698973141</v>
      </c>
      <c r="AK2607" s="179">
        <v>6.39734575846408</v>
      </c>
      <c r="AL2607" s="179">
        <v>5.62356117779806</v>
      </c>
      <c r="AM2607" s="179">
        <v>4.94786196651225</v>
      </c>
      <c r="AN2607" s="179">
        <v>4.9696587152634</v>
      </c>
      <c r="AO2607" s="179">
        <v>4.2394676320997</v>
      </c>
      <c r="AP2607" s="179">
        <v>4.41384162210895</v>
      </c>
      <c r="AQ2607" s="179">
        <v>4.54462211461588</v>
      </c>
      <c r="AR2607" s="179">
        <v>4.5337237402403</v>
      </c>
      <c r="AS2607" s="177">
        <v>0.8</v>
      </c>
      <c r="AT2607" s="180">
        <v>1.05074917016015</v>
      </c>
      <c r="AU2607" s="181">
        <v>2600</v>
      </c>
    </row>
    <row r="2608" customHeight="1" spans="1:47">
      <c r="A2608" s="184" t="s">
        <v>2837</v>
      </c>
      <c r="B2608" s="185" t="s">
        <v>2959</v>
      </c>
      <c r="C2608" s="167" t="s">
        <v>2964</v>
      </c>
      <c r="D2608" s="186">
        <v>0</v>
      </c>
      <c r="E2608" s="186">
        <v>0.65</v>
      </c>
      <c r="F2608" s="186" t="s">
        <v>160</v>
      </c>
      <c r="G2608" s="186" t="s">
        <v>160</v>
      </c>
      <c r="H2608" s="186" t="s">
        <v>160</v>
      </c>
      <c r="I2608" s="186" t="s">
        <v>160</v>
      </c>
      <c r="J2608" s="186" t="s">
        <v>160</v>
      </c>
      <c r="K2608" s="186" t="s">
        <v>160</v>
      </c>
      <c r="L2608" s="171">
        <v>0.4012</v>
      </c>
      <c r="M2608" s="172">
        <v>1099</v>
      </c>
      <c r="N2608" s="173">
        <v>102.12</v>
      </c>
      <c r="O2608" s="173">
        <v>26.88</v>
      </c>
      <c r="Q2608" s="175">
        <v>28.08</v>
      </c>
      <c r="S2608" s="174">
        <f t="shared" si="80"/>
        <v>1.37364</v>
      </c>
      <c r="T2608" s="177">
        <f t="shared" si="81"/>
        <v>-1</v>
      </c>
      <c r="U2608" s="203">
        <v>4.34</v>
      </c>
      <c r="V2608" s="203">
        <v>5.07</v>
      </c>
      <c r="W2608" s="203">
        <v>5.66</v>
      </c>
      <c r="X2608" s="203">
        <v>6.25</v>
      </c>
      <c r="Y2608" s="203">
        <v>5.71</v>
      </c>
      <c r="Z2608" s="203">
        <v>4.98</v>
      </c>
      <c r="AA2608" s="203">
        <v>4.56</v>
      </c>
      <c r="AB2608" s="203">
        <v>4.59</v>
      </c>
      <c r="AC2608" s="203">
        <v>3.85</v>
      </c>
      <c r="AD2608" s="203">
        <v>3.71</v>
      </c>
      <c r="AE2608" s="203">
        <v>3.85</v>
      </c>
      <c r="AF2608" s="203">
        <v>3.92</v>
      </c>
      <c r="AG2608" s="179">
        <v>4.7091041029673</v>
      </c>
      <c r="AH2608" s="179">
        <v>5.50118843365074</v>
      </c>
      <c r="AI2608" s="179">
        <v>6.14136618036749</v>
      </c>
      <c r="AJ2608" s="179">
        <v>6.78154392708424</v>
      </c>
      <c r="AK2608" s="179">
        <v>6.19561853178416</v>
      </c>
      <c r="AL2608" s="179">
        <v>5.40353420110073</v>
      </c>
      <c r="AM2608" s="179">
        <v>4.94781444920066</v>
      </c>
      <c r="AN2608" s="179">
        <v>4.98036586005067</v>
      </c>
      <c r="AO2608" s="179">
        <v>4.17743105908389</v>
      </c>
      <c r="AP2608" s="179">
        <v>4.02552447511721</v>
      </c>
      <c r="AQ2608" s="179">
        <v>4.17743105908389</v>
      </c>
      <c r="AR2608" s="179">
        <v>4.25338435106724</v>
      </c>
      <c r="AS2608" s="177">
        <v>0.8</v>
      </c>
      <c r="AT2608" s="180">
        <v>1.06086320409656</v>
      </c>
      <c r="AU2608" s="181">
        <v>2601</v>
      </c>
    </row>
    <row r="2609" customHeight="1" spans="1:47">
      <c r="A2609" s="184" t="s">
        <v>2837</v>
      </c>
      <c r="B2609" s="185" t="s">
        <v>2959</v>
      </c>
      <c r="C2609" s="167" t="s">
        <v>2965</v>
      </c>
      <c r="D2609" s="186">
        <v>0</v>
      </c>
      <c r="E2609" s="186">
        <v>0.65</v>
      </c>
      <c r="F2609" s="186" t="s">
        <v>160</v>
      </c>
      <c r="G2609" s="186" t="s">
        <v>160</v>
      </c>
      <c r="H2609" s="186" t="s">
        <v>160</v>
      </c>
      <c r="I2609" s="186" t="s">
        <v>160</v>
      </c>
      <c r="J2609" s="186" t="s">
        <v>160</v>
      </c>
      <c r="K2609" s="186" t="s">
        <v>160</v>
      </c>
      <c r="L2609" s="171">
        <v>0.4012</v>
      </c>
      <c r="M2609" s="172">
        <v>1143</v>
      </c>
      <c r="N2609" s="173">
        <v>101.85</v>
      </c>
      <c r="O2609" s="173">
        <v>26.7</v>
      </c>
      <c r="Q2609" s="175">
        <v>29</v>
      </c>
      <c r="S2609" s="174">
        <f t="shared" si="80"/>
        <v>1.410904</v>
      </c>
      <c r="T2609" s="177">
        <f t="shared" si="81"/>
        <v>-1</v>
      </c>
      <c r="U2609" s="203">
        <v>4.52</v>
      </c>
      <c r="V2609" s="203">
        <v>5.2</v>
      </c>
      <c r="W2609" s="203">
        <v>5.73</v>
      </c>
      <c r="X2609" s="203">
        <v>6.17</v>
      </c>
      <c r="Y2609" s="203">
        <v>5.87</v>
      </c>
      <c r="Z2609" s="203">
        <v>5.16</v>
      </c>
      <c r="AA2609" s="203">
        <v>4.54</v>
      </c>
      <c r="AB2609" s="203">
        <v>4.56</v>
      </c>
      <c r="AC2609" s="203">
        <v>3.89</v>
      </c>
      <c r="AD2609" s="203">
        <v>4.05</v>
      </c>
      <c r="AE2609" s="203">
        <v>4.17</v>
      </c>
      <c r="AF2609" s="203">
        <v>4.16</v>
      </c>
      <c r="AG2609" s="179">
        <v>4.93703441197984</v>
      </c>
      <c r="AH2609" s="179">
        <v>5.67977410227769</v>
      </c>
      <c r="AI2609" s="179">
        <v>6.25867415500984</v>
      </c>
      <c r="AJ2609" s="179">
        <v>6.73927042520257</v>
      </c>
      <c r="AK2609" s="179">
        <v>6.41159115007116</v>
      </c>
      <c r="AL2609" s="179">
        <v>5.63608353226017</v>
      </c>
      <c r="AM2609" s="179">
        <v>4.9588796969886</v>
      </c>
      <c r="AN2609" s="179">
        <v>4.98072498199736</v>
      </c>
      <c r="AO2609" s="179">
        <v>4.24890793420389</v>
      </c>
      <c r="AP2609" s="179">
        <v>4.42367021427397</v>
      </c>
      <c r="AQ2609" s="179">
        <v>4.55474192432653</v>
      </c>
      <c r="AR2609" s="179">
        <v>4.54381928182215</v>
      </c>
      <c r="AS2609" s="177">
        <v>0.8</v>
      </c>
      <c r="AT2609" s="180">
        <v>1.06086320409656</v>
      </c>
      <c r="AU2609" s="181">
        <v>2602</v>
      </c>
    </row>
    <row r="2610" customHeight="1" spans="1:47">
      <c r="A2610" s="184" t="s">
        <v>2837</v>
      </c>
      <c r="B2610" s="185" t="s">
        <v>2966</v>
      </c>
      <c r="C2610" s="167" t="s">
        <v>2967</v>
      </c>
      <c r="D2610" s="186">
        <v>0</v>
      </c>
      <c r="E2610" s="186">
        <v>0.65</v>
      </c>
      <c r="F2610" s="186" t="s">
        <v>160</v>
      </c>
      <c r="G2610" s="186" t="s">
        <v>160</v>
      </c>
      <c r="H2610" s="186" t="s">
        <v>160</v>
      </c>
      <c r="I2610" s="186" t="s">
        <v>160</v>
      </c>
      <c r="J2610" s="186" t="s">
        <v>160</v>
      </c>
      <c r="K2610" s="186" t="s">
        <v>160</v>
      </c>
      <c r="L2610" s="171">
        <v>0.4012</v>
      </c>
      <c r="M2610" s="172">
        <v>443</v>
      </c>
      <c r="N2610" s="173">
        <v>106.77</v>
      </c>
      <c r="O2610" s="173">
        <v>31.85</v>
      </c>
      <c r="Q2610" s="175">
        <v>21.45</v>
      </c>
      <c r="S2610" s="174">
        <f t="shared" si="80"/>
        <v>0.947504</v>
      </c>
      <c r="T2610" s="177">
        <f t="shared" si="81"/>
        <v>-1</v>
      </c>
      <c r="U2610" s="203">
        <v>2.16</v>
      </c>
      <c r="V2610" s="203">
        <v>2.49</v>
      </c>
      <c r="W2610" s="203">
        <v>3.12</v>
      </c>
      <c r="X2610" s="203">
        <v>3.83</v>
      </c>
      <c r="Y2610" s="203">
        <v>4.41</v>
      </c>
      <c r="Z2610" s="203">
        <v>4.28</v>
      </c>
      <c r="AA2610" s="203">
        <v>4.52</v>
      </c>
      <c r="AB2610" s="203">
        <v>4.37</v>
      </c>
      <c r="AC2610" s="203">
        <v>3.15</v>
      </c>
      <c r="AD2610" s="203">
        <v>2.49</v>
      </c>
      <c r="AE2610" s="203">
        <v>2.17</v>
      </c>
      <c r="AF2610" s="203">
        <v>1.89</v>
      </c>
      <c r="AG2610" s="179">
        <v>2.24422026714399</v>
      </c>
      <c r="AH2610" s="179">
        <v>2.5870872524021</v>
      </c>
      <c r="AI2610" s="179">
        <v>3.24165149698576</v>
      </c>
      <c r="AJ2610" s="179">
        <v>3.97933501072291</v>
      </c>
      <c r="AK2610" s="179">
        <v>4.58194971208565</v>
      </c>
      <c r="AL2610" s="179">
        <v>4.44688089971124</v>
      </c>
      <c r="AM2610" s="179">
        <v>4.69623870717168</v>
      </c>
      <c r="AN2610" s="179">
        <v>4.54039007750891</v>
      </c>
      <c r="AO2610" s="179">
        <v>3.27282122291832</v>
      </c>
      <c r="AP2610" s="179">
        <v>2.5870872524021</v>
      </c>
      <c r="AQ2610" s="179">
        <v>2.25461017578818</v>
      </c>
      <c r="AR2610" s="179">
        <v>1.96369273375099</v>
      </c>
      <c r="AS2610" s="177">
        <v>0.8</v>
      </c>
      <c r="AT2610" s="180">
        <v>1.06028383321141</v>
      </c>
      <c r="AU2610" s="181">
        <v>2603</v>
      </c>
    </row>
    <row r="2611" customHeight="1" spans="1:47">
      <c r="A2611" s="184" t="s">
        <v>2837</v>
      </c>
      <c r="B2611" s="185" t="s">
        <v>2966</v>
      </c>
      <c r="C2611" s="167" t="s">
        <v>2968</v>
      </c>
      <c r="D2611" s="186">
        <v>0</v>
      </c>
      <c r="E2611" s="186">
        <v>0.65</v>
      </c>
      <c r="F2611" s="186" t="s">
        <v>160</v>
      </c>
      <c r="G2611" s="186" t="s">
        <v>160</v>
      </c>
      <c r="H2611" s="186" t="s">
        <v>160</v>
      </c>
      <c r="I2611" s="186" t="s">
        <v>160</v>
      </c>
      <c r="J2611" s="186" t="s">
        <v>160</v>
      </c>
      <c r="K2611" s="186" t="s">
        <v>160</v>
      </c>
      <c r="L2611" s="171">
        <v>0.4012</v>
      </c>
      <c r="M2611" s="172">
        <v>345</v>
      </c>
      <c r="N2611" s="173">
        <v>106.77</v>
      </c>
      <c r="O2611" s="173">
        <v>31.85</v>
      </c>
      <c r="Q2611" s="175">
        <v>21.45</v>
      </c>
      <c r="S2611" s="174">
        <f t="shared" si="80"/>
        <v>0.947504</v>
      </c>
      <c r="T2611" s="177">
        <f t="shared" si="81"/>
        <v>-1</v>
      </c>
      <c r="U2611" s="203">
        <v>2.16</v>
      </c>
      <c r="V2611" s="203">
        <v>2.49</v>
      </c>
      <c r="W2611" s="203">
        <v>3.12</v>
      </c>
      <c r="X2611" s="203">
        <v>3.83</v>
      </c>
      <c r="Y2611" s="203">
        <v>4.41</v>
      </c>
      <c r="Z2611" s="203">
        <v>4.28</v>
      </c>
      <c r="AA2611" s="203">
        <v>4.52</v>
      </c>
      <c r="AB2611" s="203">
        <v>4.37</v>
      </c>
      <c r="AC2611" s="203">
        <v>3.15</v>
      </c>
      <c r="AD2611" s="203">
        <v>2.49</v>
      </c>
      <c r="AE2611" s="203">
        <v>2.17</v>
      </c>
      <c r="AF2611" s="203">
        <v>1.89</v>
      </c>
      <c r="AG2611" s="179">
        <v>2.24422026714399</v>
      </c>
      <c r="AH2611" s="179">
        <v>2.5870872524021</v>
      </c>
      <c r="AI2611" s="179">
        <v>3.24165149698576</v>
      </c>
      <c r="AJ2611" s="179">
        <v>3.97933501072291</v>
      </c>
      <c r="AK2611" s="179">
        <v>4.58194971208565</v>
      </c>
      <c r="AL2611" s="179">
        <v>4.44688089971124</v>
      </c>
      <c r="AM2611" s="179">
        <v>4.69623870717168</v>
      </c>
      <c r="AN2611" s="179">
        <v>4.54039007750891</v>
      </c>
      <c r="AO2611" s="179">
        <v>3.27282122291832</v>
      </c>
      <c r="AP2611" s="179">
        <v>2.5870872524021</v>
      </c>
      <c r="AQ2611" s="179">
        <v>2.25461017578818</v>
      </c>
      <c r="AR2611" s="179">
        <v>1.96369273375099</v>
      </c>
      <c r="AS2611" s="177">
        <v>0.8</v>
      </c>
      <c r="AT2611" s="180">
        <v>1.06356108266277</v>
      </c>
      <c r="AU2611" s="181">
        <v>2604</v>
      </c>
    </row>
    <row r="2612" customHeight="1" spans="1:47">
      <c r="A2612" s="184" t="s">
        <v>2837</v>
      </c>
      <c r="B2612" s="185" t="s">
        <v>2966</v>
      </c>
      <c r="C2612" s="167" t="s">
        <v>2969</v>
      </c>
      <c r="D2612" s="186">
        <v>0</v>
      </c>
      <c r="E2612" s="186">
        <v>0.65</v>
      </c>
      <c r="F2612" s="186" t="s">
        <v>160</v>
      </c>
      <c r="G2612" s="186" t="s">
        <v>160</v>
      </c>
      <c r="H2612" s="186" t="s">
        <v>160</v>
      </c>
      <c r="I2612" s="186" t="s">
        <v>160</v>
      </c>
      <c r="J2612" s="186" t="s">
        <v>160</v>
      </c>
      <c r="K2612" s="186" t="s">
        <v>160</v>
      </c>
      <c r="L2612" s="171">
        <v>0.4012</v>
      </c>
      <c r="M2612" s="172">
        <v>357</v>
      </c>
      <c r="N2612" s="173">
        <v>107.23</v>
      </c>
      <c r="O2612" s="173">
        <v>31.92</v>
      </c>
      <c r="Q2612" s="175">
        <v>20.92</v>
      </c>
      <c r="S2612" s="174">
        <f t="shared" si="80"/>
        <v>0.948608</v>
      </c>
      <c r="T2612" s="177">
        <f t="shared" si="81"/>
        <v>-1</v>
      </c>
      <c r="U2612" s="203">
        <v>2.04</v>
      </c>
      <c r="V2612" s="203">
        <v>2.41</v>
      </c>
      <c r="W2612" s="203">
        <v>3.03</v>
      </c>
      <c r="X2612" s="203">
        <v>3.81</v>
      </c>
      <c r="Y2612" s="203">
        <v>4.31</v>
      </c>
      <c r="Z2612" s="203">
        <v>4.28</v>
      </c>
      <c r="AA2612" s="203">
        <v>4.65</v>
      </c>
      <c r="AB2612" s="203">
        <v>4.56</v>
      </c>
      <c r="AC2612" s="203">
        <v>3.29</v>
      </c>
      <c r="AD2612" s="203">
        <v>2.52</v>
      </c>
      <c r="AE2612" s="203">
        <v>2.15</v>
      </c>
      <c r="AF2612" s="203">
        <v>1.87</v>
      </c>
      <c r="AG2612" s="179">
        <v>2.11537140736743</v>
      </c>
      <c r="AH2612" s="179">
        <v>2.49904171164485</v>
      </c>
      <c r="AI2612" s="179">
        <v>3.14194870800162</v>
      </c>
      <c r="AJ2612" s="179">
        <v>3.95076718728916</v>
      </c>
      <c r="AK2612" s="179">
        <v>4.46924057144785</v>
      </c>
      <c r="AL2612" s="179">
        <v>4.43813216839833</v>
      </c>
      <c r="AM2612" s="179">
        <v>4.82180247267575</v>
      </c>
      <c r="AN2612" s="179">
        <v>4.72847726352719</v>
      </c>
      <c r="AO2612" s="179">
        <v>3.41155486776413</v>
      </c>
      <c r="AP2612" s="179">
        <v>2.61310585615976</v>
      </c>
      <c r="AQ2612" s="179">
        <v>2.22943555188234</v>
      </c>
      <c r="AR2612" s="179">
        <v>1.93909045675347</v>
      </c>
      <c r="AS2612" s="177">
        <v>0.8</v>
      </c>
      <c r="AT2612" s="180">
        <v>1.05891441111924</v>
      </c>
      <c r="AU2612" s="181">
        <v>2605</v>
      </c>
    </row>
    <row r="2613" customHeight="1" spans="1:47">
      <c r="A2613" s="184" t="s">
        <v>2837</v>
      </c>
      <c r="B2613" s="185" t="s">
        <v>2966</v>
      </c>
      <c r="C2613" s="167" t="s">
        <v>2970</v>
      </c>
      <c r="D2613" s="186">
        <v>0</v>
      </c>
      <c r="E2613" s="186">
        <v>0.65</v>
      </c>
      <c r="F2613" s="186" t="s">
        <v>160</v>
      </c>
      <c r="G2613" s="186" t="s">
        <v>160</v>
      </c>
      <c r="H2613" s="186" t="s">
        <v>160</v>
      </c>
      <c r="I2613" s="186" t="s">
        <v>160</v>
      </c>
      <c r="J2613" s="186" t="s">
        <v>160</v>
      </c>
      <c r="K2613" s="186" t="s">
        <v>160</v>
      </c>
      <c r="L2613" s="171">
        <v>0.4012</v>
      </c>
      <c r="M2613" s="172">
        <v>555</v>
      </c>
      <c r="N2613" s="173">
        <v>106.83</v>
      </c>
      <c r="O2613" s="173">
        <v>32.35</v>
      </c>
      <c r="Q2613" s="175">
        <v>24.25</v>
      </c>
      <c r="S2613" s="174">
        <f t="shared" si="80"/>
        <v>0.993792</v>
      </c>
      <c r="T2613" s="177">
        <f t="shared" si="81"/>
        <v>-1</v>
      </c>
      <c r="U2613" s="203">
        <v>2.44</v>
      </c>
      <c r="V2613" s="203">
        <v>2.72</v>
      </c>
      <c r="W2613" s="203">
        <v>3.25</v>
      </c>
      <c r="X2613" s="203">
        <v>3.99</v>
      </c>
      <c r="Y2613" s="203">
        <v>4.67</v>
      </c>
      <c r="Z2613" s="203">
        <v>4.55</v>
      </c>
      <c r="AA2613" s="203">
        <v>4.54</v>
      </c>
      <c r="AB2613" s="203">
        <v>4.27</v>
      </c>
      <c r="AC2613" s="203">
        <v>3.17</v>
      </c>
      <c r="AD2613" s="203">
        <v>2.61</v>
      </c>
      <c r="AE2613" s="203">
        <v>2.38</v>
      </c>
      <c r="AF2613" s="203">
        <v>2.2</v>
      </c>
      <c r="AG2613" s="179">
        <v>2.57199381761978</v>
      </c>
      <c r="AH2613" s="179">
        <v>2.86714064914992</v>
      </c>
      <c r="AI2613" s="179">
        <v>3.4258114374034</v>
      </c>
      <c r="AJ2613" s="179">
        <v>4.20584234930448</v>
      </c>
      <c r="AK2613" s="179">
        <v>4.92262751159196</v>
      </c>
      <c r="AL2613" s="179">
        <v>4.79613601236476</v>
      </c>
      <c r="AM2613" s="179">
        <v>4.78559505409583</v>
      </c>
      <c r="AN2613" s="179">
        <v>4.50098918083462</v>
      </c>
      <c r="AO2613" s="179">
        <v>3.34148377125193</v>
      </c>
      <c r="AP2613" s="179">
        <v>2.75119010819165</v>
      </c>
      <c r="AQ2613" s="179">
        <v>2.50874806800618</v>
      </c>
      <c r="AR2613" s="179">
        <v>2.31901081916538</v>
      </c>
      <c r="AS2613" s="177">
        <v>0.8</v>
      </c>
      <c r="AT2613" s="180">
        <v>1.05975713240673</v>
      </c>
      <c r="AU2613" s="181">
        <v>2606</v>
      </c>
    </row>
    <row r="2614" customHeight="1" spans="1:47">
      <c r="A2614" s="184" t="s">
        <v>2837</v>
      </c>
      <c r="B2614" s="185" t="s">
        <v>2966</v>
      </c>
      <c r="C2614" s="167" t="s">
        <v>2971</v>
      </c>
      <c r="D2614" s="186">
        <v>0</v>
      </c>
      <c r="E2614" s="186">
        <v>0.65</v>
      </c>
      <c r="F2614" s="186" t="s">
        <v>160</v>
      </c>
      <c r="G2614" s="186" t="s">
        <v>160</v>
      </c>
      <c r="H2614" s="186" t="s">
        <v>160</v>
      </c>
      <c r="I2614" s="186" t="s">
        <v>160</v>
      </c>
      <c r="J2614" s="186" t="s">
        <v>160</v>
      </c>
      <c r="K2614" s="186" t="s">
        <v>160</v>
      </c>
      <c r="L2614" s="171">
        <v>0.4012</v>
      </c>
      <c r="M2614" s="172">
        <v>305</v>
      </c>
      <c r="N2614" s="173">
        <v>107.1</v>
      </c>
      <c r="O2614" s="173">
        <v>31.57</v>
      </c>
      <c r="Q2614" s="175">
        <v>20.47</v>
      </c>
      <c r="S2614" s="174">
        <f t="shared" si="80"/>
        <v>0.948608</v>
      </c>
      <c r="T2614" s="177">
        <f t="shared" si="81"/>
        <v>-1</v>
      </c>
      <c r="U2614" s="203">
        <v>2.04</v>
      </c>
      <c r="V2614" s="203">
        <v>2.41</v>
      </c>
      <c r="W2614" s="203">
        <v>3.03</v>
      </c>
      <c r="X2614" s="203">
        <v>3.81</v>
      </c>
      <c r="Y2614" s="203">
        <v>4.31</v>
      </c>
      <c r="Z2614" s="203">
        <v>4.28</v>
      </c>
      <c r="AA2614" s="203">
        <v>4.65</v>
      </c>
      <c r="AB2614" s="203">
        <v>4.56</v>
      </c>
      <c r="AC2614" s="203">
        <v>3.29</v>
      </c>
      <c r="AD2614" s="203">
        <v>2.52</v>
      </c>
      <c r="AE2614" s="203">
        <v>2.15</v>
      </c>
      <c r="AF2614" s="203">
        <v>1.87</v>
      </c>
      <c r="AG2614" s="179">
        <v>2.11088112265551</v>
      </c>
      <c r="AH2614" s="179">
        <v>2.49373701254891</v>
      </c>
      <c r="AI2614" s="179">
        <v>3.13527931453245</v>
      </c>
      <c r="AJ2614" s="179">
        <v>3.94238092025368</v>
      </c>
      <c r="AK2614" s="179">
        <v>4.45975374443395</v>
      </c>
      <c r="AL2614" s="179">
        <v>4.42871137498313</v>
      </c>
      <c r="AM2614" s="179">
        <v>4.81156726487654</v>
      </c>
      <c r="AN2614" s="179">
        <v>4.71844015652409</v>
      </c>
      <c r="AO2614" s="179">
        <v>3.40431318310619</v>
      </c>
      <c r="AP2614" s="179">
        <v>2.60755903386857</v>
      </c>
      <c r="AQ2614" s="179">
        <v>2.22470314397517</v>
      </c>
      <c r="AR2614" s="179">
        <v>1.93497436243422</v>
      </c>
      <c r="AS2614" s="177">
        <v>0.8</v>
      </c>
      <c r="AT2614" s="180">
        <v>1.06356108266277</v>
      </c>
      <c r="AU2614" s="181">
        <v>2607</v>
      </c>
    </row>
    <row r="2615" customHeight="1" spans="1:47">
      <c r="A2615" s="184" t="s">
        <v>2837</v>
      </c>
      <c r="B2615" s="185" t="s">
        <v>2972</v>
      </c>
      <c r="C2615" s="167" t="s">
        <v>2973</v>
      </c>
      <c r="D2615" s="186">
        <v>0</v>
      </c>
      <c r="E2615" s="186">
        <v>0.65</v>
      </c>
      <c r="F2615" s="186" t="s">
        <v>160</v>
      </c>
      <c r="G2615" s="186" t="s">
        <v>160</v>
      </c>
      <c r="H2615" s="186" t="s">
        <v>160</v>
      </c>
      <c r="I2615" s="186" t="s">
        <v>160</v>
      </c>
      <c r="J2615" s="186" t="s">
        <v>160</v>
      </c>
      <c r="K2615" s="186" t="s">
        <v>160</v>
      </c>
      <c r="L2615" s="171">
        <v>0.4012</v>
      </c>
      <c r="M2615" s="172">
        <v>306</v>
      </c>
      <c r="N2615" s="173">
        <v>107.5</v>
      </c>
      <c r="O2615" s="173">
        <v>31.22</v>
      </c>
      <c r="Q2615" s="175">
        <v>20.02</v>
      </c>
      <c r="S2615" s="174">
        <f t="shared" si="80"/>
        <v>0.948608</v>
      </c>
      <c r="T2615" s="177">
        <f t="shared" si="81"/>
        <v>-1</v>
      </c>
      <c r="U2615" s="203">
        <v>2.04</v>
      </c>
      <c r="V2615" s="203">
        <v>2.41</v>
      </c>
      <c r="W2615" s="203">
        <v>3.03</v>
      </c>
      <c r="X2615" s="203">
        <v>3.81</v>
      </c>
      <c r="Y2615" s="203">
        <v>4.31</v>
      </c>
      <c r="Z2615" s="203">
        <v>4.28</v>
      </c>
      <c r="AA2615" s="203">
        <v>4.65</v>
      </c>
      <c r="AB2615" s="203">
        <v>4.56</v>
      </c>
      <c r="AC2615" s="203">
        <v>3.29</v>
      </c>
      <c r="AD2615" s="203">
        <v>2.52</v>
      </c>
      <c r="AE2615" s="203">
        <v>2.15</v>
      </c>
      <c r="AF2615" s="203">
        <v>1.87</v>
      </c>
      <c r="AG2615" s="179">
        <v>2.10690696262313</v>
      </c>
      <c r="AH2615" s="179">
        <v>2.48904204898124</v>
      </c>
      <c r="AI2615" s="179">
        <v>3.12937651801376</v>
      </c>
      <c r="AJ2615" s="179">
        <v>3.9349585919579</v>
      </c>
      <c r="AK2615" s="179">
        <v>4.45135735730671</v>
      </c>
      <c r="AL2615" s="179">
        <v>4.42037343138578</v>
      </c>
      <c r="AM2615" s="179">
        <v>4.8025085177439</v>
      </c>
      <c r="AN2615" s="179">
        <v>4.70955673998111</v>
      </c>
      <c r="AO2615" s="179">
        <v>3.39790387599514</v>
      </c>
      <c r="AP2615" s="179">
        <v>2.60264977735798</v>
      </c>
      <c r="AQ2615" s="179">
        <v>2.22051469099987</v>
      </c>
      <c r="AR2615" s="179">
        <v>1.93133138240453</v>
      </c>
      <c r="AS2615" s="177">
        <v>0.8</v>
      </c>
      <c r="AT2615" s="180">
        <v>1.05953474762253</v>
      </c>
      <c r="AU2615" s="181">
        <v>2608</v>
      </c>
    </row>
    <row r="2616" customHeight="1" spans="1:47">
      <c r="A2616" s="184" t="s">
        <v>2837</v>
      </c>
      <c r="B2616" s="185" t="s">
        <v>2972</v>
      </c>
      <c r="C2616" s="167" t="s">
        <v>2974</v>
      </c>
      <c r="D2616" s="186">
        <v>0</v>
      </c>
      <c r="E2616" s="186">
        <v>0.65</v>
      </c>
      <c r="F2616" s="186" t="s">
        <v>160</v>
      </c>
      <c r="G2616" s="186" t="s">
        <v>160</v>
      </c>
      <c r="H2616" s="186" t="s">
        <v>160</v>
      </c>
      <c r="I2616" s="186" t="s">
        <v>160</v>
      </c>
      <c r="J2616" s="186" t="s">
        <v>160</v>
      </c>
      <c r="K2616" s="186" t="s">
        <v>160</v>
      </c>
      <c r="L2616" s="171">
        <v>0.4012</v>
      </c>
      <c r="M2616" s="172">
        <v>303</v>
      </c>
      <c r="N2616" s="173">
        <v>107.48</v>
      </c>
      <c r="O2616" s="173">
        <v>31.22</v>
      </c>
      <c r="Q2616" s="175">
        <v>20.02</v>
      </c>
      <c r="S2616" s="174">
        <f t="shared" si="80"/>
        <v>0.948608</v>
      </c>
      <c r="T2616" s="177">
        <f t="shared" si="81"/>
        <v>-1</v>
      </c>
      <c r="U2616" s="203">
        <v>2.04</v>
      </c>
      <c r="V2616" s="203">
        <v>2.41</v>
      </c>
      <c r="W2616" s="203">
        <v>3.03</v>
      </c>
      <c r="X2616" s="203">
        <v>3.81</v>
      </c>
      <c r="Y2616" s="203">
        <v>4.31</v>
      </c>
      <c r="Z2616" s="203">
        <v>4.28</v>
      </c>
      <c r="AA2616" s="203">
        <v>4.65</v>
      </c>
      <c r="AB2616" s="203">
        <v>4.56</v>
      </c>
      <c r="AC2616" s="203">
        <v>3.29</v>
      </c>
      <c r="AD2616" s="203">
        <v>2.52</v>
      </c>
      <c r="AE2616" s="203">
        <v>2.15</v>
      </c>
      <c r="AF2616" s="203">
        <v>1.87</v>
      </c>
      <c r="AG2616" s="179">
        <v>2.10690696262313</v>
      </c>
      <c r="AH2616" s="179">
        <v>2.48904204898124</v>
      </c>
      <c r="AI2616" s="179">
        <v>3.12937651801376</v>
      </c>
      <c r="AJ2616" s="179">
        <v>3.9349585919579</v>
      </c>
      <c r="AK2616" s="179">
        <v>4.45135735730671</v>
      </c>
      <c r="AL2616" s="179">
        <v>4.42037343138578</v>
      </c>
      <c r="AM2616" s="179">
        <v>4.8025085177439</v>
      </c>
      <c r="AN2616" s="179">
        <v>4.70955673998111</v>
      </c>
      <c r="AO2616" s="179">
        <v>3.39790387599514</v>
      </c>
      <c r="AP2616" s="179">
        <v>2.60264977735798</v>
      </c>
      <c r="AQ2616" s="179">
        <v>2.22051469099987</v>
      </c>
      <c r="AR2616" s="179">
        <v>1.93133138240453</v>
      </c>
      <c r="AS2616" s="177">
        <v>0.8</v>
      </c>
      <c r="AT2616" s="180">
        <v>1.05913364953699</v>
      </c>
      <c r="AU2616" s="181">
        <v>2609</v>
      </c>
    </row>
    <row r="2617" customHeight="1" spans="1:47">
      <c r="A2617" s="184" t="s">
        <v>2837</v>
      </c>
      <c r="B2617" s="185" t="s">
        <v>2972</v>
      </c>
      <c r="C2617" s="167" t="s">
        <v>2975</v>
      </c>
      <c r="D2617" s="186">
        <v>0</v>
      </c>
      <c r="E2617" s="186">
        <v>0.65</v>
      </c>
      <c r="F2617" s="186" t="s">
        <v>160</v>
      </c>
      <c r="G2617" s="186" t="s">
        <v>160</v>
      </c>
      <c r="H2617" s="186" t="s">
        <v>160</v>
      </c>
      <c r="I2617" s="186" t="s">
        <v>160</v>
      </c>
      <c r="J2617" s="186" t="s">
        <v>160</v>
      </c>
      <c r="K2617" s="186" t="s">
        <v>160</v>
      </c>
      <c r="L2617" s="171">
        <v>0.4012</v>
      </c>
      <c r="M2617" s="172">
        <v>587</v>
      </c>
      <c r="N2617" s="173">
        <v>107.5</v>
      </c>
      <c r="O2617" s="173">
        <v>31.2</v>
      </c>
      <c r="Q2617" s="175">
        <v>19.9</v>
      </c>
      <c r="S2617" s="174">
        <f t="shared" si="80"/>
        <v>0.948608</v>
      </c>
      <c r="T2617" s="177">
        <f t="shared" si="81"/>
        <v>-1</v>
      </c>
      <c r="U2617" s="203">
        <v>2.04</v>
      </c>
      <c r="V2617" s="203">
        <v>2.41</v>
      </c>
      <c r="W2617" s="203">
        <v>3.03</v>
      </c>
      <c r="X2617" s="203">
        <v>3.81</v>
      </c>
      <c r="Y2617" s="203">
        <v>4.31</v>
      </c>
      <c r="Z2617" s="203">
        <v>4.28</v>
      </c>
      <c r="AA2617" s="203">
        <v>4.65</v>
      </c>
      <c r="AB2617" s="203">
        <v>4.56</v>
      </c>
      <c r="AC2617" s="203">
        <v>3.29</v>
      </c>
      <c r="AD2617" s="203">
        <v>2.52</v>
      </c>
      <c r="AE2617" s="203">
        <v>2.15</v>
      </c>
      <c r="AF2617" s="203">
        <v>1.87</v>
      </c>
      <c r="AG2617" s="179">
        <v>2.10633922547564</v>
      </c>
      <c r="AH2617" s="179">
        <v>2.48837133990015</v>
      </c>
      <c r="AI2617" s="179">
        <v>3.12853326136824</v>
      </c>
      <c r="AJ2617" s="179">
        <v>3.93389825934422</v>
      </c>
      <c r="AK2617" s="179">
        <v>4.45015787343138</v>
      </c>
      <c r="AL2617" s="179">
        <v>4.41918229658616</v>
      </c>
      <c r="AM2617" s="179">
        <v>4.80121441101066</v>
      </c>
      <c r="AN2617" s="179">
        <v>4.70828768047497</v>
      </c>
      <c r="AO2617" s="179">
        <v>3.39698826069356</v>
      </c>
      <c r="AP2617" s="179">
        <v>2.60194845499932</v>
      </c>
      <c r="AQ2617" s="179">
        <v>2.21991634057482</v>
      </c>
      <c r="AR2617" s="179">
        <v>1.93081095668601</v>
      </c>
      <c r="AS2617" s="177">
        <v>0.8</v>
      </c>
      <c r="AT2617" s="180">
        <v>1.08117642845204</v>
      </c>
      <c r="AU2617" s="181">
        <v>2610</v>
      </c>
    </row>
    <row r="2618" customHeight="1" spans="1:47">
      <c r="A2618" s="184" t="s">
        <v>2837</v>
      </c>
      <c r="B2618" s="185" t="s">
        <v>2972</v>
      </c>
      <c r="C2618" s="167" t="s">
        <v>2976</v>
      </c>
      <c r="D2618" s="186">
        <v>0</v>
      </c>
      <c r="E2618" s="186">
        <v>0.65</v>
      </c>
      <c r="F2618" s="186" t="s">
        <v>160</v>
      </c>
      <c r="G2618" s="186" t="s">
        <v>160</v>
      </c>
      <c r="H2618" s="186" t="s">
        <v>160</v>
      </c>
      <c r="I2618" s="186" t="s">
        <v>160</v>
      </c>
      <c r="J2618" s="186" t="s">
        <v>160</v>
      </c>
      <c r="K2618" s="186" t="s">
        <v>160</v>
      </c>
      <c r="L2618" s="171">
        <v>0.4012</v>
      </c>
      <c r="M2618" s="172">
        <v>297</v>
      </c>
      <c r="N2618" s="173">
        <v>107.72</v>
      </c>
      <c r="O2618" s="173">
        <v>31.35</v>
      </c>
      <c r="Q2618" s="175">
        <v>20.15</v>
      </c>
      <c r="S2618" s="174">
        <f t="shared" si="80"/>
        <v>0.948608</v>
      </c>
      <c r="T2618" s="177">
        <f t="shared" si="81"/>
        <v>-1</v>
      </c>
      <c r="U2618" s="203">
        <v>2.04</v>
      </c>
      <c r="V2618" s="203">
        <v>2.41</v>
      </c>
      <c r="W2618" s="203">
        <v>3.03</v>
      </c>
      <c r="X2618" s="203">
        <v>3.81</v>
      </c>
      <c r="Y2618" s="203">
        <v>4.31</v>
      </c>
      <c r="Z2618" s="203">
        <v>4.28</v>
      </c>
      <c r="AA2618" s="203">
        <v>4.65</v>
      </c>
      <c r="AB2618" s="203">
        <v>4.56</v>
      </c>
      <c r="AC2618" s="203">
        <v>3.29</v>
      </c>
      <c r="AD2618" s="203">
        <v>2.52</v>
      </c>
      <c r="AE2618" s="203">
        <v>2.15</v>
      </c>
      <c r="AF2618" s="203">
        <v>1.87</v>
      </c>
      <c r="AG2618" s="179">
        <v>2.10830049925786</v>
      </c>
      <c r="AH2618" s="179">
        <v>2.49068833490757</v>
      </c>
      <c r="AI2618" s="179">
        <v>3.13144632978006</v>
      </c>
      <c r="AJ2618" s="179">
        <v>3.93756122655512</v>
      </c>
      <c r="AK2618" s="179">
        <v>4.45430154500067</v>
      </c>
      <c r="AL2618" s="179">
        <v>4.42329712589394</v>
      </c>
      <c r="AM2618" s="179">
        <v>4.80568496154365</v>
      </c>
      <c r="AN2618" s="179">
        <v>4.71267170422345</v>
      </c>
      <c r="AO2618" s="179">
        <v>3.40015129537174</v>
      </c>
      <c r="AP2618" s="179">
        <v>2.60437120496559</v>
      </c>
      <c r="AQ2618" s="179">
        <v>2.22198336931588</v>
      </c>
      <c r="AR2618" s="179">
        <v>1.93260879098637</v>
      </c>
      <c r="AS2618" s="177">
        <v>0.8</v>
      </c>
      <c r="AT2618" s="180">
        <v>1.08117642845204</v>
      </c>
      <c r="AU2618" s="181">
        <v>2611</v>
      </c>
    </row>
    <row r="2619" customHeight="1" spans="1:47">
      <c r="A2619" s="184" t="s">
        <v>2837</v>
      </c>
      <c r="B2619" s="185" t="s">
        <v>2972</v>
      </c>
      <c r="C2619" s="167" t="s">
        <v>2977</v>
      </c>
      <c r="D2619" s="186">
        <v>0</v>
      </c>
      <c r="E2619" s="186">
        <v>0.65</v>
      </c>
      <c r="F2619" s="186" t="s">
        <v>160</v>
      </c>
      <c r="G2619" s="186" t="s">
        <v>160</v>
      </c>
      <c r="H2619" s="186" t="s">
        <v>160</v>
      </c>
      <c r="I2619" s="186" t="s">
        <v>160</v>
      </c>
      <c r="J2619" s="186" t="s">
        <v>160</v>
      </c>
      <c r="K2619" s="186" t="s">
        <v>160</v>
      </c>
      <c r="L2619" s="171">
        <v>0.4012</v>
      </c>
      <c r="M2619" s="172">
        <v>464</v>
      </c>
      <c r="N2619" s="173">
        <v>107.87</v>
      </c>
      <c r="O2619" s="173">
        <v>31.08</v>
      </c>
      <c r="Q2619" s="175">
        <v>19.78</v>
      </c>
      <c r="S2619" s="174">
        <f t="shared" si="80"/>
        <v>0.948608</v>
      </c>
      <c r="T2619" s="177">
        <f t="shared" si="81"/>
        <v>-1</v>
      </c>
      <c r="U2619" s="203">
        <v>2.04</v>
      </c>
      <c r="V2619" s="203">
        <v>2.41</v>
      </c>
      <c r="W2619" s="203">
        <v>3.03</v>
      </c>
      <c r="X2619" s="203">
        <v>3.81</v>
      </c>
      <c r="Y2619" s="203">
        <v>4.31</v>
      </c>
      <c r="Z2619" s="203">
        <v>4.28</v>
      </c>
      <c r="AA2619" s="203">
        <v>4.65</v>
      </c>
      <c r="AB2619" s="203">
        <v>4.56</v>
      </c>
      <c r="AC2619" s="203">
        <v>3.29</v>
      </c>
      <c r="AD2619" s="203">
        <v>2.52</v>
      </c>
      <c r="AE2619" s="203">
        <v>2.15</v>
      </c>
      <c r="AF2619" s="203">
        <v>1.87</v>
      </c>
      <c r="AG2619" s="179">
        <v>2.10508332208879</v>
      </c>
      <c r="AH2619" s="179">
        <v>2.48688765011469</v>
      </c>
      <c r="AI2619" s="179">
        <v>3.1266678754554</v>
      </c>
      <c r="AJ2619" s="179">
        <v>3.93155267507759</v>
      </c>
      <c r="AK2619" s="179">
        <v>4.44750446970719</v>
      </c>
      <c r="AL2619" s="179">
        <v>4.41654736202942</v>
      </c>
      <c r="AM2619" s="179">
        <v>4.79835169005532</v>
      </c>
      <c r="AN2619" s="179">
        <v>4.70548036702199</v>
      </c>
      <c r="AO2619" s="179">
        <v>3.3949628086628</v>
      </c>
      <c r="AP2619" s="179">
        <v>2.60039704493321</v>
      </c>
      <c r="AQ2619" s="179">
        <v>2.2185927169073</v>
      </c>
      <c r="AR2619" s="179">
        <v>1.92965971191472</v>
      </c>
      <c r="AS2619" s="177">
        <v>0.8</v>
      </c>
      <c r="AT2619" s="180">
        <v>1.07851728048708</v>
      </c>
      <c r="AU2619" s="181">
        <v>2612</v>
      </c>
    </row>
    <row r="2620" customHeight="1" spans="1:47">
      <c r="A2620" s="184" t="s">
        <v>2837</v>
      </c>
      <c r="B2620" s="185" t="s">
        <v>2972</v>
      </c>
      <c r="C2620" s="167" t="s">
        <v>2978</v>
      </c>
      <c r="D2620" s="186">
        <v>0</v>
      </c>
      <c r="E2620" s="186">
        <v>0.65</v>
      </c>
      <c r="F2620" s="186" t="s">
        <v>160</v>
      </c>
      <c r="G2620" s="186" t="s">
        <v>160</v>
      </c>
      <c r="H2620" s="186" t="s">
        <v>160</v>
      </c>
      <c r="I2620" s="186" t="s">
        <v>160</v>
      </c>
      <c r="J2620" s="186" t="s">
        <v>160</v>
      </c>
      <c r="K2620" s="186" t="s">
        <v>160</v>
      </c>
      <c r="L2620" s="171">
        <v>0.4012</v>
      </c>
      <c r="M2620" s="172">
        <v>399</v>
      </c>
      <c r="N2620" s="173">
        <v>107.2</v>
      </c>
      <c r="O2620" s="173">
        <v>30.73</v>
      </c>
      <c r="Q2620" s="175">
        <v>17.83</v>
      </c>
      <c r="S2620" s="174">
        <f t="shared" si="80"/>
        <v>0.893584</v>
      </c>
      <c r="T2620" s="177">
        <f t="shared" si="81"/>
        <v>-1</v>
      </c>
      <c r="U2620" s="203">
        <v>1.84</v>
      </c>
      <c r="V2620" s="203">
        <v>2.16</v>
      </c>
      <c r="W2620" s="203">
        <v>2.89</v>
      </c>
      <c r="X2620" s="203">
        <v>3.54</v>
      </c>
      <c r="Y2620" s="203">
        <v>3.97</v>
      </c>
      <c r="Z2620" s="203">
        <v>3.95</v>
      </c>
      <c r="AA2620" s="203">
        <v>4.57</v>
      </c>
      <c r="AB2620" s="203">
        <v>4.46</v>
      </c>
      <c r="AC2620" s="203">
        <v>3.22</v>
      </c>
      <c r="AD2620" s="203">
        <v>2.34</v>
      </c>
      <c r="AE2620" s="203">
        <v>1.98</v>
      </c>
      <c r="AF2620" s="203">
        <v>1.73</v>
      </c>
      <c r="AG2620" s="179">
        <v>1.88404877437376</v>
      </c>
      <c r="AH2620" s="179">
        <v>2.21170943078659</v>
      </c>
      <c r="AI2620" s="179">
        <v>2.95918530322835</v>
      </c>
      <c r="AJ2620" s="179">
        <v>3.6247460115669</v>
      </c>
      <c r="AK2620" s="179">
        <v>4.06504001862164</v>
      </c>
      <c r="AL2620" s="179">
        <v>4.04456122759584</v>
      </c>
      <c r="AM2620" s="179">
        <v>4.67940374939569</v>
      </c>
      <c r="AN2620" s="179">
        <v>4.56677039875378</v>
      </c>
      <c r="AO2620" s="179">
        <v>3.29708535515408</v>
      </c>
      <c r="AP2620" s="179">
        <v>2.3960185500188</v>
      </c>
      <c r="AQ2620" s="179">
        <v>2.02740031155437</v>
      </c>
      <c r="AR2620" s="179">
        <v>1.77141542373185</v>
      </c>
      <c r="AS2620" s="177">
        <v>0.8</v>
      </c>
      <c r="AT2620" s="180">
        <v>1.08545026024986</v>
      </c>
      <c r="AU2620" s="181">
        <v>2613</v>
      </c>
    </row>
    <row r="2621" customHeight="1" spans="1:47">
      <c r="A2621" s="184" t="s">
        <v>2837</v>
      </c>
      <c r="B2621" s="185" t="s">
        <v>2972</v>
      </c>
      <c r="C2621" s="167" t="s">
        <v>2979</v>
      </c>
      <c r="D2621" s="186">
        <v>0</v>
      </c>
      <c r="E2621" s="186">
        <v>0.65</v>
      </c>
      <c r="F2621" s="186" t="s">
        <v>160</v>
      </c>
      <c r="G2621" s="186" t="s">
        <v>160</v>
      </c>
      <c r="H2621" s="186" t="s">
        <v>160</v>
      </c>
      <c r="I2621" s="186" t="s">
        <v>160</v>
      </c>
      <c r="J2621" s="186" t="s">
        <v>160</v>
      </c>
      <c r="K2621" s="186" t="s">
        <v>160</v>
      </c>
      <c r="L2621" s="171">
        <v>0.4012</v>
      </c>
      <c r="M2621" s="172">
        <v>237</v>
      </c>
      <c r="N2621" s="173">
        <v>106.97</v>
      </c>
      <c r="O2621" s="173">
        <v>30.83</v>
      </c>
      <c r="Q2621" s="175">
        <v>18.53</v>
      </c>
      <c r="S2621" s="174">
        <f t="shared" si="80"/>
        <v>0.912392</v>
      </c>
      <c r="T2621" s="177">
        <f t="shared" si="81"/>
        <v>-1</v>
      </c>
      <c r="U2621" s="203">
        <v>1.95</v>
      </c>
      <c r="V2621" s="203">
        <v>2.32</v>
      </c>
      <c r="W2621" s="203">
        <v>3.08</v>
      </c>
      <c r="X2621" s="203">
        <v>3.76</v>
      </c>
      <c r="Y2621" s="203">
        <v>4.15</v>
      </c>
      <c r="Z2621" s="203">
        <v>4.01</v>
      </c>
      <c r="AA2621" s="203">
        <v>4.57</v>
      </c>
      <c r="AB2621" s="203">
        <v>4.38</v>
      </c>
      <c r="AC2621" s="203">
        <v>3.12</v>
      </c>
      <c r="AD2621" s="203">
        <v>2.35</v>
      </c>
      <c r="AE2621" s="203">
        <v>1.99</v>
      </c>
      <c r="AF2621" s="203">
        <v>1.75</v>
      </c>
      <c r="AG2621" s="179">
        <v>2.00204605038185</v>
      </c>
      <c r="AH2621" s="179">
        <v>2.38192145481328</v>
      </c>
      <c r="AI2621" s="179">
        <v>3.16220606932108</v>
      </c>
      <c r="AJ2621" s="179">
        <v>3.86035546124911</v>
      </c>
      <c r="AK2621" s="179">
        <v>4.26076467132548</v>
      </c>
      <c r="AL2621" s="179">
        <v>4.11702803181089</v>
      </c>
      <c r="AM2621" s="179">
        <v>4.69197458986927</v>
      </c>
      <c r="AN2621" s="179">
        <v>4.49690343624232</v>
      </c>
      <c r="AO2621" s="179">
        <v>3.20327368061097</v>
      </c>
      <c r="AP2621" s="179">
        <v>2.4127221632807</v>
      </c>
      <c r="AQ2621" s="179">
        <v>2.04311366167174</v>
      </c>
      <c r="AR2621" s="179">
        <v>1.79670799393243</v>
      </c>
      <c r="AS2621" s="177">
        <v>0.8</v>
      </c>
      <c r="AT2621" s="180">
        <v>1.08054526668157</v>
      </c>
      <c r="AU2621" s="181">
        <v>2614</v>
      </c>
    </row>
    <row r="2622" customHeight="1" spans="1:47">
      <c r="A2622" s="184" t="s">
        <v>2837</v>
      </c>
      <c r="B2622" s="185" t="s">
        <v>2972</v>
      </c>
      <c r="C2622" s="167" t="s">
        <v>2980</v>
      </c>
      <c r="D2622" s="186">
        <v>0</v>
      </c>
      <c r="E2622" s="186">
        <v>0.65</v>
      </c>
      <c r="F2622" s="186" t="s">
        <v>160</v>
      </c>
      <c r="G2622" s="186" t="s">
        <v>160</v>
      </c>
      <c r="H2622" s="186" t="s">
        <v>160</v>
      </c>
      <c r="I2622" s="186" t="s">
        <v>160</v>
      </c>
      <c r="J2622" s="186" t="s">
        <v>160</v>
      </c>
      <c r="K2622" s="186" t="s">
        <v>160</v>
      </c>
      <c r="L2622" s="171">
        <v>0.4012</v>
      </c>
      <c r="M2622" s="172">
        <v>656</v>
      </c>
      <c r="N2622" s="173">
        <v>108.03</v>
      </c>
      <c r="O2622" s="173">
        <v>32.07</v>
      </c>
      <c r="Q2622" s="175">
        <v>24.17</v>
      </c>
      <c r="S2622" s="174">
        <f t="shared" si="80"/>
        <v>1.021192</v>
      </c>
      <c r="T2622" s="177">
        <f t="shared" si="81"/>
        <v>-1</v>
      </c>
      <c r="U2622" s="203">
        <v>2.43</v>
      </c>
      <c r="V2622" s="203">
        <v>2.78</v>
      </c>
      <c r="W2622" s="203">
        <v>3.28</v>
      </c>
      <c r="X2622" s="203">
        <v>4.21</v>
      </c>
      <c r="Y2622" s="203">
        <v>4.56</v>
      </c>
      <c r="Z2622" s="203">
        <v>4.66</v>
      </c>
      <c r="AA2622" s="203">
        <v>4.75</v>
      </c>
      <c r="AB2622" s="203">
        <v>4.38</v>
      </c>
      <c r="AC2622" s="203">
        <v>3.42</v>
      </c>
      <c r="AD2622" s="203">
        <v>2.78</v>
      </c>
      <c r="AE2622" s="203">
        <v>2.4</v>
      </c>
      <c r="AF2622" s="203">
        <v>2.27</v>
      </c>
      <c r="AG2622" s="179">
        <v>2.56123816089433</v>
      </c>
      <c r="AH2622" s="179">
        <v>2.930140776661</v>
      </c>
      <c r="AI2622" s="179">
        <v>3.45714451347053</v>
      </c>
      <c r="AJ2622" s="179">
        <v>4.43737146393626</v>
      </c>
      <c r="AK2622" s="179">
        <v>4.80627407970294</v>
      </c>
      <c r="AL2622" s="179">
        <v>4.91167482706484</v>
      </c>
      <c r="AM2622" s="179">
        <v>5.00653549969056</v>
      </c>
      <c r="AN2622" s="179">
        <v>4.6165527344515</v>
      </c>
      <c r="AO2622" s="179">
        <v>3.6047055597772</v>
      </c>
      <c r="AP2622" s="179">
        <v>2.930140776661</v>
      </c>
      <c r="AQ2622" s="179">
        <v>2.52961793668576</v>
      </c>
      <c r="AR2622" s="179">
        <v>2.39259696511528</v>
      </c>
      <c r="AS2622" s="177">
        <v>0.8</v>
      </c>
      <c r="AT2622" s="180">
        <v>1.07938279711097</v>
      </c>
      <c r="AU2622" s="181">
        <v>2615</v>
      </c>
    </row>
    <row r="2623" customHeight="1" spans="1:47">
      <c r="A2623" s="184" t="s">
        <v>2837</v>
      </c>
      <c r="B2623" s="185" t="s">
        <v>2981</v>
      </c>
      <c r="C2623" s="167" t="s">
        <v>2982</v>
      </c>
      <c r="D2623" s="186">
        <v>0</v>
      </c>
      <c r="E2623" s="186">
        <v>0.65</v>
      </c>
      <c r="F2623" s="186" t="s">
        <v>160</v>
      </c>
      <c r="G2623" s="186" t="s">
        <v>160</v>
      </c>
      <c r="H2623" s="186" t="s">
        <v>160</v>
      </c>
      <c r="I2623" s="186" t="s">
        <v>160</v>
      </c>
      <c r="J2623" s="186" t="s">
        <v>160</v>
      </c>
      <c r="K2623" s="186" t="s">
        <v>160</v>
      </c>
      <c r="L2623" s="171">
        <v>0.4012</v>
      </c>
      <c r="M2623" s="172">
        <v>367</v>
      </c>
      <c r="N2623" s="173">
        <v>104.65</v>
      </c>
      <c r="O2623" s="173">
        <v>30.12</v>
      </c>
      <c r="Q2623" s="175">
        <v>20.82</v>
      </c>
      <c r="S2623" s="174">
        <f t="shared" si="80"/>
        <v>0.929576</v>
      </c>
      <c r="T2623" s="177">
        <f t="shared" si="81"/>
        <v>-1</v>
      </c>
      <c r="U2623" s="203">
        <v>2.35</v>
      </c>
      <c r="V2623" s="203">
        <v>2.6</v>
      </c>
      <c r="W2623" s="203">
        <v>3.14</v>
      </c>
      <c r="X2623" s="203">
        <v>3.93</v>
      </c>
      <c r="Y2623" s="203">
        <v>4.28</v>
      </c>
      <c r="Z2623" s="203">
        <v>4.08</v>
      </c>
      <c r="AA2623" s="203">
        <v>4.2</v>
      </c>
      <c r="AB2623" s="203">
        <v>3.9</v>
      </c>
      <c r="AC2623" s="203">
        <v>2.96</v>
      </c>
      <c r="AD2623" s="203">
        <v>2.46</v>
      </c>
      <c r="AE2623" s="203">
        <v>2.22</v>
      </c>
      <c r="AF2623" s="203">
        <v>2.04</v>
      </c>
      <c r="AG2623" s="179">
        <v>2.43334423436061</v>
      </c>
      <c r="AH2623" s="179">
        <v>2.69221064227131</v>
      </c>
      <c r="AI2623" s="179">
        <v>3.25136208335843</v>
      </c>
      <c r="AJ2623" s="179">
        <v>4.06937993235626</v>
      </c>
      <c r="AK2623" s="179">
        <v>4.43179290343124</v>
      </c>
      <c r="AL2623" s="179">
        <v>4.22469977710268</v>
      </c>
      <c r="AM2623" s="179">
        <v>4.34895565289982</v>
      </c>
      <c r="AN2623" s="179">
        <v>4.03831596340697</v>
      </c>
      <c r="AO2623" s="179">
        <v>3.06497826966273</v>
      </c>
      <c r="AP2623" s="179">
        <v>2.54724545384132</v>
      </c>
      <c r="AQ2623" s="179">
        <v>2.29873370224705</v>
      </c>
      <c r="AR2623" s="179">
        <v>2.11234988855134</v>
      </c>
      <c r="AS2623" s="177">
        <v>0.8</v>
      </c>
      <c r="AT2623" s="180">
        <v>1.05973361135059</v>
      </c>
      <c r="AU2623" s="181">
        <v>2616</v>
      </c>
    </row>
    <row r="2624" customHeight="1" spans="1:47">
      <c r="A2624" s="184" t="s">
        <v>2837</v>
      </c>
      <c r="B2624" s="185" t="s">
        <v>2981</v>
      </c>
      <c r="C2624" s="167" t="s">
        <v>2983</v>
      </c>
      <c r="D2624" s="186">
        <v>0</v>
      </c>
      <c r="E2624" s="186">
        <v>0.65</v>
      </c>
      <c r="F2624" s="186" t="s">
        <v>160</v>
      </c>
      <c r="G2624" s="186" t="s">
        <v>160</v>
      </c>
      <c r="H2624" s="186" t="s">
        <v>160</v>
      </c>
      <c r="I2624" s="186" t="s">
        <v>160</v>
      </c>
      <c r="J2624" s="186" t="s">
        <v>160</v>
      </c>
      <c r="K2624" s="186" t="s">
        <v>160</v>
      </c>
      <c r="L2624" s="171">
        <v>0.4012</v>
      </c>
      <c r="M2624" s="172">
        <v>369</v>
      </c>
      <c r="N2624" s="173">
        <v>104.65</v>
      </c>
      <c r="O2624" s="173">
        <v>30.12</v>
      </c>
      <c r="Q2624" s="175">
        <v>20.82</v>
      </c>
      <c r="S2624" s="174">
        <f t="shared" si="80"/>
        <v>0.929576</v>
      </c>
      <c r="T2624" s="177">
        <f t="shared" si="81"/>
        <v>-1</v>
      </c>
      <c r="U2624" s="203">
        <v>2.35</v>
      </c>
      <c r="V2624" s="203">
        <v>2.6</v>
      </c>
      <c r="W2624" s="203">
        <v>3.14</v>
      </c>
      <c r="X2624" s="203">
        <v>3.93</v>
      </c>
      <c r="Y2624" s="203">
        <v>4.28</v>
      </c>
      <c r="Z2624" s="203">
        <v>4.08</v>
      </c>
      <c r="AA2624" s="203">
        <v>4.2</v>
      </c>
      <c r="AB2624" s="203">
        <v>3.9</v>
      </c>
      <c r="AC2624" s="203">
        <v>2.96</v>
      </c>
      <c r="AD2624" s="203">
        <v>2.46</v>
      </c>
      <c r="AE2624" s="203">
        <v>2.22</v>
      </c>
      <c r="AF2624" s="203">
        <v>2.04</v>
      </c>
      <c r="AG2624" s="179">
        <v>2.43334423436061</v>
      </c>
      <c r="AH2624" s="179">
        <v>2.69221064227131</v>
      </c>
      <c r="AI2624" s="179">
        <v>3.25136208335843</v>
      </c>
      <c r="AJ2624" s="179">
        <v>4.06937993235626</v>
      </c>
      <c r="AK2624" s="179">
        <v>4.43179290343124</v>
      </c>
      <c r="AL2624" s="179">
        <v>4.22469977710268</v>
      </c>
      <c r="AM2624" s="179">
        <v>4.34895565289982</v>
      </c>
      <c r="AN2624" s="179">
        <v>4.03831596340697</v>
      </c>
      <c r="AO2624" s="179">
        <v>3.06497826966273</v>
      </c>
      <c r="AP2624" s="179">
        <v>2.54724545384132</v>
      </c>
      <c r="AQ2624" s="179">
        <v>2.29873370224705</v>
      </c>
      <c r="AR2624" s="179">
        <v>2.11234988855134</v>
      </c>
      <c r="AS2624" s="177">
        <v>0.8</v>
      </c>
      <c r="AT2624" s="180">
        <v>1.05973361135059</v>
      </c>
      <c r="AU2624" s="181">
        <v>2617</v>
      </c>
    </row>
    <row r="2625" customHeight="1" spans="1:47">
      <c r="A2625" s="184" t="s">
        <v>2837</v>
      </c>
      <c r="B2625" s="185" t="s">
        <v>2981</v>
      </c>
      <c r="C2625" s="167" t="s">
        <v>2984</v>
      </c>
      <c r="D2625" s="186">
        <v>0</v>
      </c>
      <c r="E2625" s="186">
        <v>0.65</v>
      </c>
      <c r="F2625" s="186" t="s">
        <v>160</v>
      </c>
      <c r="G2625" s="186" t="s">
        <v>160</v>
      </c>
      <c r="H2625" s="186" t="s">
        <v>160</v>
      </c>
      <c r="I2625" s="186" t="s">
        <v>160</v>
      </c>
      <c r="J2625" s="186" t="s">
        <v>160</v>
      </c>
      <c r="K2625" s="186" t="s">
        <v>160</v>
      </c>
      <c r="L2625" s="171">
        <v>0.4012</v>
      </c>
      <c r="M2625" s="172">
        <v>324</v>
      </c>
      <c r="N2625" s="173">
        <v>105.33</v>
      </c>
      <c r="O2625" s="173">
        <v>30.1</v>
      </c>
      <c r="Q2625" s="175">
        <v>19.1</v>
      </c>
      <c r="S2625" s="174">
        <f t="shared" si="80"/>
        <v>0.940056</v>
      </c>
      <c r="T2625" s="177">
        <f t="shared" si="81"/>
        <v>-1</v>
      </c>
      <c r="U2625" s="203">
        <v>2.18</v>
      </c>
      <c r="V2625" s="203">
        <v>2.52</v>
      </c>
      <c r="W2625" s="203">
        <v>3.18</v>
      </c>
      <c r="X2625" s="203">
        <v>3.97</v>
      </c>
      <c r="Y2625" s="203">
        <v>4.36</v>
      </c>
      <c r="Z2625" s="203">
        <v>4.14</v>
      </c>
      <c r="AA2625" s="203">
        <v>4.49</v>
      </c>
      <c r="AB2625" s="203">
        <v>4.19</v>
      </c>
      <c r="AC2625" s="203">
        <v>3.13</v>
      </c>
      <c r="AD2625" s="203">
        <v>2.46</v>
      </c>
      <c r="AE2625" s="203">
        <v>2.11</v>
      </c>
      <c r="AF2625" s="203">
        <v>1.85</v>
      </c>
      <c r="AG2625" s="179">
        <v>2.24307709327955</v>
      </c>
      <c r="AH2625" s="179">
        <v>2.59291480507544</v>
      </c>
      <c r="AI2625" s="179">
        <v>3.27201153973806</v>
      </c>
      <c r="AJ2625" s="179">
        <v>4.08486975244028</v>
      </c>
      <c r="AK2625" s="179">
        <v>4.4861541865591</v>
      </c>
      <c r="AL2625" s="179">
        <v>4.25978860833823</v>
      </c>
      <c r="AM2625" s="179">
        <v>4.6199156645987</v>
      </c>
      <c r="AN2625" s="179">
        <v>4.31123533066115</v>
      </c>
      <c r="AO2625" s="179">
        <v>3.22056481741513</v>
      </c>
      <c r="AP2625" s="179">
        <v>2.53117873828793</v>
      </c>
      <c r="AQ2625" s="179">
        <v>2.17105168202745</v>
      </c>
      <c r="AR2625" s="179">
        <v>1.90352872594824</v>
      </c>
      <c r="AS2625" s="177">
        <v>0.8</v>
      </c>
      <c r="AT2625" s="180">
        <v>1.05865094799874</v>
      </c>
      <c r="AU2625" s="181">
        <v>2618</v>
      </c>
    </row>
    <row r="2626" customHeight="1" spans="1:47">
      <c r="A2626" s="184" t="s">
        <v>2837</v>
      </c>
      <c r="B2626" s="185" t="s">
        <v>2981</v>
      </c>
      <c r="C2626" s="167" t="s">
        <v>2985</v>
      </c>
      <c r="D2626" s="186">
        <v>0</v>
      </c>
      <c r="E2626" s="186">
        <v>0.65</v>
      </c>
      <c r="F2626" s="186" t="s">
        <v>160</v>
      </c>
      <c r="G2626" s="186" t="s">
        <v>160</v>
      </c>
      <c r="H2626" s="186" t="s">
        <v>160</v>
      </c>
      <c r="I2626" s="186" t="s">
        <v>160</v>
      </c>
      <c r="J2626" s="186" t="s">
        <v>160</v>
      </c>
      <c r="K2626" s="186" t="s">
        <v>160</v>
      </c>
      <c r="L2626" s="171">
        <v>0.4012</v>
      </c>
      <c r="M2626" s="172">
        <v>439</v>
      </c>
      <c r="N2626" s="173">
        <v>105.02</v>
      </c>
      <c r="O2626" s="173">
        <v>30.28</v>
      </c>
      <c r="Q2626" s="175">
        <v>19.38</v>
      </c>
      <c r="S2626" s="174">
        <f t="shared" si="80"/>
        <v>0.940056</v>
      </c>
      <c r="T2626" s="177">
        <f t="shared" si="81"/>
        <v>-1</v>
      </c>
      <c r="U2626" s="203">
        <v>2.18</v>
      </c>
      <c r="V2626" s="203">
        <v>2.52</v>
      </c>
      <c r="W2626" s="203">
        <v>3.18</v>
      </c>
      <c r="X2626" s="203">
        <v>3.97</v>
      </c>
      <c r="Y2626" s="203">
        <v>4.36</v>
      </c>
      <c r="Z2626" s="203">
        <v>4.14</v>
      </c>
      <c r="AA2626" s="203">
        <v>4.49</v>
      </c>
      <c r="AB2626" s="203">
        <v>4.19</v>
      </c>
      <c r="AC2626" s="203">
        <v>3.13</v>
      </c>
      <c r="AD2626" s="203">
        <v>2.46</v>
      </c>
      <c r="AE2626" s="203">
        <v>2.11</v>
      </c>
      <c r="AF2626" s="203">
        <v>1.85</v>
      </c>
      <c r="AG2626" s="179">
        <v>2.24502506233671</v>
      </c>
      <c r="AH2626" s="179">
        <v>2.59516658582042</v>
      </c>
      <c r="AI2626" s="179">
        <v>3.27485307258291</v>
      </c>
      <c r="AJ2626" s="179">
        <v>4.08841720067741</v>
      </c>
      <c r="AK2626" s="179">
        <v>4.49005012467342</v>
      </c>
      <c r="AL2626" s="179">
        <v>4.26348796241926</v>
      </c>
      <c r="AM2626" s="179">
        <v>4.62392776600543</v>
      </c>
      <c r="AN2626" s="179">
        <v>4.31497936293157</v>
      </c>
      <c r="AO2626" s="179">
        <v>3.2233616720706</v>
      </c>
      <c r="AP2626" s="179">
        <v>2.53337690520565</v>
      </c>
      <c r="AQ2626" s="179">
        <v>2.17293710161948</v>
      </c>
      <c r="AR2626" s="179">
        <v>1.90518181895547</v>
      </c>
      <c r="AS2626" s="177">
        <v>0.8</v>
      </c>
      <c r="AT2626" s="180">
        <v>1.08555953524941</v>
      </c>
      <c r="AU2626" s="181">
        <v>2619</v>
      </c>
    </row>
    <row r="2627" customHeight="1" spans="1:47">
      <c r="A2627" s="184" t="s">
        <v>2837</v>
      </c>
      <c r="B2627" s="185" t="s">
        <v>2981</v>
      </c>
      <c r="C2627" s="167" t="s">
        <v>2986</v>
      </c>
      <c r="D2627" s="186">
        <v>0</v>
      </c>
      <c r="E2627" s="186">
        <v>0.65</v>
      </c>
      <c r="F2627" s="186" t="s">
        <v>160</v>
      </c>
      <c r="G2627" s="186" t="s">
        <v>160</v>
      </c>
      <c r="H2627" s="186" t="s">
        <v>160</v>
      </c>
      <c r="I2627" s="186" t="s">
        <v>160</v>
      </c>
      <c r="J2627" s="186" t="s">
        <v>160</v>
      </c>
      <c r="K2627" s="186" t="s">
        <v>160</v>
      </c>
      <c r="L2627" s="171">
        <v>0.4012</v>
      </c>
      <c r="M2627" s="172">
        <v>392</v>
      </c>
      <c r="N2627" s="173">
        <v>104.55</v>
      </c>
      <c r="O2627" s="173">
        <v>30.4</v>
      </c>
      <c r="Q2627" s="175">
        <v>21.2</v>
      </c>
      <c r="S2627" s="174">
        <f t="shared" si="80"/>
        <v>0.929576</v>
      </c>
      <c r="T2627" s="177">
        <f t="shared" si="81"/>
        <v>-1</v>
      </c>
      <c r="U2627" s="203">
        <v>2.35</v>
      </c>
      <c r="V2627" s="203">
        <v>2.6</v>
      </c>
      <c r="W2627" s="203">
        <v>3.14</v>
      </c>
      <c r="X2627" s="203">
        <v>3.93</v>
      </c>
      <c r="Y2627" s="203">
        <v>4.28</v>
      </c>
      <c r="Z2627" s="203">
        <v>4.08</v>
      </c>
      <c r="AA2627" s="203">
        <v>4.2</v>
      </c>
      <c r="AB2627" s="203">
        <v>3.9</v>
      </c>
      <c r="AC2627" s="203">
        <v>2.96</v>
      </c>
      <c r="AD2627" s="203">
        <v>2.46</v>
      </c>
      <c r="AE2627" s="203">
        <v>2.22</v>
      </c>
      <c r="AF2627" s="203">
        <v>2.04</v>
      </c>
      <c r="AG2627" s="179">
        <v>2.43755088341351</v>
      </c>
      <c r="AH2627" s="179">
        <v>2.69686480718091</v>
      </c>
      <c r="AI2627" s="179">
        <v>3.25698288251848</v>
      </c>
      <c r="AJ2627" s="179">
        <v>4.07641488162345</v>
      </c>
      <c r="AK2627" s="179">
        <v>4.4394543748978</v>
      </c>
      <c r="AL2627" s="179">
        <v>4.23200323588389</v>
      </c>
      <c r="AM2627" s="179">
        <v>4.35647391929224</v>
      </c>
      <c r="AN2627" s="179">
        <v>4.04529721077136</v>
      </c>
      <c r="AO2627" s="179">
        <v>3.07027685740596</v>
      </c>
      <c r="AP2627" s="179">
        <v>2.55164900987117</v>
      </c>
      <c r="AQ2627" s="179">
        <v>2.30270764305447</v>
      </c>
      <c r="AR2627" s="179">
        <v>2.11600161794194</v>
      </c>
      <c r="AS2627" s="177">
        <v>0.8</v>
      </c>
      <c r="AT2627" s="180">
        <v>1.03244524133457</v>
      </c>
      <c r="AU2627" s="181">
        <v>2620</v>
      </c>
    </row>
    <row r="2628" customHeight="1" spans="1:47">
      <c r="A2628" s="184" t="s">
        <v>2837</v>
      </c>
      <c r="B2628" s="185" t="s">
        <v>2987</v>
      </c>
      <c r="C2628" s="167" t="s">
        <v>2988</v>
      </c>
      <c r="D2628" s="186">
        <v>0</v>
      </c>
      <c r="E2628" s="186">
        <v>0.65</v>
      </c>
      <c r="F2628" s="186" t="s">
        <v>160</v>
      </c>
      <c r="G2628" s="186" t="s">
        <v>160</v>
      </c>
      <c r="H2628" s="186" t="s">
        <v>160</v>
      </c>
      <c r="I2628" s="186" t="s">
        <v>160</v>
      </c>
      <c r="J2628" s="186" t="s">
        <v>160</v>
      </c>
      <c r="K2628" s="186" t="s">
        <v>160</v>
      </c>
      <c r="L2628" s="171">
        <v>0.4012</v>
      </c>
      <c r="M2628" s="172">
        <v>415</v>
      </c>
      <c r="N2628" s="173">
        <v>103.83</v>
      </c>
      <c r="O2628" s="173">
        <v>30.05</v>
      </c>
      <c r="Q2628" s="175">
        <v>24.55</v>
      </c>
      <c r="S2628" s="174">
        <f t="shared" si="80"/>
        <v>0.952824</v>
      </c>
      <c r="T2628" s="177">
        <f t="shared" si="81"/>
        <v>-1</v>
      </c>
      <c r="U2628" s="203">
        <v>2.68</v>
      </c>
      <c r="V2628" s="203">
        <v>2.92</v>
      </c>
      <c r="W2628" s="203">
        <v>3.33</v>
      </c>
      <c r="X2628" s="203">
        <v>3.87</v>
      </c>
      <c r="Y2628" s="203">
        <v>4.09</v>
      </c>
      <c r="Z2628" s="203">
        <v>3.92</v>
      </c>
      <c r="AA2628" s="203">
        <v>4</v>
      </c>
      <c r="AB2628" s="203">
        <v>3.7</v>
      </c>
      <c r="AC2628" s="203">
        <v>2.95</v>
      </c>
      <c r="AD2628" s="203">
        <v>2.67</v>
      </c>
      <c r="AE2628" s="203">
        <v>2.5</v>
      </c>
      <c r="AF2628" s="203">
        <v>2.5</v>
      </c>
      <c r="AG2628" s="179">
        <v>2.82486486486486</v>
      </c>
      <c r="AH2628" s="179">
        <v>3.07783783783784</v>
      </c>
      <c r="AI2628" s="179">
        <v>3.51</v>
      </c>
      <c r="AJ2628" s="179">
        <v>4.07918918918919</v>
      </c>
      <c r="AK2628" s="179">
        <v>4.31108108108108</v>
      </c>
      <c r="AL2628" s="179">
        <v>4.13189189189189</v>
      </c>
      <c r="AM2628" s="179">
        <v>4.21621621621622</v>
      </c>
      <c r="AN2628" s="179">
        <v>3.9</v>
      </c>
      <c r="AO2628" s="179">
        <v>3.10945945945946</v>
      </c>
      <c r="AP2628" s="179">
        <v>2.81432432432432</v>
      </c>
      <c r="AQ2628" s="179">
        <v>2.63513513513513</v>
      </c>
      <c r="AR2628" s="179">
        <v>2.63513513513513</v>
      </c>
      <c r="AS2628" s="177">
        <v>0.8</v>
      </c>
      <c r="AT2628" s="180">
        <v>1.06310858044122</v>
      </c>
      <c r="AU2628" s="181">
        <v>2621</v>
      </c>
    </row>
    <row r="2629" customHeight="1" spans="1:47">
      <c r="A2629" s="184" t="s">
        <v>2837</v>
      </c>
      <c r="B2629" s="185" t="s">
        <v>2987</v>
      </c>
      <c r="C2629" s="167" t="s">
        <v>2989</v>
      </c>
      <c r="D2629" s="186">
        <v>0</v>
      </c>
      <c r="E2629" s="186">
        <v>0.65</v>
      </c>
      <c r="F2629" s="186" t="s">
        <v>160</v>
      </c>
      <c r="G2629" s="186" t="s">
        <v>160</v>
      </c>
      <c r="H2629" s="186" t="s">
        <v>160</v>
      </c>
      <c r="I2629" s="186" t="s">
        <v>160</v>
      </c>
      <c r="J2629" s="186" t="s">
        <v>160</v>
      </c>
      <c r="K2629" s="186" t="s">
        <v>160</v>
      </c>
      <c r="L2629" s="171">
        <v>0.4012</v>
      </c>
      <c r="M2629" s="172">
        <v>418</v>
      </c>
      <c r="N2629" s="173">
        <v>103.83</v>
      </c>
      <c r="O2629" s="173">
        <v>30.05</v>
      </c>
      <c r="Q2629" s="175">
        <v>24.55</v>
      </c>
      <c r="S2629" s="174">
        <f t="shared" si="80"/>
        <v>0.952824</v>
      </c>
      <c r="T2629" s="177">
        <f t="shared" si="81"/>
        <v>-1</v>
      </c>
      <c r="U2629" s="203">
        <v>2.68</v>
      </c>
      <c r="V2629" s="203">
        <v>2.92</v>
      </c>
      <c r="W2629" s="203">
        <v>3.33</v>
      </c>
      <c r="X2629" s="203">
        <v>3.87</v>
      </c>
      <c r="Y2629" s="203">
        <v>4.09</v>
      </c>
      <c r="Z2629" s="203">
        <v>3.92</v>
      </c>
      <c r="AA2629" s="203">
        <v>4</v>
      </c>
      <c r="AB2629" s="203">
        <v>3.7</v>
      </c>
      <c r="AC2629" s="203">
        <v>2.95</v>
      </c>
      <c r="AD2629" s="203">
        <v>2.67</v>
      </c>
      <c r="AE2629" s="203">
        <v>2.5</v>
      </c>
      <c r="AF2629" s="203">
        <v>2.5</v>
      </c>
      <c r="AG2629" s="179">
        <v>2.82486486486486</v>
      </c>
      <c r="AH2629" s="179">
        <v>3.07783783783784</v>
      </c>
      <c r="AI2629" s="179">
        <v>3.51</v>
      </c>
      <c r="AJ2629" s="179">
        <v>4.07918918918919</v>
      </c>
      <c r="AK2629" s="179">
        <v>4.31108108108108</v>
      </c>
      <c r="AL2629" s="179">
        <v>4.13189189189189</v>
      </c>
      <c r="AM2629" s="179">
        <v>4.21621621621622</v>
      </c>
      <c r="AN2629" s="179">
        <v>3.9</v>
      </c>
      <c r="AO2629" s="179">
        <v>3.10945945945946</v>
      </c>
      <c r="AP2629" s="179">
        <v>2.81432432432432</v>
      </c>
      <c r="AQ2629" s="179">
        <v>2.63513513513513</v>
      </c>
      <c r="AR2629" s="179">
        <v>2.63513513513513</v>
      </c>
      <c r="AS2629" s="177">
        <v>0.8</v>
      </c>
      <c r="AT2629" s="180">
        <v>1.04605557687388</v>
      </c>
      <c r="AU2629" s="181">
        <v>2622</v>
      </c>
    </row>
    <row r="2630" customHeight="1" spans="1:47">
      <c r="A2630" s="184" t="s">
        <v>2837</v>
      </c>
      <c r="B2630" s="185" t="s">
        <v>2987</v>
      </c>
      <c r="C2630" s="167" t="s">
        <v>2990</v>
      </c>
      <c r="D2630" s="186">
        <v>0</v>
      </c>
      <c r="E2630" s="186">
        <v>0.65</v>
      </c>
      <c r="F2630" s="186" t="s">
        <v>160</v>
      </c>
      <c r="G2630" s="186" t="s">
        <v>160</v>
      </c>
      <c r="H2630" s="186" t="s">
        <v>160</v>
      </c>
      <c r="I2630" s="186" t="s">
        <v>160</v>
      </c>
      <c r="J2630" s="186" t="s">
        <v>160</v>
      </c>
      <c r="K2630" s="186" t="s">
        <v>160</v>
      </c>
      <c r="L2630" s="171">
        <v>0.4012</v>
      </c>
      <c r="M2630" s="172">
        <v>445</v>
      </c>
      <c r="N2630" s="173">
        <v>104.15</v>
      </c>
      <c r="O2630" s="173">
        <v>30</v>
      </c>
      <c r="Q2630" s="175">
        <v>20.7</v>
      </c>
      <c r="S2630" s="174">
        <f t="shared" si="80"/>
        <v>0.929576</v>
      </c>
      <c r="T2630" s="177">
        <f t="shared" si="81"/>
        <v>-1</v>
      </c>
      <c r="U2630" s="203">
        <v>2.35</v>
      </c>
      <c r="V2630" s="203">
        <v>2.6</v>
      </c>
      <c r="W2630" s="203">
        <v>3.14</v>
      </c>
      <c r="X2630" s="203">
        <v>3.93</v>
      </c>
      <c r="Y2630" s="203">
        <v>4.28</v>
      </c>
      <c r="Z2630" s="203">
        <v>4.08</v>
      </c>
      <c r="AA2630" s="203">
        <v>4.2</v>
      </c>
      <c r="AB2630" s="203">
        <v>3.9</v>
      </c>
      <c r="AC2630" s="203">
        <v>2.96</v>
      </c>
      <c r="AD2630" s="203">
        <v>2.46</v>
      </c>
      <c r="AE2630" s="203">
        <v>2.22</v>
      </c>
      <c r="AF2630" s="203">
        <v>2.04</v>
      </c>
      <c r="AG2630" s="179">
        <v>2.43207010508017</v>
      </c>
      <c r="AH2630" s="179">
        <v>2.69080096732274</v>
      </c>
      <c r="AI2630" s="179">
        <v>3.24965962976669</v>
      </c>
      <c r="AJ2630" s="179">
        <v>4.06724915445321</v>
      </c>
      <c r="AK2630" s="179">
        <v>4.42947236159281</v>
      </c>
      <c r="AL2630" s="179">
        <v>4.22248767179876</v>
      </c>
      <c r="AM2630" s="179">
        <v>4.34667848567519</v>
      </c>
      <c r="AN2630" s="179">
        <v>4.0362014509841</v>
      </c>
      <c r="AO2630" s="179">
        <v>3.06337340895204</v>
      </c>
      <c r="AP2630" s="179">
        <v>2.5459116844669</v>
      </c>
      <c r="AQ2630" s="179">
        <v>2.29753005671403</v>
      </c>
      <c r="AR2630" s="179">
        <v>2.11124383589938</v>
      </c>
      <c r="AS2630" s="177">
        <v>0.8</v>
      </c>
      <c r="AT2630" s="180">
        <v>1.04838193911486</v>
      </c>
      <c r="AU2630" s="181">
        <v>2623</v>
      </c>
    </row>
    <row r="2631" customHeight="1" spans="1:47">
      <c r="A2631" s="184" t="s">
        <v>2837</v>
      </c>
      <c r="B2631" s="185" t="s">
        <v>2987</v>
      </c>
      <c r="C2631" s="167" t="s">
        <v>2991</v>
      </c>
      <c r="D2631" s="186">
        <v>0</v>
      </c>
      <c r="E2631" s="186">
        <v>0.65</v>
      </c>
      <c r="F2631" s="186" t="s">
        <v>160</v>
      </c>
      <c r="G2631" s="186" t="s">
        <v>160</v>
      </c>
      <c r="H2631" s="186" t="s">
        <v>160</v>
      </c>
      <c r="I2631" s="186" t="s">
        <v>160</v>
      </c>
      <c r="J2631" s="186" t="s">
        <v>160</v>
      </c>
      <c r="K2631" s="186" t="s">
        <v>160</v>
      </c>
      <c r="L2631" s="171">
        <v>0.4012</v>
      </c>
      <c r="M2631" s="172">
        <v>432</v>
      </c>
      <c r="N2631" s="173">
        <v>103.87</v>
      </c>
      <c r="O2631" s="173">
        <v>30.2</v>
      </c>
      <c r="Q2631" s="175">
        <v>24.7</v>
      </c>
      <c r="S2631" s="174">
        <f t="shared" si="80"/>
        <v>0.952824</v>
      </c>
      <c r="T2631" s="177">
        <f t="shared" si="81"/>
        <v>-1</v>
      </c>
      <c r="U2631" s="203">
        <v>2.68</v>
      </c>
      <c r="V2631" s="203">
        <v>2.92</v>
      </c>
      <c r="W2631" s="203">
        <v>3.33</v>
      </c>
      <c r="X2631" s="203">
        <v>3.87</v>
      </c>
      <c r="Y2631" s="203">
        <v>4.09</v>
      </c>
      <c r="Z2631" s="203">
        <v>3.92</v>
      </c>
      <c r="AA2631" s="203">
        <v>4</v>
      </c>
      <c r="AB2631" s="203">
        <v>3.7</v>
      </c>
      <c r="AC2631" s="203">
        <v>2.95</v>
      </c>
      <c r="AD2631" s="203">
        <v>2.67</v>
      </c>
      <c r="AE2631" s="203">
        <v>2.5</v>
      </c>
      <c r="AF2631" s="203">
        <v>2.5</v>
      </c>
      <c r="AG2631" s="179">
        <v>2.82767755640076</v>
      </c>
      <c r="AH2631" s="179">
        <v>3.08090241219784</v>
      </c>
      <c r="AI2631" s="179">
        <v>3.51349487418453</v>
      </c>
      <c r="AJ2631" s="179">
        <v>4.08325079972797</v>
      </c>
      <c r="AK2631" s="179">
        <v>4.31537358420863</v>
      </c>
      <c r="AL2631" s="179">
        <v>4.13600597801902</v>
      </c>
      <c r="AM2631" s="179">
        <v>4.22041426328472</v>
      </c>
      <c r="AN2631" s="179">
        <v>3.90388319353837</v>
      </c>
      <c r="AO2631" s="179">
        <v>3.11255551917248</v>
      </c>
      <c r="AP2631" s="179">
        <v>2.81712652074255</v>
      </c>
      <c r="AQ2631" s="179">
        <v>2.63775891455295</v>
      </c>
      <c r="AR2631" s="179">
        <v>2.63775891455295</v>
      </c>
      <c r="AS2631" s="177">
        <v>0.8</v>
      </c>
      <c r="AT2631" s="180">
        <v>1.0330855514651</v>
      </c>
      <c r="AU2631" s="181">
        <v>2624</v>
      </c>
    </row>
    <row r="2632" customHeight="1" spans="1:47">
      <c r="A2632" s="184" t="s">
        <v>2837</v>
      </c>
      <c r="B2632" s="185" t="s">
        <v>2987</v>
      </c>
      <c r="C2632" s="167" t="s">
        <v>2992</v>
      </c>
      <c r="D2632" s="186">
        <v>0</v>
      </c>
      <c r="E2632" s="186">
        <v>0.65</v>
      </c>
      <c r="F2632" s="186" t="s">
        <v>160</v>
      </c>
      <c r="G2632" s="186" t="s">
        <v>160</v>
      </c>
      <c r="H2632" s="186" t="s">
        <v>160</v>
      </c>
      <c r="I2632" s="186" t="s">
        <v>160</v>
      </c>
      <c r="J2632" s="186" t="s">
        <v>160</v>
      </c>
      <c r="K2632" s="186" t="s">
        <v>160</v>
      </c>
      <c r="L2632" s="171">
        <v>0.4012</v>
      </c>
      <c r="M2632" s="172">
        <v>462</v>
      </c>
      <c r="N2632" s="173">
        <v>103.37</v>
      </c>
      <c r="O2632" s="173">
        <v>29.92</v>
      </c>
      <c r="Q2632" s="175">
        <v>21.62</v>
      </c>
      <c r="S2632" s="174">
        <f t="shared" si="80"/>
        <v>0.90532</v>
      </c>
      <c r="T2632" s="177">
        <f t="shared" si="81"/>
        <v>-1</v>
      </c>
      <c r="U2632" s="203">
        <v>2.37</v>
      </c>
      <c r="V2632" s="203">
        <v>2.67</v>
      </c>
      <c r="W2632" s="203">
        <v>3.23</v>
      </c>
      <c r="X2632" s="203">
        <v>3.82</v>
      </c>
      <c r="Y2632" s="203">
        <v>4.02</v>
      </c>
      <c r="Z2632" s="203">
        <v>3.72</v>
      </c>
      <c r="AA2632" s="203">
        <v>4</v>
      </c>
      <c r="AB2632" s="203">
        <v>3.7</v>
      </c>
      <c r="AC2632" s="203">
        <v>2.86</v>
      </c>
      <c r="AD2632" s="203">
        <v>2.43</v>
      </c>
      <c r="AE2632" s="203">
        <v>2.21</v>
      </c>
      <c r="AF2632" s="203">
        <v>2.14</v>
      </c>
      <c r="AG2632" s="179">
        <v>2.46179260372023</v>
      </c>
      <c r="AH2632" s="179">
        <v>2.77341192064684</v>
      </c>
      <c r="AI2632" s="179">
        <v>3.35510131224318</v>
      </c>
      <c r="AJ2632" s="179">
        <v>3.96795263553219</v>
      </c>
      <c r="AK2632" s="179">
        <v>4.1756988468166</v>
      </c>
      <c r="AL2632" s="179">
        <v>3.86407952988998</v>
      </c>
      <c r="AM2632" s="179">
        <v>4.15492422568815</v>
      </c>
      <c r="AN2632" s="179">
        <v>3.84330490876154</v>
      </c>
      <c r="AO2632" s="179">
        <v>2.97077082136703</v>
      </c>
      <c r="AP2632" s="179">
        <v>2.52411646710555</v>
      </c>
      <c r="AQ2632" s="179">
        <v>2.29559563469271</v>
      </c>
      <c r="AR2632" s="179">
        <v>2.22288446074316</v>
      </c>
      <c r="AS2632" s="177">
        <v>0.8</v>
      </c>
      <c r="AT2632" s="180">
        <v>1.03411383313579</v>
      </c>
      <c r="AU2632" s="181">
        <v>2625</v>
      </c>
    </row>
    <row r="2633" customHeight="1" spans="1:47">
      <c r="A2633" s="184" t="s">
        <v>2837</v>
      </c>
      <c r="B2633" s="185" t="s">
        <v>2987</v>
      </c>
      <c r="C2633" s="167" t="s">
        <v>2993</v>
      </c>
      <c r="D2633" s="186">
        <v>0</v>
      </c>
      <c r="E2633" s="186">
        <v>0.65</v>
      </c>
      <c r="F2633" s="186" t="s">
        <v>160</v>
      </c>
      <c r="G2633" s="186" t="s">
        <v>160</v>
      </c>
      <c r="H2633" s="186" t="s">
        <v>160</v>
      </c>
      <c r="I2633" s="186" t="s">
        <v>160</v>
      </c>
      <c r="J2633" s="186" t="s">
        <v>160</v>
      </c>
      <c r="K2633" s="186" t="s">
        <v>160</v>
      </c>
      <c r="L2633" s="171">
        <v>0.4012</v>
      </c>
      <c r="M2633" s="172">
        <v>488</v>
      </c>
      <c r="N2633" s="173">
        <v>103.52</v>
      </c>
      <c r="O2633" s="173">
        <v>30.02</v>
      </c>
      <c r="Q2633" s="175">
        <v>24.52</v>
      </c>
      <c r="S2633" s="174">
        <f t="shared" si="80"/>
        <v>0.952824</v>
      </c>
      <c r="T2633" s="177">
        <f t="shared" si="81"/>
        <v>-1</v>
      </c>
      <c r="U2633" s="203">
        <v>2.68</v>
      </c>
      <c r="V2633" s="203">
        <v>2.92</v>
      </c>
      <c r="W2633" s="203">
        <v>3.33</v>
      </c>
      <c r="X2633" s="203">
        <v>3.87</v>
      </c>
      <c r="Y2633" s="203">
        <v>4.09</v>
      </c>
      <c r="Z2633" s="203">
        <v>3.92</v>
      </c>
      <c r="AA2633" s="203">
        <v>4</v>
      </c>
      <c r="AB2633" s="203">
        <v>3.7</v>
      </c>
      <c r="AC2633" s="203">
        <v>2.95</v>
      </c>
      <c r="AD2633" s="203">
        <v>2.67</v>
      </c>
      <c r="AE2633" s="203">
        <v>2.5</v>
      </c>
      <c r="AF2633" s="203">
        <v>2.5</v>
      </c>
      <c r="AG2633" s="179">
        <v>2.82443733575141</v>
      </c>
      <c r="AH2633" s="179">
        <v>3.07737202253512</v>
      </c>
      <c r="AI2633" s="179">
        <v>3.50946877912395</v>
      </c>
      <c r="AJ2633" s="179">
        <v>4.07857182438729</v>
      </c>
      <c r="AK2633" s="179">
        <v>4.31042862060569</v>
      </c>
      <c r="AL2633" s="179">
        <v>4.13126655080057</v>
      </c>
      <c r="AM2633" s="179">
        <v>4.2155781130618</v>
      </c>
      <c r="AN2633" s="179">
        <v>3.89940975458217</v>
      </c>
      <c r="AO2633" s="179">
        <v>3.10898885838308</v>
      </c>
      <c r="AP2633" s="179">
        <v>2.81389839046875</v>
      </c>
      <c r="AQ2633" s="179">
        <v>2.63473632066363</v>
      </c>
      <c r="AR2633" s="179">
        <v>2.63473632066363</v>
      </c>
      <c r="AS2633" s="177">
        <v>0.8</v>
      </c>
      <c r="AT2633" s="180">
        <v>1.02510964183667</v>
      </c>
      <c r="AU2633" s="181">
        <v>2626</v>
      </c>
    </row>
    <row r="2634" customHeight="1" spans="1:47">
      <c r="A2634" s="184" t="s">
        <v>2837</v>
      </c>
      <c r="B2634" s="185" t="s">
        <v>2987</v>
      </c>
      <c r="C2634" s="167" t="s">
        <v>2994</v>
      </c>
      <c r="D2634" s="186">
        <v>0</v>
      </c>
      <c r="E2634" s="186">
        <v>0.65</v>
      </c>
      <c r="F2634" s="186" t="s">
        <v>160</v>
      </c>
      <c r="G2634" s="186" t="s">
        <v>160</v>
      </c>
      <c r="H2634" s="186" t="s">
        <v>160</v>
      </c>
      <c r="I2634" s="186" t="s">
        <v>160</v>
      </c>
      <c r="J2634" s="186" t="s">
        <v>160</v>
      </c>
      <c r="K2634" s="186" t="s">
        <v>160</v>
      </c>
      <c r="L2634" s="171">
        <v>0.4012</v>
      </c>
      <c r="M2634" s="172">
        <v>397</v>
      </c>
      <c r="N2634" s="173">
        <v>103.85</v>
      </c>
      <c r="O2634" s="173">
        <v>29.83</v>
      </c>
      <c r="Q2634" s="175">
        <v>21.53</v>
      </c>
      <c r="S2634" s="174">
        <f t="shared" si="80"/>
        <v>0.90532</v>
      </c>
      <c r="T2634" s="177">
        <f t="shared" si="81"/>
        <v>-1</v>
      </c>
      <c r="U2634" s="203">
        <v>2.37</v>
      </c>
      <c r="V2634" s="203">
        <v>2.67</v>
      </c>
      <c r="W2634" s="203">
        <v>3.23</v>
      </c>
      <c r="X2634" s="203">
        <v>3.82</v>
      </c>
      <c r="Y2634" s="203">
        <v>4.02</v>
      </c>
      <c r="Z2634" s="203">
        <v>3.72</v>
      </c>
      <c r="AA2634" s="203">
        <v>4</v>
      </c>
      <c r="AB2634" s="203">
        <v>3.7</v>
      </c>
      <c r="AC2634" s="203">
        <v>2.86</v>
      </c>
      <c r="AD2634" s="203">
        <v>2.43</v>
      </c>
      <c r="AE2634" s="203">
        <v>2.21</v>
      </c>
      <c r="AF2634" s="203">
        <v>2.14</v>
      </c>
      <c r="AG2634" s="179">
        <v>2.46028471700614</v>
      </c>
      <c r="AH2634" s="179">
        <v>2.77171316219679</v>
      </c>
      <c r="AI2634" s="179">
        <v>3.35304625988601</v>
      </c>
      <c r="AJ2634" s="179">
        <v>3.96552220209429</v>
      </c>
      <c r="AK2634" s="179">
        <v>4.17314116555472</v>
      </c>
      <c r="AL2634" s="179">
        <v>3.86171272036407</v>
      </c>
      <c r="AM2634" s="179">
        <v>4.15237926920868</v>
      </c>
      <c r="AN2634" s="179">
        <v>3.84095082401803</v>
      </c>
      <c r="AO2634" s="179">
        <v>2.9689511774842</v>
      </c>
      <c r="AP2634" s="179">
        <v>2.52257040604427</v>
      </c>
      <c r="AQ2634" s="179">
        <v>2.29418954623779</v>
      </c>
      <c r="AR2634" s="179">
        <v>2.22152290902664</v>
      </c>
      <c r="AS2634" s="177">
        <v>0.8</v>
      </c>
      <c r="AT2634" s="180">
        <v>1.03532846189193</v>
      </c>
      <c r="AU2634" s="181">
        <v>2627</v>
      </c>
    </row>
    <row r="2635" customHeight="1" spans="1:47">
      <c r="A2635" s="184" t="s">
        <v>2837</v>
      </c>
      <c r="B2635" s="185" t="s">
        <v>2995</v>
      </c>
      <c r="C2635" s="167" t="s">
        <v>2996</v>
      </c>
      <c r="D2635" s="186">
        <v>0</v>
      </c>
      <c r="E2635" s="186">
        <v>0.65</v>
      </c>
      <c r="F2635" s="186" t="s">
        <v>160</v>
      </c>
      <c r="G2635" s="186" t="s">
        <v>160</v>
      </c>
      <c r="H2635" s="186" t="s">
        <v>160</v>
      </c>
      <c r="I2635" s="186" t="s">
        <v>160</v>
      </c>
      <c r="J2635" s="186" t="s">
        <v>160</v>
      </c>
      <c r="K2635" s="186" t="s">
        <v>160</v>
      </c>
      <c r="L2635" s="171">
        <v>0.4012</v>
      </c>
      <c r="M2635" s="172">
        <v>580</v>
      </c>
      <c r="N2635" s="173">
        <v>103</v>
      </c>
      <c r="O2635" s="173">
        <v>29.98</v>
      </c>
      <c r="Q2635" s="175">
        <v>21.68</v>
      </c>
      <c r="S2635" s="174">
        <f t="shared" ref="S2635:S2698" si="82">(U2635*31+V2635*28+W2635*31+X2635*30+Y2635*31+Z2635*30+AA2635*31+AB2635*31+AC2635*30+AD2635*31+AE2635*30+AF2635*31)*AS2635/1000</f>
        <v>0.90532</v>
      </c>
      <c r="T2635" s="177">
        <f t="shared" ref="T2635:T2698" si="83">P2635/S2635-1</f>
        <v>-1</v>
      </c>
      <c r="U2635" s="203">
        <v>2.37</v>
      </c>
      <c r="V2635" s="203">
        <v>2.67</v>
      </c>
      <c r="W2635" s="203">
        <v>3.23</v>
      </c>
      <c r="X2635" s="203">
        <v>3.82</v>
      </c>
      <c r="Y2635" s="203">
        <v>4.02</v>
      </c>
      <c r="Z2635" s="203">
        <v>3.72</v>
      </c>
      <c r="AA2635" s="203">
        <v>4</v>
      </c>
      <c r="AB2635" s="203">
        <v>3.7</v>
      </c>
      <c r="AC2635" s="203">
        <v>2.86</v>
      </c>
      <c r="AD2635" s="203">
        <v>2.43</v>
      </c>
      <c r="AE2635" s="203">
        <v>2.21</v>
      </c>
      <c r="AF2635" s="203">
        <v>2.14</v>
      </c>
      <c r="AG2635" s="179">
        <v>2.46275597578757</v>
      </c>
      <c r="AH2635" s="179">
        <v>2.77449723854549</v>
      </c>
      <c r="AI2635" s="179">
        <v>3.35641426236027</v>
      </c>
      <c r="AJ2635" s="179">
        <v>3.96950541245085</v>
      </c>
      <c r="AK2635" s="179">
        <v>4.17733292095613</v>
      </c>
      <c r="AL2635" s="179">
        <v>3.86559165819821</v>
      </c>
      <c r="AM2635" s="179">
        <v>4.1565501701056</v>
      </c>
      <c r="AN2635" s="179">
        <v>3.84480890734768</v>
      </c>
      <c r="AO2635" s="179">
        <v>2.9719333716255</v>
      </c>
      <c r="AP2635" s="179">
        <v>2.52510422833915</v>
      </c>
      <c r="AQ2635" s="179">
        <v>2.29649396898334</v>
      </c>
      <c r="AR2635" s="179">
        <v>2.2237543410065</v>
      </c>
      <c r="AS2635" s="177">
        <v>0.8</v>
      </c>
      <c r="AT2635" s="180">
        <v>1.09801618899767</v>
      </c>
      <c r="AU2635" s="181">
        <v>2628</v>
      </c>
    </row>
    <row r="2636" customHeight="1" spans="1:47">
      <c r="A2636" s="184" t="s">
        <v>2837</v>
      </c>
      <c r="B2636" s="185" t="s">
        <v>2995</v>
      </c>
      <c r="C2636" s="167" t="s">
        <v>2997</v>
      </c>
      <c r="D2636" s="186">
        <v>0</v>
      </c>
      <c r="E2636" s="186">
        <v>0.65</v>
      </c>
      <c r="F2636" s="186" t="s">
        <v>160</v>
      </c>
      <c r="G2636" s="186" t="s">
        <v>160</v>
      </c>
      <c r="H2636" s="186" t="s">
        <v>160</v>
      </c>
      <c r="I2636" s="186" t="s">
        <v>160</v>
      </c>
      <c r="J2636" s="186" t="s">
        <v>160</v>
      </c>
      <c r="K2636" s="186" t="s">
        <v>160</v>
      </c>
      <c r="L2636" s="171">
        <v>0.4012</v>
      </c>
      <c r="M2636" s="172">
        <v>566</v>
      </c>
      <c r="N2636" s="173">
        <v>103</v>
      </c>
      <c r="O2636" s="173">
        <v>29.98</v>
      </c>
      <c r="Q2636" s="175">
        <v>21.68</v>
      </c>
      <c r="S2636" s="174">
        <f t="shared" si="82"/>
        <v>0.90532</v>
      </c>
      <c r="T2636" s="177">
        <f t="shared" si="83"/>
        <v>-1</v>
      </c>
      <c r="U2636" s="203">
        <v>2.37</v>
      </c>
      <c r="V2636" s="203">
        <v>2.67</v>
      </c>
      <c r="W2636" s="203">
        <v>3.23</v>
      </c>
      <c r="X2636" s="203">
        <v>3.82</v>
      </c>
      <c r="Y2636" s="203">
        <v>4.02</v>
      </c>
      <c r="Z2636" s="203">
        <v>3.72</v>
      </c>
      <c r="AA2636" s="203">
        <v>4</v>
      </c>
      <c r="AB2636" s="203">
        <v>3.7</v>
      </c>
      <c r="AC2636" s="203">
        <v>2.86</v>
      </c>
      <c r="AD2636" s="203">
        <v>2.43</v>
      </c>
      <c r="AE2636" s="203">
        <v>2.21</v>
      </c>
      <c r="AF2636" s="203">
        <v>2.14</v>
      </c>
      <c r="AG2636" s="179">
        <v>2.46275597578757</v>
      </c>
      <c r="AH2636" s="179">
        <v>2.77449723854549</v>
      </c>
      <c r="AI2636" s="179">
        <v>3.35641426236027</v>
      </c>
      <c r="AJ2636" s="179">
        <v>3.96950541245085</v>
      </c>
      <c r="AK2636" s="179">
        <v>4.17733292095613</v>
      </c>
      <c r="AL2636" s="179">
        <v>3.86559165819821</v>
      </c>
      <c r="AM2636" s="179">
        <v>4.1565501701056</v>
      </c>
      <c r="AN2636" s="179">
        <v>3.84480890734768</v>
      </c>
      <c r="AO2636" s="179">
        <v>2.9719333716255</v>
      </c>
      <c r="AP2636" s="179">
        <v>2.52510422833915</v>
      </c>
      <c r="AQ2636" s="179">
        <v>2.29649396898334</v>
      </c>
      <c r="AR2636" s="179">
        <v>2.2237543410065</v>
      </c>
      <c r="AS2636" s="177">
        <v>0.8</v>
      </c>
      <c r="AT2636" s="180">
        <v>1.09801618899767</v>
      </c>
      <c r="AU2636" s="181">
        <v>2629</v>
      </c>
    </row>
    <row r="2637" customHeight="1" spans="1:47">
      <c r="A2637" s="184" t="s">
        <v>2837</v>
      </c>
      <c r="B2637" s="185" t="s">
        <v>2995</v>
      </c>
      <c r="C2637" s="167" t="s">
        <v>2998</v>
      </c>
      <c r="D2637" s="186">
        <v>0</v>
      </c>
      <c r="E2637" s="186">
        <v>0.65</v>
      </c>
      <c r="F2637" s="186" t="s">
        <v>160</v>
      </c>
      <c r="G2637" s="186" t="s">
        <v>160</v>
      </c>
      <c r="H2637" s="186" t="s">
        <v>160</v>
      </c>
      <c r="I2637" s="186" t="s">
        <v>160</v>
      </c>
      <c r="J2637" s="186" t="s">
        <v>160</v>
      </c>
      <c r="K2637" s="186" t="s">
        <v>160</v>
      </c>
      <c r="L2637" s="171">
        <v>0.4012</v>
      </c>
      <c r="M2637" s="172">
        <v>626</v>
      </c>
      <c r="N2637" s="173">
        <v>103.12</v>
      </c>
      <c r="O2637" s="173">
        <v>30.08</v>
      </c>
      <c r="Q2637" s="175">
        <v>24.58</v>
      </c>
      <c r="S2637" s="174">
        <f t="shared" si="82"/>
        <v>0.952824</v>
      </c>
      <c r="T2637" s="177">
        <f t="shared" si="83"/>
        <v>-1</v>
      </c>
      <c r="U2637" s="203">
        <v>2.68</v>
      </c>
      <c r="V2637" s="203">
        <v>2.92</v>
      </c>
      <c r="W2637" s="203">
        <v>3.33</v>
      </c>
      <c r="X2637" s="203">
        <v>3.87</v>
      </c>
      <c r="Y2637" s="203">
        <v>4.09</v>
      </c>
      <c r="Z2637" s="203">
        <v>3.92</v>
      </c>
      <c r="AA2637" s="203">
        <v>4</v>
      </c>
      <c r="AB2637" s="203">
        <v>3.7</v>
      </c>
      <c r="AC2637" s="203">
        <v>2.95</v>
      </c>
      <c r="AD2637" s="203">
        <v>2.67</v>
      </c>
      <c r="AE2637" s="203">
        <v>2.5</v>
      </c>
      <c r="AF2637" s="203">
        <v>2.5</v>
      </c>
      <c r="AG2637" s="179">
        <v>2.82529239397832</v>
      </c>
      <c r="AH2637" s="179">
        <v>3.07830365314056</v>
      </c>
      <c r="AI2637" s="179">
        <v>3.51053122087605</v>
      </c>
      <c r="AJ2637" s="179">
        <v>4.07980655399108</v>
      </c>
      <c r="AK2637" s="179">
        <v>4.31173354155647</v>
      </c>
      <c r="AL2637" s="179">
        <v>4.13251723298321</v>
      </c>
      <c r="AM2637" s="179">
        <v>4.21685431937063</v>
      </c>
      <c r="AN2637" s="179">
        <v>3.90059024541783</v>
      </c>
      <c r="AO2637" s="179">
        <v>3.10993006053584</v>
      </c>
      <c r="AP2637" s="179">
        <v>2.81475025817989</v>
      </c>
      <c r="AQ2637" s="179">
        <v>2.63553394960664</v>
      </c>
      <c r="AR2637" s="179">
        <v>2.63553394960664</v>
      </c>
      <c r="AS2637" s="177">
        <v>0.8</v>
      </c>
      <c r="AT2637" s="180">
        <v>1.09711680023831</v>
      </c>
      <c r="AU2637" s="181">
        <v>2630</v>
      </c>
    </row>
    <row r="2638" customHeight="1" spans="1:47">
      <c r="A2638" s="184" t="s">
        <v>2837</v>
      </c>
      <c r="B2638" s="185" t="s">
        <v>2995</v>
      </c>
      <c r="C2638" s="167" t="s">
        <v>2999</v>
      </c>
      <c r="D2638" s="186">
        <v>0</v>
      </c>
      <c r="E2638" s="186">
        <v>0.65</v>
      </c>
      <c r="F2638" s="186" t="s">
        <v>160</v>
      </c>
      <c r="G2638" s="186" t="s">
        <v>160</v>
      </c>
      <c r="H2638" s="186" t="s">
        <v>160</v>
      </c>
      <c r="I2638" s="186" t="s">
        <v>160</v>
      </c>
      <c r="J2638" s="186" t="s">
        <v>160</v>
      </c>
      <c r="K2638" s="186" t="s">
        <v>160</v>
      </c>
      <c r="L2638" s="171">
        <v>0.4012</v>
      </c>
      <c r="M2638" s="172">
        <v>759</v>
      </c>
      <c r="N2638" s="173">
        <v>102.85</v>
      </c>
      <c r="O2638" s="173">
        <v>29.8</v>
      </c>
      <c r="Q2638" s="175">
        <v>27.7</v>
      </c>
      <c r="S2638" s="174">
        <f t="shared" si="82"/>
        <v>1.094072</v>
      </c>
      <c r="T2638" s="177">
        <f t="shared" si="83"/>
        <v>-1</v>
      </c>
      <c r="U2638" s="203">
        <v>3.2</v>
      </c>
      <c r="V2638" s="203">
        <v>3.61</v>
      </c>
      <c r="W2638" s="203">
        <v>4</v>
      </c>
      <c r="X2638" s="203">
        <v>4.38</v>
      </c>
      <c r="Y2638" s="203">
        <v>4.46</v>
      </c>
      <c r="Z2638" s="203">
        <v>4.21</v>
      </c>
      <c r="AA2638" s="203">
        <v>4.32</v>
      </c>
      <c r="AB2638" s="203">
        <v>4.06</v>
      </c>
      <c r="AC2638" s="203">
        <v>3.49</v>
      </c>
      <c r="AD2638" s="203">
        <v>3.26</v>
      </c>
      <c r="AE2638" s="203">
        <v>2.95</v>
      </c>
      <c r="AF2638" s="203">
        <v>3.01</v>
      </c>
      <c r="AG2638" s="179">
        <v>3.44503250243128</v>
      </c>
      <c r="AH2638" s="179">
        <v>3.88642729180529</v>
      </c>
      <c r="AI2638" s="179">
        <v>4.30629062803911</v>
      </c>
      <c r="AJ2638" s="179">
        <v>4.71538823770282</v>
      </c>
      <c r="AK2638" s="179">
        <v>4.8015140502636</v>
      </c>
      <c r="AL2638" s="179">
        <v>4.53237088601116</v>
      </c>
      <c r="AM2638" s="179">
        <v>4.65079387828223</v>
      </c>
      <c r="AN2638" s="179">
        <v>4.37088498745969</v>
      </c>
      <c r="AO2638" s="179">
        <v>3.75723857296412</v>
      </c>
      <c r="AP2638" s="179">
        <v>3.50962686185187</v>
      </c>
      <c r="AQ2638" s="179">
        <v>3.17588933817884</v>
      </c>
      <c r="AR2638" s="179">
        <v>3.24048369759943</v>
      </c>
      <c r="AS2638" s="177">
        <v>0.8</v>
      </c>
      <c r="AT2638" s="180">
        <v>1.0956789239415</v>
      </c>
      <c r="AU2638" s="181">
        <v>2631</v>
      </c>
    </row>
    <row r="2639" customHeight="1" spans="1:47">
      <c r="A2639" s="184" t="s">
        <v>2837</v>
      </c>
      <c r="B2639" s="185" t="s">
        <v>2995</v>
      </c>
      <c r="C2639" s="167" t="s">
        <v>3000</v>
      </c>
      <c r="D2639" s="186">
        <v>0</v>
      </c>
      <c r="E2639" s="186">
        <v>0.65</v>
      </c>
      <c r="F2639" s="186" t="s">
        <v>160</v>
      </c>
      <c r="G2639" s="186" t="s">
        <v>160</v>
      </c>
      <c r="H2639" s="186" t="s">
        <v>160</v>
      </c>
      <c r="I2639" s="186" t="s">
        <v>160</v>
      </c>
      <c r="J2639" s="186" t="s">
        <v>160</v>
      </c>
      <c r="K2639" s="186" t="s">
        <v>160</v>
      </c>
      <c r="L2639" s="171">
        <v>0.4012</v>
      </c>
      <c r="M2639" s="172">
        <v>996</v>
      </c>
      <c r="N2639" s="173">
        <v>102.65</v>
      </c>
      <c r="O2639" s="173">
        <v>29.35</v>
      </c>
      <c r="Q2639" s="175">
        <v>27.15</v>
      </c>
      <c r="S2639" s="174">
        <f t="shared" si="82"/>
        <v>1.094072</v>
      </c>
      <c r="T2639" s="177">
        <f t="shared" si="83"/>
        <v>-1</v>
      </c>
      <c r="U2639" s="203">
        <v>3.2</v>
      </c>
      <c r="V2639" s="203">
        <v>3.61</v>
      </c>
      <c r="W2639" s="203">
        <v>4</v>
      </c>
      <c r="X2639" s="203">
        <v>4.38</v>
      </c>
      <c r="Y2639" s="203">
        <v>4.46</v>
      </c>
      <c r="Z2639" s="203">
        <v>4.21</v>
      </c>
      <c r="AA2639" s="203">
        <v>4.32</v>
      </c>
      <c r="AB2639" s="203">
        <v>4.06</v>
      </c>
      <c r="AC2639" s="203">
        <v>3.49</v>
      </c>
      <c r="AD2639" s="203">
        <v>3.26</v>
      </c>
      <c r="AE2639" s="203">
        <v>2.95</v>
      </c>
      <c r="AF2639" s="203">
        <v>3.01</v>
      </c>
      <c r="AG2639" s="179">
        <v>3.43134418941349</v>
      </c>
      <c r="AH2639" s="179">
        <v>3.8709851636821</v>
      </c>
      <c r="AI2639" s="179">
        <v>4.28918023676687</v>
      </c>
      <c r="AJ2639" s="179">
        <v>4.69665235925972</v>
      </c>
      <c r="AK2639" s="179">
        <v>4.78243596399506</v>
      </c>
      <c r="AL2639" s="179">
        <v>4.51436219919713</v>
      </c>
      <c r="AM2639" s="179">
        <v>4.63231465570822</v>
      </c>
      <c r="AN2639" s="179">
        <v>4.35351794031837</v>
      </c>
      <c r="AO2639" s="179">
        <v>3.74230975657909</v>
      </c>
      <c r="AP2639" s="179">
        <v>3.495681892965</v>
      </c>
      <c r="AQ2639" s="179">
        <v>3.16327042461557</v>
      </c>
      <c r="AR2639" s="179">
        <v>3.22760812816707</v>
      </c>
      <c r="AS2639" s="177">
        <v>0.8</v>
      </c>
      <c r="AT2639" s="180">
        <v>1.09128331906352</v>
      </c>
      <c r="AU2639" s="181">
        <v>2632</v>
      </c>
    </row>
    <row r="2640" customHeight="1" spans="1:47">
      <c r="A2640" s="184" t="s">
        <v>2837</v>
      </c>
      <c r="B2640" s="185" t="s">
        <v>2995</v>
      </c>
      <c r="C2640" s="167" t="s">
        <v>3001</v>
      </c>
      <c r="D2640" s="186">
        <v>0</v>
      </c>
      <c r="E2640" s="186">
        <v>0.65</v>
      </c>
      <c r="F2640" s="186" t="s">
        <v>160</v>
      </c>
      <c r="G2640" s="186" t="s">
        <v>160</v>
      </c>
      <c r="H2640" s="186" t="s">
        <v>160</v>
      </c>
      <c r="I2640" s="186" t="s">
        <v>160</v>
      </c>
      <c r="J2640" s="186" t="s">
        <v>160</v>
      </c>
      <c r="K2640" s="186" t="s">
        <v>160</v>
      </c>
      <c r="L2640" s="171">
        <v>0.4012</v>
      </c>
      <c r="M2640" s="172">
        <v>951</v>
      </c>
      <c r="N2640" s="173">
        <v>102.37</v>
      </c>
      <c r="O2640" s="173">
        <v>29.23</v>
      </c>
      <c r="Q2640" s="175">
        <v>26.93</v>
      </c>
      <c r="S2640" s="174">
        <f t="shared" si="82"/>
        <v>1.094072</v>
      </c>
      <c r="T2640" s="177">
        <f t="shared" si="83"/>
        <v>-1</v>
      </c>
      <c r="U2640" s="203">
        <v>3.2</v>
      </c>
      <c r="V2640" s="203">
        <v>3.61</v>
      </c>
      <c r="W2640" s="203">
        <v>4</v>
      </c>
      <c r="X2640" s="203">
        <v>4.38</v>
      </c>
      <c r="Y2640" s="203">
        <v>4.46</v>
      </c>
      <c r="Z2640" s="203">
        <v>4.21</v>
      </c>
      <c r="AA2640" s="203">
        <v>4.32</v>
      </c>
      <c r="AB2640" s="203">
        <v>4.06</v>
      </c>
      <c r="AC2640" s="203">
        <v>3.49</v>
      </c>
      <c r="AD2640" s="203">
        <v>3.26</v>
      </c>
      <c r="AE2640" s="203">
        <v>2.95</v>
      </c>
      <c r="AF2640" s="203">
        <v>3.01</v>
      </c>
      <c r="AG2640" s="179">
        <v>3.42750678200338</v>
      </c>
      <c r="AH2640" s="179">
        <v>3.86665608844756</v>
      </c>
      <c r="AI2640" s="179">
        <v>4.28438347750422</v>
      </c>
      <c r="AJ2640" s="179">
        <v>4.69139990786713</v>
      </c>
      <c r="AK2640" s="179">
        <v>4.77708757741721</v>
      </c>
      <c r="AL2640" s="179">
        <v>4.5093136100732</v>
      </c>
      <c r="AM2640" s="179">
        <v>4.62713415570456</v>
      </c>
      <c r="AN2640" s="179">
        <v>4.34864922966679</v>
      </c>
      <c r="AO2640" s="179">
        <v>3.73812458412244</v>
      </c>
      <c r="AP2640" s="179">
        <v>3.49177253416594</v>
      </c>
      <c r="AQ2640" s="179">
        <v>3.15973281465937</v>
      </c>
      <c r="AR2640" s="179">
        <v>3.22399856682193</v>
      </c>
      <c r="AS2640" s="177">
        <v>0.8</v>
      </c>
      <c r="AT2640" s="180">
        <v>1.09989614251744</v>
      </c>
      <c r="AU2640" s="181">
        <v>2633</v>
      </c>
    </row>
    <row r="2641" customHeight="1" spans="1:47">
      <c r="A2641" s="184" t="s">
        <v>2837</v>
      </c>
      <c r="B2641" s="185" t="s">
        <v>2995</v>
      </c>
      <c r="C2641" s="167" t="s">
        <v>3002</v>
      </c>
      <c r="D2641" s="186">
        <v>0</v>
      </c>
      <c r="E2641" s="186">
        <v>0.65</v>
      </c>
      <c r="F2641" s="186" t="s">
        <v>160</v>
      </c>
      <c r="G2641" s="186" t="s">
        <v>160</v>
      </c>
      <c r="H2641" s="186" t="s">
        <v>160</v>
      </c>
      <c r="I2641" s="186" t="s">
        <v>160</v>
      </c>
      <c r="J2641" s="186" t="s">
        <v>160</v>
      </c>
      <c r="K2641" s="186" t="s">
        <v>160</v>
      </c>
      <c r="L2641" s="171">
        <v>0.4012</v>
      </c>
      <c r="M2641" s="172">
        <v>768</v>
      </c>
      <c r="N2641" s="173">
        <v>102.75</v>
      </c>
      <c r="O2641" s="173">
        <v>30.07</v>
      </c>
      <c r="Q2641" s="175">
        <v>29.87</v>
      </c>
      <c r="S2641" s="174">
        <f t="shared" si="82"/>
        <v>1.246528</v>
      </c>
      <c r="T2641" s="177">
        <f t="shared" si="83"/>
        <v>-1</v>
      </c>
      <c r="U2641" s="203">
        <v>3.61</v>
      </c>
      <c r="V2641" s="203">
        <v>4.11</v>
      </c>
      <c r="W2641" s="203">
        <v>4.52</v>
      </c>
      <c r="X2641" s="203">
        <v>5.03</v>
      </c>
      <c r="Y2641" s="203">
        <v>5.2</v>
      </c>
      <c r="Z2641" s="203">
        <v>4.87</v>
      </c>
      <c r="AA2641" s="203">
        <v>4.81</v>
      </c>
      <c r="AB2641" s="203">
        <v>4.45</v>
      </c>
      <c r="AC2641" s="203">
        <v>3.92</v>
      </c>
      <c r="AD2641" s="203">
        <v>3.74</v>
      </c>
      <c r="AE2641" s="203">
        <v>3.51</v>
      </c>
      <c r="AF2641" s="203">
        <v>3.45</v>
      </c>
      <c r="AG2641" s="179">
        <v>3.95499993582174</v>
      </c>
      <c r="AH2641" s="179">
        <v>4.50278386045079</v>
      </c>
      <c r="AI2641" s="179">
        <v>4.95196667864661</v>
      </c>
      <c r="AJ2641" s="179">
        <v>5.51070628176824</v>
      </c>
      <c r="AK2641" s="179">
        <v>5.69695281614212</v>
      </c>
      <c r="AL2641" s="179">
        <v>5.33541542588694</v>
      </c>
      <c r="AM2641" s="179">
        <v>5.26968135493146</v>
      </c>
      <c r="AN2641" s="179">
        <v>4.87527692919854</v>
      </c>
      <c r="AO2641" s="179">
        <v>4.29462596909175</v>
      </c>
      <c r="AP2641" s="179">
        <v>4.09742375622529</v>
      </c>
      <c r="AQ2641" s="179">
        <v>3.84544315089593</v>
      </c>
      <c r="AR2641" s="179">
        <v>3.77970907994044</v>
      </c>
      <c r="AS2641" s="177">
        <v>0.8</v>
      </c>
      <c r="AT2641" s="180">
        <v>1.05461106559352</v>
      </c>
      <c r="AU2641" s="181">
        <v>2634</v>
      </c>
    </row>
    <row r="2642" customHeight="1" spans="1:47">
      <c r="A2642" s="184" t="s">
        <v>2837</v>
      </c>
      <c r="B2642" s="185" t="s">
        <v>2995</v>
      </c>
      <c r="C2642" s="167" t="s">
        <v>3003</v>
      </c>
      <c r="D2642" s="186">
        <v>0</v>
      </c>
      <c r="E2642" s="186">
        <v>0.65</v>
      </c>
      <c r="F2642" s="186" t="s">
        <v>160</v>
      </c>
      <c r="G2642" s="186" t="s">
        <v>160</v>
      </c>
      <c r="H2642" s="186" t="s">
        <v>160</v>
      </c>
      <c r="I2642" s="186" t="s">
        <v>160</v>
      </c>
      <c r="J2642" s="186" t="s">
        <v>160</v>
      </c>
      <c r="K2642" s="186" t="s">
        <v>160</v>
      </c>
      <c r="L2642" s="171">
        <v>0.4012</v>
      </c>
      <c r="M2642" s="172">
        <v>681</v>
      </c>
      <c r="N2642" s="173">
        <v>102.92</v>
      </c>
      <c r="O2642" s="173">
        <v>30.15</v>
      </c>
      <c r="Q2642" s="175">
        <v>29.95</v>
      </c>
      <c r="S2642" s="174">
        <f t="shared" si="82"/>
        <v>1.246528</v>
      </c>
      <c r="T2642" s="177">
        <f t="shared" si="83"/>
        <v>-1</v>
      </c>
      <c r="U2642" s="203">
        <v>3.61</v>
      </c>
      <c r="V2642" s="203">
        <v>4.11</v>
      </c>
      <c r="W2642" s="203">
        <v>4.52</v>
      </c>
      <c r="X2642" s="203">
        <v>5.03</v>
      </c>
      <c r="Y2642" s="203">
        <v>5.2</v>
      </c>
      <c r="Z2642" s="203">
        <v>4.87</v>
      </c>
      <c r="AA2642" s="203">
        <v>4.81</v>
      </c>
      <c r="AB2642" s="203">
        <v>4.45</v>
      </c>
      <c r="AC2642" s="203">
        <v>3.92</v>
      </c>
      <c r="AD2642" s="203">
        <v>3.74</v>
      </c>
      <c r="AE2642" s="203">
        <v>3.51</v>
      </c>
      <c r="AF2642" s="203">
        <v>3.45</v>
      </c>
      <c r="AG2642" s="179">
        <v>3.95884588232274</v>
      </c>
      <c r="AH2642" s="179">
        <v>4.50716248652257</v>
      </c>
      <c r="AI2642" s="179">
        <v>4.95678210196642</v>
      </c>
      <c r="AJ2642" s="179">
        <v>5.51606503825024</v>
      </c>
      <c r="AK2642" s="179">
        <v>5.70249268367818</v>
      </c>
      <c r="AL2642" s="179">
        <v>5.3406037249063</v>
      </c>
      <c r="AM2642" s="179">
        <v>5.27480573240232</v>
      </c>
      <c r="AN2642" s="179">
        <v>4.88001777737845</v>
      </c>
      <c r="AO2642" s="179">
        <v>4.29880217692663</v>
      </c>
      <c r="AP2642" s="179">
        <v>4.10140819941469</v>
      </c>
      <c r="AQ2642" s="179">
        <v>3.84918256148277</v>
      </c>
      <c r="AR2642" s="179">
        <v>3.7833845689788</v>
      </c>
      <c r="AS2642" s="177">
        <v>0.8</v>
      </c>
      <c r="AT2642" s="180">
        <v>1.07096277402122</v>
      </c>
      <c r="AU2642" s="181">
        <v>2635</v>
      </c>
    </row>
    <row r="2643" customHeight="1" spans="1:47">
      <c r="A2643" s="184" t="s">
        <v>2837</v>
      </c>
      <c r="B2643" s="185" t="s">
        <v>2995</v>
      </c>
      <c r="C2643" s="167" t="s">
        <v>3004</v>
      </c>
      <c r="D2643" s="186">
        <v>0</v>
      </c>
      <c r="E2643" s="186">
        <v>0.65</v>
      </c>
      <c r="F2643" s="186" t="s">
        <v>160</v>
      </c>
      <c r="G2643" s="186" t="s">
        <v>160</v>
      </c>
      <c r="H2643" s="186" t="s">
        <v>160</v>
      </c>
      <c r="I2643" s="186" t="s">
        <v>160</v>
      </c>
      <c r="J2643" s="186" t="s">
        <v>160</v>
      </c>
      <c r="K2643" s="186" t="s">
        <v>160</v>
      </c>
      <c r="L2643" s="171">
        <v>0.4012</v>
      </c>
      <c r="M2643" s="172">
        <v>1062</v>
      </c>
      <c r="N2643" s="173">
        <v>102.82</v>
      </c>
      <c r="O2643" s="173">
        <v>30.37</v>
      </c>
      <c r="Q2643" s="175">
        <v>30.27</v>
      </c>
      <c r="S2643" s="174">
        <f t="shared" si="82"/>
        <v>1.246528</v>
      </c>
      <c r="T2643" s="177">
        <f t="shared" si="83"/>
        <v>-1</v>
      </c>
      <c r="U2643" s="203">
        <v>3.61</v>
      </c>
      <c r="V2643" s="203">
        <v>4.11</v>
      </c>
      <c r="W2643" s="203">
        <v>4.52</v>
      </c>
      <c r="X2643" s="203">
        <v>5.03</v>
      </c>
      <c r="Y2643" s="203">
        <v>5.2</v>
      </c>
      <c r="Z2643" s="203">
        <v>4.87</v>
      </c>
      <c r="AA2643" s="203">
        <v>4.81</v>
      </c>
      <c r="AB2643" s="203">
        <v>4.45</v>
      </c>
      <c r="AC2643" s="203">
        <v>3.92</v>
      </c>
      <c r="AD2643" s="203">
        <v>3.74</v>
      </c>
      <c r="AE2643" s="203">
        <v>3.51</v>
      </c>
      <c r="AF2643" s="203">
        <v>3.45</v>
      </c>
      <c r="AG2643" s="179">
        <v>3.96818272834625</v>
      </c>
      <c r="AH2643" s="179">
        <v>4.5177925245161</v>
      </c>
      <c r="AI2643" s="179">
        <v>4.96847255737536</v>
      </c>
      <c r="AJ2643" s="179">
        <v>5.5290745494686</v>
      </c>
      <c r="AK2643" s="179">
        <v>5.71594188016635</v>
      </c>
      <c r="AL2643" s="179">
        <v>5.35319941469425</v>
      </c>
      <c r="AM2643" s="179">
        <v>5.28724623915387</v>
      </c>
      <c r="AN2643" s="179">
        <v>4.89152718591159</v>
      </c>
      <c r="AO2643" s="179">
        <v>4.30894080197156</v>
      </c>
      <c r="AP2643" s="179">
        <v>4.11108127535041</v>
      </c>
      <c r="AQ2643" s="179">
        <v>3.85826076911229</v>
      </c>
      <c r="AR2643" s="179">
        <v>3.7923075935719</v>
      </c>
      <c r="AS2643" s="177">
        <v>0.8</v>
      </c>
      <c r="AT2643" s="180">
        <v>1.06342688065991</v>
      </c>
      <c r="AU2643" s="181">
        <v>2636</v>
      </c>
    </row>
    <row r="2644" customHeight="1" spans="1:47">
      <c r="A2644" s="184" t="s">
        <v>2837</v>
      </c>
      <c r="B2644" s="185" t="s">
        <v>3005</v>
      </c>
      <c r="C2644" s="167" t="s">
        <v>3006</v>
      </c>
      <c r="D2644" s="186">
        <v>0</v>
      </c>
      <c r="E2644" s="186">
        <v>0.65</v>
      </c>
      <c r="F2644" s="186" t="s">
        <v>160</v>
      </c>
      <c r="G2644" s="186" t="s">
        <v>160</v>
      </c>
      <c r="H2644" s="186" t="s">
        <v>160</v>
      </c>
      <c r="I2644" s="186" t="s">
        <v>160</v>
      </c>
      <c r="J2644" s="186" t="s">
        <v>160</v>
      </c>
      <c r="K2644" s="186" t="s">
        <v>160</v>
      </c>
      <c r="L2644" s="171">
        <v>0.4012</v>
      </c>
      <c r="M2644" s="172">
        <v>2861</v>
      </c>
      <c r="N2644" s="173">
        <v>101.97</v>
      </c>
      <c r="O2644" s="173">
        <v>30.05</v>
      </c>
      <c r="Q2644" s="175">
        <v>31.15</v>
      </c>
      <c r="S2644" s="174">
        <f t="shared" si="82"/>
        <v>1.386424</v>
      </c>
      <c r="T2644" s="177">
        <f t="shared" si="83"/>
        <v>-1</v>
      </c>
      <c r="U2644" s="203">
        <v>3.99</v>
      </c>
      <c r="V2644" s="203">
        <v>4.56</v>
      </c>
      <c r="W2644" s="203">
        <v>4.93</v>
      </c>
      <c r="X2644" s="203">
        <v>5.44</v>
      </c>
      <c r="Y2644" s="203">
        <v>5.75</v>
      </c>
      <c r="Z2644" s="203">
        <v>5.42</v>
      </c>
      <c r="AA2644" s="203">
        <v>5.31</v>
      </c>
      <c r="AB2644" s="203">
        <v>4.9</v>
      </c>
      <c r="AC2644" s="203">
        <v>4.48</v>
      </c>
      <c r="AD2644" s="203">
        <v>4.37</v>
      </c>
      <c r="AE2644" s="203">
        <v>4.02</v>
      </c>
      <c r="AF2644" s="203">
        <v>3.8</v>
      </c>
      <c r="AG2644" s="179">
        <v>4.43105658874919</v>
      </c>
      <c r="AH2644" s="179">
        <v>5.06406467285621</v>
      </c>
      <c r="AI2644" s="179">
        <v>5.47496465727656</v>
      </c>
      <c r="AJ2644" s="179">
        <v>6.04134031147759</v>
      </c>
      <c r="AK2644" s="179">
        <v>6.38560786599193</v>
      </c>
      <c r="AL2644" s="179">
        <v>6.01912950150892</v>
      </c>
      <c r="AM2644" s="179">
        <v>5.89697004668125</v>
      </c>
      <c r="AN2644" s="179">
        <v>5.44164844232356</v>
      </c>
      <c r="AO2644" s="179">
        <v>4.97522143298154</v>
      </c>
      <c r="AP2644" s="179">
        <v>4.85306197815387</v>
      </c>
      <c r="AQ2644" s="179">
        <v>4.46437280370219</v>
      </c>
      <c r="AR2644" s="179">
        <v>4.22005389404684</v>
      </c>
      <c r="AS2644" s="177">
        <v>0.8</v>
      </c>
      <c r="AT2644" s="180">
        <v>1.05065444014296</v>
      </c>
      <c r="AU2644" s="181">
        <v>2637</v>
      </c>
    </row>
    <row r="2645" customHeight="1" spans="1:47">
      <c r="A2645" s="184" t="s">
        <v>2837</v>
      </c>
      <c r="B2645" s="185" t="s">
        <v>3005</v>
      </c>
      <c r="C2645" s="167" t="s">
        <v>3007</v>
      </c>
      <c r="D2645" s="186">
        <v>0</v>
      </c>
      <c r="E2645" s="186">
        <v>0.65</v>
      </c>
      <c r="F2645" s="186" t="s">
        <v>160</v>
      </c>
      <c r="G2645" s="186" t="s">
        <v>160</v>
      </c>
      <c r="H2645" s="186" t="s">
        <v>160</v>
      </c>
      <c r="I2645" s="186" t="s">
        <v>160</v>
      </c>
      <c r="J2645" s="186" t="s">
        <v>160</v>
      </c>
      <c r="K2645" s="186" t="s">
        <v>160</v>
      </c>
      <c r="L2645" s="171">
        <v>0.4012</v>
      </c>
      <c r="M2645" s="172">
        <v>1349</v>
      </c>
      <c r="N2645" s="173">
        <v>102.23</v>
      </c>
      <c r="O2645" s="173">
        <v>29.92</v>
      </c>
      <c r="Q2645" s="175">
        <v>27.92</v>
      </c>
      <c r="S2645" s="174">
        <f t="shared" si="82"/>
        <v>1.094072</v>
      </c>
      <c r="T2645" s="177">
        <f t="shared" si="83"/>
        <v>-1</v>
      </c>
      <c r="U2645" s="203">
        <v>3.2</v>
      </c>
      <c r="V2645" s="203">
        <v>3.61</v>
      </c>
      <c r="W2645" s="203">
        <v>4</v>
      </c>
      <c r="X2645" s="203">
        <v>4.38</v>
      </c>
      <c r="Y2645" s="203">
        <v>4.46</v>
      </c>
      <c r="Z2645" s="203">
        <v>4.21</v>
      </c>
      <c r="AA2645" s="203">
        <v>4.32</v>
      </c>
      <c r="AB2645" s="203">
        <v>4.06</v>
      </c>
      <c r="AC2645" s="203">
        <v>3.49</v>
      </c>
      <c r="AD2645" s="203">
        <v>3.26</v>
      </c>
      <c r="AE2645" s="203">
        <v>2.95</v>
      </c>
      <c r="AF2645" s="203">
        <v>3.01</v>
      </c>
      <c r="AG2645" s="179">
        <v>3.44840193332797</v>
      </c>
      <c r="AH2645" s="179">
        <v>3.89022843103562</v>
      </c>
      <c r="AI2645" s="179">
        <v>4.31050241665996</v>
      </c>
      <c r="AJ2645" s="179">
        <v>4.72000014624266</v>
      </c>
      <c r="AK2645" s="179">
        <v>4.80621019457586</v>
      </c>
      <c r="AL2645" s="179">
        <v>4.53680379353461</v>
      </c>
      <c r="AM2645" s="179">
        <v>4.65534260999276</v>
      </c>
      <c r="AN2645" s="179">
        <v>4.37515995290986</v>
      </c>
      <c r="AO2645" s="179">
        <v>3.76091335853582</v>
      </c>
      <c r="AP2645" s="179">
        <v>3.51305946957787</v>
      </c>
      <c r="AQ2645" s="179">
        <v>3.17899553228672</v>
      </c>
      <c r="AR2645" s="179">
        <v>3.24365306853662</v>
      </c>
      <c r="AS2645" s="177">
        <v>0.8</v>
      </c>
      <c r="AT2645" s="180">
        <v>1.06244072814748</v>
      </c>
      <c r="AU2645" s="181">
        <v>2638</v>
      </c>
    </row>
    <row r="2646" customHeight="1" spans="1:47">
      <c r="A2646" s="184" t="s">
        <v>2837</v>
      </c>
      <c r="B2646" s="185" t="s">
        <v>3005</v>
      </c>
      <c r="C2646" s="167" t="s">
        <v>3008</v>
      </c>
      <c r="D2646" s="186">
        <v>0</v>
      </c>
      <c r="E2646" s="186">
        <v>0.65</v>
      </c>
      <c r="F2646" s="186" t="s">
        <v>160</v>
      </c>
      <c r="G2646" s="186" t="s">
        <v>160</v>
      </c>
      <c r="H2646" s="186" t="s">
        <v>160</v>
      </c>
      <c r="I2646" s="186" t="s">
        <v>160</v>
      </c>
      <c r="J2646" s="186" t="s">
        <v>160</v>
      </c>
      <c r="K2646" s="186" t="s">
        <v>160</v>
      </c>
      <c r="L2646" s="171">
        <v>0.4012</v>
      </c>
      <c r="M2646" s="172">
        <v>2050</v>
      </c>
      <c r="N2646" s="173">
        <v>101.88</v>
      </c>
      <c r="O2646" s="173">
        <v>30.88</v>
      </c>
      <c r="Q2646" s="175">
        <v>32.38</v>
      </c>
      <c r="S2646" s="174">
        <f t="shared" si="82"/>
        <v>1.386424</v>
      </c>
      <c r="T2646" s="177">
        <f t="shared" si="83"/>
        <v>-1</v>
      </c>
      <c r="U2646" s="203">
        <v>3.99</v>
      </c>
      <c r="V2646" s="203">
        <v>4.56</v>
      </c>
      <c r="W2646" s="203">
        <v>4.93</v>
      </c>
      <c r="X2646" s="203">
        <v>5.44</v>
      </c>
      <c r="Y2646" s="203">
        <v>5.75</v>
      </c>
      <c r="Z2646" s="203">
        <v>5.42</v>
      </c>
      <c r="AA2646" s="203">
        <v>5.31</v>
      </c>
      <c r="AB2646" s="203">
        <v>4.9</v>
      </c>
      <c r="AC2646" s="203">
        <v>4.48</v>
      </c>
      <c r="AD2646" s="203">
        <v>4.37</v>
      </c>
      <c r="AE2646" s="203">
        <v>4.02</v>
      </c>
      <c r="AF2646" s="203">
        <v>3.8</v>
      </c>
      <c r="AG2646" s="179">
        <v>4.47638938737356</v>
      </c>
      <c r="AH2646" s="179">
        <v>5.11587358556978</v>
      </c>
      <c r="AI2646" s="179">
        <v>5.53097736334628</v>
      </c>
      <c r="AJ2646" s="179">
        <v>6.10314743541658</v>
      </c>
      <c r="AK2646" s="179">
        <v>6.45093708706716</v>
      </c>
      <c r="AL2646" s="179">
        <v>6.08070939337461</v>
      </c>
      <c r="AM2646" s="179">
        <v>5.95730016214376</v>
      </c>
      <c r="AN2646" s="179">
        <v>5.49732030028332</v>
      </c>
      <c r="AO2646" s="179">
        <v>5.02612141740189</v>
      </c>
      <c r="AP2646" s="179">
        <v>4.90271218617104</v>
      </c>
      <c r="AQ2646" s="179">
        <v>4.51004645043652</v>
      </c>
      <c r="AR2646" s="179">
        <v>4.26322798797482</v>
      </c>
      <c r="AS2646" s="177">
        <v>0.8</v>
      </c>
      <c r="AT2646" s="180">
        <v>1.06320403395554</v>
      </c>
      <c r="AU2646" s="181">
        <v>2639</v>
      </c>
    </row>
    <row r="2647" customHeight="1" spans="1:47">
      <c r="A2647" s="184" t="s">
        <v>2837</v>
      </c>
      <c r="B2647" s="185" t="s">
        <v>3005</v>
      </c>
      <c r="C2647" s="167" t="s">
        <v>3009</v>
      </c>
      <c r="D2647" s="186">
        <v>0</v>
      </c>
      <c r="E2647" s="186">
        <v>0.65</v>
      </c>
      <c r="F2647" s="186" t="s">
        <v>160</v>
      </c>
      <c r="G2647" s="186" t="s">
        <v>160</v>
      </c>
      <c r="H2647" s="186" t="s">
        <v>160</v>
      </c>
      <c r="I2647" s="186" t="s">
        <v>160</v>
      </c>
      <c r="J2647" s="186" t="s">
        <v>160</v>
      </c>
      <c r="K2647" s="186" t="s">
        <v>160</v>
      </c>
      <c r="L2647" s="171">
        <v>0.4012</v>
      </c>
      <c r="M2647" s="172">
        <v>2873</v>
      </c>
      <c r="N2647" s="173">
        <v>101.5</v>
      </c>
      <c r="O2647" s="173">
        <v>29</v>
      </c>
      <c r="Q2647" s="175">
        <v>30.5</v>
      </c>
      <c r="S2647" s="174">
        <f t="shared" si="82"/>
        <v>1.407408</v>
      </c>
      <c r="T2647" s="177">
        <f t="shared" si="83"/>
        <v>-1</v>
      </c>
      <c r="U2647" s="203">
        <v>4.17</v>
      </c>
      <c r="V2647" s="203">
        <v>4.72</v>
      </c>
      <c r="W2647" s="203">
        <v>5.06</v>
      </c>
      <c r="X2647" s="203">
        <v>5.53</v>
      </c>
      <c r="Y2647" s="203">
        <v>5.84</v>
      </c>
      <c r="Z2647" s="203">
        <v>5.46</v>
      </c>
      <c r="AA2647" s="203">
        <v>5.13</v>
      </c>
      <c r="AB2647" s="203">
        <v>4.86</v>
      </c>
      <c r="AC2647" s="203">
        <v>4.53</v>
      </c>
      <c r="AD2647" s="203">
        <v>4.48</v>
      </c>
      <c r="AE2647" s="203">
        <v>4.1</v>
      </c>
      <c r="AF2647" s="203">
        <v>3.96</v>
      </c>
      <c r="AG2647" s="179">
        <v>4.60893489308005</v>
      </c>
      <c r="AH2647" s="179">
        <v>5.21682798449348</v>
      </c>
      <c r="AI2647" s="179">
        <v>5.5926164410036</v>
      </c>
      <c r="AJ2647" s="179">
        <v>6.11208871912054</v>
      </c>
      <c r="AK2647" s="179">
        <v>6.45471937064447</v>
      </c>
      <c r="AL2647" s="179">
        <v>6.0347205074861</v>
      </c>
      <c r="AM2647" s="179">
        <v>5.66998465263804</v>
      </c>
      <c r="AN2647" s="179">
        <v>5.37156440776235</v>
      </c>
      <c r="AO2647" s="179">
        <v>5.00682855291429</v>
      </c>
      <c r="AP2647" s="179">
        <v>4.95156554460398</v>
      </c>
      <c r="AQ2647" s="179">
        <v>4.53156668144561</v>
      </c>
      <c r="AR2647" s="179">
        <v>4.37683025817673</v>
      </c>
      <c r="AS2647" s="177">
        <v>0.8</v>
      </c>
      <c r="AT2647" s="180">
        <v>1.06790400191279</v>
      </c>
      <c r="AU2647" s="181">
        <v>2640</v>
      </c>
    </row>
    <row r="2648" customHeight="1" spans="1:47">
      <c r="A2648" s="184" t="s">
        <v>2837</v>
      </c>
      <c r="B2648" s="185" t="s">
        <v>3005</v>
      </c>
      <c r="C2648" s="167" t="s">
        <v>3010</v>
      </c>
      <c r="D2648" s="186">
        <v>0</v>
      </c>
      <c r="E2648" s="186">
        <v>0.65</v>
      </c>
      <c r="F2648" s="186" t="s">
        <v>160</v>
      </c>
      <c r="G2648" s="186" t="s">
        <v>160</v>
      </c>
      <c r="H2648" s="186" t="s">
        <v>160</v>
      </c>
      <c r="I2648" s="186" t="s">
        <v>160</v>
      </c>
      <c r="J2648" s="186" t="s">
        <v>160</v>
      </c>
      <c r="K2648" s="186" t="s">
        <v>160</v>
      </c>
      <c r="L2648" s="171">
        <v>0.4012</v>
      </c>
      <c r="M2648" s="172">
        <v>2569</v>
      </c>
      <c r="N2648" s="173">
        <v>101.02</v>
      </c>
      <c r="O2648" s="173">
        <v>30.03</v>
      </c>
      <c r="Q2648" s="175">
        <v>31.13</v>
      </c>
      <c r="S2648" s="174">
        <f t="shared" si="82"/>
        <v>1.386424</v>
      </c>
      <c r="T2648" s="177">
        <f t="shared" si="83"/>
        <v>-1</v>
      </c>
      <c r="U2648" s="203">
        <v>3.99</v>
      </c>
      <c r="V2648" s="203">
        <v>4.56</v>
      </c>
      <c r="W2648" s="203">
        <v>4.93</v>
      </c>
      <c r="X2648" s="203">
        <v>5.44</v>
      </c>
      <c r="Y2648" s="203">
        <v>5.75</v>
      </c>
      <c r="Z2648" s="203">
        <v>5.42</v>
      </c>
      <c r="AA2648" s="203">
        <v>5.31</v>
      </c>
      <c r="AB2648" s="203">
        <v>4.9</v>
      </c>
      <c r="AC2648" s="203">
        <v>4.48</v>
      </c>
      <c r="AD2648" s="203">
        <v>4.37</v>
      </c>
      <c r="AE2648" s="203">
        <v>4.02</v>
      </c>
      <c r="AF2648" s="203">
        <v>3.8</v>
      </c>
      <c r="AG2648" s="179">
        <v>4.43027379791464</v>
      </c>
      <c r="AH2648" s="179">
        <v>5.06317005475958</v>
      </c>
      <c r="AI2648" s="179">
        <v>5.47399744955367</v>
      </c>
      <c r="AJ2648" s="179">
        <v>6.04027304778336</v>
      </c>
      <c r="AK2648" s="179">
        <v>6.38447978396219</v>
      </c>
      <c r="AL2648" s="179">
        <v>6.01806616157828</v>
      </c>
      <c r="AM2648" s="179">
        <v>5.8959282874503</v>
      </c>
      <c r="AN2648" s="179">
        <v>5.44068712024604</v>
      </c>
      <c r="AO2648" s="179">
        <v>4.97434250993924</v>
      </c>
      <c r="AP2648" s="179">
        <v>4.85220463581127</v>
      </c>
      <c r="AQ2648" s="179">
        <v>4.46358412722226</v>
      </c>
      <c r="AR2648" s="179">
        <v>4.21930837896632</v>
      </c>
      <c r="AS2648" s="177">
        <v>0.8</v>
      </c>
      <c r="AT2648" s="180">
        <v>1.06790400191279</v>
      </c>
      <c r="AU2648" s="181">
        <v>2641</v>
      </c>
    </row>
    <row r="2649" customHeight="1" spans="1:47">
      <c r="A2649" s="184" t="s">
        <v>2837</v>
      </c>
      <c r="B2649" s="185" t="s">
        <v>3005</v>
      </c>
      <c r="C2649" s="167" t="s">
        <v>3011</v>
      </c>
      <c r="D2649" s="186">
        <v>0</v>
      </c>
      <c r="E2649" s="186">
        <v>0.65</v>
      </c>
      <c r="F2649" s="186" t="s">
        <v>160</v>
      </c>
      <c r="G2649" s="186" t="s">
        <v>160</v>
      </c>
      <c r="H2649" s="186" t="s">
        <v>160</v>
      </c>
      <c r="I2649" s="186" t="s">
        <v>160</v>
      </c>
      <c r="J2649" s="186" t="s">
        <v>160</v>
      </c>
      <c r="K2649" s="186" t="s">
        <v>160</v>
      </c>
      <c r="L2649" s="171">
        <v>0.4012</v>
      </c>
      <c r="M2649" s="172">
        <v>2979</v>
      </c>
      <c r="N2649" s="173">
        <v>101.12</v>
      </c>
      <c r="O2649" s="173">
        <v>30.98</v>
      </c>
      <c r="Q2649" s="175">
        <v>32.58</v>
      </c>
      <c r="S2649" s="174">
        <f t="shared" si="82"/>
        <v>1.386424</v>
      </c>
      <c r="T2649" s="177">
        <f t="shared" si="83"/>
        <v>-1</v>
      </c>
      <c r="U2649" s="203">
        <v>3.99</v>
      </c>
      <c r="V2649" s="203">
        <v>4.56</v>
      </c>
      <c r="W2649" s="203">
        <v>4.93</v>
      </c>
      <c r="X2649" s="203">
        <v>5.44</v>
      </c>
      <c r="Y2649" s="203">
        <v>5.75</v>
      </c>
      <c r="Z2649" s="203">
        <v>5.42</v>
      </c>
      <c r="AA2649" s="203">
        <v>5.31</v>
      </c>
      <c r="AB2649" s="203">
        <v>4.9</v>
      </c>
      <c r="AC2649" s="203">
        <v>4.48</v>
      </c>
      <c r="AD2649" s="203">
        <v>4.37</v>
      </c>
      <c r="AE2649" s="203">
        <v>4.02</v>
      </c>
      <c r="AF2649" s="203">
        <v>3.8</v>
      </c>
      <c r="AG2649" s="179">
        <v>4.4826747373098</v>
      </c>
      <c r="AH2649" s="179">
        <v>5.12305684263977</v>
      </c>
      <c r="AI2649" s="179">
        <v>5.53874347241536</v>
      </c>
      <c r="AJ2649" s="179">
        <v>6.11171693507902</v>
      </c>
      <c r="AK2649" s="179">
        <v>6.45999492218831</v>
      </c>
      <c r="AL2649" s="179">
        <v>6.08924738752359</v>
      </c>
      <c r="AM2649" s="179">
        <v>5.96566487596868</v>
      </c>
      <c r="AN2649" s="179">
        <v>5.50503915108221</v>
      </c>
      <c r="AO2649" s="179">
        <v>5.03317865241802</v>
      </c>
      <c r="AP2649" s="179">
        <v>4.90959614086311</v>
      </c>
      <c r="AQ2649" s="179">
        <v>4.51637905864296</v>
      </c>
      <c r="AR2649" s="179">
        <v>4.26921403553314</v>
      </c>
      <c r="AS2649" s="177">
        <v>0.8</v>
      </c>
      <c r="AT2649" s="180">
        <v>1.07713842296902</v>
      </c>
      <c r="AU2649" s="181">
        <v>2642</v>
      </c>
    </row>
    <row r="2650" customHeight="1" spans="1:47">
      <c r="A2650" s="184" t="s">
        <v>2837</v>
      </c>
      <c r="B2650" s="185" t="s">
        <v>3005</v>
      </c>
      <c r="C2650" s="167" t="s">
        <v>3012</v>
      </c>
      <c r="D2650" s="186">
        <v>0</v>
      </c>
      <c r="E2650" s="186">
        <v>0.65</v>
      </c>
      <c r="F2650" s="186" t="s">
        <v>160</v>
      </c>
      <c r="G2650" s="186" t="s">
        <v>160</v>
      </c>
      <c r="H2650" s="186" t="s">
        <v>160</v>
      </c>
      <c r="I2650" s="186" t="s">
        <v>160</v>
      </c>
      <c r="J2650" s="186" t="s">
        <v>160</v>
      </c>
      <c r="K2650" s="186" t="s">
        <v>160</v>
      </c>
      <c r="L2650" s="171">
        <v>0.4012</v>
      </c>
      <c r="M2650" s="172">
        <v>3229</v>
      </c>
      <c r="N2650" s="173">
        <v>100.68</v>
      </c>
      <c r="O2650" s="173">
        <v>31.4</v>
      </c>
      <c r="Q2650" s="175">
        <v>31.6</v>
      </c>
      <c r="S2650" s="174">
        <f t="shared" si="82"/>
        <v>1.395904</v>
      </c>
      <c r="T2650" s="177">
        <f t="shared" si="83"/>
        <v>-1</v>
      </c>
      <c r="U2650" s="203">
        <v>3.72</v>
      </c>
      <c r="V2650" s="203">
        <v>4.4</v>
      </c>
      <c r="W2650" s="203">
        <v>4.86</v>
      </c>
      <c r="X2650" s="203">
        <v>5.53</v>
      </c>
      <c r="Y2650" s="203">
        <v>5.86</v>
      </c>
      <c r="Z2650" s="203">
        <v>5.66</v>
      </c>
      <c r="AA2650" s="203">
        <v>5.69</v>
      </c>
      <c r="AB2650" s="203">
        <v>5.13</v>
      </c>
      <c r="AC2650" s="203">
        <v>4.66</v>
      </c>
      <c r="AD2650" s="203">
        <v>4.31</v>
      </c>
      <c r="AE2650" s="203">
        <v>3.92</v>
      </c>
      <c r="AF2650" s="203">
        <v>3.61</v>
      </c>
      <c r="AG2650" s="179">
        <v>4.14752028792811</v>
      </c>
      <c r="AH2650" s="179">
        <v>4.90566915776443</v>
      </c>
      <c r="AI2650" s="179">
        <v>5.41853456971253</v>
      </c>
      <c r="AJ2650" s="179">
        <v>6.16553419146303</v>
      </c>
      <c r="AK2650" s="179">
        <v>6.53345937829536</v>
      </c>
      <c r="AL2650" s="179">
        <v>6.31047441657879</v>
      </c>
      <c r="AM2650" s="179">
        <v>6.34392216083628</v>
      </c>
      <c r="AN2650" s="179">
        <v>5.71956426802989</v>
      </c>
      <c r="AO2650" s="179">
        <v>5.19554960799597</v>
      </c>
      <c r="AP2650" s="179">
        <v>4.80532592499198</v>
      </c>
      <c r="AQ2650" s="179">
        <v>4.37050524964468</v>
      </c>
      <c r="AR2650" s="179">
        <v>4.024878558984</v>
      </c>
      <c r="AS2650" s="177">
        <v>0.8</v>
      </c>
      <c r="AT2650" s="180">
        <v>1.07096277402122</v>
      </c>
      <c r="AU2650" s="181">
        <v>2643</v>
      </c>
    </row>
    <row r="2651" customHeight="1" spans="1:47">
      <c r="A2651" s="184" t="s">
        <v>2837</v>
      </c>
      <c r="B2651" s="185" t="s">
        <v>3005</v>
      </c>
      <c r="C2651" s="167" t="s">
        <v>3013</v>
      </c>
      <c r="D2651" s="186">
        <v>0</v>
      </c>
      <c r="E2651" s="186">
        <v>0.65</v>
      </c>
      <c r="F2651" s="186" t="s">
        <v>160</v>
      </c>
      <c r="G2651" s="186" t="s">
        <v>160</v>
      </c>
      <c r="H2651" s="186" t="s">
        <v>160</v>
      </c>
      <c r="I2651" s="186" t="s">
        <v>160</v>
      </c>
      <c r="J2651" s="186" t="s">
        <v>160</v>
      </c>
      <c r="K2651" s="186" t="s">
        <v>160</v>
      </c>
      <c r="L2651" s="171">
        <v>0.4012</v>
      </c>
      <c r="M2651" s="172">
        <v>3377</v>
      </c>
      <c r="N2651" s="173">
        <v>99.98</v>
      </c>
      <c r="O2651" s="173">
        <v>31.62</v>
      </c>
      <c r="Q2651" s="175">
        <v>31.62</v>
      </c>
      <c r="S2651" s="174">
        <f t="shared" si="82"/>
        <v>1.376272</v>
      </c>
      <c r="T2651" s="177">
        <f t="shared" si="83"/>
        <v>-1</v>
      </c>
      <c r="U2651" s="203">
        <v>3.64</v>
      </c>
      <c r="V2651" s="203">
        <v>4.28</v>
      </c>
      <c r="W2651" s="203">
        <v>4.73</v>
      </c>
      <c r="X2651" s="203">
        <v>5.34</v>
      </c>
      <c r="Y2651" s="203">
        <v>5.74</v>
      </c>
      <c r="Z2651" s="203">
        <v>5.65</v>
      </c>
      <c r="AA2651" s="203">
        <v>5.64</v>
      </c>
      <c r="AB2651" s="203">
        <v>5.14</v>
      </c>
      <c r="AC2651" s="203">
        <v>4.69</v>
      </c>
      <c r="AD2651" s="203">
        <v>4.27</v>
      </c>
      <c r="AE2651" s="203">
        <v>3.88</v>
      </c>
      <c r="AF2651" s="203">
        <v>3.54</v>
      </c>
      <c r="AG2651" s="179">
        <v>4.05688805701199</v>
      </c>
      <c r="AH2651" s="179">
        <v>4.77018705604706</v>
      </c>
      <c r="AI2651" s="179">
        <v>5.2717254147436</v>
      </c>
      <c r="AJ2651" s="179">
        <v>5.9515885231989</v>
      </c>
      <c r="AK2651" s="179">
        <v>6.39740039759582</v>
      </c>
      <c r="AL2651" s="179">
        <v>6.29709272585652</v>
      </c>
      <c r="AM2651" s="179">
        <v>6.28594742899659</v>
      </c>
      <c r="AN2651" s="179">
        <v>5.72868258600044</v>
      </c>
      <c r="AO2651" s="179">
        <v>5.2271442273039</v>
      </c>
      <c r="AP2651" s="179">
        <v>4.75904175918714</v>
      </c>
      <c r="AQ2651" s="179">
        <v>4.32437518165014</v>
      </c>
      <c r="AR2651" s="179">
        <v>3.94543508841275</v>
      </c>
      <c r="AS2651" s="177">
        <v>0.8</v>
      </c>
      <c r="AT2651" s="180">
        <v>1.07201695218767</v>
      </c>
      <c r="AU2651" s="181">
        <v>2644</v>
      </c>
    </row>
    <row r="2652" customHeight="1" spans="1:47">
      <c r="A2652" s="184" t="s">
        <v>2837</v>
      </c>
      <c r="B2652" s="185" t="s">
        <v>3005</v>
      </c>
      <c r="C2652" s="167" t="s">
        <v>3014</v>
      </c>
      <c r="D2652" s="186">
        <v>0</v>
      </c>
      <c r="E2652" s="186">
        <v>0.65</v>
      </c>
      <c r="F2652" s="186" t="s">
        <v>160</v>
      </c>
      <c r="G2652" s="186" t="s">
        <v>160</v>
      </c>
      <c r="H2652" s="186" t="s">
        <v>160</v>
      </c>
      <c r="I2652" s="186" t="s">
        <v>160</v>
      </c>
      <c r="J2652" s="186" t="s">
        <v>160</v>
      </c>
      <c r="K2652" s="186" t="s">
        <v>160</v>
      </c>
      <c r="L2652" s="171">
        <v>0.4012</v>
      </c>
      <c r="M2652" s="172">
        <v>3066</v>
      </c>
      <c r="N2652" s="173">
        <v>100.32</v>
      </c>
      <c r="O2652" s="173">
        <v>30.95</v>
      </c>
      <c r="Q2652" s="175">
        <v>32.45</v>
      </c>
      <c r="S2652" s="174">
        <f t="shared" si="82"/>
        <v>1.40944</v>
      </c>
      <c r="T2652" s="177">
        <f t="shared" si="83"/>
        <v>-1</v>
      </c>
      <c r="U2652" s="203">
        <v>3.97</v>
      </c>
      <c r="V2652" s="203">
        <v>4.61</v>
      </c>
      <c r="W2652" s="203">
        <v>5.01</v>
      </c>
      <c r="X2652" s="203">
        <v>5.6</v>
      </c>
      <c r="Y2652" s="203">
        <v>5.98</v>
      </c>
      <c r="Z2652" s="203">
        <v>5.61</v>
      </c>
      <c r="AA2652" s="203">
        <v>5.3</v>
      </c>
      <c r="AB2652" s="203">
        <v>4.86</v>
      </c>
      <c r="AC2652" s="203">
        <v>4.6</v>
      </c>
      <c r="AD2652" s="203">
        <v>4.47</v>
      </c>
      <c r="AE2652" s="203">
        <v>4.08</v>
      </c>
      <c r="AF2652" s="203">
        <v>3.83</v>
      </c>
      <c r="AG2652" s="179">
        <v>4.45875752071745</v>
      </c>
      <c r="AH2652" s="179">
        <v>5.17754966511522</v>
      </c>
      <c r="AI2652" s="179">
        <v>5.62679475536383</v>
      </c>
      <c r="AJ2652" s="179">
        <v>6.28943126348053</v>
      </c>
      <c r="AK2652" s="179">
        <v>6.71621409921671</v>
      </c>
      <c r="AL2652" s="179">
        <v>6.30066239073675</v>
      </c>
      <c r="AM2652" s="179">
        <v>5.95249744579407</v>
      </c>
      <c r="AN2652" s="179">
        <v>5.4583278465206</v>
      </c>
      <c r="AO2652" s="179">
        <v>5.16631853785901</v>
      </c>
      <c r="AP2652" s="179">
        <v>5.02031388352821</v>
      </c>
      <c r="AQ2652" s="179">
        <v>4.58229992053582</v>
      </c>
      <c r="AR2652" s="179">
        <v>4.30152173913044</v>
      </c>
      <c r="AS2652" s="177">
        <v>0.8</v>
      </c>
      <c r="AT2652" s="180">
        <v>1.07433338298823</v>
      </c>
      <c r="AU2652" s="181">
        <v>2645</v>
      </c>
    </row>
    <row r="2653" customHeight="1" spans="1:47">
      <c r="A2653" s="184" t="s">
        <v>2837</v>
      </c>
      <c r="B2653" s="185" t="s">
        <v>3005</v>
      </c>
      <c r="C2653" s="167" t="s">
        <v>3015</v>
      </c>
      <c r="D2653" s="186">
        <v>0</v>
      </c>
      <c r="E2653" s="186">
        <v>0.65</v>
      </c>
      <c r="F2653" s="186" t="s">
        <v>160</v>
      </c>
      <c r="G2653" s="186" t="s">
        <v>160</v>
      </c>
      <c r="H2653" s="186" t="s">
        <v>160</v>
      </c>
      <c r="I2653" s="186" t="s">
        <v>160</v>
      </c>
      <c r="J2653" s="186" t="s">
        <v>160</v>
      </c>
      <c r="K2653" s="186" t="s">
        <v>160</v>
      </c>
      <c r="L2653" s="171">
        <v>0.4012</v>
      </c>
      <c r="M2653" s="172">
        <v>3290</v>
      </c>
      <c r="N2653" s="173">
        <v>98.58</v>
      </c>
      <c r="O2653" s="173">
        <v>31.82</v>
      </c>
      <c r="Q2653" s="175">
        <v>32.32</v>
      </c>
      <c r="S2653" s="174">
        <f t="shared" si="82"/>
        <v>1.42336</v>
      </c>
      <c r="T2653" s="177">
        <f t="shared" si="83"/>
        <v>-1</v>
      </c>
      <c r="U2653" s="203">
        <v>3.79</v>
      </c>
      <c r="V2653" s="203">
        <v>4.38</v>
      </c>
      <c r="W2653" s="203">
        <v>4.87</v>
      </c>
      <c r="X2653" s="203">
        <v>5.51</v>
      </c>
      <c r="Y2653" s="203">
        <v>6</v>
      </c>
      <c r="Z2653" s="203">
        <v>5.84</v>
      </c>
      <c r="AA2653" s="203">
        <v>5.8</v>
      </c>
      <c r="AB2653" s="203">
        <v>5.35</v>
      </c>
      <c r="AC2653" s="203">
        <v>4.85</v>
      </c>
      <c r="AD2653" s="203">
        <v>4.37</v>
      </c>
      <c r="AE2653" s="203">
        <v>4.03</v>
      </c>
      <c r="AF2653" s="203">
        <v>3.68</v>
      </c>
      <c r="AG2653" s="179">
        <v>4.25318435251799</v>
      </c>
      <c r="AH2653" s="179">
        <v>4.91528956834532</v>
      </c>
      <c r="AI2653" s="179">
        <v>5.46517356115108</v>
      </c>
      <c r="AJ2653" s="179">
        <v>6.18338938848921</v>
      </c>
      <c r="AK2653" s="179">
        <v>6.73327338129496</v>
      </c>
      <c r="AL2653" s="179">
        <v>6.55371942446043</v>
      </c>
      <c r="AM2653" s="179">
        <v>6.5088309352518</v>
      </c>
      <c r="AN2653" s="179">
        <v>6.00383543165468</v>
      </c>
      <c r="AO2653" s="179">
        <v>5.44272931654676</v>
      </c>
      <c r="AP2653" s="179">
        <v>4.90406744604317</v>
      </c>
      <c r="AQ2653" s="179">
        <v>4.52251528776979</v>
      </c>
      <c r="AR2653" s="179">
        <v>4.12974100719425</v>
      </c>
      <c r="AS2653" s="177">
        <v>0.8</v>
      </c>
      <c r="AT2653" s="180">
        <v>1.06790400191279</v>
      </c>
      <c r="AU2653" s="181">
        <v>2646</v>
      </c>
    </row>
    <row r="2654" customHeight="1" spans="1:47">
      <c r="A2654" s="184" t="s">
        <v>2837</v>
      </c>
      <c r="B2654" s="185" t="s">
        <v>3005</v>
      </c>
      <c r="C2654" s="167" t="s">
        <v>3016</v>
      </c>
      <c r="D2654" s="186">
        <v>0</v>
      </c>
      <c r="E2654" s="186">
        <v>0.65</v>
      </c>
      <c r="F2654" s="186" t="s">
        <v>160</v>
      </c>
      <c r="G2654" s="186" t="s">
        <v>160</v>
      </c>
      <c r="H2654" s="186" t="s">
        <v>160</v>
      </c>
      <c r="I2654" s="186" t="s">
        <v>160</v>
      </c>
      <c r="J2654" s="186" t="s">
        <v>160</v>
      </c>
      <c r="K2654" s="186" t="s">
        <v>160</v>
      </c>
      <c r="L2654" s="171">
        <v>0.4012</v>
      </c>
      <c r="M2654" s="172">
        <v>3006</v>
      </c>
      <c r="N2654" s="173">
        <v>98.83</v>
      </c>
      <c r="O2654" s="173">
        <v>31.22</v>
      </c>
      <c r="Q2654" s="175">
        <v>31.42</v>
      </c>
      <c r="S2654" s="174">
        <f t="shared" si="82"/>
        <v>1.42336</v>
      </c>
      <c r="T2654" s="177">
        <f t="shared" si="83"/>
        <v>-1</v>
      </c>
      <c r="U2654" s="203">
        <v>3.79</v>
      </c>
      <c r="V2654" s="203">
        <v>4.38</v>
      </c>
      <c r="W2654" s="203">
        <v>4.87</v>
      </c>
      <c r="X2654" s="203">
        <v>5.51</v>
      </c>
      <c r="Y2654" s="203">
        <v>6</v>
      </c>
      <c r="Z2654" s="203">
        <v>5.84</v>
      </c>
      <c r="AA2654" s="203">
        <v>5.8</v>
      </c>
      <c r="AB2654" s="203">
        <v>5.35</v>
      </c>
      <c r="AC2654" s="203">
        <v>4.85</v>
      </c>
      <c r="AD2654" s="203">
        <v>4.37</v>
      </c>
      <c r="AE2654" s="203">
        <v>4.03</v>
      </c>
      <c r="AF2654" s="203">
        <v>3.68</v>
      </c>
      <c r="AG2654" s="179">
        <v>4.22125309127698</v>
      </c>
      <c r="AH2654" s="179">
        <v>4.87838747751799</v>
      </c>
      <c r="AI2654" s="179">
        <v>5.42414315422662</v>
      </c>
      <c r="AJ2654" s="179">
        <v>6.13696689523381</v>
      </c>
      <c r="AK2654" s="179">
        <v>6.68272257194245</v>
      </c>
      <c r="AL2654" s="179">
        <v>6.50451663669065</v>
      </c>
      <c r="AM2654" s="179">
        <v>6.4599651528777</v>
      </c>
      <c r="AN2654" s="179">
        <v>5.95876095998202</v>
      </c>
      <c r="AO2654" s="179">
        <v>5.40186741232014</v>
      </c>
      <c r="AP2654" s="179">
        <v>4.86724960656475</v>
      </c>
      <c r="AQ2654" s="179">
        <v>4.48856199415468</v>
      </c>
      <c r="AR2654" s="179">
        <v>4.09873651079137</v>
      </c>
      <c r="AS2654" s="177">
        <v>0.8</v>
      </c>
      <c r="AT2654" s="180">
        <v>1.06856100412086</v>
      </c>
      <c r="AU2654" s="181">
        <v>2647</v>
      </c>
    </row>
    <row r="2655" customHeight="1" spans="1:47">
      <c r="A2655" s="184" t="s">
        <v>2837</v>
      </c>
      <c r="B2655" s="185" t="s">
        <v>3005</v>
      </c>
      <c r="C2655" s="167" t="s">
        <v>3017</v>
      </c>
      <c r="D2655" s="186">
        <v>0</v>
      </c>
      <c r="E2655" s="186">
        <v>0.65</v>
      </c>
      <c r="F2655" s="186" t="s">
        <v>160</v>
      </c>
      <c r="G2655" s="186" t="s">
        <v>160</v>
      </c>
      <c r="H2655" s="186" t="s">
        <v>160</v>
      </c>
      <c r="I2655" s="186" t="s">
        <v>160</v>
      </c>
      <c r="J2655" s="186" t="s">
        <v>160</v>
      </c>
      <c r="K2655" s="186" t="s">
        <v>160</v>
      </c>
      <c r="L2655" s="171">
        <v>0.4012</v>
      </c>
      <c r="M2655" s="172">
        <v>4178</v>
      </c>
      <c r="N2655" s="173">
        <v>98.1</v>
      </c>
      <c r="O2655" s="173">
        <v>32.98</v>
      </c>
      <c r="Q2655" s="175">
        <v>32.28</v>
      </c>
      <c r="S2655" s="174">
        <f t="shared" si="82"/>
        <v>1.373192</v>
      </c>
      <c r="T2655" s="177">
        <f t="shared" si="83"/>
        <v>-1</v>
      </c>
      <c r="U2655" s="203">
        <v>3.44</v>
      </c>
      <c r="V2655" s="203">
        <v>4.08</v>
      </c>
      <c r="W2655" s="203">
        <v>4.71</v>
      </c>
      <c r="X2655" s="203">
        <v>5.36</v>
      </c>
      <c r="Y2655" s="203">
        <v>5.76</v>
      </c>
      <c r="Z2655" s="203">
        <v>5.77</v>
      </c>
      <c r="AA2655" s="203">
        <v>5.87</v>
      </c>
      <c r="AB2655" s="203">
        <v>5.43</v>
      </c>
      <c r="AC2655" s="203">
        <v>4.81</v>
      </c>
      <c r="AD2655" s="203">
        <v>4.07</v>
      </c>
      <c r="AE2655" s="203">
        <v>3.73</v>
      </c>
      <c r="AF2655" s="203">
        <v>3.37</v>
      </c>
      <c r="AG2655" s="179">
        <v>3.85340363183007</v>
      </c>
      <c r="AH2655" s="179">
        <v>4.57031593542636</v>
      </c>
      <c r="AI2655" s="179">
        <v>5.27602648427896</v>
      </c>
      <c r="AJ2655" s="179">
        <v>6.00414054261895</v>
      </c>
      <c r="AK2655" s="179">
        <v>6.45221073236663</v>
      </c>
      <c r="AL2655" s="179">
        <v>6.46341248711032</v>
      </c>
      <c r="AM2655" s="179">
        <v>6.57543003454724</v>
      </c>
      <c r="AN2655" s="179">
        <v>6.08255282582479</v>
      </c>
      <c r="AO2655" s="179">
        <v>5.38804403171588</v>
      </c>
      <c r="AP2655" s="179">
        <v>4.55911418068267</v>
      </c>
      <c r="AQ2655" s="179">
        <v>4.17825451939714</v>
      </c>
      <c r="AR2655" s="179">
        <v>3.77499134862423</v>
      </c>
      <c r="AS2655" s="177">
        <v>0.8</v>
      </c>
      <c r="AT2655" s="180">
        <v>1.06514859902469</v>
      </c>
      <c r="AU2655" s="181">
        <v>2648</v>
      </c>
    </row>
    <row r="2656" customHeight="1" spans="1:47">
      <c r="A2656" s="184" t="s">
        <v>2837</v>
      </c>
      <c r="B2656" s="185" t="s">
        <v>3005</v>
      </c>
      <c r="C2656" s="167" t="s">
        <v>3018</v>
      </c>
      <c r="D2656" s="186">
        <v>0</v>
      </c>
      <c r="E2656" s="186">
        <v>0.65</v>
      </c>
      <c r="F2656" s="186" t="s">
        <v>160</v>
      </c>
      <c r="G2656" s="186" t="s">
        <v>160</v>
      </c>
      <c r="H2656" s="186" t="s">
        <v>160</v>
      </c>
      <c r="I2656" s="186" t="s">
        <v>160</v>
      </c>
      <c r="J2656" s="186" t="s">
        <v>160</v>
      </c>
      <c r="K2656" s="186" t="s">
        <v>160</v>
      </c>
      <c r="L2656" s="171">
        <v>0.4012</v>
      </c>
      <c r="M2656" s="172">
        <v>3879</v>
      </c>
      <c r="N2656" s="173">
        <v>100.33</v>
      </c>
      <c r="O2656" s="173">
        <v>32.27</v>
      </c>
      <c r="Q2656" s="175">
        <v>31.87</v>
      </c>
      <c r="S2656" s="174">
        <f t="shared" si="82"/>
        <v>1.368632</v>
      </c>
      <c r="T2656" s="177">
        <f t="shared" si="83"/>
        <v>-1</v>
      </c>
      <c r="U2656" s="203">
        <v>3.5</v>
      </c>
      <c r="V2656" s="203">
        <v>4.18</v>
      </c>
      <c r="W2656" s="203">
        <v>4.72</v>
      </c>
      <c r="X2656" s="203">
        <v>5.41</v>
      </c>
      <c r="Y2656" s="203">
        <v>5.69</v>
      </c>
      <c r="Z2656" s="203">
        <v>5.62</v>
      </c>
      <c r="AA2656" s="203">
        <v>5.77</v>
      </c>
      <c r="AB2656" s="203">
        <v>5.3</v>
      </c>
      <c r="AC2656" s="203">
        <v>4.64</v>
      </c>
      <c r="AD2656" s="203">
        <v>4.13</v>
      </c>
      <c r="AE2656" s="203">
        <v>3.82</v>
      </c>
      <c r="AF2656" s="203">
        <v>3.44</v>
      </c>
      <c r="AG2656" s="179">
        <v>3.90753102367912</v>
      </c>
      <c r="AH2656" s="179">
        <v>4.6667084797082</v>
      </c>
      <c r="AI2656" s="179">
        <v>5.26958469479013</v>
      </c>
      <c r="AJ2656" s="179">
        <v>6.03992652517258</v>
      </c>
      <c r="AK2656" s="179">
        <v>6.35252900706691</v>
      </c>
      <c r="AL2656" s="179">
        <v>6.27437838659333</v>
      </c>
      <c r="AM2656" s="179">
        <v>6.44184400189386</v>
      </c>
      <c r="AN2656" s="179">
        <v>5.91711840728552</v>
      </c>
      <c r="AO2656" s="179">
        <v>5.18026969996317</v>
      </c>
      <c r="AP2656" s="179">
        <v>4.61088660794136</v>
      </c>
      <c r="AQ2656" s="179">
        <v>4.26479100298692</v>
      </c>
      <c r="AR2656" s="179">
        <v>3.84054477755891</v>
      </c>
      <c r="AS2656" s="177">
        <v>0.8</v>
      </c>
      <c r="AT2656" s="180">
        <v>1.07485842747787</v>
      </c>
      <c r="AU2656" s="181">
        <v>2649</v>
      </c>
    </row>
    <row r="2657" customHeight="1" spans="1:47">
      <c r="A2657" s="184" t="s">
        <v>2837</v>
      </c>
      <c r="B2657" s="185" t="s">
        <v>3005</v>
      </c>
      <c r="C2657" s="167" t="s">
        <v>3019</v>
      </c>
      <c r="D2657" s="186">
        <v>0</v>
      </c>
      <c r="E2657" s="186">
        <v>0.65</v>
      </c>
      <c r="F2657" s="186" t="s">
        <v>160</v>
      </c>
      <c r="G2657" s="186" t="s">
        <v>160</v>
      </c>
      <c r="H2657" s="186" t="s">
        <v>160</v>
      </c>
      <c r="I2657" s="186" t="s">
        <v>160</v>
      </c>
      <c r="J2657" s="186" t="s">
        <v>160</v>
      </c>
      <c r="K2657" s="186" t="s">
        <v>160</v>
      </c>
      <c r="L2657" s="171">
        <v>0.4012</v>
      </c>
      <c r="M2657" s="172">
        <v>3956</v>
      </c>
      <c r="N2657" s="173">
        <v>100.27</v>
      </c>
      <c r="O2657" s="173">
        <v>30</v>
      </c>
      <c r="Q2657" s="175">
        <v>31.1</v>
      </c>
      <c r="S2657" s="174">
        <f t="shared" si="82"/>
        <v>1.40944</v>
      </c>
      <c r="T2657" s="177">
        <f t="shared" si="83"/>
        <v>-1</v>
      </c>
      <c r="U2657" s="203">
        <v>3.97</v>
      </c>
      <c r="V2657" s="203">
        <v>4.61</v>
      </c>
      <c r="W2657" s="203">
        <v>5.01</v>
      </c>
      <c r="X2657" s="203">
        <v>5.6</v>
      </c>
      <c r="Y2657" s="203">
        <v>5.98</v>
      </c>
      <c r="Z2657" s="203">
        <v>5.61</v>
      </c>
      <c r="AA2657" s="203">
        <v>5.3</v>
      </c>
      <c r="AB2657" s="203">
        <v>4.86</v>
      </c>
      <c r="AC2657" s="203">
        <v>4.6</v>
      </c>
      <c r="AD2657" s="203">
        <v>4.47</v>
      </c>
      <c r="AE2657" s="203">
        <v>4.08</v>
      </c>
      <c r="AF2657" s="203">
        <v>3.83</v>
      </c>
      <c r="AG2657" s="179">
        <v>4.40720024974458</v>
      </c>
      <c r="AH2657" s="179">
        <v>5.11768089453967</v>
      </c>
      <c r="AI2657" s="179">
        <v>5.56173129753661</v>
      </c>
      <c r="AJ2657" s="179">
        <v>6.21670564195709</v>
      </c>
      <c r="AK2657" s="179">
        <v>6.63855352480418</v>
      </c>
      <c r="AL2657" s="179">
        <v>6.22780690203201</v>
      </c>
      <c r="AM2657" s="179">
        <v>5.88366783970939</v>
      </c>
      <c r="AN2657" s="179">
        <v>5.39521239641276</v>
      </c>
      <c r="AO2657" s="179">
        <v>5.10657963446475</v>
      </c>
      <c r="AP2657" s="179">
        <v>4.96226325349075</v>
      </c>
      <c r="AQ2657" s="179">
        <v>4.52931411056874</v>
      </c>
      <c r="AR2657" s="179">
        <v>4.25178260869565</v>
      </c>
      <c r="AS2657" s="177">
        <v>0.8</v>
      </c>
      <c r="AT2657" s="180">
        <v>1.07485842747787</v>
      </c>
      <c r="AU2657" s="181">
        <v>2650</v>
      </c>
    </row>
    <row r="2658" customHeight="1" spans="1:47">
      <c r="A2658" s="184" t="s">
        <v>2837</v>
      </c>
      <c r="B2658" s="185" t="s">
        <v>3005</v>
      </c>
      <c r="C2658" s="167" t="s">
        <v>3020</v>
      </c>
      <c r="D2658" s="186">
        <v>0</v>
      </c>
      <c r="E2658" s="186">
        <v>0.65</v>
      </c>
      <c r="F2658" s="186" t="s">
        <v>160</v>
      </c>
      <c r="G2658" s="186" t="s">
        <v>160</v>
      </c>
      <c r="H2658" s="186" t="s">
        <v>160</v>
      </c>
      <c r="I2658" s="186" t="s">
        <v>160</v>
      </c>
      <c r="J2658" s="186" t="s">
        <v>160</v>
      </c>
      <c r="K2658" s="186" t="s">
        <v>160</v>
      </c>
      <c r="L2658" s="171">
        <v>0.4012</v>
      </c>
      <c r="M2658" s="172">
        <v>2575</v>
      </c>
      <c r="N2658" s="173">
        <v>99.1</v>
      </c>
      <c r="O2658" s="173">
        <v>30</v>
      </c>
      <c r="Q2658" s="175">
        <v>30.5</v>
      </c>
      <c r="S2658" s="174">
        <f t="shared" si="82"/>
        <v>1.417088</v>
      </c>
      <c r="T2658" s="177">
        <f t="shared" si="83"/>
        <v>-1</v>
      </c>
      <c r="U2658" s="203">
        <v>3.9</v>
      </c>
      <c r="V2658" s="203">
        <v>4.46</v>
      </c>
      <c r="W2658" s="203">
        <v>4.85</v>
      </c>
      <c r="X2658" s="203">
        <v>5.38</v>
      </c>
      <c r="Y2658" s="203">
        <v>6.03</v>
      </c>
      <c r="Z2658" s="203">
        <v>5.81</v>
      </c>
      <c r="AA2658" s="203">
        <v>5.51</v>
      </c>
      <c r="AB2658" s="203">
        <v>5.1</v>
      </c>
      <c r="AC2658" s="203">
        <v>4.8</v>
      </c>
      <c r="AD2658" s="203">
        <v>4.5</v>
      </c>
      <c r="AE2658" s="203">
        <v>4.09</v>
      </c>
      <c r="AF2658" s="203">
        <v>3.79</v>
      </c>
      <c r="AG2658" s="179">
        <v>4.30997820883389</v>
      </c>
      <c r="AH2658" s="179">
        <v>4.92884687471773</v>
      </c>
      <c r="AI2658" s="179">
        <v>5.35984469560112</v>
      </c>
      <c r="AJ2658" s="179">
        <v>5.94555968295547</v>
      </c>
      <c r="AK2658" s="179">
        <v>6.66388938442778</v>
      </c>
      <c r="AL2658" s="179">
        <v>6.42076240854485</v>
      </c>
      <c r="AM2658" s="179">
        <v>6.08922562324993</v>
      </c>
      <c r="AN2658" s="179">
        <v>5.63612535001355</v>
      </c>
      <c r="AO2658" s="179">
        <v>5.30458856471863</v>
      </c>
      <c r="AP2658" s="179">
        <v>4.97305177942372</v>
      </c>
      <c r="AQ2658" s="179">
        <v>4.51995150618734</v>
      </c>
      <c r="AR2658" s="179">
        <v>4.18841472089242</v>
      </c>
      <c r="AS2658" s="177">
        <v>0.8</v>
      </c>
      <c r="AT2658" s="180">
        <v>1.06429276178928</v>
      </c>
      <c r="AU2658" s="181">
        <v>2651</v>
      </c>
    </row>
    <row r="2659" customHeight="1" spans="1:47">
      <c r="A2659" s="184" t="s">
        <v>2837</v>
      </c>
      <c r="B2659" s="185" t="s">
        <v>3005</v>
      </c>
      <c r="C2659" s="167" t="s">
        <v>3021</v>
      </c>
      <c r="D2659" s="186">
        <v>0</v>
      </c>
      <c r="E2659" s="186">
        <v>0.65</v>
      </c>
      <c r="F2659" s="186" t="s">
        <v>160</v>
      </c>
      <c r="G2659" s="186" t="s">
        <v>160</v>
      </c>
      <c r="H2659" s="186" t="s">
        <v>160</v>
      </c>
      <c r="I2659" s="186" t="s">
        <v>160</v>
      </c>
      <c r="J2659" s="186" t="s">
        <v>160</v>
      </c>
      <c r="K2659" s="186" t="s">
        <v>160</v>
      </c>
      <c r="L2659" s="171">
        <v>0.4012</v>
      </c>
      <c r="M2659" s="172">
        <v>2927</v>
      </c>
      <c r="N2659" s="173">
        <v>99.8</v>
      </c>
      <c r="O2659" s="173">
        <v>28.93</v>
      </c>
      <c r="Q2659" s="175">
        <v>30.83</v>
      </c>
      <c r="S2659" s="174">
        <f t="shared" si="82"/>
        <v>1.421616</v>
      </c>
      <c r="T2659" s="177">
        <f t="shared" si="83"/>
        <v>-1</v>
      </c>
      <c r="U2659" s="203">
        <v>4.16</v>
      </c>
      <c r="V2659" s="203">
        <v>4.65</v>
      </c>
      <c r="W2659" s="203">
        <v>4.93</v>
      </c>
      <c r="X2659" s="203">
        <v>5.38</v>
      </c>
      <c r="Y2659" s="203">
        <v>5.9</v>
      </c>
      <c r="Z2659" s="203">
        <v>5.69</v>
      </c>
      <c r="AA2659" s="203">
        <v>5.12</v>
      </c>
      <c r="AB2659" s="203">
        <v>4.89</v>
      </c>
      <c r="AC2659" s="203">
        <v>4.62</v>
      </c>
      <c r="AD2659" s="203">
        <v>4.59</v>
      </c>
      <c r="AE2659" s="203">
        <v>4.36</v>
      </c>
      <c r="AF2659" s="203">
        <v>4.13</v>
      </c>
      <c r="AG2659" s="179">
        <v>4.61099323586679</v>
      </c>
      <c r="AH2659" s="179">
        <v>5.15411503528379</v>
      </c>
      <c r="AI2659" s="179">
        <v>5.46447034923636</v>
      </c>
      <c r="AJ2659" s="179">
        <v>5.96325567523157</v>
      </c>
      <c r="AK2659" s="179">
        <v>6.53962982971492</v>
      </c>
      <c r="AL2659" s="179">
        <v>6.30686334425049</v>
      </c>
      <c r="AM2659" s="179">
        <v>5.67506859798989</v>
      </c>
      <c r="AN2659" s="179">
        <v>5.42013387581457</v>
      </c>
      <c r="AO2659" s="179">
        <v>5.12086268021744</v>
      </c>
      <c r="AP2659" s="179">
        <v>5.0876103251511</v>
      </c>
      <c r="AQ2659" s="179">
        <v>4.83267560297577</v>
      </c>
      <c r="AR2659" s="179">
        <v>4.57774088080044</v>
      </c>
      <c r="AS2659" s="177">
        <v>0.8</v>
      </c>
      <c r="AT2659" s="180">
        <v>1.07768134088387</v>
      </c>
      <c r="AU2659" s="181">
        <v>2652</v>
      </c>
    </row>
    <row r="2660" customHeight="1" spans="1:47">
      <c r="A2660" s="184" t="s">
        <v>2837</v>
      </c>
      <c r="B2660" s="185" t="s">
        <v>3005</v>
      </c>
      <c r="C2660" s="167" t="s">
        <v>3022</v>
      </c>
      <c r="D2660" s="186">
        <v>0</v>
      </c>
      <c r="E2660" s="186">
        <v>0.65</v>
      </c>
      <c r="F2660" s="186" t="s">
        <v>160</v>
      </c>
      <c r="G2660" s="186" t="s">
        <v>160</v>
      </c>
      <c r="H2660" s="186" t="s">
        <v>160</v>
      </c>
      <c r="I2660" s="186" t="s">
        <v>160</v>
      </c>
      <c r="J2660" s="186" t="s">
        <v>160</v>
      </c>
      <c r="K2660" s="186" t="s">
        <v>160</v>
      </c>
      <c r="L2660" s="171">
        <v>0.4012</v>
      </c>
      <c r="M2660" s="172">
        <v>3767</v>
      </c>
      <c r="N2660" s="173">
        <v>100.3</v>
      </c>
      <c r="O2660" s="173">
        <v>29.03</v>
      </c>
      <c r="Q2660" s="175">
        <v>30.63</v>
      </c>
      <c r="S2660" s="174">
        <f t="shared" si="82"/>
        <v>1.456784</v>
      </c>
      <c r="T2660" s="177">
        <f t="shared" si="83"/>
        <v>-1</v>
      </c>
      <c r="U2660" s="203">
        <v>4.21</v>
      </c>
      <c r="V2660" s="203">
        <v>4.81</v>
      </c>
      <c r="W2660" s="203">
        <v>5.25</v>
      </c>
      <c r="X2660" s="203">
        <v>5.75</v>
      </c>
      <c r="Y2660" s="203">
        <v>6.17</v>
      </c>
      <c r="Z2660" s="203">
        <v>5.83</v>
      </c>
      <c r="AA2660" s="203">
        <v>5.23</v>
      </c>
      <c r="AB2660" s="203">
        <v>4.92</v>
      </c>
      <c r="AC2660" s="203">
        <v>4.69</v>
      </c>
      <c r="AD2660" s="203">
        <v>4.66</v>
      </c>
      <c r="AE2660" s="203">
        <v>4.29</v>
      </c>
      <c r="AF2660" s="203">
        <v>4.06</v>
      </c>
      <c r="AG2660" s="179">
        <v>4.66265510878758</v>
      </c>
      <c r="AH2660" s="179">
        <v>5.32716652571692</v>
      </c>
      <c r="AI2660" s="179">
        <v>5.81447489813177</v>
      </c>
      <c r="AJ2660" s="179">
        <v>6.36823441223956</v>
      </c>
      <c r="AK2660" s="179">
        <v>6.83339240409011</v>
      </c>
      <c r="AL2660" s="179">
        <v>6.45683593449681</v>
      </c>
      <c r="AM2660" s="179">
        <v>5.79232451756746</v>
      </c>
      <c r="AN2660" s="179">
        <v>5.44899361882064</v>
      </c>
      <c r="AO2660" s="179">
        <v>5.19426424233105</v>
      </c>
      <c r="AP2660" s="179">
        <v>5.16103867148459</v>
      </c>
      <c r="AQ2660" s="179">
        <v>4.75125663104482</v>
      </c>
      <c r="AR2660" s="179">
        <v>4.49652725455524</v>
      </c>
      <c r="AS2660" s="177">
        <v>0.8</v>
      </c>
      <c r="AT2660" s="180">
        <v>1.07648046441479</v>
      </c>
      <c r="AU2660" s="181">
        <v>2653</v>
      </c>
    </row>
    <row r="2661" customHeight="1" spans="1:47">
      <c r="A2661" s="184" t="s">
        <v>2837</v>
      </c>
      <c r="B2661" s="185" t="s">
        <v>3005</v>
      </c>
      <c r="C2661" s="167" t="s">
        <v>3023</v>
      </c>
      <c r="D2661" s="186">
        <v>0</v>
      </c>
      <c r="E2661" s="186">
        <v>0.65</v>
      </c>
      <c r="F2661" s="186" t="s">
        <v>160</v>
      </c>
      <c r="G2661" s="186" t="s">
        <v>160</v>
      </c>
      <c r="H2661" s="186" t="s">
        <v>160</v>
      </c>
      <c r="I2661" s="186" t="s">
        <v>160</v>
      </c>
      <c r="J2661" s="186" t="s">
        <v>160</v>
      </c>
      <c r="K2661" s="186" t="s">
        <v>160</v>
      </c>
      <c r="L2661" s="171">
        <v>0.4012</v>
      </c>
      <c r="M2661" s="172">
        <v>2418</v>
      </c>
      <c r="N2661" s="173">
        <v>99.28</v>
      </c>
      <c r="O2661" s="173">
        <v>28.72</v>
      </c>
      <c r="Q2661" s="175">
        <v>30.52</v>
      </c>
      <c r="S2661" s="174">
        <f t="shared" si="82"/>
        <v>1.421616</v>
      </c>
      <c r="T2661" s="177">
        <f t="shared" si="83"/>
        <v>-1</v>
      </c>
      <c r="U2661" s="203">
        <v>4.16</v>
      </c>
      <c r="V2661" s="203">
        <v>4.65</v>
      </c>
      <c r="W2661" s="203">
        <v>4.93</v>
      </c>
      <c r="X2661" s="203">
        <v>5.38</v>
      </c>
      <c r="Y2661" s="203">
        <v>5.9</v>
      </c>
      <c r="Z2661" s="203">
        <v>5.69</v>
      </c>
      <c r="AA2661" s="203">
        <v>5.12</v>
      </c>
      <c r="AB2661" s="203">
        <v>4.89</v>
      </c>
      <c r="AC2661" s="203">
        <v>4.62</v>
      </c>
      <c r="AD2661" s="203">
        <v>4.59</v>
      </c>
      <c r="AE2661" s="203">
        <v>4.36</v>
      </c>
      <c r="AF2661" s="203">
        <v>4.13</v>
      </c>
      <c r="AG2661" s="179">
        <v>4.59926483663662</v>
      </c>
      <c r="AH2661" s="179">
        <v>5.14100516595199</v>
      </c>
      <c r="AI2661" s="179">
        <v>5.45057106841791</v>
      </c>
      <c r="AJ2661" s="179">
        <v>5.94808769738101</v>
      </c>
      <c r="AK2661" s="179">
        <v>6.52299580196059</v>
      </c>
      <c r="AL2661" s="179">
        <v>6.29082137511114</v>
      </c>
      <c r="AM2661" s="179">
        <v>5.66063364509122</v>
      </c>
      <c r="AN2661" s="179">
        <v>5.40634736806564</v>
      </c>
      <c r="AO2661" s="179">
        <v>5.10783739068778</v>
      </c>
      <c r="AP2661" s="179">
        <v>5.07466961542358</v>
      </c>
      <c r="AQ2661" s="179">
        <v>4.82038333839799</v>
      </c>
      <c r="AR2661" s="179">
        <v>4.56609706137241</v>
      </c>
      <c r="AS2661" s="177">
        <v>0.8</v>
      </c>
      <c r="AT2661" s="180">
        <v>1.0794058222589</v>
      </c>
      <c r="AU2661" s="181">
        <v>2654</v>
      </c>
    </row>
    <row r="2662" customHeight="1" spans="1:47">
      <c r="A2662" s="184" t="s">
        <v>2837</v>
      </c>
      <c r="B2662" s="185" t="s">
        <v>3024</v>
      </c>
      <c r="C2662" s="167" t="s">
        <v>3025</v>
      </c>
      <c r="D2662" s="186">
        <v>0</v>
      </c>
      <c r="E2662" s="186">
        <v>0.65</v>
      </c>
      <c r="F2662" s="186" t="s">
        <v>160</v>
      </c>
      <c r="G2662" s="186" t="s">
        <v>160</v>
      </c>
      <c r="H2662" s="186" t="s">
        <v>160</v>
      </c>
      <c r="I2662" s="186" t="s">
        <v>160</v>
      </c>
      <c r="J2662" s="186" t="s">
        <v>160</v>
      </c>
      <c r="K2662" s="186" t="s">
        <v>160</v>
      </c>
      <c r="L2662" s="171">
        <v>0.4012</v>
      </c>
      <c r="M2662" s="172">
        <v>1542</v>
      </c>
      <c r="N2662" s="173">
        <v>102.27</v>
      </c>
      <c r="O2662" s="173">
        <v>27.9</v>
      </c>
      <c r="Q2662" s="175">
        <v>28.9</v>
      </c>
      <c r="S2662" s="174">
        <f t="shared" si="82"/>
        <v>1.32392</v>
      </c>
      <c r="T2662" s="177">
        <f t="shared" si="83"/>
        <v>-1</v>
      </c>
      <c r="U2662" s="203">
        <v>4.17</v>
      </c>
      <c r="V2662" s="203">
        <v>4.92</v>
      </c>
      <c r="W2662" s="203">
        <v>5.53</v>
      </c>
      <c r="X2662" s="203">
        <v>6.04</v>
      </c>
      <c r="Y2662" s="203">
        <v>5.56</v>
      </c>
      <c r="Z2662" s="203">
        <v>4.68</v>
      </c>
      <c r="AA2662" s="203">
        <v>4.52</v>
      </c>
      <c r="AB2662" s="203">
        <v>4.49</v>
      </c>
      <c r="AC2662" s="203">
        <v>3.63</v>
      </c>
      <c r="AD2662" s="203">
        <v>3.54</v>
      </c>
      <c r="AE2662" s="203">
        <v>3.63</v>
      </c>
      <c r="AF2662" s="203">
        <v>3.73</v>
      </c>
      <c r="AG2662" s="179">
        <v>4.54633059399359</v>
      </c>
      <c r="AH2662" s="179">
        <v>5.36401595262554</v>
      </c>
      <c r="AI2662" s="179">
        <v>6.02906671097951</v>
      </c>
      <c r="AJ2662" s="179">
        <v>6.58509275484924</v>
      </c>
      <c r="AK2662" s="179">
        <v>6.06177412532479</v>
      </c>
      <c r="AL2662" s="179">
        <v>5.10235663786331</v>
      </c>
      <c r="AM2662" s="179">
        <v>4.9279170946885</v>
      </c>
      <c r="AN2662" s="179">
        <v>4.89520968034322</v>
      </c>
      <c r="AO2662" s="179">
        <v>3.9575971357786</v>
      </c>
      <c r="AP2662" s="179">
        <v>3.85947489274276</v>
      </c>
      <c r="AQ2662" s="179">
        <v>3.9575971357786</v>
      </c>
      <c r="AR2662" s="179">
        <v>4.06662185026286</v>
      </c>
      <c r="AS2662" s="177">
        <v>0.8</v>
      </c>
      <c r="AT2662" s="180">
        <v>1.08165390853988</v>
      </c>
      <c r="AU2662" s="181">
        <v>2655</v>
      </c>
    </row>
    <row r="2663" customHeight="1" spans="1:47">
      <c r="A2663" s="184" t="s">
        <v>2837</v>
      </c>
      <c r="B2663" s="185" t="s">
        <v>3024</v>
      </c>
      <c r="C2663" s="167" t="s">
        <v>3026</v>
      </c>
      <c r="D2663" s="186">
        <v>0</v>
      </c>
      <c r="E2663" s="186">
        <v>0.65</v>
      </c>
      <c r="F2663" s="186" t="s">
        <v>160</v>
      </c>
      <c r="G2663" s="186" t="s">
        <v>160</v>
      </c>
      <c r="H2663" s="186" t="s">
        <v>160</v>
      </c>
      <c r="I2663" s="186" t="s">
        <v>160</v>
      </c>
      <c r="J2663" s="186" t="s">
        <v>160</v>
      </c>
      <c r="K2663" s="186" t="s">
        <v>160</v>
      </c>
      <c r="L2663" s="171">
        <v>0.4012</v>
      </c>
      <c r="M2663" s="172">
        <v>2269</v>
      </c>
      <c r="N2663" s="173">
        <v>101.28</v>
      </c>
      <c r="O2663" s="173">
        <v>27.93</v>
      </c>
      <c r="Q2663" s="175">
        <v>30.83</v>
      </c>
      <c r="S2663" s="174">
        <f t="shared" si="82"/>
        <v>1.399736</v>
      </c>
      <c r="T2663" s="177">
        <f t="shared" si="83"/>
        <v>-1</v>
      </c>
      <c r="U2663" s="203">
        <v>4.49</v>
      </c>
      <c r="V2663" s="203">
        <v>5.08</v>
      </c>
      <c r="W2663" s="203">
        <v>5.51</v>
      </c>
      <c r="X2663" s="203">
        <v>5.86</v>
      </c>
      <c r="Y2663" s="203">
        <v>5.75</v>
      </c>
      <c r="Z2663" s="203">
        <v>5.13</v>
      </c>
      <c r="AA2663" s="203">
        <v>4.66</v>
      </c>
      <c r="AB2663" s="203">
        <v>4.53</v>
      </c>
      <c r="AC2663" s="203">
        <v>3.93</v>
      </c>
      <c r="AD2663" s="203">
        <v>4.19</v>
      </c>
      <c r="AE2663" s="203">
        <v>4.22</v>
      </c>
      <c r="AF2663" s="203">
        <v>4.2</v>
      </c>
      <c r="AG2663" s="179">
        <v>4.97195768344888</v>
      </c>
      <c r="AH2663" s="179">
        <v>5.62528842581744</v>
      </c>
      <c r="AI2663" s="179">
        <v>6.10144472957758</v>
      </c>
      <c r="AJ2663" s="179">
        <v>6.4890138140335</v>
      </c>
      <c r="AK2663" s="179">
        <v>6.36720638749021</v>
      </c>
      <c r="AL2663" s="179">
        <v>5.68065543788257</v>
      </c>
      <c r="AM2663" s="179">
        <v>5.16020552447033</v>
      </c>
      <c r="AN2663" s="179">
        <v>5.01625129310098</v>
      </c>
      <c r="AO2663" s="179">
        <v>4.3518471483194</v>
      </c>
      <c r="AP2663" s="179">
        <v>4.63975561105809</v>
      </c>
      <c r="AQ2663" s="179">
        <v>4.67297581829716</v>
      </c>
      <c r="AR2663" s="179">
        <v>4.65082901347111</v>
      </c>
      <c r="AS2663" s="177">
        <v>0.8</v>
      </c>
      <c r="AT2663" s="180">
        <v>1.08528999846907</v>
      </c>
      <c r="AU2663" s="181">
        <v>2656</v>
      </c>
    </row>
    <row r="2664" customHeight="1" spans="1:47">
      <c r="A2664" s="184" t="s">
        <v>2837</v>
      </c>
      <c r="B2664" s="185" t="s">
        <v>3024</v>
      </c>
      <c r="C2664" s="167" t="s">
        <v>3027</v>
      </c>
      <c r="D2664" s="186">
        <v>0</v>
      </c>
      <c r="E2664" s="186">
        <v>0.65</v>
      </c>
      <c r="F2664" s="186" t="s">
        <v>160</v>
      </c>
      <c r="G2664" s="186" t="s">
        <v>160</v>
      </c>
      <c r="H2664" s="186" t="s">
        <v>160</v>
      </c>
      <c r="I2664" s="186" t="s">
        <v>160</v>
      </c>
      <c r="J2664" s="186" t="s">
        <v>160</v>
      </c>
      <c r="K2664" s="186" t="s">
        <v>160</v>
      </c>
      <c r="L2664" s="171">
        <v>0.4012</v>
      </c>
      <c r="M2664" s="172">
        <v>2563</v>
      </c>
      <c r="N2664" s="173">
        <v>101.5</v>
      </c>
      <c r="O2664" s="173">
        <v>27.43</v>
      </c>
      <c r="Q2664" s="175">
        <v>30.13</v>
      </c>
      <c r="S2664" s="174">
        <f t="shared" si="82"/>
        <v>1.399736</v>
      </c>
      <c r="T2664" s="177">
        <f t="shared" si="83"/>
        <v>-1</v>
      </c>
      <c r="U2664" s="203">
        <v>4.49</v>
      </c>
      <c r="V2664" s="203">
        <v>5.08</v>
      </c>
      <c r="W2664" s="203">
        <v>5.51</v>
      </c>
      <c r="X2664" s="203">
        <v>5.86</v>
      </c>
      <c r="Y2664" s="203">
        <v>5.75</v>
      </c>
      <c r="Z2664" s="203">
        <v>5.13</v>
      </c>
      <c r="AA2664" s="203">
        <v>4.66</v>
      </c>
      <c r="AB2664" s="203">
        <v>4.53</v>
      </c>
      <c r="AC2664" s="203">
        <v>3.93</v>
      </c>
      <c r="AD2664" s="203">
        <v>4.19</v>
      </c>
      <c r="AE2664" s="203">
        <v>4.22</v>
      </c>
      <c r="AF2664" s="203">
        <v>4.2</v>
      </c>
      <c r="AG2664" s="179">
        <v>4.94485863048461</v>
      </c>
      <c r="AH2664" s="179">
        <v>5.59462847279773</v>
      </c>
      <c r="AI2664" s="179">
        <v>6.06818954431407</v>
      </c>
      <c r="AJ2664" s="179">
        <v>6.45364623043202</v>
      </c>
      <c r="AK2664" s="179">
        <v>6.33250270050924</v>
      </c>
      <c r="AL2664" s="179">
        <v>5.64969371367172</v>
      </c>
      <c r="AM2664" s="179">
        <v>5.13208044945618</v>
      </c>
      <c r="AN2664" s="179">
        <v>4.9889108231838</v>
      </c>
      <c r="AO2664" s="179">
        <v>4.32812793269588</v>
      </c>
      <c r="AP2664" s="179">
        <v>4.61446718524065</v>
      </c>
      <c r="AQ2664" s="179">
        <v>4.64750632976504</v>
      </c>
      <c r="AR2664" s="179">
        <v>4.62548023341544</v>
      </c>
      <c r="AS2664" s="177">
        <v>0.8</v>
      </c>
      <c r="AT2664" s="180">
        <v>1.08142056287527</v>
      </c>
      <c r="AU2664" s="181">
        <v>2657</v>
      </c>
    </row>
    <row r="2665" customHeight="1" spans="1:47">
      <c r="A2665" s="184" t="s">
        <v>2837</v>
      </c>
      <c r="B2665" s="185" t="s">
        <v>3024</v>
      </c>
      <c r="C2665" s="167" t="s">
        <v>3028</v>
      </c>
      <c r="D2665" s="186">
        <v>0</v>
      </c>
      <c r="E2665" s="186">
        <v>0.65</v>
      </c>
      <c r="F2665" s="186" t="s">
        <v>160</v>
      </c>
      <c r="G2665" s="186" t="s">
        <v>160</v>
      </c>
      <c r="H2665" s="186" t="s">
        <v>160</v>
      </c>
      <c r="I2665" s="186" t="s">
        <v>160</v>
      </c>
      <c r="J2665" s="186" t="s">
        <v>160</v>
      </c>
      <c r="K2665" s="186" t="s">
        <v>160</v>
      </c>
      <c r="L2665" s="171">
        <v>0.4012</v>
      </c>
      <c r="M2665" s="172">
        <v>1390</v>
      </c>
      <c r="N2665" s="173">
        <v>102.18</v>
      </c>
      <c r="O2665" s="173">
        <v>27.4</v>
      </c>
      <c r="Q2665" s="175">
        <v>28.2</v>
      </c>
      <c r="S2665" s="174">
        <f t="shared" si="82"/>
        <v>1.32392</v>
      </c>
      <c r="T2665" s="177">
        <f t="shared" si="83"/>
        <v>-1</v>
      </c>
      <c r="U2665" s="203">
        <v>4.17</v>
      </c>
      <c r="V2665" s="203">
        <v>4.92</v>
      </c>
      <c r="W2665" s="203">
        <v>5.53</v>
      </c>
      <c r="X2665" s="203">
        <v>6.04</v>
      </c>
      <c r="Y2665" s="203">
        <v>5.56</v>
      </c>
      <c r="Z2665" s="203">
        <v>4.68</v>
      </c>
      <c r="AA2665" s="203">
        <v>4.52</v>
      </c>
      <c r="AB2665" s="203">
        <v>4.49</v>
      </c>
      <c r="AC2665" s="203">
        <v>3.63</v>
      </c>
      <c r="AD2665" s="203">
        <v>3.54</v>
      </c>
      <c r="AE2665" s="203">
        <v>3.63</v>
      </c>
      <c r="AF2665" s="203">
        <v>3.73</v>
      </c>
      <c r="AG2665" s="179">
        <v>4.52466040244124</v>
      </c>
      <c r="AH2665" s="179">
        <v>5.33844824460693</v>
      </c>
      <c r="AI2665" s="179">
        <v>6.00032902290169</v>
      </c>
      <c r="AJ2665" s="179">
        <v>6.55370475557436</v>
      </c>
      <c r="AK2665" s="179">
        <v>6.03288053658831</v>
      </c>
      <c r="AL2665" s="179">
        <v>5.0780361351139</v>
      </c>
      <c r="AM2665" s="179">
        <v>4.90442806211856</v>
      </c>
      <c r="AN2665" s="179">
        <v>4.87187654843193</v>
      </c>
      <c r="AO2665" s="179">
        <v>3.93873315608194</v>
      </c>
      <c r="AP2665" s="179">
        <v>3.84107861502206</v>
      </c>
      <c r="AQ2665" s="179">
        <v>3.93873315608194</v>
      </c>
      <c r="AR2665" s="179">
        <v>4.04723820170403</v>
      </c>
      <c r="AS2665" s="177">
        <v>0.8</v>
      </c>
      <c r="AT2665" s="180">
        <v>1.07389307685642</v>
      </c>
      <c r="AU2665" s="181">
        <v>2658</v>
      </c>
    </row>
    <row r="2666" customHeight="1" spans="1:47">
      <c r="A2666" s="184" t="s">
        <v>2837</v>
      </c>
      <c r="B2666" s="185" t="s">
        <v>3024</v>
      </c>
      <c r="C2666" s="167" t="s">
        <v>3029</v>
      </c>
      <c r="D2666" s="186">
        <v>0</v>
      </c>
      <c r="E2666" s="186">
        <v>0.65</v>
      </c>
      <c r="F2666" s="186" t="s">
        <v>160</v>
      </c>
      <c r="G2666" s="186" t="s">
        <v>160</v>
      </c>
      <c r="H2666" s="186" t="s">
        <v>160</v>
      </c>
      <c r="I2666" s="186" t="s">
        <v>160</v>
      </c>
      <c r="J2666" s="186" t="s">
        <v>160</v>
      </c>
      <c r="K2666" s="186" t="s">
        <v>160</v>
      </c>
      <c r="L2666" s="171">
        <v>0.4012</v>
      </c>
      <c r="M2666" s="172">
        <v>1790</v>
      </c>
      <c r="N2666" s="173">
        <v>102.25</v>
      </c>
      <c r="O2666" s="173">
        <v>26.67</v>
      </c>
      <c r="Q2666" s="175">
        <v>27.77</v>
      </c>
      <c r="S2666" s="174">
        <f t="shared" si="82"/>
        <v>1.37364</v>
      </c>
      <c r="T2666" s="177">
        <f t="shared" si="83"/>
        <v>-1</v>
      </c>
      <c r="U2666" s="203">
        <v>4.34</v>
      </c>
      <c r="V2666" s="203">
        <v>5.07</v>
      </c>
      <c r="W2666" s="203">
        <v>5.66</v>
      </c>
      <c r="X2666" s="203">
        <v>6.25</v>
      </c>
      <c r="Y2666" s="203">
        <v>5.71</v>
      </c>
      <c r="Z2666" s="203">
        <v>4.98</v>
      </c>
      <c r="AA2666" s="203">
        <v>4.56</v>
      </c>
      <c r="AB2666" s="203">
        <v>4.59</v>
      </c>
      <c r="AC2666" s="203">
        <v>3.85</v>
      </c>
      <c r="AD2666" s="203">
        <v>3.71</v>
      </c>
      <c r="AE2666" s="203">
        <v>3.85</v>
      </c>
      <c r="AF2666" s="203">
        <v>3.92</v>
      </c>
      <c r="AG2666" s="179">
        <v>4.69932232608252</v>
      </c>
      <c r="AH2666" s="179">
        <v>5.48976133484756</v>
      </c>
      <c r="AI2666" s="179">
        <v>6.12860930083574</v>
      </c>
      <c r="AJ2666" s="179">
        <v>6.76745726682391</v>
      </c>
      <c r="AK2666" s="179">
        <v>6.18274895897033</v>
      </c>
      <c r="AL2666" s="179">
        <v>5.39230995020529</v>
      </c>
      <c r="AM2666" s="179">
        <v>4.93753682187473</v>
      </c>
      <c r="AN2666" s="179">
        <v>4.97002061675548</v>
      </c>
      <c r="AO2666" s="179">
        <v>4.16875367636353</v>
      </c>
      <c r="AP2666" s="179">
        <v>4.01716263358667</v>
      </c>
      <c r="AQ2666" s="179">
        <v>4.16875367636353</v>
      </c>
      <c r="AR2666" s="179">
        <v>4.24454919775196</v>
      </c>
      <c r="AS2666" s="177">
        <v>0.8</v>
      </c>
      <c r="AT2666" s="180">
        <v>1.07042139618173</v>
      </c>
      <c r="AU2666" s="181">
        <v>2659</v>
      </c>
    </row>
    <row r="2667" customHeight="1" spans="1:47">
      <c r="A2667" s="184" t="s">
        <v>2837</v>
      </c>
      <c r="B2667" s="185" t="s">
        <v>3024</v>
      </c>
      <c r="C2667" s="167" t="s">
        <v>3030</v>
      </c>
      <c r="D2667" s="186">
        <v>0</v>
      </c>
      <c r="E2667" s="186">
        <v>0.65</v>
      </c>
      <c r="F2667" s="186" t="s">
        <v>160</v>
      </c>
      <c r="G2667" s="186" t="s">
        <v>160</v>
      </c>
      <c r="H2667" s="186" t="s">
        <v>160</v>
      </c>
      <c r="I2667" s="186" t="s">
        <v>160</v>
      </c>
      <c r="J2667" s="186" t="s">
        <v>160</v>
      </c>
      <c r="K2667" s="186" t="s">
        <v>160</v>
      </c>
      <c r="L2667" s="171">
        <v>0.4012</v>
      </c>
      <c r="M2667" s="172">
        <v>1673</v>
      </c>
      <c r="N2667" s="173">
        <v>102.58</v>
      </c>
      <c r="O2667" s="173">
        <v>26.63</v>
      </c>
      <c r="Q2667" s="175">
        <v>27.73</v>
      </c>
      <c r="S2667" s="174">
        <f t="shared" si="82"/>
        <v>1.37364</v>
      </c>
      <c r="T2667" s="177">
        <f t="shared" si="83"/>
        <v>-1</v>
      </c>
      <c r="U2667" s="203">
        <v>4.34</v>
      </c>
      <c r="V2667" s="203">
        <v>5.07</v>
      </c>
      <c r="W2667" s="203">
        <v>5.66</v>
      </c>
      <c r="X2667" s="203">
        <v>6.25</v>
      </c>
      <c r="Y2667" s="203">
        <v>5.71</v>
      </c>
      <c r="Z2667" s="203">
        <v>4.98</v>
      </c>
      <c r="AA2667" s="203">
        <v>4.56</v>
      </c>
      <c r="AB2667" s="203">
        <v>4.59</v>
      </c>
      <c r="AC2667" s="203">
        <v>3.85</v>
      </c>
      <c r="AD2667" s="203">
        <v>3.71</v>
      </c>
      <c r="AE2667" s="203">
        <v>3.85</v>
      </c>
      <c r="AF2667" s="203">
        <v>3.92</v>
      </c>
      <c r="AG2667" s="179">
        <v>4.69780577152675</v>
      </c>
      <c r="AH2667" s="179">
        <v>5.48798969162226</v>
      </c>
      <c r="AI2667" s="179">
        <v>6.12663149005562</v>
      </c>
      <c r="AJ2667" s="179">
        <v>6.76527328848898</v>
      </c>
      <c r="AK2667" s="179">
        <v>6.18075367636353</v>
      </c>
      <c r="AL2667" s="179">
        <v>5.39056975626802</v>
      </c>
      <c r="AM2667" s="179">
        <v>4.93594339128156</v>
      </c>
      <c r="AN2667" s="179">
        <v>4.96841670306631</v>
      </c>
      <c r="AO2667" s="179">
        <v>4.16740834570921</v>
      </c>
      <c r="AP2667" s="179">
        <v>4.01586622404706</v>
      </c>
      <c r="AQ2667" s="179">
        <v>4.16740834570921</v>
      </c>
      <c r="AR2667" s="179">
        <v>4.24317940654029</v>
      </c>
      <c r="AS2667" s="177">
        <v>0.8</v>
      </c>
      <c r="AT2667" s="180">
        <v>1.04502670769675</v>
      </c>
      <c r="AU2667" s="181">
        <v>2660</v>
      </c>
    </row>
    <row r="2668" customHeight="1" spans="1:47">
      <c r="A2668" s="184" t="s">
        <v>2837</v>
      </c>
      <c r="B2668" s="185" t="s">
        <v>3024</v>
      </c>
      <c r="C2668" s="167" t="s">
        <v>3031</v>
      </c>
      <c r="D2668" s="186">
        <v>0</v>
      </c>
      <c r="E2668" s="186">
        <v>0.65</v>
      </c>
      <c r="F2668" s="186" t="s">
        <v>160</v>
      </c>
      <c r="G2668" s="186" t="s">
        <v>160</v>
      </c>
      <c r="H2668" s="186" t="s">
        <v>160</v>
      </c>
      <c r="I2668" s="186" t="s">
        <v>160</v>
      </c>
      <c r="J2668" s="186" t="s">
        <v>160</v>
      </c>
      <c r="K2668" s="186" t="s">
        <v>160</v>
      </c>
      <c r="L2668" s="171">
        <v>0.4012</v>
      </c>
      <c r="M2668" s="172">
        <v>1191</v>
      </c>
      <c r="N2668" s="173">
        <v>102.77</v>
      </c>
      <c r="O2668" s="173">
        <v>27.07</v>
      </c>
      <c r="Q2668" s="175">
        <v>27.77</v>
      </c>
      <c r="S2668" s="174">
        <f t="shared" si="82"/>
        <v>1.32392</v>
      </c>
      <c r="T2668" s="177">
        <f t="shared" si="83"/>
        <v>-1</v>
      </c>
      <c r="U2668" s="203">
        <v>4.17</v>
      </c>
      <c r="V2668" s="203">
        <v>4.92</v>
      </c>
      <c r="W2668" s="203">
        <v>5.53</v>
      </c>
      <c r="X2668" s="203">
        <v>6.04</v>
      </c>
      <c r="Y2668" s="203">
        <v>5.56</v>
      </c>
      <c r="Z2668" s="203">
        <v>4.68</v>
      </c>
      <c r="AA2668" s="203">
        <v>4.52</v>
      </c>
      <c r="AB2668" s="203">
        <v>4.49</v>
      </c>
      <c r="AC2668" s="203">
        <v>3.63</v>
      </c>
      <c r="AD2668" s="203">
        <v>3.54</v>
      </c>
      <c r="AE2668" s="203">
        <v>3.63</v>
      </c>
      <c r="AF2668" s="203">
        <v>3.73</v>
      </c>
      <c r="AG2668" s="179">
        <v>4.51002042419481</v>
      </c>
      <c r="AH2668" s="179">
        <v>5.32117517674784</v>
      </c>
      <c r="AI2668" s="179">
        <v>5.98091437549097</v>
      </c>
      <c r="AJ2668" s="179">
        <v>6.53249960722702</v>
      </c>
      <c r="AK2668" s="179">
        <v>6.01336056559309</v>
      </c>
      <c r="AL2668" s="179">
        <v>5.06160565593087</v>
      </c>
      <c r="AM2668" s="179">
        <v>4.88855930871956</v>
      </c>
      <c r="AN2668" s="179">
        <v>4.85611311861744</v>
      </c>
      <c r="AO2668" s="179">
        <v>3.92598900235664</v>
      </c>
      <c r="AP2668" s="179">
        <v>3.82865043205027</v>
      </c>
      <c r="AQ2668" s="179">
        <v>3.92598900235664</v>
      </c>
      <c r="AR2668" s="179">
        <v>4.03414296936371</v>
      </c>
      <c r="AS2668" s="177">
        <v>0.8</v>
      </c>
      <c r="AT2668" s="180">
        <v>1.04502670769675</v>
      </c>
      <c r="AU2668" s="181">
        <v>2661</v>
      </c>
    </row>
    <row r="2669" customHeight="1" spans="1:47">
      <c r="A2669" s="184" t="s">
        <v>2837</v>
      </c>
      <c r="B2669" s="185" t="s">
        <v>3024</v>
      </c>
      <c r="C2669" s="167" t="s">
        <v>3032</v>
      </c>
      <c r="D2669" s="186">
        <v>0</v>
      </c>
      <c r="E2669" s="186">
        <v>0.65</v>
      </c>
      <c r="F2669" s="186" t="s">
        <v>160</v>
      </c>
      <c r="G2669" s="186" t="s">
        <v>160</v>
      </c>
      <c r="H2669" s="186" t="s">
        <v>160</v>
      </c>
      <c r="I2669" s="186" t="s">
        <v>160</v>
      </c>
      <c r="J2669" s="186" t="s">
        <v>160</v>
      </c>
      <c r="K2669" s="186" t="s">
        <v>160</v>
      </c>
      <c r="L2669" s="171">
        <v>0.4012</v>
      </c>
      <c r="M2669" s="172">
        <v>1409</v>
      </c>
      <c r="N2669" s="173">
        <v>102.53</v>
      </c>
      <c r="O2669" s="173">
        <v>27.38</v>
      </c>
      <c r="Q2669" s="175">
        <v>28.18</v>
      </c>
      <c r="S2669" s="174">
        <f t="shared" si="82"/>
        <v>1.32392</v>
      </c>
      <c r="T2669" s="177">
        <f t="shared" si="83"/>
        <v>-1</v>
      </c>
      <c r="U2669" s="203">
        <v>4.17</v>
      </c>
      <c r="V2669" s="203">
        <v>4.92</v>
      </c>
      <c r="W2669" s="203">
        <v>5.53</v>
      </c>
      <c r="X2669" s="203">
        <v>6.04</v>
      </c>
      <c r="Y2669" s="203">
        <v>5.56</v>
      </c>
      <c r="Z2669" s="203">
        <v>4.68</v>
      </c>
      <c r="AA2669" s="203">
        <v>4.52</v>
      </c>
      <c r="AB2669" s="203">
        <v>4.49</v>
      </c>
      <c r="AC2669" s="203">
        <v>3.63</v>
      </c>
      <c r="AD2669" s="203">
        <v>3.54</v>
      </c>
      <c r="AE2669" s="203">
        <v>3.63</v>
      </c>
      <c r="AF2669" s="203">
        <v>3.73</v>
      </c>
      <c r="AG2669" s="179">
        <v>4.52297214333192</v>
      </c>
      <c r="AH2669" s="179">
        <v>5.33645634177292</v>
      </c>
      <c r="AI2669" s="179">
        <v>5.99809015650492</v>
      </c>
      <c r="AJ2669" s="179">
        <v>6.5512594114448</v>
      </c>
      <c r="AK2669" s="179">
        <v>6.03062952444256</v>
      </c>
      <c r="AL2669" s="179">
        <v>5.0761413982718</v>
      </c>
      <c r="AM2669" s="179">
        <v>4.90259810260439</v>
      </c>
      <c r="AN2669" s="179">
        <v>4.87005873466675</v>
      </c>
      <c r="AO2669" s="179">
        <v>3.93726352045441</v>
      </c>
      <c r="AP2669" s="179">
        <v>3.83964541664149</v>
      </c>
      <c r="AQ2669" s="179">
        <v>3.93726352045441</v>
      </c>
      <c r="AR2669" s="179">
        <v>4.04572808024654</v>
      </c>
      <c r="AS2669" s="177">
        <v>0.8</v>
      </c>
      <c r="AT2669" s="180">
        <v>1.04841108775902</v>
      </c>
      <c r="AU2669" s="181">
        <v>2662</v>
      </c>
    </row>
    <row r="2670" customHeight="1" spans="1:47">
      <c r="A2670" s="184" t="s">
        <v>2837</v>
      </c>
      <c r="B2670" s="185" t="s">
        <v>3024</v>
      </c>
      <c r="C2670" s="167" t="s">
        <v>3033</v>
      </c>
      <c r="D2670" s="186">
        <v>0</v>
      </c>
      <c r="E2670" s="186">
        <v>0.65</v>
      </c>
      <c r="F2670" s="186" t="s">
        <v>160</v>
      </c>
      <c r="G2670" s="186" t="s">
        <v>160</v>
      </c>
      <c r="H2670" s="186" t="s">
        <v>160</v>
      </c>
      <c r="I2670" s="186" t="s">
        <v>160</v>
      </c>
      <c r="J2670" s="186" t="s">
        <v>160</v>
      </c>
      <c r="K2670" s="186" t="s">
        <v>160</v>
      </c>
      <c r="L2670" s="171">
        <v>0.4012</v>
      </c>
      <c r="M2670" s="172">
        <v>2397</v>
      </c>
      <c r="N2670" s="173">
        <v>102.82</v>
      </c>
      <c r="O2670" s="173">
        <v>27.72</v>
      </c>
      <c r="Q2670" s="175">
        <v>28.62</v>
      </c>
      <c r="S2670" s="174">
        <f t="shared" si="82"/>
        <v>1.32392</v>
      </c>
      <c r="T2670" s="177">
        <f t="shared" si="83"/>
        <v>-1</v>
      </c>
      <c r="U2670" s="203">
        <v>4.17</v>
      </c>
      <c r="V2670" s="203">
        <v>4.92</v>
      </c>
      <c r="W2670" s="203">
        <v>5.53</v>
      </c>
      <c r="X2670" s="203">
        <v>6.04</v>
      </c>
      <c r="Y2670" s="203">
        <v>5.56</v>
      </c>
      <c r="Z2670" s="203">
        <v>4.68</v>
      </c>
      <c r="AA2670" s="203">
        <v>4.52</v>
      </c>
      <c r="AB2670" s="203">
        <v>4.49</v>
      </c>
      <c r="AC2670" s="203">
        <v>3.63</v>
      </c>
      <c r="AD2670" s="203">
        <v>3.54</v>
      </c>
      <c r="AE2670" s="203">
        <v>3.63</v>
      </c>
      <c r="AF2670" s="203">
        <v>3.73</v>
      </c>
      <c r="AG2670" s="179">
        <v>4.53758692368119</v>
      </c>
      <c r="AH2670" s="179">
        <v>5.35369967973896</v>
      </c>
      <c r="AI2670" s="179">
        <v>6.01747138799927</v>
      </c>
      <c r="AJ2670" s="179">
        <v>6.57242806211856</v>
      </c>
      <c r="AK2670" s="179">
        <v>6.05011589824159</v>
      </c>
      <c r="AL2670" s="179">
        <v>5.09254359780047</v>
      </c>
      <c r="AM2670" s="179">
        <v>4.91843954317481</v>
      </c>
      <c r="AN2670" s="179">
        <v>4.8857950329325</v>
      </c>
      <c r="AO2670" s="179">
        <v>3.9499857393196</v>
      </c>
      <c r="AP2670" s="179">
        <v>3.85205220859266</v>
      </c>
      <c r="AQ2670" s="179">
        <v>3.9499857393196</v>
      </c>
      <c r="AR2670" s="179">
        <v>4.05880077346063</v>
      </c>
      <c r="AS2670" s="177">
        <v>0.8</v>
      </c>
      <c r="AT2670" s="180">
        <v>1.04502670769675</v>
      </c>
      <c r="AU2670" s="181">
        <v>2663</v>
      </c>
    </row>
    <row r="2671" customHeight="1" spans="1:47">
      <c r="A2671" s="184" t="s">
        <v>2837</v>
      </c>
      <c r="B2671" s="185" t="s">
        <v>3024</v>
      </c>
      <c r="C2671" s="167" t="s">
        <v>3034</v>
      </c>
      <c r="D2671" s="186">
        <v>0</v>
      </c>
      <c r="E2671" s="186">
        <v>0.65</v>
      </c>
      <c r="F2671" s="186" t="s">
        <v>160</v>
      </c>
      <c r="G2671" s="186" t="s">
        <v>160</v>
      </c>
      <c r="H2671" s="186" t="s">
        <v>160</v>
      </c>
      <c r="I2671" s="186" t="s">
        <v>160</v>
      </c>
      <c r="J2671" s="186" t="s">
        <v>160</v>
      </c>
      <c r="K2671" s="186" t="s">
        <v>160</v>
      </c>
      <c r="L2671" s="171">
        <v>0.4012</v>
      </c>
      <c r="M2671" s="172">
        <v>1288</v>
      </c>
      <c r="N2671" s="173">
        <v>103.25</v>
      </c>
      <c r="O2671" s="173">
        <v>27.7</v>
      </c>
      <c r="Q2671" s="175">
        <v>25.3</v>
      </c>
      <c r="S2671" s="174">
        <f t="shared" si="82"/>
        <v>1.197048</v>
      </c>
      <c r="T2671" s="177">
        <f t="shared" si="83"/>
        <v>-1</v>
      </c>
      <c r="U2671" s="203">
        <v>3.38</v>
      </c>
      <c r="V2671" s="203">
        <v>4.05</v>
      </c>
      <c r="W2671" s="203">
        <v>4.86</v>
      </c>
      <c r="X2671" s="203">
        <v>5.46</v>
      </c>
      <c r="Y2671" s="203">
        <v>5.02</v>
      </c>
      <c r="Z2671" s="203">
        <v>4.47</v>
      </c>
      <c r="AA2671" s="203">
        <v>4.51</v>
      </c>
      <c r="AB2671" s="203">
        <v>4.38</v>
      </c>
      <c r="AC2671" s="203">
        <v>3.61</v>
      </c>
      <c r="AD2671" s="203">
        <v>3.13</v>
      </c>
      <c r="AE2671" s="203">
        <v>3.2</v>
      </c>
      <c r="AF2671" s="203">
        <v>3.13</v>
      </c>
      <c r="AG2671" s="179">
        <v>3.59197425667141</v>
      </c>
      <c r="AH2671" s="179">
        <v>4.30399282234296</v>
      </c>
      <c r="AI2671" s="179">
        <v>5.16479138681156</v>
      </c>
      <c r="AJ2671" s="179">
        <v>5.80241995308459</v>
      </c>
      <c r="AK2671" s="179">
        <v>5.33482567115103</v>
      </c>
      <c r="AL2671" s="179">
        <v>4.75033281873409</v>
      </c>
      <c r="AM2671" s="179">
        <v>4.79284138981896</v>
      </c>
      <c r="AN2671" s="179">
        <v>4.65468853379313</v>
      </c>
      <c r="AO2671" s="179">
        <v>3.83639854040941</v>
      </c>
      <c r="AP2671" s="179">
        <v>3.32629568739098</v>
      </c>
      <c r="AQ2671" s="179">
        <v>3.4006856867895</v>
      </c>
      <c r="AR2671" s="179">
        <v>3.32629568739098</v>
      </c>
      <c r="AS2671" s="177">
        <v>0.8</v>
      </c>
      <c r="AT2671" s="180">
        <v>1.03651179242135</v>
      </c>
      <c r="AU2671" s="181">
        <v>2664</v>
      </c>
    </row>
    <row r="2672" customHeight="1" spans="1:47">
      <c r="A2672" s="184" t="s">
        <v>2837</v>
      </c>
      <c r="B2672" s="185" t="s">
        <v>3024</v>
      </c>
      <c r="C2672" s="167" t="s">
        <v>3035</v>
      </c>
      <c r="D2672" s="186">
        <v>0</v>
      </c>
      <c r="E2672" s="186">
        <v>0.65</v>
      </c>
      <c r="F2672" s="186" t="s">
        <v>160</v>
      </c>
      <c r="G2672" s="186" t="s">
        <v>160</v>
      </c>
      <c r="H2672" s="186" t="s">
        <v>160</v>
      </c>
      <c r="I2672" s="186" t="s">
        <v>160</v>
      </c>
      <c r="J2672" s="186" t="s">
        <v>160</v>
      </c>
      <c r="K2672" s="186" t="s">
        <v>160</v>
      </c>
      <c r="L2672" s="171">
        <v>0.4012</v>
      </c>
      <c r="M2672" s="172">
        <v>2081</v>
      </c>
      <c r="N2672" s="173">
        <v>102.85</v>
      </c>
      <c r="O2672" s="173">
        <v>28.02</v>
      </c>
      <c r="Q2672" s="175">
        <v>28.22</v>
      </c>
      <c r="S2672" s="174">
        <f t="shared" si="82"/>
        <v>1.231544</v>
      </c>
      <c r="T2672" s="177">
        <f t="shared" si="83"/>
        <v>-1</v>
      </c>
      <c r="U2672" s="203">
        <v>3.84</v>
      </c>
      <c r="V2672" s="203">
        <v>4.49</v>
      </c>
      <c r="W2672" s="203">
        <v>5.05</v>
      </c>
      <c r="X2672" s="203">
        <v>5.34</v>
      </c>
      <c r="Y2672" s="203">
        <v>5</v>
      </c>
      <c r="Z2672" s="203">
        <v>4.35</v>
      </c>
      <c r="AA2672" s="203">
        <v>4.44</v>
      </c>
      <c r="AB2672" s="203">
        <v>4.26</v>
      </c>
      <c r="AC2672" s="203">
        <v>3.56</v>
      </c>
      <c r="AD2672" s="203">
        <v>3.41</v>
      </c>
      <c r="AE2672" s="203">
        <v>3.38</v>
      </c>
      <c r="AF2672" s="203">
        <v>3.51</v>
      </c>
      <c r="AG2672" s="179">
        <v>4.15951150750602</v>
      </c>
      <c r="AH2672" s="179">
        <v>4.86359548664116</v>
      </c>
      <c r="AI2672" s="179">
        <v>5.47019091481912</v>
      </c>
      <c r="AJ2672" s="179">
        <v>5.78432069012557</v>
      </c>
      <c r="AK2672" s="179">
        <v>5.4160306087318</v>
      </c>
      <c r="AL2672" s="179">
        <v>4.71194662959667</v>
      </c>
      <c r="AM2672" s="179">
        <v>4.80943518055384</v>
      </c>
      <c r="AN2672" s="179">
        <v>4.6144580786395</v>
      </c>
      <c r="AO2672" s="179">
        <v>3.85621379341704</v>
      </c>
      <c r="AP2672" s="179">
        <v>3.69373287515509</v>
      </c>
      <c r="AQ2672" s="179">
        <v>3.6612366915027</v>
      </c>
      <c r="AR2672" s="179">
        <v>3.80205348732973</v>
      </c>
      <c r="AS2672" s="177">
        <v>0.8</v>
      </c>
      <c r="AT2672" s="180">
        <v>1.05198230541614</v>
      </c>
      <c r="AU2672" s="181">
        <v>2665</v>
      </c>
    </row>
    <row r="2673" customHeight="1" spans="1:47">
      <c r="A2673" s="184" t="s">
        <v>2837</v>
      </c>
      <c r="B2673" s="185" t="s">
        <v>3024</v>
      </c>
      <c r="C2673" s="167" t="s">
        <v>3036</v>
      </c>
      <c r="D2673" s="186">
        <v>0</v>
      </c>
      <c r="E2673" s="186">
        <v>0.65</v>
      </c>
      <c r="F2673" s="186" t="s">
        <v>160</v>
      </c>
      <c r="G2673" s="186" t="s">
        <v>160</v>
      </c>
      <c r="H2673" s="186" t="s">
        <v>160</v>
      </c>
      <c r="I2673" s="186" t="s">
        <v>160</v>
      </c>
      <c r="J2673" s="186" t="s">
        <v>160</v>
      </c>
      <c r="K2673" s="186" t="s">
        <v>160</v>
      </c>
      <c r="L2673" s="171">
        <v>0.4012</v>
      </c>
      <c r="M2673" s="172">
        <v>1832</v>
      </c>
      <c r="N2673" s="173">
        <v>102.42</v>
      </c>
      <c r="O2673" s="173">
        <v>28.32</v>
      </c>
      <c r="Q2673" s="175">
        <v>28.62</v>
      </c>
      <c r="S2673" s="174">
        <f t="shared" si="82"/>
        <v>1.231544</v>
      </c>
      <c r="T2673" s="177">
        <f t="shared" si="83"/>
        <v>-1</v>
      </c>
      <c r="U2673" s="203">
        <v>3.84</v>
      </c>
      <c r="V2673" s="203">
        <v>4.49</v>
      </c>
      <c r="W2673" s="203">
        <v>5.05</v>
      </c>
      <c r="X2673" s="203">
        <v>5.34</v>
      </c>
      <c r="Y2673" s="203">
        <v>5</v>
      </c>
      <c r="Z2673" s="203">
        <v>4.35</v>
      </c>
      <c r="AA2673" s="203">
        <v>4.44</v>
      </c>
      <c r="AB2673" s="203">
        <v>4.26</v>
      </c>
      <c r="AC2673" s="203">
        <v>3.56</v>
      </c>
      <c r="AD2673" s="203">
        <v>3.41</v>
      </c>
      <c r="AE2673" s="203">
        <v>3.38</v>
      </c>
      <c r="AF2673" s="203">
        <v>3.51</v>
      </c>
      <c r="AG2673" s="179">
        <v>4.17078633000526</v>
      </c>
      <c r="AH2673" s="179">
        <v>4.87677880774053</v>
      </c>
      <c r="AI2673" s="179">
        <v>5.48501848086629</v>
      </c>
      <c r="AJ2673" s="179">
        <v>5.79999974016357</v>
      </c>
      <c r="AK2673" s="179">
        <v>5.43071136719435</v>
      </c>
      <c r="AL2673" s="179">
        <v>4.72471888945908</v>
      </c>
      <c r="AM2673" s="179">
        <v>4.82247169406858</v>
      </c>
      <c r="AN2673" s="179">
        <v>4.62696608484959</v>
      </c>
      <c r="AO2673" s="179">
        <v>3.86666649344238</v>
      </c>
      <c r="AP2673" s="179">
        <v>3.70374515242655</v>
      </c>
      <c r="AQ2673" s="179">
        <v>3.67116088422338</v>
      </c>
      <c r="AR2673" s="179">
        <v>3.81235937977043</v>
      </c>
      <c r="AS2673" s="177">
        <v>0.8</v>
      </c>
      <c r="AT2673" s="180">
        <v>1.05276224837909</v>
      </c>
      <c r="AU2673" s="181">
        <v>2666</v>
      </c>
    </row>
    <row r="2674" customHeight="1" spans="1:47">
      <c r="A2674" s="184" t="s">
        <v>2837</v>
      </c>
      <c r="B2674" s="185" t="s">
        <v>3024</v>
      </c>
      <c r="C2674" s="167" t="s">
        <v>3037</v>
      </c>
      <c r="D2674" s="186">
        <v>0</v>
      </c>
      <c r="E2674" s="186">
        <v>0.65</v>
      </c>
      <c r="F2674" s="186" t="s">
        <v>160</v>
      </c>
      <c r="G2674" s="186" t="s">
        <v>160</v>
      </c>
      <c r="H2674" s="186" t="s">
        <v>160</v>
      </c>
      <c r="I2674" s="186" t="s">
        <v>160</v>
      </c>
      <c r="J2674" s="186" t="s">
        <v>160</v>
      </c>
      <c r="K2674" s="186" t="s">
        <v>160</v>
      </c>
      <c r="L2674" s="171">
        <v>0.4012</v>
      </c>
      <c r="M2674" s="172">
        <v>1772</v>
      </c>
      <c r="N2674" s="173">
        <v>102.17</v>
      </c>
      <c r="O2674" s="173">
        <v>28.55</v>
      </c>
      <c r="Q2674" s="175">
        <v>28.95</v>
      </c>
      <c r="S2674" s="174">
        <f t="shared" si="82"/>
        <v>1.231544</v>
      </c>
      <c r="T2674" s="177">
        <f t="shared" si="83"/>
        <v>-1</v>
      </c>
      <c r="U2674" s="203">
        <v>3.84</v>
      </c>
      <c r="V2674" s="203">
        <v>4.49</v>
      </c>
      <c r="W2674" s="203">
        <v>5.05</v>
      </c>
      <c r="X2674" s="203">
        <v>5.34</v>
      </c>
      <c r="Y2674" s="203">
        <v>5</v>
      </c>
      <c r="Z2674" s="203">
        <v>4.35</v>
      </c>
      <c r="AA2674" s="203">
        <v>4.44</v>
      </c>
      <c r="AB2674" s="203">
        <v>4.26</v>
      </c>
      <c r="AC2674" s="203">
        <v>3.56</v>
      </c>
      <c r="AD2674" s="203">
        <v>3.41</v>
      </c>
      <c r="AE2674" s="203">
        <v>3.38</v>
      </c>
      <c r="AF2674" s="203">
        <v>3.51</v>
      </c>
      <c r="AG2674" s="179">
        <v>4.18016538588958</v>
      </c>
      <c r="AH2674" s="179">
        <v>4.88774546423027</v>
      </c>
      <c r="AI2674" s="179">
        <v>5.49735291633916</v>
      </c>
      <c r="AJ2674" s="179">
        <v>5.8130424897527</v>
      </c>
      <c r="AK2674" s="179">
        <v>5.44292367954373</v>
      </c>
      <c r="AL2674" s="179">
        <v>4.73534360120304</v>
      </c>
      <c r="AM2674" s="179">
        <v>4.83331622743483</v>
      </c>
      <c r="AN2674" s="179">
        <v>4.63737097497125</v>
      </c>
      <c r="AO2674" s="179">
        <v>3.87536165983513</v>
      </c>
      <c r="AP2674" s="179">
        <v>3.71207394944882</v>
      </c>
      <c r="AQ2674" s="179">
        <v>3.67941640737156</v>
      </c>
      <c r="AR2674" s="179">
        <v>3.8209324230397</v>
      </c>
      <c r="AS2674" s="177">
        <v>0.8</v>
      </c>
      <c r="AT2674" s="180">
        <v>1.05164978011031</v>
      </c>
      <c r="AU2674" s="181">
        <v>2667</v>
      </c>
    </row>
    <row r="2675" customHeight="1" spans="1:47">
      <c r="A2675" s="184" t="s">
        <v>2837</v>
      </c>
      <c r="B2675" s="185" t="s">
        <v>3024</v>
      </c>
      <c r="C2675" s="167" t="s">
        <v>3038</v>
      </c>
      <c r="D2675" s="186">
        <v>0</v>
      </c>
      <c r="E2675" s="186">
        <v>0.65</v>
      </c>
      <c r="F2675" s="186" t="s">
        <v>160</v>
      </c>
      <c r="G2675" s="186" t="s">
        <v>160</v>
      </c>
      <c r="H2675" s="186" t="s">
        <v>160</v>
      </c>
      <c r="I2675" s="186" t="s">
        <v>160</v>
      </c>
      <c r="J2675" s="186" t="s">
        <v>160</v>
      </c>
      <c r="K2675" s="186" t="s">
        <v>160</v>
      </c>
      <c r="L2675" s="171">
        <v>0.4012</v>
      </c>
      <c r="M2675" s="172">
        <v>1679</v>
      </c>
      <c r="N2675" s="173">
        <v>102.52</v>
      </c>
      <c r="O2675" s="173">
        <v>28.65</v>
      </c>
      <c r="Q2675" s="175">
        <v>29.15</v>
      </c>
      <c r="S2675" s="174">
        <f t="shared" si="82"/>
        <v>1.231544</v>
      </c>
      <c r="T2675" s="177">
        <f t="shared" si="83"/>
        <v>-1</v>
      </c>
      <c r="U2675" s="203">
        <v>3.84</v>
      </c>
      <c r="V2675" s="203">
        <v>4.49</v>
      </c>
      <c r="W2675" s="203">
        <v>5.05</v>
      </c>
      <c r="X2675" s="203">
        <v>5.34</v>
      </c>
      <c r="Y2675" s="203">
        <v>5</v>
      </c>
      <c r="Z2675" s="203">
        <v>4.35</v>
      </c>
      <c r="AA2675" s="203">
        <v>4.44</v>
      </c>
      <c r="AB2675" s="203">
        <v>4.26</v>
      </c>
      <c r="AC2675" s="203">
        <v>3.56</v>
      </c>
      <c r="AD2675" s="203">
        <v>3.41</v>
      </c>
      <c r="AE2675" s="203">
        <v>3.38</v>
      </c>
      <c r="AF2675" s="203">
        <v>3.51</v>
      </c>
      <c r="AG2675" s="179">
        <v>4.1841065849048</v>
      </c>
      <c r="AH2675" s="179">
        <v>4.89235379328713</v>
      </c>
      <c r="AI2675" s="179">
        <v>5.50253600358574</v>
      </c>
      <c r="AJ2675" s="179">
        <v>5.81852321963324</v>
      </c>
      <c r="AK2675" s="179">
        <v>5.4480554490948</v>
      </c>
      <c r="AL2675" s="179">
        <v>4.73980824071247</v>
      </c>
      <c r="AM2675" s="179">
        <v>4.83787323879618</v>
      </c>
      <c r="AN2675" s="179">
        <v>4.64174324262877</v>
      </c>
      <c r="AO2675" s="179">
        <v>3.87901547975549</v>
      </c>
      <c r="AP2675" s="179">
        <v>3.71557381628265</v>
      </c>
      <c r="AQ2675" s="179">
        <v>3.68288548358808</v>
      </c>
      <c r="AR2675" s="179">
        <v>3.82453492526455</v>
      </c>
      <c r="AS2675" s="177">
        <v>0.8</v>
      </c>
      <c r="AT2675" s="180">
        <v>1.0527249313604</v>
      </c>
      <c r="AU2675" s="181">
        <v>2668</v>
      </c>
    </row>
    <row r="2676" customHeight="1" spans="1:47">
      <c r="A2676" s="184" t="s">
        <v>2837</v>
      </c>
      <c r="B2676" s="185" t="s">
        <v>3024</v>
      </c>
      <c r="C2676" s="167" t="s">
        <v>3039</v>
      </c>
      <c r="D2676" s="186">
        <v>0</v>
      </c>
      <c r="E2676" s="186">
        <v>0.65</v>
      </c>
      <c r="F2676" s="186" t="s">
        <v>160</v>
      </c>
      <c r="G2676" s="186" t="s">
        <v>160</v>
      </c>
      <c r="H2676" s="186" t="s">
        <v>160</v>
      </c>
      <c r="I2676" s="186" t="s">
        <v>160</v>
      </c>
      <c r="J2676" s="186" t="s">
        <v>160</v>
      </c>
      <c r="K2676" s="186" t="s">
        <v>160</v>
      </c>
      <c r="L2676" s="171">
        <v>0.4012</v>
      </c>
      <c r="M2676" s="172">
        <v>1040</v>
      </c>
      <c r="N2676" s="173">
        <v>102.77</v>
      </c>
      <c r="O2676" s="173">
        <v>28.97</v>
      </c>
      <c r="Q2676" s="175">
        <v>29.57</v>
      </c>
      <c r="S2676" s="174">
        <f t="shared" si="82"/>
        <v>1.231544</v>
      </c>
      <c r="T2676" s="177">
        <f t="shared" si="83"/>
        <v>-1</v>
      </c>
      <c r="U2676" s="203">
        <v>3.84</v>
      </c>
      <c r="V2676" s="203">
        <v>4.49</v>
      </c>
      <c r="W2676" s="203">
        <v>5.05</v>
      </c>
      <c r="X2676" s="203">
        <v>5.34</v>
      </c>
      <c r="Y2676" s="203">
        <v>5</v>
      </c>
      <c r="Z2676" s="203">
        <v>4.35</v>
      </c>
      <c r="AA2676" s="203">
        <v>4.44</v>
      </c>
      <c r="AB2676" s="203">
        <v>4.26</v>
      </c>
      <c r="AC2676" s="203">
        <v>3.56</v>
      </c>
      <c r="AD2676" s="203">
        <v>3.41</v>
      </c>
      <c r="AE2676" s="203">
        <v>3.38</v>
      </c>
      <c r="AF2676" s="203">
        <v>3.51</v>
      </c>
      <c r="AG2676" s="179">
        <v>4.19777605997025</v>
      </c>
      <c r="AH2676" s="179">
        <v>4.90833711178813</v>
      </c>
      <c r="AI2676" s="179">
        <v>5.52051278720046</v>
      </c>
      <c r="AJ2676" s="179">
        <v>5.83753233339613</v>
      </c>
      <c r="AK2676" s="179">
        <v>5.46585424475293</v>
      </c>
      <c r="AL2676" s="179">
        <v>4.75529319293505</v>
      </c>
      <c r="AM2676" s="179">
        <v>4.8536785693406</v>
      </c>
      <c r="AN2676" s="179">
        <v>4.65690781652949</v>
      </c>
      <c r="AO2676" s="179">
        <v>3.89168822226408</v>
      </c>
      <c r="AP2676" s="179">
        <v>3.7277125949215</v>
      </c>
      <c r="AQ2676" s="179">
        <v>3.69491746945298</v>
      </c>
      <c r="AR2676" s="179">
        <v>3.83702967981656</v>
      </c>
      <c r="AS2676" s="177">
        <v>0.8</v>
      </c>
      <c r="AT2676" s="180">
        <v>1.0481778508106</v>
      </c>
      <c r="AU2676" s="181">
        <v>2669</v>
      </c>
    </row>
    <row r="2677" customHeight="1" spans="1:47">
      <c r="A2677" s="184" t="s">
        <v>2837</v>
      </c>
      <c r="B2677" s="185" t="s">
        <v>3024</v>
      </c>
      <c r="C2677" s="167" t="s">
        <v>3040</v>
      </c>
      <c r="D2677" s="186">
        <v>0</v>
      </c>
      <c r="E2677" s="186">
        <v>0.65</v>
      </c>
      <c r="F2677" s="186" t="s">
        <v>160</v>
      </c>
      <c r="G2677" s="186" t="s">
        <v>160</v>
      </c>
      <c r="H2677" s="186" t="s">
        <v>160</v>
      </c>
      <c r="I2677" s="186" t="s">
        <v>160</v>
      </c>
      <c r="J2677" s="186" t="s">
        <v>160</v>
      </c>
      <c r="K2677" s="186" t="s">
        <v>160</v>
      </c>
      <c r="L2677" s="171">
        <v>0.4012</v>
      </c>
      <c r="M2677" s="172">
        <v>2031</v>
      </c>
      <c r="N2677" s="173">
        <v>103.13</v>
      </c>
      <c r="O2677" s="173">
        <v>28.33</v>
      </c>
      <c r="Q2677" s="175">
        <v>23.03</v>
      </c>
      <c r="S2677" s="174">
        <f t="shared" si="82"/>
        <v>1.000704</v>
      </c>
      <c r="T2677" s="177">
        <f t="shared" si="83"/>
        <v>-1</v>
      </c>
      <c r="U2677" s="203">
        <v>2.78</v>
      </c>
      <c r="V2677" s="203">
        <v>3.21</v>
      </c>
      <c r="W2677" s="203">
        <v>3.83</v>
      </c>
      <c r="X2677" s="203">
        <v>4.32</v>
      </c>
      <c r="Y2677" s="203">
        <v>4.23</v>
      </c>
      <c r="Z2677" s="203">
        <v>3.87</v>
      </c>
      <c r="AA2677" s="203">
        <v>4.07</v>
      </c>
      <c r="AB2677" s="203">
        <v>3.88</v>
      </c>
      <c r="AC2677" s="203">
        <v>3.11</v>
      </c>
      <c r="AD2677" s="203">
        <v>2.65</v>
      </c>
      <c r="AE2677" s="203">
        <v>2.6</v>
      </c>
      <c r="AF2677" s="203">
        <v>2.56</v>
      </c>
      <c r="AG2677" s="179">
        <v>2.90996802251215</v>
      </c>
      <c r="AH2677" s="179">
        <v>3.36007099002302</v>
      </c>
      <c r="AI2677" s="179">
        <v>4.00905666410847</v>
      </c>
      <c r="AJ2677" s="179">
        <v>4.52196469685341</v>
      </c>
      <c r="AK2677" s="179">
        <v>4.4277570990023</v>
      </c>
      <c r="AL2677" s="179">
        <v>4.05092670759785</v>
      </c>
      <c r="AM2677" s="179">
        <v>4.26027692504477</v>
      </c>
      <c r="AN2677" s="179">
        <v>4.0613942184702</v>
      </c>
      <c r="AO2677" s="179">
        <v>3.25539588129956</v>
      </c>
      <c r="AP2677" s="179">
        <v>2.77389038117165</v>
      </c>
      <c r="AQ2677" s="179">
        <v>2.72155282680993</v>
      </c>
      <c r="AR2677" s="179">
        <v>2.67968278332054</v>
      </c>
      <c r="AS2677" s="177">
        <v>0.8</v>
      </c>
      <c r="AT2677" s="180">
        <v>1.04916022171814</v>
      </c>
      <c r="AU2677" s="181">
        <v>2670</v>
      </c>
    </row>
    <row r="2678" customHeight="1" spans="1:47">
      <c r="A2678" s="184" t="s">
        <v>2837</v>
      </c>
      <c r="B2678" s="185" t="s">
        <v>3024</v>
      </c>
      <c r="C2678" s="167" t="s">
        <v>3041</v>
      </c>
      <c r="D2678" s="186">
        <v>0</v>
      </c>
      <c r="E2678" s="186">
        <v>0.65</v>
      </c>
      <c r="F2678" s="186" t="s">
        <v>160</v>
      </c>
      <c r="G2678" s="186" t="s">
        <v>160</v>
      </c>
      <c r="H2678" s="186" t="s">
        <v>160</v>
      </c>
      <c r="I2678" s="186" t="s">
        <v>160</v>
      </c>
      <c r="J2678" s="186" t="s">
        <v>160</v>
      </c>
      <c r="K2678" s="186" t="s">
        <v>160</v>
      </c>
      <c r="L2678" s="171">
        <v>0.4012</v>
      </c>
      <c r="M2678" s="172">
        <v>1145</v>
      </c>
      <c r="N2678" s="173">
        <v>103.57</v>
      </c>
      <c r="O2678" s="173">
        <v>28.27</v>
      </c>
      <c r="Q2678" s="175">
        <v>22.97</v>
      </c>
      <c r="S2678" s="174">
        <f t="shared" si="82"/>
        <v>1.000704</v>
      </c>
      <c r="T2678" s="177">
        <f t="shared" si="83"/>
        <v>-1</v>
      </c>
      <c r="U2678" s="203">
        <v>2.78</v>
      </c>
      <c r="V2678" s="203">
        <v>3.21</v>
      </c>
      <c r="W2678" s="203">
        <v>3.83</v>
      </c>
      <c r="X2678" s="203">
        <v>4.32</v>
      </c>
      <c r="Y2678" s="203">
        <v>4.23</v>
      </c>
      <c r="Z2678" s="203">
        <v>3.87</v>
      </c>
      <c r="AA2678" s="203">
        <v>4.07</v>
      </c>
      <c r="AB2678" s="203">
        <v>3.88</v>
      </c>
      <c r="AC2678" s="203">
        <v>3.11</v>
      </c>
      <c r="AD2678" s="203">
        <v>2.65</v>
      </c>
      <c r="AE2678" s="203">
        <v>2.6</v>
      </c>
      <c r="AF2678" s="203">
        <v>2.56</v>
      </c>
      <c r="AG2678" s="179">
        <v>2.9088123561013</v>
      </c>
      <c r="AH2678" s="179">
        <v>3.3587365694551</v>
      </c>
      <c r="AI2678" s="179">
        <v>4.00746450498849</v>
      </c>
      <c r="AJ2678" s="179">
        <v>4.52016884113584</v>
      </c>
      <c r="AK2678" s="179">
        <v>4.42599865694551</v>
      </c>
      <c r="AL2678" s="179">
        <v>4.04931792018419</v>
      </c>
      <c r="AM2678" s="179">
        <v>4.2585849961627</v>
      </c>
      <c r="AN2678" s="179">
        <v>4.05978127398312</v>
      </c>
      <c r="AO2678" s="179">
        <v>3.25410303146585</v>
      </c>
      <c r="AP2678" s="179">
        <v>2.77278875671527</v>
      </c>
      <c r="AQ2678" s="179">
        <v>2.72047198772064</v>
      </c>
      <c r="AR2678" s="179">
        <v>2.67861857252494</v>
      </c>
      <c r="AS2678" s="177">
        <v>0.8</v>
      </c>
      <c r="AT2678" s="180">
        <v>1.04662987241086</v>
      </c>
      <c r="AU2678" s="181">
        <v>2671</v>
      </c>
    </row>
    <row r="2679" customHeight="1" spans="1:47">
      <c r="A2679" s="184" t="s">
        <v>2837</v>
      </c>
      <c r="B2679" s="185" t="s">
        <v>3042</v>
      </c>
      <c r="C2679" s="167" t="s">
        <v>3043</v>
      </c>
      <c r="D2679" s="186">
        <v>0</v>
      </c>
      <c r="E2679" s="186">
        <v>0.65</v>
      </c>
      <c r="F2679" s="186" t="s">
        <v>160</v>
      </c>
      <c r="G2679" s="186" t="s">
        <v>160</v>
      </c>
      <c r="H2679" s="186" t="s">
        <v>160</v>
      </c>
      <c r="I2679" s="186" t="s">
        <v>160</v>
      </c>
      <c r="J2679" s="186" t="s">
        <v>160</v>
      </c>
      <c r="K2679" s="186" t="s">
        <v>160</v>
      </c>
      <c r="L2679" s="171">
        <v>0.4012</v>
      </c>
      <c r="M2679" s="172">
        <v>1433</v>
      </c>
      <c r="N2679" s="173">
        <v>103.58</v>
      </c>
      <c r="O2679" s="173">
        <v>31.48</v>
      </c>
      <c r="Q2679" s="175">
        <v>30.18</v>
      </c>
      <c r="S2679" s="174">
        <f t="shared" si="82"/>
        <v>1.145432</v>
      </c>
      <c r="T2679" s="177">
        <f t="shared" si="83"/>
        <v>-1</v>
      </c>
      <c r="U2679" s="203">
        <v>3.3</v>
      </c>
      <c r="V2679" s="203">
        <v>3.62</v>
      </c>
      <c r="W2679" s="203">
        <v>3.96</v>
      </c>
      <c r="X2679" s="203">
        <v>4.52</v>
      </c>
      <c r="Y2679" s="203">
        <v>4.81</v>
      </c>
      <c r="Z2679" s="203">
        <v>4.55</v>
      </c>
      <c r="AA2679" s="203">
        <v>4.64</v>
      </c>
      <c r="AB2679" s="203">
        <v>4.36</v>
      </c>
      <c r="AC2679" s="203">
        <v>3.6</v>
      </c>
      <c r="AD2679" s="203">
        <v>3.33</v>
      </c>
      <c r="AE2679" s="203">
        <v>3.23</v>
      </c>
      <c r="AF2679" s="203">
        <v>3.13</v>
      </c>
      <c r="AG2679" s="179">
        <v>3.61794816278923</v>
      </c>
      <c r="AH2679" s="179">
        <v>3.96877949978698</v>
      </c>
      <c r="AI2679" s="179">
        <v>4.34153779534708</v>
      </c>
      <c r="AJ2679" s="179">
        <v>4.95549263509313</v>
      </c>
      <c r="AK2679" s="179">
        <v>5.27343353424734</v>
      </c>
      <c r="AL2679" s="179">
        <v>4.98838307293667</v>
      </c>
      <c r="AM2679" s="179">
        <v>5.08705438646729</v>
      </c>
      <c r="AN2679" s="179">
        <v>4.78007696659426</v>
      </c>
      <c r="AO2679" s="179">
        <v>3.94685254122462</v>
      </c>
      <c r="AP2679" s="179">
        <v>3.65083860063277</v>
      </c>
      <c r="AQ2679" s="179">
        <v>3.54120380782098</v>
      </c>
      <c r="AR2679" s="179">
        <v>3.43156901500918</v>
      </c>
      <c r="AS2679" s="177">
        <v>0.8</v>
      </c>
      <c r="AT2679" s="180">
        <v>1.03386900868915</v>
      </c>
      <c r="AU2679" s="181">
        <v>2672</v>
      </c>
    </row>
    <row r="2680" customHeight="1" spans="1:47">
      <c r="A2680" s="184" t="s">
        <v>2837</v>
      </c>
      <c r="B2680" s="185" t="s">
        <v>3042</v>
      </c>
      <c r="C2680" s="167" t="s">
        <v>3044</v>
      </c>
      <c r="D2680" s="186">
        <v>0</v>
      </c>
      <c r="E2680" s="186">
        <v>0.65</v>
      </c>
      <c r="F2680" s="186" t="s">
        <v>160</v>
      </c>
      <c r="G2680" s="186" t="s">
        <v>160</v>
      </c>
      <c r="H2680" s="186" t="s">
        <v>160</v>
      </c>
      <c r="I2680" s="186" t="s">
        <v>160</v>
      </c>
      <c r="J2680" s="186" t="s">
        <v>160</v>
      </c>
      <c r="K2680" s="186" t="s">
        <v>160</v>
      </c>
      <c r="L2680" s="171">
        <v>0.4012</v>
      </c>
      <c r="M2680" s="172">
        <v>1885</v>
      </c>
      <c r="N2680" s="173">
        <v>103.17</v>
      </c>
      <c r="O2680" s="173">
        <v>31.43</v>
      </c>
      <c r="Q2680" s="175">
        <v>30.13</v>
      </c>
      <c r="S2680" s="174">
        <f t="shared" si="82"/>
        <v>1.145432</v>
      </c>
      <c r="T2680" s="177">
        <f t="shared" si="83"/>
        <v>-1</v>
      </c>
      <c r="U2680" s="203">
        <v>3.3</v>
      </c>
      <c r="V2680" s="203">
        <v>3.62</v>
      </c>
      <c r="W2680" s="203">
        <v>3.96</v>
      </c>
      <c r="X2680" s="203">
        <v>4.52</v>
      </c>
      <c r="Y2680" s="203">
        <v>4.81</v>
      </c>
      <c r="Z2680" s="203">
        <v>4.55</v>
      </c>
      <c r="AA2680" s="203">
        <v>4.64</v>
      </c>
      <c r="AB2680" s="203">
        <v>4.36</v>
      </c>
      <c r="AC2680" s="203">
        <v>3.6</v>
      </c>
      <c r="AD2680" s="203">
        <v>3.33</v>
      </c>
      <c r="AE2680" s="203">
        <v>3.23</v>
      </c>
      <c r="AF2680" s="203">
        <v>3.13</v>
      </c>
      <c r="AG2680" s="179">
        <v>3.6156664035927</v>
      </c>
      <c r="AH2680" s="179">
        <v>3.9662764790926</v>
      </c>
      <c r="AI2680" s="179">
        <v>4.33879968431125</v>
      </c>
      <c r="AJ2680" s="179">
        <v>4.95236731643607</v>
      </c>
      <c r="AK2680" s="179">
        <v>5.27010769735785</v>
      </c>
      <c r="AL2680" s="179">
        <v>4.98523701101418</v>
      </c>
      <c r="AM2680" s="179">
        <v>5.08384609474853</v>
      </c>
      <c r="AN2680" s="179">
        <v>4.77706227868612</v>
      </c>
      <c r="AO2680" s="179">
        <v>3.94436334937386</v>
      </c>
      <c r="AP2680" s="179">
        <v>3.64853609817082</v>
      </c>
      <c r="AQ2680" s="179">
        <v>3.5389704495771</v>
      </c>
      <c r="AR2680" s="179">
        <v>3.42940480098338</v>
      </c>
      <c r="AS2680" s="177">
        <v>0.8</v>
      </c>
      <c r="AT2680" s="180">
        <v>1.03570374931055</v>
      </c>
      <c r="AU2680" s="181">
        <v>2673</v>
      </c>
    </row>
    <row r="2681" customHeight="1" spans="1:47">
      <c r="A2681" s="184" t="s">
        <v>2837</v>
      </c>
      <c r="B2681" s="185" t="s">
        <v>3042</v>
      </c>
      <c r="C2681" s="167" t="s">
        <v>3045</v>
      </c>
      <c r="D2681" s="186">
        <v>0</v>
      </c>
      <c r="E2681" s="186">
        <v>0.65</v>
      </c>
      <c r="F2681" s="186" t="s">
        <v>160</v>
      </c>
      <c r="G2681" s="186" t="s">
        <v>160</v>
      </c>
      <c r="H2681" s="186" t="s">
        <v>160</v>
      </c>
      <c r="I2681" s="186" t="s">
        <v>160</v>
      </c>
      <c r="J2681" s="186" t="s">
        <v>160</v>
      </c>
      <c r="K2681" s="186" t="s">
        <v>160</v>
      </c>
      <c r="L2681" s="171">
        <v>0.4012</v>
      </c>
      <c r="M2681" s="172">
        <v>1602</v>
      </c>
      <c r="N2681" s="173">
        <v>103.85</v>
      </c>
      <c r="O2681" s="173">
        <v>31.68</v>
      </c>
      <c r="Q2681" s="175">
        <v>30.48</v>
      </c>
      <c r="S2681" s="174">
        <f t="shared" si="82"/>
        <v>1.145432</v>
      </c>
      <c r="T2681" s="177">
        <f t="shared" si="83"/>
        <v>-1</v>
      </c>
      <c r="U2681" s="203">
        <v>3.3</v>
      </c>
      <c r="V2681" s="203">
        <v>3.62</v>
      </c>
      <c r="W2681" s="203">
        <v>3.96</v>
      </c>
      <c r="X2681" s="203">
        <v>4.52</v>
      </c>
      <c r="Y2681" s="203">
        <v>4.81</v>
      </c>
      <c r="Z2681" s="203">
        <v>4.55</v>
      </c>
      <c r="AA2681" s="203">
        <v>4.64</v>
      </c>
      <c r="AB2681" s="203">
        <v>4.36</v>
      </c>
      <c r="AC2681" s="203">
        <v>3.6</v>
      </c>
      <c r="AD2681" s="203">
        <v>3.33</v>
      </c>
      <c r="AE2681" s="203">
        <v>3.23</v>
      </c>
      <c r="AF2681" s="203">
        <v>3.13</v>
      </c>
      <c r="AG2681" s="179">
        <v>3.62585365172267</v>
      </c>
      <c r="AH2681" s="179">
        <v>3.97745158158668</v>
      </c>
      <c r="AI2681" s="179">
        <v>4.3510243820672</v>
      </c>
      <c r="AJ2681" s="179">
        <v>4.96632075932923</v>
      </c>
      <c r="AK2681" s="179">
        <v>5.2849563832685</v>
      </c>
      <c r="AL2681" s="179">
        <v>4.99928306525398</v>
      </c>
      <c r="AM2681" s="179">
        <v>5.09816998302824</v>
      </c>
      <c r="AN2681" s="179">
        <v>4.79052179439722</v>
      </c>
      <c r="AO2681" s="179">
        <v>3.95547671097018</v>
      </c>
      <c r="AP2681" s="179">
        <v>3.65881595764742</v>
      </c>
      <c r="AQ2681" s="179">
        <v>3.54894160456491</v>
      </c>
      <c r="AR2681" s="179">
        <v>3.43906725148241</v>
      </c>
      <c r="AS2681" s="177">
        <v>0.8</v>
      </c>
      <c r="AT2681" s="180">
        <v>1.03570374931055</v>
      </c>
      <c r="AU2681" s="181">
        <v>2674</v>
      </c>
    </row>
    <row r="2682" customHeight="1" spans="1:47">
      <c r="A2682" s="184" t="s">
        <v>2837</v>
      </c>
      <c r="B2682" s="185" t="s">
        <v>3042</v>
      </c>
      <c r="C2682" s="167" t="s">
        <v>3046</v>
      </c>
      <c r="D2682" s="186">
        <v>0</v>
      </c>
      <c r="E2682" s="186">
        <v>0.65</v>
      </c>
      <c r="F2682" s="186" t="s">
        <v>160</v>
      </c>
      <c r="G2682" s="186" t="s">
        <v>160</v>
      </c>
      <c r="H2682" s="186" t="s">
        <v>160</v>
      </c>
      <c r="I2682" s="186" t="s">
        <v>160</v>
      </c>
      <c r="J2682" s="186" t="s">
        <v>160</v>
      </c>
      <c r="K2682" s="186" t="s">
        <v>160</v>
      </c>
      <c r="L2682" s="171">
        <v>0.4012</v>
      </c>
      <c r="M2682" s="172">
        <v>2865</v>
      </c>
      <c r="N2682" s="173">
        <v>103.6</v>
      </c>
      <c r="O2682" s="173">
        <v>32.63</v>
      </c>
      <c r="Q2682" s="175">
        <v>32.23</v>
      </c>
      <c r="S2682" s="174">
        <f t="shared" si="82"/>
        <v>1.234256</v>
      </c>
      <c r="T2682" s="177">
        <f t="shared" si="83"/>
        <v>-1</v>
      </c>
      <c r="U2682" s="203">
        <v>3.39</v>
      </c>
      <c r="V2682" s="203">
        <v>3.86</v>
      </c>
      <c r="W2682" s="203">
        <v>4.29</v>
      </c>
      <c r="X2682" s="203">
        <v>4.92</v>
      </c>
      <c r="Y2682" s="203">
        <v>5.11</v>
      </c>
      <c r="Z2682" s="203">
        <v>4.96</v>
      </c>
      <c r="AA2682" s="203">
        <v>5.09</v>
      </c>
      <c r="AB2682" s="203">
        <v>4.75</v>
      </c>
      <c r="AC2682" s="203">
        <v>3.94</v>
      </c>
      <c r="AD2682" s="203">
        <v>3.62</v>
      </c>
      <c r="AE2682" s="203">
        <v>3.48</v>
      </c>
      <c r="AF2682" s="203">
        <v>3.29</v>
      </c>
      <c r="AG2682" s="179">
        <v>3.78357591942028</v>
      </c>
      <c r="AH2682" s="179">
        <v>4.30814249231926</v>
      </c>
      <c r="AI2682" s="179">
        <v>4.78806510156726</v>
      </c>
      <c r="AJ2682" s="179">
        <v>5.49120752907014</v>
      </c>
      <c r="AK2682" s="179">
        <v>5.70326635641228</v>
      </c>
      <c r="AL2682" s="179">
        <v>5.53585149272112</v>
      </c>
      <c r="AM2682" s="179">
        <v>5.6809443745868</v>
      </c>
      <c r="AN2682" s="179">
        <v>5.30147068355349</v>
      </c>
      <c r="AO2682" s="179">
        <v>4.39743041962121</v>
      </c>
      <c r="AP2682" s="179">
        <v>4.0402787104134</v>
      </c>
      <c r="AQ2682" s="179">
        <v>3.88402483763498</v>
      </c>
      <c r="AR2682" s="179">
        <v>3.67196601029284</v>
      </c>
      <c r="AS2682" s="177">
        <v>0.8</v>
      </c>
      <c r="AT2682" s="180">
        <v>1.03820499993587</v>
      </c>
      <c r="AU2682" s="181">
        <v>2675</v>
      </c>
    </row>
    <row r="2683" customHeight="1" spans="1:47">
      <c r="A2683" s="184" t="s">
        <v>2837</v>
      </c>
      <c r="B2683" s="185" t="s">
        <v>3042</v>
      </c>
      <c r="C2683" s="167" t="s">
        <v>3047</v>
      </c>
      <c r="D2683" s="186">
        <v>0</v>
      </c>
      <c r="E2683" s="186">
        <v>0.65</v>
      </c>
      <c r="F2683" s="186" t="s">
        <v>160</v>
      </c>
      <c r="G2683" s="186" t="s">
        <v>160</v>
      </c>
      <c r="H2683" s="186" t="s">
        <v>160</v>
      </c>
      <c r="I2683" s="186" t="s">
        <v>160</v>
      </c>
      <c r="J2683" s="186" t="s">
        <v>160</v>
      </c>
      <c r="K2683" s="186" t="s">
        <v>160</v>
      </c>
      <c r="L2683" s="171">
        <v>0.4012</v>
      </c>
      <c r="M2683" s="172">
        <v>1392</v>
      </c>
      <c r="N2683" s="173">
        <v>104.23</v>
      </c>
      <c r="O2683" s="173">
        <v>33.27</v>
      </c>
      <c r="Q2683" s="175">
        <v>32.27</v>
      </c>
      <c r="S2683" s="174">
        <f t="shared" si="82"/>
        <v>1.196976</v>
      </c>
      <c r="T2683" s="177">
        <f t="shared" si="83"/>
        <v>-1</v>
      </c>
      <c r="U2683" s="203">
        <v>3.28</v>
      </c>
      <c r="V2683" s="203">
        <v>3.73</v>
      </c>
      <c r="W2683" s="203">
        <v>4.16</v>
      </c>
      <c r="X2683" s="203">
        <v>4.86</v>
      </c>
      <c r="Y2683" s="203">
        <v>5.02</v>
      </c>
      <c r="Z2683" s="203">
        <v>4.89</v>
      </c>
      <c r="AA2683" s="203">
        <v>5.04</v>
      </c>
      <c r="AB2683" s="203">
        <v>4.73</v>
      </c>
      <c r="AC2683" s="203">
        <v>3.82</v>
      </c>
      <c r="AD2683" s="203">
        <v>3.23</v>
      </c>
      <c r="AE2683" s="203">
        <v>3.29</v>
      </c>
      <c r="AF2683" s="203">
        <v>3.12</v>
      </c>
      <c r="AG2683" s="179">
        <v>3.65957786956463</v>
      </c>
      <c r="AH2683" s="179">
        <v>4.16165410166954</v>
      </c>
      <c r="AI2683" s="179">
        <v>4.64141583456978</v>
      </c>
      <c r="AJ2683" s="179">
        <v>5.42242330673297</v>
      </c>
      <c r="AK2683" s="179">
        <v>5.60093930037026</v>
      </c>
      <c r="AL2683" s="179">
        <v>5.45589505553996</v>
      </c>
      <c r="AM2683" s="179">
        <v>5.62325379957493</v>
      </c>
      <c r="AN2683" s="179">
        <v>5.27737906190266</v>
      </c>
      <c r="AO2683" s="179">
        <v>4.26206934809052</v>
      </c>
      <c r="AP2683" s="179">
        <v>3.60379162155298</v>
      </c>
      <c r="AQ2683" s="179">
        <v>3.67073511916697</v>
      </c>
      <c r="AR2683" s="179">
        <v>3.48106187592734</v>
      </c>
      <c r="AS2683" s="177">
        <v>0.8</v>
      </c>
      <c r="AT2683" s="180">
        <v>1.03633868216159</v>
      </c>
      <c r="AU2683" s="181">
        <v>2676</v>
      </c>
    </row>
    <row r="2684" customHeight="1" spans="1:47">
      <c r="A2684" s="184" t="s">
        <v>2837</v>
      </c>
      <c r="B2684" s="185" t="s">
        <v>3042</v>
      </c>
      <c r="C2684" s="167" t="s">
        <v>3048</v>
      </c>
      <c r="D2684" s="186">
        <v>0</v>
      </c>
      <c r="E2684" s="186">
        <v>0.65</v>
      </c>
      <c r="F2684" s="186" t="s">
        <v>160</v>
      </c>
      <c r="G2684" s="186" t="s">
        <v>160</v>
      </c>
      <c r="H2684" s="186" t="s">
        <v>160</v>
      </c>
      <c r="I2684" s="186" t="s">
        <v>160</v>
      </c>
      <c r="J2684" s="186" t="s">
        <v>160</v>
      </c>
      <c r="K2684" s="186" t="s">
        <v>160</v>
      </c>
      <c r="L2684" s="171">
        <v>0.4012</v>
      </c>
      <c r="M2684" s="172">
        <v>2156</v>
      </c>
      <c r="N2684" s="173">
        <v>102.07</v>
      </c>
      <c r="O2684" s="173">
        <v>31.48</v>
      </c>
      <c r="Q2684" s="175">
        <v>31.88</v>
      </c>
      <c r="S2684" s="174">
        <f t="shared" si="82"/>
        <v>1.291408</v>
      </c>
      <c r="T2684" s="177">
        <f t="shared" si="83"/>
        <v>-1</v>
      </c>
      <c r="U2684" s="203">
        <v>3.63</v>
      </c>
      <c r="V2684" s="203">
        <v>4.09</v>
      </c>
      <c r="W2684" s="203">
        <v>4.5</v>
      </c>
      <c r="X2684" s="203">
        <v>5.09</v>
      </c>
      <c r="Y2684" s="203">
        <v>5.4</v>
      </c>
      <c r="Z2684" s="203">
        <v>5.06</v>
      </c>
      <c r="AA2684" s="203">
        <v>5.18</v>
      </c>
      <c r="AB2684" s="203">
        <v>4.78</v>
      </c>
      <c r="AC2684" s="203">
        <v>4.14</v>
      </c>
      <c r="AD2684" s="203">
        <v>3.91</v>
      </c>
      <c r="AE2684" s="203">
        <v>3.73</v>
      </c>
      <c r="AF2684" s="203">
        <v>3.54</v>
      </c>
      <c r="AG2684" s="179">
        <v>4.04351498519445</v>
      </c>
      <c r="AH2684" s="179">
        <v>4.55591633318053</v>
      </c>
      <c r="AI2684" s="179">
        <v>5.01262188247246</v>
      </c>
      <c r="AJ2684" s="179">
        <v>5.6698323070633</v>
      </c>
      <c r="AK2684" s="179">
        <v>6.01514625896696</v>
      </c>
      <c r="AL2684" s="179">
        <v>5.63641482784681</v>
      </c>
      <c r="AM2684" s="179">
        <v>5.77008474471275</v>
      </c>
      <c r="AN2684" s="179">
        <v>5.32451835515964</v>
      </c>
      <c r="AO2684" s="179">
        <v>4.61161213187467</v>
      </c>
      <c r="AP2684" s="179">
        <v>4.35541145788163</v>
      </c>
      <c r="AQ2684" s="179">
        <v>4.15490658258273</v>
      </c>
      <c r="AR2684" s="179">
        <v>3.943262547545</v>
      </c>
      <c r="AS2684" s="177">
        <v>0.8</v>
      </c>
      <c r="AT2684" s="180">
        <v>1.03433768166134</v>
      </c>
      <c r="AU2684" s="181">
        <v>2677</v>
      </c>
    </row>
    <row r="2685" customHeight="1" spans="1:47">
      <c r="A2685" s="184" t="s">
        <v>2837</v>
      </c>
      <c r="B2685" s="185" t="s">
        <v>3042</v>
      </c>
      <c r="C2685" s="167" t="s">
        <v>3049</v>
      </c>
      <c r="D2685" s="186">
        <v>0</v>
      </c>
      <c r="E2685" s="186">
        <v>0.65</v>
      </c>
      <c r="F2685" s="186" t="s">
        <v>160</v>
      </c>
      <c r="G2685" s="186" t="s">
        <v>160</v>
      </c>
      <c r="H2685" s="186" t="s">
        <v>160</v>
      </c>
      <c r="I2685" s="186" t="s">
        <v>160</v>
      </c>
      <c r="J2685" s="186" t="s">
        <v>160</v>
      </c>
      <c r="K2685" s="186" t="s">
        <v>160</v>
      </c>
      <c r="L2685" s="171">
        <v>0.4012</v>
      </c>
      <c r="M2685" s="172">
        <v>2334</v>
      </c>
      <c r="N2685" s="173">
        <v>102.37</v>
      </c>
      <c r="O2685" s="173">
        <v>31</v>
      </c>
      <c r="Q2685" s="175">
        <v>31.1</v>
      </c>
      <c r="S2685" s="174">
        <f t="shared" si="82"/>
        <v>1.291408</v>
      </c>
      <c r="T2685" s="177">
        <f t="shared" si="83"/>
        <v>-1</v>
      </c>
      <c r="U2685" s="203">
        <v>3.63</v>
      </c>
      <c r="V2685" s="203">
        <v>4.09</v>
      </c>
      <c r="W2685" s="203">
        <v>4.5</v>
      </c>
      <c r="X2685" s="203">
        <v>5.09</v>
      </c>
      <c r="Y2685" s="203">
        <v>5.4</v>
      </c>
      <c r="Z2685" s="203">
        <v>5.06</v>
      </c>
      <c r="AA2685" s="203">
        <v>5.18</v>
      </c>
      <c r="AB2685" s="203">
        <v>4.78</v>
      </c>
      <c r="AC2685" s="203">
        <v>4.14</v>
      </c>
      <c r="AD2685" s="203">
        <v>3.91</v>
      </c>
      <c r="AE2685" s="203">
        <v>3.73</v>
      </c>
      <c r="AF2685" s="203">
        <v>3.54</v>
      </c>
      <c r="AG2685" s="179">
        <v>4.02093795299394</v>
      </c>
      <c r="AH2685" s="179">
        <v>4.53047829965433</v>
      </c>
      <c r="AI2685" s="179">
        <v>4.98463382602555</v>
      </c>
      <c r="AJ2685" s="179">
        <v>5.63817470543778</v>
      </c>
      <c r="AK2685" s="179">
        <v>5.98156059123066</v>
      </c>
      <c r="AL2685" s="179">
        <v>5.60494381326428</v>
      </c>
      <c r="AM2685" s="179">
        <v>5.7378673819583</v>
      </c>
      <c r="AN2685" s="179">
        <v>5.29478881964491</v>
      </c>
      <c r="AO2685" s="179">
        <v>4.5858631199435</v>
      </c>
      <c r="AP2685" s="179">
        <v>4.33109294661331</v>
      </c>
      <c r="AQ2685" s="179">
        <v>4.13170759357229</v>
      </c>
      <c r="AR2685" s="179">
        <v>3.92124527647343</v>
      </c>
      <c r="AS2685" s="177">
        <v>0.8</v>
      </c>
      <c r="AT2685" s="180">
        <v>1.03378612383115</v>
      </c>
      <c r="AU2685" s="181">
        <v>2678</v>
      </c>
    </row>
    <row r="2686" customHeight="1" spans="1:47">
      <c r="A2686" s="184" t="s">
        <v>2837</v>
      </c>
      <c r="B2686" s="185" t="s">
        <v>3042</v>
      </c>
      <c r="C2686" s="167" t="s">
        <v>3050</v>
      </c>
      <c r="D2686" s="186">
        <v>0</v>
      </c>
      <c r="E2686" s="186">
        <v>0.65</v>
      </c>
      <c r="F2686" s="186" t="s">
        <v>160</v>
      </c>
      <c r="G2686" s="186" t="s">
        <v>160</v>
      </c>
      <c r="H2686" s="186" t="s">
        <v>160</v>
      </c>
      <c r="I2686" s="186" t="s">
        <v>160</v>
      </c>
      <c r="J2686" s="186" t="s">
        <v>160</v>
      </c>
      <c r="K2686" s="186" t="s">
        <v>160</v>
      </c>
      <c r="L2686" s="171">
        <v>0.4012</v>
      </c>
      <c r="M2686" s="172">
        <v>2326</v>
      </c>
      <c r="N2686" s="173">
        <v>102.98</v>
      </c>
      <c r="O2686" s="173">
        <v>32.07</v>
      </c>
      <c r="Q2686" s="175">
        <v>31.97</v>
      </c>
      <c r="S2686" s="174">
        <f t="shared" si="82"/>
        <v>1.319952</v>
      </c>
      <c r="T2686" s="177">
        <f t="shared" si="83"/>
        <v>-1</v>
      </c>
      <c r="U2686" s="203">
        <v>3.5</v>
      </c>
      <c r="V2686" s="203">
        <v>4.09</v>
      </c>
      <c r="W2686" s="203">
        <v>4.53</v>
      </c>
      <c r="X2686" s="203">
        <v>5.22</v>
      </c>
      <c r="Y2686" s="203">
        <v>5.51</v>
      </c>
      <c r="Z2686" s="203">
        <v>5.31</v>
      </c>
      <c r="AA2686" s="203">
        <v>5.45</v>
      </c>
      <c r="AB2686" s="203">
        <v>5.07</v>
      </c>
      <c r="AC2686" s="203">
        <v>4.29</v>
      </c>
      <c r="AD2686" s="203">
        <v>3.99</v>
      </c>
      <c r="AE2686" s="203">
        <v>3.79</v>
      </c>
      <c r="AF2686" s="203">
        <v>3.47</v>
      </c>
      <c r="AG2686" s="179">
        <v>3.90696934433979</v>
      </c>
      <c r="AH2686" s="179">
        <v>4.56557274809993</v>
      </c>
      <c r="AI2686" s="179">
        <v>5.05673460853122</v>
      </c>
      <c r="AJ2686" s="179">
        <v>5.82696570784392</v>
      </c>
      <c r="AK2686" s="179">
        <v>6.15068602494636</v>
      </c>
      <c r="AL2686" s="179">
        <v>5.92743063384123</v>
      </c>
      <c r="AM2686" s="179">
        <v>6.08370940761482</v>
      </c>
      <c r="AN2686" s="179">
        <v>5.65952416451507</v>
      </c>
      <c r="AO2686" s="179">
        <v>4.78882813920506</v>
      </c>
      <c r="AP2686" s="179">
        <v>4.45394505254736</v>
      </c>
      <c r="AQ2686" s="179">
        <v>4.23068966144223</v>
      </c>
      <c r="AR2686" s="179">
        <v>3.87348103567402</v>
      </c>
      <c r="AS2686" s="177">
        <v>0.8</v>
      </c>
      <c r="AT2686" s="180">
        <v>1.03538639106028</v>
      </c>
      <c r="AU2686" s="181">
        <v>2679</v>
      </c>
    </row>
    <row r="2687" customHeight="1" spans="1:47">
      <c r="A2687" s="184" t="s">
        <v>2837</v>
      </c>
      <c r="B2687" s="185" t="s">
        <v>3042</v>
      </c>
      <c r="C2687" s="167" t="s">
        <v>3051</v>
      </c>
      <c r="D2687" s="186">
        <v>0</v>
      </c>
      <c r="E2687" s="186">
        <v>0.65</v>
      </c>
      <c r="F2687" s="186" t="s">
        <v>160</v>
      </c>
      <c r="G2687" s="186" t="s">
        <v>160</v>
      </c>
      <c r="H2687" s="186" t="s">
        <v>160</v>
      </c>
      <c r="I2687" s="186" t="s">
        <v>160</v>
      </c>
      <c r="J2687" s="186" t="s">
        <v>160</v>
      </c>
      <c r="K2687" s="186" t="s">
        <v>160</v>
      </c>
      <c r="L2687" s="171">
        <v>0.4012</v>
      </c>
      <c r="M2687" s="172">
        <v>2641</v>
      </c>
      <c r="N2687" s="173">
        <v>102.22</v>
      </c>
      <c r="O2687" s="173">
        <v>31.9</v>
      </c>
      <c r="Q2687" s="175">
        <v>32.5</v>
      </c>
      <c r="S2687" s="174">
        <f t="shared" si="82"/>
        <v>1.291408</v>
      </c>
      <c r="T2687" s="177">
        <f t="shared" si="83"/>
        <v>-1</v>
      </c>
      <c r="U2687" s="203">
        <v>3.63</v>
      </c>
      <c r="V2687" s="203">
        <v>4.09</v>
      </c>
      <c r="W2687" s="203">
        <v>4.5</v>
      </c>
      <c r="X2687" s="203">
        <v>5.09</v>
      </c>
      <c r="Y2687" s="203">
        <v>5.4</v>
      </c>
      <c r="Z2687" s="203">
        <v>5.06</v>
      </c>
      <c r="AA2687" s="203">
        <v>5.18</v>
      </c>
      <c r="AB2687" s="203">
        <v>4.78</v>
      </c>
      <c r="AC2687" s="203">
        <v>4.14</v>
      </c>
      <c r="AD2687" s="203">
        <v>3.91</v>
      </c>
      <c r="AE2687" s="203">
        <v>3.73</v>
      </c>
      <c r="AF2687" s="203">
        <v>3.54</v>
      </c>
      <c r="AG2687" s="179">
        <v>4.06496766320171</v>
      </c>
      <c r="AH2687" s="179">
        <v>4.58008753236777</v>
      </c>
      <c r="AI2687" s="179">
        <v>5.03921611140708</v>
      </c>
      <c r="AJ2687" s="179">
        <v>5.69991333490268</v>
      </c>
      <c r="AK2687" s="179">
        <v>6.0470593336885</v>
      </c>
      <c r="AL2687" s="179">
        <v>5.66631856082663</v>
      </c>
      <c r="AM2687" s="179">
        <v>5.80069765713082</v>
      </c>
      <c r="AN2687" s="179">
        <v>5.35276733611686</v>
      </c>
      <c r="AO2687" s="179">
        <v>4.63607882249452</v>
      </c>
      <c r="AP2687" s="179">
        <v>4.37851888791149</v>
      </c>
      <c r="AQ2687" s="179">
        <v>4.17695024345521</v>
      </c>
      <c r="AR2687" s="179">
        <v>3.96418334097357</v>
      </c>
      <c r="AS2687" s="177">
        <v>0.8</v>
      </c>
      <c r="AT2687" s="180">
        <v>1.02487908902114</v>
      </c>
      <c r="AU2687" s="181">
        <v>2680</v>
      </c>
    </row>
    <row r="2688" customHeight="1" spans="1:47">
      <c r="A2688" s="184" t="s">
        <v>2837</v>
      </c>
      <c r="B2688" s="185" t="s">
        <v>3042</v>
      </c>
      <c r="C2688" s="167" t="s">
        <v>3052</v>
      </c>
      <c r="D2688" s="186">
        <v>0</v>
      </c>
      <c r="E2688" s="186">
        <v>0.65</v>
      </c>
      <c r="F2688" s="186" t="s">
        <v>160</v>
      </c>
      <c r="G2688" s="186" t="s">
        <v>160</v>
      </c>
      <c r="H2688" s="186" t="s">
        <v>160</v>
      </c>
      <c r="I2688" s="186" t="s">
        <v>160</v>
      </c>
      <c r="J2688" s="186" t="s">
        <v>160</v>
      </c>
      <c r="K2688" s="186" t="s">
        <v>160</v>
      </c>
      <c r="L2688" s="171">
        <v>0.4012</v>
      </c>
      <c r="M2688" s="172">
        <v>3259</v>
      </c>
      <c r="N2688" s="173">
        <v>100.98</v>
      </c>
      <c r="O2688" s="173">
        <v>32.27</v>
      </c>
      <c r="Q2688" s="175">
        <v>31.87</v>
      </c>
      <c r="S2688" s="174">
        <f t="shared" si="82"/>
        <v>1.368632</v>
      </c>
      <c r="T2688" s="177">
        <f t="shared" si="83"/>
        <v>-1</v>
      </c>
      <c r="U2688" s="203">
        <v>3.5</v>
      </c>
      <c r="V2688" s="203">
        <v>4.18</v>
      </c>
      <c r="W2688" s="203">
        <v>4.72</v>
      </c>
      <c r="X2688" s="203">
        <v>5.41</v>
      </c>
      <c r="Y2688" s="203">
        <v>5.69</v>
      </c>
      <c r="Z2688" s="203">
        <v>5.62</v>
      </c>
      <c r="AA2688" s="203">
        <v>5.77</v>
      </c>
      <c r="AB2688" s="203">
        <v>5.3</v>
      </c>
      <c r="AC2688" s="203">
        <v>4.64</v>
      </c>
      <c r="AD2688" s="203">
        <v>4.13</v>
      </c>
      <c r="AE2688" s="203">
        <v>3.82</v>
      </c>
      <c r="AF2688" s="203">
        <v>3.44</v>
      </c>
      <c r="AG2688" s="179">
        <v>3.90753102367912</v>
      </c>
      <c r="AH2688" s="179">
        <v>4.6667084797082</v>
      </c>
      <c r="AI2688" s="179">
        <v>5.26958469479013</v>
      </c>
      <c r="AJ2688" s="179">
        <v>6.03992652517258</v>
      </c>
      <c r="AK2688" s="179">
        <v>6.35252900706691</v>
      </c>
      <c r="AL2688" s="179">
        <v>6.27437838659333</v>
      </c>
      <c r="AM2688" s="179">
        <v>6.44184400189386</v>
      </c>
      <c r="AN2688" s="179">
        <v>5.91711840728552</v>
      </c>
      <c r="AO2688" s="179">
        <v>5.18026969996317</v>
      </c>
      <c r="AP2688" s="179">
        <v>4.61088660794136</v>
      </c>
      <c r="AQ2688" s="179">
        <v>4.26479100298692</v>
      </c>
      <c r="AR2688" s="179">
        <v>3.84054477755891</v>
      </c>
      <c r="AS2688" s="177">
        <v>0.8</v>
      </c>
      <c r="AT2688" s="180">
        <v>1.02831404615065</v>
      </c>
      <c r="AU2688" s="181">
        <v>2681</v>
      </c>
    </row>
    <row r="2689" customHeight="1" spans="1:47">
      <c r="A2689" s="184" t="s">
        <v>2837</v>
      </c>
      <c r="B2689" s="185" t="s">
        <v>3042</v>
      </c>
      <c r="C2689" s="167" t="s">
        <v>3053</v>
      </c>
      <c r="D2689" s="186">
        <v>0</v>
      </c>
      <c r="E2689" s="186">
        <v>0.65</v>
      </c>
      <c r="F2689" s="186" t="s">
        <v>160</v>
      </c>
      <c r="G2689" s="186" t="s">
        <v>160</v>
      </c>
      <c r="H2689" s="186" t="s">
        <v>160</v>
      </c>
      <c r="I2689" s="186" t="s">
        <v>160</v>
      </c>
      <c r="J2689" s="186" t="s">
        <v>160</v>
      </c>
      <c r="K2689" s="186" t="s">
        <v>160</v>
      </c>
      <c r="L2689" s="171">
        <v>0.4012</v>
      </c>
      <c r="M2689" s="172">
        <v>2617</v>
      </c>
      <c r="N2689" s="173">
        <v>101.7</v>
      </c>
      <c r="O2689" s="173">
        <v>32.9</v>
      </c>
      <c r="Q2689" s="175">
        <v>33.5</v>
      </c>
      <c r="S2689" s="174">
        <f t="shared" si="82"/>
        <v>1.359336</v>
      </c>
      <c r="T2689" s="177">
        <f t="shared" si="83"/>
        <v>-1</v>
      </c>
      <c r="U2689" s="203">
        <v>3.59</v>
      </c>
      <c r="V2689" s="203">
        <v>4.24</v>
      </c>
      <c r="W2689" s="203">
        <v>4.73</v>
      </c>
      <c r="X2689" s="203">
        <v>5.4</v>
      </c>
      <c r="Y2689" s="203">
        <v>5.62</v>
      </c>
      <c r="Z2689" s="203">
        <v>5.38</v>
      </c>
      <c r="AA2689" s="203">
        <v>5.66</v>
      </c>
      <c r="AB2689" s="203">
        <v>5.19</v>
      </c>
      <c r="AC2689" s="203">
        <v>4.5</v>
      </c>
      <c r="AD2689" s="203">
        <v>4.14</v>
      </c>
      <c r="AE2689" s="203">
        <v>3.87</v>
      </c>
      <c r="AF2689" s="203">
        <v>3.52</v>
      </c>
      <c r="AG2689" s="179">
        <v>4.06436501350659</v>
      </c>
      <c r="AH2689" s="179">
        <v>4.80025282932255</v>
      </c>
      <c r="AI2689" s="179">
        <v>5.35499902893766</v>
      </c>
      <c r="AJ2689" s="179">
        <v>6.11352954677872</v>
      </c>
      <c r="AK2689" s="179">
        <v>6.36259926905489</v>
      </c>
      <c r="AL2689" s="179">
        <v>6.09088684475361</v>
      </c>
      <c r="AM2689" s="179">
        <v>6.4078846731051</v>
      </c>
      <c r="AN2689" s="179">
        <v>5.8757811755151</v>
      </c>
      <c r="AO2689" s="179">
        <v>5.09460795564893</v>
      </c>
      <c r="AP2689" s="179">
        <v>4.68703931919702</v>
      </c>
      <c r="AQ2689" s="179">
        <v>4.38136284185808</v>
      </c>
      <c r="AR2689" s="179">
        <v>3.98511555641872</v>
      </c>
      <c r="AS2689" s="177">
        <v>0.8</v>
      </c>
      <c r="AT2689" s="180">
        <v>1.05331203045059</v>
      </c>
      <c r="AU2689" s="181">
        <v>2682</v>
      </c>
    </row>
    <row r="2690" customHeight="1" spans="1:47">
      <c r="A2690" s="184" t="s">
        <v>2837</v>
      </c>
      <c r="B2690" s="185" t="s">
        <v>3042</v>
      </c>
      <c r="C2690" s="167" t="s">
        <v>3054</v>
      </c>
      <c r="D2690" s="186">
        <v>0</v>
      </c>
      <c r="E2690" s="186">
        <v>0.65</v>
      </c>
      <c r="F2690" s="186" t="s">
        <v>160</v>
      </c>
      <c r="G2690" s="186" t="s">
        <v>160</v>
      </c>
      <c r="H2690" s="186" t="s">
        <v>160</v>
      </c>
      <c r="I2690" s="186" t="s">
        <v>160</v>
      </c>
      <c r="J2690" s="186" t="s">
        <v>160</v>
      </c>
      <c r="K2690" s="186" t="s">
        <v>160</v>
      </c>
      <c r="L2690" s="171">
        <v>0.4012</v>
      </c>
      <c r="M2690" s="172">
        <v>3442</v>
      </c>
      <c r="N2690" s="173">
        <v>102.95</v>
      </c>
      <c r="O2690" s="173">
        <v>33.58</v>
      </c>
      <c r="Q2690" s="175">
        <v>33.88</v>
      </c>
      <c r="S2690" s="174">
        <f t="shared" si="82"/>
        <v>1.36896</v>
      </c>
      <c r="T2690" s="177">
        <f t="shared" si="83"/>
        <v>-1</v>
      </c>
      <c r="U2690" s="203">
        <v>3.53</v>
      </c>
      <c r="V2690" s="203">
        <v>4.16</v>
      </c>
      <c r="W2690" s="203">
        <v>4.75</v>
      </c>
      <c r="X2690" s="203">
        <v>5.6</v>
      </c>
      <c r="Y2690" s="203">
        <v>5.67</v>
      </c>
      <c r="Z2690" s="203">
        <v>5.6</v>
      </c>
      <c r="AA2690" s="203">
        <v>5.75</v>
      </c>
      <c r="AB2690" s="203">
        <v>5.41</v>
      </c>
      <c r="AC2690" s="203">
        <v>4.44</v>
      </c>
      <c r="AD2690" s="203">
        <v>4.09</v>
      </c>
      <c r="AE2690" s="203">
        <v>3.81</v>
      </c>
      <c r="AF2690" s="203">
        <v>3.42</v>
      </c>
      <c r="AG2690" s="179">
        <v>4.01164118747078</v>
      </c>
      <c r="AH2690" s="179">
        <v>4.72759981299673</v>
      </c>
      <c r="AI2690" s="179">
        <v>5.39810074801309</v>
      </c>
      <c r="AJ2690" s="179">
        <v>6.36407667134175</v>
      </c>
      <c r="AK2690" s="179">
        <v>6.44362762973352</v>
      </c>
      <c r="AL2690" s="179">
        <v>6.36407667134175</v>
      </c>
      <c r="AM2690" s="179">
        <v>6.53454301075269</v>
      </c>
      <c r="AN2690" s="179">
        <v>6.14815264142123</v>
      </c>
      <c r="AO2690" s="179">
        <v>5.04580364656382</v>
      </c>
      <c r="AP2690" s="179">
        <v>4.64804885460496</v>
      </c>
      <c r="AQ2690" s="179">
        <v>4.32984502103787</v>
      </c>
      <c r="AR2690" s="179">
        <v>3.88663253856942</v>
      </c>
      <c r="AS2690" s="177">
        <v>0.8</v>
      </c>
      <c r="AT2690" s="180">
        <v>1.05331203045059</v>
      </c>
      <c r="AU2690" s="181">
        <v>2683</v>
      </c>
    </row>
    <row r="2691" customHeight="1" spans="1:47">
      <c r="A2691" s="184" t="s">
        <v>2837</v>
      </c>
      <c r="B2691" s="185" t="s">
        <v>3042</v>
      </c>
      <c r="C2691" s="167" t="s">
        <v>3055</v>
      </c>
      <c r="D2691" s="186">
        <v>0</v>
      </c>
      <c r="E2691" s="186">
        <v>0.65</v>
      </c>
      <c r="F2691" s="186" t="s">
        <v>160</v>
      </c>
      <c r="G2691" s="186" t="s">
        <v>160</v>
      </c>
      <c r="H2691" s="186" t="s">
        <v>160</v>
      </c>
      <c r="I2691" s="186" t="s">
        <v>160</v>
      </c>
      <c r="J2691" s="186" t="s">
        <v>160</v>
      </c>
      <c r="K2691" s="186" t="s">
        <v>160</v>
      </c>
      <c r="L2691" s="171">
        <v>0.4012</v>
      </c>
      <c r="M2691" s="172">
        <v>3492</v>
      </c>
      <c r="N2691" s="173">
        <v>102.55</v>
      </c>
      <c r="O2691" s="173">
        <v>32.8</v>
      </c>
      <c r="Q2691" s="175">
        <v>33.1</v>
      </c>
      <c r="S2691" s="174">
        <f t="shared" si="82"/>
        <v>1.319952</v>
      </c>
      <c r="T2691" s="177">
        <f t="shared" si="83"/>
        <v>-1</v>
      </c>
      <c r="U2691" s="203">
        <v>3.5</v>
      </c>
      <c r="V2691" s="203">
        <v>4.09</v>
      </c>
      <c r="W2691" s="203">
        <v>4.53</v>
      </c>
      <c r="X2691" s="203">
        <v>5.22</v>
      </c>
      <c r="Y2691" s="203">
        <v>5.51</v>
      </c>
      <c r="Z2691" s="203">
        <v>5.31</v>
      </c>
      <c r="AA2691" s="203">
        <v>5.45</v>
      </c>
      <c r="AB2691" s="203">
        <v>5.07</v>
      </c>
      <c r="AC2691" s="203">
        <v>4.29</v>
      </c>
      <c r="AD2691" s="203">
        <v>3.99</v>
      </c>
      <c r="AE2691" s="203">
        <v>3.79</v>
      </c>
      <c r="AF2691" s="203">
        <v>3.47</v>
      </c>
      <c r="AG2691" s="179">
        <v>3.94288277149472</v>
      </c>
      <c r="AH2691" s="179">
        <v>4.60754015297526</v>
      </c>
      <c r="AI2691" s="179">
        <v>5.10321684424888</v>
      </c>
      <c r="AJ2691" s="179">
        <v>5.8805280192007</v>
      </c>
      <c r="AK2691" s="179">
        <v>6.2072240202674</v>
      </c>
      <c r="AL2691" s="179">
        <v>5.98191643332485</v>
      </c>
      <c r="AM2691" s="179">
        <v>6.13963174418464</v>
      </c>
      <c r="AN2691" s="179">
        <v>5.71154732899378</v>
      </c>
      <c r="AO2691" s="179">
        <v>4.83284773991782</v>
      </c>
      <c r="AP2691" s="179">
        <v>4.49488635950398</v>
      </c>
      <c r="AQ2691" s="179">
        <v>4.26957877256143</v>
      </c>
      <c r="AR2691" s="179">
        <v>3.90908663345334</v>
      </c>
      <c r="AS2691" s="177">
        <v>0.8</v>
      </c>
      <c r="AT2691" s="180">
        <v>1.05547907892193</v>
      </c>
      <c r="AU2691" s="181">
        <v>2684</v>
      </c>
    </row>
    <row r="2692" customHeight="1" spans="1:47">
      <c r="A2692" s="184" t="s">
        <v>3056</v>
      </c>
      <c r="B2692" s="185" t="s">
        <v>3057</v>
      </c>
      <c r="C2692" s="167" t="s">
        <v>3058</v>
      </c>
      <c r="D2692" s="186">
        <v>0</v>
      </c>
      <c r="E2692" s="186">
        <v>0.65</v>
      </c>
      <c r="F2692" s="186" t="s">
        <v>160</v>
      </c>
      <c r="G2692" s="186" t="s">
        <v>160</v>
      </c>
      <c r="H2692" s="186" t="s">
        <v>160</v>
      </c>
      <c r="I2692" s="186" t="s">
        <v>160</v>
      </c>
      <c r="J2692" s="186" t="s">
        <v>160</v>
      </c>
      <c r="K2692" s="186" t="s">
        <v>160</v>
      </c>
      <c r="L2692" s="171">
        <v>0.25</v>
      </c>
      <c r="M2692" s="172">
        <v>836</v>
      </c>
      <c r="N2692" s="173">
        <v>87.62</v>
      </c>
      <c r="O2692" s="173">
        <v>43.82</v>
      </c>
      <c r="Q2692" s="175">
        <v>41.62</v>
      </c>
      <c r="S2692" s="174">
        <f t="shared" si="82"/>
        <v>1.226688</v>
      </c>
      <c r="T2692" s="177">
        <f t="shared" si="83"/>
        <v>-1</v>
      </c>
      <c r="U2692" s="203">
        <v>2.26</v>
      </c>
      <c r="V2692" s="203">
        <v>3.26</v>
      </c>
      <c r="W2692" s="203">
        <v>4.33</v>
      </c>
      <c r="X2692" s="203">
        <v>5.34</v>
      </c>
      <c r="Y2692" s="203">
        <v>5.89</v>
      </c>
      <c r="Z2692" s="203">
        <v>5.92</v>
      </c>
      <c r="AA2692" s="203">
        <v>5.58</v>
      </c>
      <c r="AB2692" s="203">
        <v>5.24</v>
      </c>
      <c r="AC2692" s="203">
        <v>4.59</v>
      </c>
      <c r="AD2692" s="203">
        <v>3.55</v>
      </c>
      <c r="AE2692" s="203">
        <v>2.48</v>
      </c>
      <c r="AF2692" s="203">
        <v>1.93</v>
      </c>
      <c r="AG2692" s="179">
        <v>2.78275838681066</v>
      </c>
      <c r="AH2692" s="179">
        <v>4.01406740752335</v>
      </c>
      <c r="AI2692" s="179">
        <v>5.33156805968592</v>
      </c>
      <c r="AJ2692" s="179">
        <v>6.57519017060573</v>
      </c>
      <c r="AK2692" s="179">
        <v>7.2524101319977</v>
      </c>
      <c r="AL2692" s="179">
        <v>7.28934940261909</v>
      </c>
      <c r="AM2692" s="179">
        <v>6.87070433557677</v>
      </c>
      <c r="AN2692" s="179">
        <v>6.45205926853446</v>
      </c>
      <c r="AO2692" s="179">
        <v>5.65170840507122</v>
      </c>
      <c r="AP2692" s="179">
        <v>4.37114702353003</v>
      </c>
      <c r="AQ2692" s="179">
        <v>3.05364637136745</v>
      </c>
      <c r="AR2692" s="179">
        <v>2.37642640997548</v>
      </c>
      <c r="AS2692" s="177">
        <v>0.8</v>
      </c>
      <c r="AT2692" s="180">
        <v>1.04622701219115</v>
      </c>
      <c r="AU2692" s="181">
        <v>2685</v>
      </c>
    </row>
    <row r="2693" customHeight="1" spans="1:47">
      <c r="A2693" s="184" t="s">
        <v>3056</v>
      </c>
      <c r="B2693" s="185" t="s">
        <v>3057</v>
      </c>
      <c r="C2693" s="167" t="s">
        <v>3059</v>
      </c>
      <c r="D2693" s="186">
        <v>0</v>
      </c>
      <c r="E2693" s="186">
        <v>0.65</v>
      </c>
      <c r="F2693" s="186" t="s">
        <v>160</v>
      </c>
      <c r="G2693" s="186" t="s">
        <v>160</v>
      </c>
      <c r="H2693" s="186" t="s">
        <v>160</v>
      </c>
      <c r="I2693" s="186" t="s">
        <v>160</v>
      </c>
      <c r="J2693" s="186" t="s">
        <v>160</v>
      </c>
      <c r="K2693" s="186" t="s">
        <v>160</v>
      </c>
      <c r="L2693" s="171">
        <v>0.25</v>
      </c>
      <c r="M2693" s="172">
        <v>910</v>
      </c>
      <c r="N2693" s="173">
        <v>87.65</v>
      </c>
      <c r="O2693" s="173">
        <v>43.78</v>
      </c>
      <c r="Q2693" s="175">
        <v>41.58</v>
      </c>
      <c r="S2693" s="174">
        <f t="shared" si="82"/>
        <v>1.226688</v>
      </c>
      <c r="T2693" s="177">
        <f t="shared" si="83"/>
        <v>-1</v>
      </c>
      <c r="U2693" s="203">
        <v>2.26</v>
      </c>
      <c r="V2693" s="203">
        <v>3.26</v>
      </c>
      <c r="W2693" s="203">
        <v>4.33</v>
      </c>
      <c r="X2693" s="203">
        <v>5.34</v>
      </c>
      <c r="Y2693" s="203">
        <v>5.89</v>
      </c>
      <c r="Z2693" s="203">
        <v>5.92</v>
      </c>
      <c r="AA2693" s="203">
        <v>5.58</v>
      </c>
      <c r="AB2693" s="203">
        <v>5.24</v>
      </c>
      <c r="AC2693" s="203">
        <v>4.59</v>
      </c>
      <c r="AD2693" s="203">
        <v>3.55</v>
      </c>
      <c r="AE2693" s="203">
        <v>2.48</v>
      </c>
      <c r="AF2693" s="203">
        <v>1.93</v>
      </c>
      <c r="AG2693" s="179">
        <v>2.7803559503313</v>
      </c>
      <c r="AH2693" s="179">
        <v>4.01060194605311</v>
      </c>
      <c r="AI2693" s="179">
        <v>5.32696516147545</v>
      </c>
      <c r="AJ2693" s="179">
        <v>6.56951361715448</v>
      </c>
      <c r="AK2693" s="179">
        <v>7.24614891480148</v>
      </c>
      <c r="AL2693" s="179">
        <v>7.28305629467314</v>
      </c>
      <c r="AM2693" s="179">
        <v>6.86477265612772</v>
      </c>
      <c r="AN2693" s="179">
        <v>6.4464890175823</v>
      </c>
      <c r="AO2693" s="179">
        <v>5.64682912036313</v>
      </c>
      <c r="AP2693" s="179">
        <v>4.36737328481244</v>
      </c>
      <c r="AQ2693" s="179">
        <v>3.0510100693901</v>
      </c>
      <c r="AR2693" s="179">
        <v>2.3743747717431</v>
      </c>
      <c r="AS2693" s="177">
        <v>0.8</v>
      </c>
      <c r="AT2693" s="180">
        <v>1.08308866705813</v>
      </c>
      <c r="AU2693" s="181">
        <v>2686</v>
      </c>
    </row>
    <row r="2694" customHeight="1" spans="1:47">
      <c r="A2694" s="184" t="s">
        <v>3056</v>
      </c>
      <c r="B2694" s="185" t="s">
        <v>3057</v>
      </c>
      <c r="C2694" s="167" t="s">
        <v>3060</v>
      </c>
      <c r="D2694" s="186">
        <v>0</v>
      </c>
      <c r="E2694" s="186">
        <v>0.65</v>
      </c>
      <c r="F2694" s="186" t="s">
        <v>160</v>
      </c>
      <c r="G2694" s="186" t="s">
        <v>160</v>
      </c>
      <c r="H2694" s="186" t="s">
        <v>160</v>
      </c>
      <c r="I2694" s="186" t="s">
        <v>160</v>
      </c>
      <c r="J2694" s="186" t="s">
        <v>160</v>
      </c>
      <c r="K2694" s="186" t="s">
        <v>160</v>
      </c>
      <c r="L2694" s="171">
        <v>0.25</v>
      </c>
      <c r="M2694" s="172">
        <v>865</v>
      </c>
      <c r="N2694" s="173">
        <v>87.6</v>
      </c>
      <c r="O2694" s="173">
        <v>43.78</v>
      </c>
      <c r="Q2694" s="175">
        <v>41.58</v>
      </c>
      <c r="S2694" s="174">
        <f t="shared" si="82"/>
        <v>1.226688</v>
      </c>
      <c r="T2694" s="177">
        <f t="shared" si="83"/>
        <v>-1</v>
      </c>
      <c r="U2694" s="203">
        <v>2.26</v>
      </c>
      <c r="V2694" s="203">
        <v>3.26</v>
      </c>
      <c r="W2694" s="203">
        <v>4.33</v>
      </c>
      <c r="X2694" s="203">
        <v>5.34</v>
      </c>
      <c r="Y2694" s="203">
        <v>5.89</v>
      </c>
      <c r="Z2694" s="203">
        <v>5.92</v>
      </c>
      <c r="AA2694" s="203">
        <v>5.58</v>
      </c>
      <c r="AB2694" s="203">
        <v>5.24</v>
      </c>
      <c r="AC2694" s="203">
        <v>4.59</v>
      </c>
      <c r="AD2694" s="203">
        <v>3.55</v>
      </c>
      <c r="AE2694" s="203">
        <v>2.48</v>
      </c>
      <c r="AF2694" s="203">
        <v>1.93</v>
      </c>
      <c r="AG2694" s="179">
        <v>2.7803559503313</v>
      </c>
      <c r="AH2694" s="179">
        <v>4.01060194605311</v>
      </c>
      <c r="AI2694" s="179">
        <v>5.32696516147545</v>
      </c>
      <c r="AJ2694" s="179">
        <v>6.56951361715448</v>
      </c>
      <c r="AK2694" s="179">
        <v>7.24614891480148</v>
      </c>
      <c r="AL2694" s="179">
        <v>7.28305629467314</v>
      </c>
      <c r="AM2694" s="179">
        <v>6.86477265612772</v>
      </c>
      <c r="AN2694" s="179">
        <v>6.4464890175823</v>
      </c>
      <c r="AO2694" s="179">
        <v>5.64682912036313</v>
      </c>
      <c r="AP2694" s="179">
        <v>4.36737328481244</v>
      </c>
      <c r="AQ2694" s="179">
        <v>3.0510100693901</v>
      </c>
      <c r="AR2694" s="179">
        <v>2.3743747717431</v>
      </c>
      <c r="AS2694" s="177">
        <v>0.8</v>
      </c>
      <c r="AT2694" s="180">
        <v>1.08308866705813</v>
      </c>
      <c r="AU2694" s="181">
        <v>2687</v>
      </c>
    </row>
    <row r="2695" customHeight="1" spans="1:47">
      <c r="A2695" s="184" t="s">
        <v>3056</v>
      </c>
      <c r="B2695" s="185" t="s">
        <v>3057</v>
      </c>
      <c r="C2695" s="167" t="s">
        <v>451</v>
      </c>
      <c r="D2695" s="186">
        <v>0</v>
      </c>
      <c r="E2695" s="186">
        <v>0.65</v>
      </c>
      <c r="F2695" s="186" t="s">
        <v>160</v>
      </c>
      <c r="G2695" s="186" t="s">
        <v>160</v>
      </c>
      <c r="H2695" s="186" t="s">
        <v>160</v>
      </c>
      <c r="I2695" s="186" t="s">
        <v>160</v>
      </c>
      <c r="J2695" s="186" t="s">
        <v>160</v>
      </c>
      <c r="K2695" s="186" t="s">
        <v>160</v>
      </c>
      <c r="L2695" s="171">
        <v>0.25</v>
      </c>
      <c r="M2695" s="172">
        <v>795</v>
      </c>
      <c r="N2695" s="173">
        <v>87.6</v>
      </c>
      <c r="O2695" s="173">
        <v>43.85</v>
      </c>
      <c r="Q2695" s="175">
        <v>41.65</v>
      </c>
      <c r="S2695" s="174">
        <f t="shared" si="82"/>
        <v>1.226688</v>
      </c>
      <c r="T2695" s="177">
        <f t="shared" si="83"/>
        <v>-1</v>
      </c>
      <c r="U2695" s="203">
        <v>2.26</v>
      </c>
      <c r="V2695" s="203">
        <v>3.26</v>
      </c>
      <c r="W2695" s="203">
        <v>4.33</v>
      </c>
      <c r="X2695" s="203">
        <v>5.34</v>
      </c>
      <c r="Y2695" s="203">
        <v>5.89</v>
      </c>
      <c r="Z2695" s="203">
        <v>5.92</v>
      </c>
      <c r="AA2695" s="203">
        <v>5.58</v>
      </c>
      <c r="AB2695" s="203">
        <v>5.24</v>
      </c>
      <c r="AC2695" s="203">
        <v>4.59</v>
      </c>
      <c r="AD2695" s="203">
        <v>3.55</v>
      </c>
      <c r="AE2695" s="203">
        <v>2.48</v>
      </c>
      <c r="AF2695" s="203">
        <v>1.93</v>
      </c>
      <c r="AG2695" s="179">
        <v>2.78443861845881</v>
      </c>
      <c r="AH2695" s="179">
        <v>4.01649110450253</v>
      </c>
      <c r="AI2695" s="179">
        <v>5.33478726456931</v>
      </c>
      <c r="AJ2695" s="179">
        <v>6.57916027547347</v>
      </c>
      <c r="AK2695" s="179">
        <v>7.25678914279752</v>
      </c>
      <c r="AL2695" s="179">
        <v>7.29375071737883</v>
      </c>
      <c r="AM2695" s="179">
        <v>6.87485287212396</v>
      </c>
      <c r="AN2695" s="179">
        <v>6.4559550268691</v>
      </c>
      <c r="AO2695" s="179">
        <v>5.65512091094068</v>
      </c>
      <c r="AP2695" s="179">
        <v>4.37378632545521</v>
      </c>
      <c r="AQ2695" s="179">
        <v>3.05549016538843</v>
      </c>
      <c r="AR2695" s="179">
        <v>2.37786129806438</v>
      </c>
      <c r="AS2695" s="177">
        <v>0.8</v>
      </c>
      <c r="AT2695" s="180">
        <v>1.08675771829708</v>
      </c>
      <c r="AU2695" s="181">
        <v>2688</v>
      </c>
    </row>
    <row r="2696" customHeight="1" spans="1:47">
      <c r="A2696" s="184" t="s">
        <v>3056</v>
      </c>
      <c r="B2696" s="185" t="s">
        <v>3057</v>
      </c>
      <c r="C2696" s="167" t="s">
        <v>3061</v>
      </c>
      <c r="D2696" s="186">
        <v>0</v>
      </c>
      <c r="E2696" s="186">
        <v>0.65</v>
      </c>
      <c r="F2696" s="186" t="s">
        <v>160</v>
      </c>
      <c r="G2696" s="186" t="s">
        <v>160</v>
      </c>
      <c r="H2696" s="186" t="s">
        <v>160</v>
      </c>
      <c r="I2696" s="186" t="s">
        <v>160</v>
      </c>
      <c r="J2696" s="186" t="s">
        <v>160</v>
      </c>
      <c r="K2696" s="186" t="s">
        <v>160</v>
      </c>
      <c r="L2696" s="171">
        <v>0.25</v>
      </c>
      <c r="M2696" s="172">
        <v>838</v>
      </c>
      <c r="N2696" s="173">
        <v>87.63</v>
      </c>
      <c r="O2696" s="173">
        <v>43.83</v>
      </c>
      <c r="Q2696" s="175">
        <v>41.63</v>
      </c>
      <c r="S2696" s="174">
        <f t="shared" si="82"/>
        <v>1.226688</v>
      </c>
      <c r="T2696" s="177">
        <f t="shared" si="83"/>
        <v>-1</v>
      </c>
      <c r="U2696" s="203">
        <v>2.26</v>
      </c>
      <c r="V2696" s="203">
        <v>3.26</v>
      </c>
      <c r="W2696" s="203">
        <v>4.33</v>
      </c>
      <c r="X2696" s="203">
        <v>5.34</v>
      </c>
      <c r="Y2696" s="203">
        <v>5.89</v>
      </c>
      <c r="Z2696" s="203">
        <v>5.92</v>
      </c>
      <c r="AA2696" s="203">
        <v>5.58</v>
      </c>
      <c r="AB2696" s="203">
        <v>5.24</v>
      </c>
      <c r="AC2696" s="203">
        <v>4.59</v>
      </c>
      <c r="AD2696" s="203">
        <v>3.55</v>
      </c>
      <c r="AE2696" s="203">
        <v>2.48</v>
      </c>
      <c r="AF2696" s="203">
        <v>1.93</v>
      </c>
      <c r="AG2696" s="179">
        <v>2.78317107528565</v>
      </c>
      <c r="AH2696" s="179">
        <v>4.01466270151823</v>
      </c>
      <c r="AI2696" s="179">
        <v>5.3323587415871</v>
      </c>
      <c r="AJ2696" s="179">
        <v>6.57616528408202</v>
      </c>
      <c r="AK2696" s="179">
        <v>7.25348567850994</v>
      </c>
      <c r="AL2696" s="179">
        <v>7.29043042729692</v>
      </c>
      <c r="AM2696" s="179">
        <v>6.87172327437784</v>
      </c>
      <c r="AN2696" s="179">
        <v>6.45301612145876</v>
      </c>
      <c r="AO2696" s="179">
        <v>5.65254656440757</v>
      </c>
      <c r="AP2696" s="179">
        <v>4.37179527312568</v>
      </c>
      <c r="AQ2696" s="179">
        <v>3.05409923305682</v>
      </c>
      <c r="AR2696" s="179">
        <v>2.37677883862889</v>
      </c>
      <c r="AS2696" s="177">
        <v>0.8</v>
      </c>
      <c r="AT2696" s="180">
        <v>1.08187972781596</v>
      </c>
      <c r="AU2696" s="181">
        <v>2689</v>
      </c>
    </row>
    <row r="2697" customHeight="1" spans="1:47">
      <c r="A2697" s="184" t="s">
        <v>3056</v>
      </c>
      <c r="B2697" s="185" t="s">
        <v>3057</v>
      </c>
      <c r="C2697" s="167" t="s">
        <v>3062</v>
      </c>
      <c r="D2697" s="186">
        <v>0</v>
      </c>
      <c r="E2697" s="186">
        <v>0.65</v>
      </c>
      <c r="F2697" s="186" t="s">
        <v>160</v>
      </c>
      <c r="G2697" s="186" t="s">
        <v>160</v>
      </c>
      <c r="H2697" s="186" t="s">
        <v>160</v>
      </c>
      <c r="I2697" s="186" t="s">
        <v>160</v>
      </c>
      <c r="J2697" s="186" t="s">
        <v>160</v>
      </c>
      <c r="K2697" s="186" t="s">
        <v>160</v>
      </c>
      <c r="L2697" s="171">
        <v>0.25</v>
      </c>
      <c r="M2697" s="172">
        <v>720</v>
      </c>
      <c r="N2697" s="173">
        <v>87.42</v>
      </c>
      <c r="O2697" s="173">
        <v>43.87</v>
      </c>
      <c r="Q2697" s="175">
        <v>41.67</v>
      </c>
      <c r="S2697" s="174">
        <f t="shared" si="82"/>
        <v>1.226688</v>
      </c>
      <c r="T2697" s="177">
        <f t="shared" si="83"/>
        <v>-1</v>
      </c>
      <c r="U2697" s="203">
        <v>2.26</v>
      </c>
      <c r="V2697" s="203">
        <v>3.26</v>
      </c>
      <c r="W2697" s="203">
        <v>4.33</v>
      </c>
      <c r="X2697" s="203">
        <v>5.34</v>
      </c>
      <c r="Y2697" s="203">
        <v>5.89</v>
      </c>
      <c r="Z2697" s="203">
        <v>5.92</v>
      </c>
      <c r="AA2697" s="203">
        <v>5.58</v>
      </c>
      <c r="AB2697" s="203">
        <v>5.24</v>
      </c>
      <c r="AC2697" s="203">
        <v>4.59</v>
      </c>
      <c r="AD2697" s="203">
        <v>3.55</v>
      </c>
      <c r="AE2697" s="203">
        <v>2.48</v>
      </c>
      <c r="AF2697" s="203">
        <v>1.93</v>
      </c>
      <c r="AG2697" s="179">
        <v>2.78616306672927</v>
      </c>
      <c r="AH2697" s="179">
        <v>4.01897858298117</v>
      </c>
      <c r="AI2697" s="179">
        <v>5.33809118537069</v>
      </c>
      <c r="AJ2697" s="179">
        <v>6.5832348567851</v>
      </c>
      <c r="AK2697" s="179">
        <v>7.26128339072364</v>
      </c>
      <c r="AL2697" s="179">
        <v>7.2982678562112</v>
      </c>
      <c r="AM2697" s="179">
        <v>6.87911058068555</v>
      </c>
      <c r="AN2697" s="179">
        <v>6.45995330515991</v>
      </c>
      <c r="AO2697" s="179">
        <v>5.65862321959618</v>
      </c>
      <c r="AP2697" s="179">
        <v>4.37649508269421</v>
      </c>
      <c r="AQ2697" s="179">
        <v>3.05738248030469</v>
      </c>
      <c r="AR2697" s="179">
        <v>2.37933394636615</v>
      </c>
      <c r="AS2697" s="177">
        <v>0.8</v>
      </c>
      <c r="AT2697" s="180">
        <v>1.08550654554247</v>
      </c>
      <c r="AU2697" s="181">
        <v>2690</v>
      </c>
    </row>
    <row r="2698" customHeight="1" spans="1:47">
      <c r="A2698" s="184" t="s">
        <v>3056</v>
      </c>
      <c r="B2698" s="185" t="s">
        <v>3057</v>
      </c>
      <c r="C2698" s="167" t="s">
        <v>3063</v>
      </c>
      <c r="D2698" s="186">
        <v>0</v>
      </c>
      <c r="E2698" s="186">
        <v>0.65</v>
      </c>
      <c r="F2698" s="186" t="s">
        <v>160</v>
      </c>
      <c r="G2698" s="186" t="s">
        <v>160</v>
      </c>
      <c r="H2698" s="186" t="s">
        <v>160</v>
      </c>
      <c r="I2698" s="186" t="s">
        <v>160</v>
      </c>
      <c r="J2698" s="186" t="s">
        <v>160</v>
      </c>
      <c r="K2698" s="186" t="s">
        <v>160</v>
      </c>
      <c r="L2698" s="171">
        <v>0.25</v>
      </c>
      <c r="M2698" s="172">
        <v>1113</v>
      </c>
      <c r="N2698" s="173">
        <v>88.3</v>
      </c>
      <c r="O2698" s="173">
        <v>43.35</v>
      </c>
      <c r="Q2698" s="175">
        <v>40.55</v>
      </c>
      <c r="S2698" s="174">
        <f t="shared" si="82"/>
        <v>1.245472</v>
      </c>
      <c r="T2698" s="177">
        <f t="shared" si="83"/>
        <v>-1</v>
      </c>
      <c r="U2698" s="203">
        <v>2.29</v>
      </c>
      <c r="V2698" s="203">
        <v>3.29</v>
      </c>
      <c r="W2698" s="203">
        <v>4.37</v>
      </c>
      <c r="X2698" s="203">
        <v>5.37</v>
      </c>
      <c r="Y2698" s="203">
        <v>5.99</v>
      </c>
      <c r="Z2698" s="203">
        <v>6.1</v>
      </c>
      <c r="AA2698" s="203">
        <v>5.73</v>
      </c>
      <c r="AB2698" s="203">
        <v>5.38</v>
      </c>
      <c r="AC2698" s="203">
        <v>4.72</v>
      </c>
      <c r="AD2698" s="203">
        <v>3.53</v>
      </c>
      <c r="AE2698" s="203">
        <v>2.44</v>
      </c>
      <c r="AF2698" s="203">
        <v>1.93</v>
      </c>
      <c r="AG2698" s="179">
        <v>2.78599701960381</v>
      </c>
      <c r="AH2698" s="179">
        <v>4.00258960458364</v>
      </c>
      <c r="AI2698" s="179">
        <v>5.31650959636186</v>
      </c>
      <c r="AJ2698" s="179">
        <v>6.53310218134169</v>
      </c>
      <c r="AK2698" s="179">
        <v>7.28738958402919</v>
      </c>
      <c r="AL2698" s="179">
        <v>7.42121476837697</v>
      </c>
      <c r="AM2698" s="179">
        <v>6.97107551193443</v>
      </c>
      <c r="AN2698" s="179">
        <v>6.54526810719149</v>
      </c>
      <c r="AO2698" s="179">
        <v>5.7423170011048</v>
      </c>
      <c r="AP2698" s="179">
        <v>4.2945718249788</v>
      </c>
      <c r="AQ2698" s="179">
        <v>2.96848590735079</v>
      </c>
      <c r="AR2698" s="179">
        <v>2.34802368901107</v>
      </c>
      <c r="AS2698" s="177">
        <v>0.8</v>
      </c>
      <c r="AT2698" s="180">
        <v>1.0806707885738</v>
      </c>
      <c r="AU2698" s="181">
        <v>2691</v>
      </c>
    </row>
    <row r="2699" customHeight="1" spans="1:47">
      <c r="A2699" s="184" t="s">
        <v>3056</v>
      </c>
      <c r="B2699" s="185" t="s">
        <v>3057</v>
      </c>
      <c r="C2699" s="167" t="s">
        <v>881</v>
      </c>
      <c r="D2699" s="186">
        <v>0</v>
      </c>
      <c r="E2699" s="186">
        <v>0.65</v>
      </c>
      <c r="F2699" s="186" t="s">
        <v>160</v>
      </c>
      <c r="G2699" s="186" t="s">
        <v>160</v>
      </c>
      <c r="H2699" s="186" t="s">
        <v>160</v>
      </c>
      <c r="I2699" s="186" t="s">
        <v>160</v>
      </c>
      <c r="J2699" s="186" t="s">
        <v>160</v>
      </c>
      <c r="K2699" s="186" t="s">
        <v>160</v>
      </c>
      <c r="L2699" s="171">
        <v>0.25</v>
      </c>
      <c r="M2699" s="172">
        <v>590</v>
      </c>
      <c r="N2699" s="173">
        <v>87.68</v>
      </c>
      <c r="O2699" s="173">
        <v>43.95</v>
      </c>
      <c r="Q2699" s="175">
        <v>41.85</v>
      </c>
      <c r="S2699" s="174">
        <f t="shared" ref="S2699:S2762" si="84">(U2699*31+V2699*28+W2699*31+X2699*30+Y2699*31+Z2699*30+AA2699*31+AB2699*31+AC2699*30+AD2699*31+AE2699*30+AF2699*31)*AS2699/1000</f>
        <v>1.226688</v>
      </c>
      <c r="T2699" s="177">
        <f t="shared" ref="T2699:T2762" si="85">P2699/S2699-1</f>
        <v>-1</v>
      </c>
      <c r="U2699" s="203">
        <v>2.26</v>
      </c>
      <c r="V2699" s="203">
        <v>3.26</v>
      </c>
      <c r="W2699" s="203">
        <v>4.33</v>
      </c>
      <c r="X2699" s="203">
        <v>5.34</v>
      </c>
      <c r="Y2699" s="203">
        <v>5.89</v>
      </c>
      <c r="Z2699" s="203">
        <v>5.92</v>
      </c>
      <c r="AA2699" s="203">
        <v>5.58</v>
      </c>
      <c r="AB2699" s="203">
        <v>5.24</v>
      </c>
      <c r="AC2699" s="203">
        <v>4.59</v>
      </c>
      <c r="AD2699" s="203">
        <v>3.55</v>
      </c>
      <c r="AE2699" s="203">
        <v>2.48</v>
      </c>
      <c r="AF2699" s="203">
        <v>1.93</v>
      </c>
      <c r="AG2699" s="179">
        <v>2.79099741743622</v>
      </c>
      <c r="AH2699" s="179">
        <v>4.02595202692127</v>
      </c>
      <c r="AI2699" s="179">
        <v>5.34735345907028</v>
      </c>
      <c r="AJ2699" s="179">
        <v>6.59465761465018</v>
      </c>
      <c r="AK2699" s="179">
        <v>7.27388264986696</v>
      </c>
      <c r="AL2699" s="179">
        <v>7.31093128815151</v>
      </c>
      <c r="AM2699" s="179">
        <v>6.89104672092659</v>
      </c>
      <c r="AN2699" s="179">
        <v>6.47116215370168</v>
      </c>
      <c r="AO2699" s="179">
        <v>5.66844165753639</v>
      </c>
      <c r="AP2699" s="179">
        <v>4.38408886367194</v>
      </c>
      <c r="AQ2699" s="179">
        <v>3.06268743152293</v>
      </c>
      <c r="AR2699" s="179">
        <v>2.38346239630615</v>
      </c>
      <c r="AS2699" s="177">
        <v>0.8</v>
      </c>
      <c r="AT2699" s="180">
        <v>1.07774055012492</v>
      </c>
      <c r="AU2699" s="181">
        <v>2692</v>
      </c>
    </row>
    <row r="2700" customHeight="1" spans="1:47">
      <c r="A2700" s="184" t="s">
        <v>3056</v>
      </c>
      <c r="B2700" s="185" t="s">
        <v>3057</v>
      </c>
      <c r="C2700" s="167" t="s">
        <v>3064</v>
      </c>
      <c r="D2700" s="186">
        <v>0</v>
      </c>
      <c r="E2700" s="186">
        <v>0.65</v>
      </c>
      <c r="F2700" s="186" t="s">
        <v>160</v>
      </c>
      <c r="G2700" s="186" t="s">
        <v>160</v>
      </c>
      <c r="H2700" s="186" t="s">
        <v>160</v>
      </c>
      <c r="I2700" s="186" t="s">
        <v>160</v>
      </c>
      <c r="J2700" s="186" t="s">
        <v>160</v>
      </c>
      <c r="K2700" s="186" t="s">
        <v>160</v>
      </c>
      <c r="L2700" s="171">
        <v>0.25</v>
      </c>
      <c r="M2700" s="172">
        <v>1748</v>
      </c>
      <c r="N2700" s="173">
        <v>87.6</v>
      </c>
      <c r="O2700" s="173">
        <v>43.8</v>
      </c>
      <c r="Q2700" s="175">
        <v>41.6</v>
      </c>
      <c r="S2700" s="174">
        <f t="shared" si="84"/>
        <v>1.226688</v>
      </c>
      <c r="T2700" s="177">
        <f t="shared" si="85"/>
        <v>-1</v>
      </c>
      <c r="U2700" s="203">
        <v>2.26</v>
      </c>
      <c r="V2700" s="203">
        <v>3.26</v>
      </c>
      <c r="W2700" s="203">
        <v>4.33</v>
      </c>
      <c r="X2700" s="203">
        <v>5.34</v>
      </c>
      <c r="Y2700" s="203">
        <v>5.89</v>
      </c>
      <c r="Z2700" s="203">
        <v>5.92</v>
      </c>
      <c r="AA2700" s="203">
        <v>5.58</v>
      </c>
      <c r="AB2700" s="203">
        <v>5.24</v>
      </c>
      <c r="AC2700" s="203">
        <v>4.59</v>
      </c>
      <c r="AD2700" s="203">
        <v>3.55</v>
      </c>
      <c r="AE2700" s="203">
        <v>2.48</v>
      </c>
      <c r="AF2700" s="203">
        <v>1.93</v>
      </c>
      <c r="AG2700" s="179">
        <v>2.78191827098659</v>
      </c>
      <c r="AH2700" s="179">
        <v>4.01285555903376</v>
      </c>
      <c r="AI2700" s="179">
        <v>5.32995845724422</v>
      </c>
      <c r="AJ2700" s="179">
        <v>6.57320511817186</v>
      </c>
      <c r="AK2700" s="179">
        <v>7.2502206265978</v>
      </c>
      <c r="AL2700" s="179">
        <v>7.28714874523921</v>
      </c>
      <c r="AM2700" s="179">
        <v>6.86863006730318</v>
      </c>
      <c r="AN2700" s="179">
        <v>6.45011138936714</v>
      </c>
      <c r="AO2700" s="179">
        <v>5.65000215213649</v>
      </c>
      <c r="AP2700" s="179">
        <v>4.36982737256743</v>
      </c>
      <c r="AQ2700" s="179">
        <v>3.05272447435697</v>
      </c>
      <c r="AR2700" s="179">
        <v>2.37570896593103</v>
      </c>
      <c r="AS2700" s="177">
        <v>0.8</v>
      </c>
      <c r="AT2700" s="180">
        <v>1.07939276708922</v>
      </c>
      <c r="AU2700" s="181">
        <v>2693</v>
      </c>
    </row>
    <row r="2701" customHeight="1" spans="1:47">
      <c r="A2701" s="184" t="s">
        <v>3056</v>
      </c>
      <c r="B2701" s="185" t="s">
        <v>3065</v>
      </c>
      <c r="C2701" s="167" t="s">
        <v>3066</v>
      </c>
      <c r="D2701" s="186">
        <v>0</v>
      </c>
      <c r="E2701" s="186">
        <v>0.65</v>
      </c>
      <c r="F2701" s="186" t="s">
        <v>160</v>
      </c>
      <c r="G2701" s="186" t="s">
        <v>160</v>
      </c>
      <c r="H2701" s="186" t="s">
        <v>160</v>
      </c>
      <c r="I2701" s="186" t="s">
        <v>160</v>
      </c>
      <c r="J2701" s="186" t="s">
        <v>160</v>
      </c>
      <c r="K2701" s="186" t="s">
        <v>160</v>
      </c>
      <c r="L2701" s="171">
        <v>0.25</v>
      </c>
      <c r="M2701" s="172">
        <v>578</v>
      </c>
      <c r="N2701" s="173">
        <v>87.3</v>
      </c>
      <c r="O2701" s="173">
        <v>44.02</v>
      </c>
      <c r="Q2701" s="175">
        <v>37.42</v>
      </c>
      <c r="S2701" s="174">
        <f t="shared" si="84"/>
        <v>1.195112</v>
      </c>
      <c r="T2701" s="177">
        <f t="shared" si="85"/>
        <v>-1</v>
      </c>
      <c r="U2701" s="203">
        <v>1.81</v>
      </c>
      <c r="V2701" s="203">
        <v>2.75</v>
      </c>
      <c r="W2701" s="203">
        <v>3.97</v>
      </c>
      <c r="X2701" s="203">
        <v>5.37</v>
      </c>
      <c r="Y2701" s="203">
        <v>6.16</v>
      </c>
      <c r="Z2701" s="203">
        <v>6.41</v>
      </c>
      <c r="AA2701" s="203">
        <v>5.9</v>
      </c>
      <c r="AB2701" s="203">
        <v>5.3</v>
      </c>
      <c r="AC2701" s="203">
        <v>4.5</v>
      </c>
      <c r="AD2701" s="203">
        <v>3.26</v>
      </c>
      <c r="AE2701" s="203">
        <v>2.13</v>
      </c>
      <c r="AF2701" s="203">
        <v>1.49</v>
      </c>
      <c r="AG2701" s="179">
        <v>2.12454397579474</v>
      </c>
      <c r="AH2701" s="179">
        <v>3.22789830576548</v>
      </c>
      <c r="AI2701" s="179">
        <v>4.65991137232326</v>
      </c>
      <c r="AJ2701" s="179">
        <v>6.30320505525842</v>
      </c>
      <c r="AK2701" s="179">
        <v>7.23049220491469</v>
      </c>
      <c r="AL2701" s="179">
        <v>7.52393750543882</v>
      </c>
      <c r="AM2701" s="179">
        <v>6.92530909236959</v>
      </c>
      <c r="AN2701" s="179">
        <v>6.22104037111166</v>
      </c>
      <c r="AO2701" s="179">
        <v>5.28201540943443</v>
      </c>
      <c r="AP2701" s="179">
        <v>3.82652671883472</v>
      </c>
      <c r="AQ2701" s="179">
        <v>2.50015396046563</v>
      </c>
      <c r="AR2701" s="179">
        <v>1.74893399112384</v>
      </c>
      <c r="AS2701" s="177">
        <v>0.8</v>
      </c>
      <c r="AT2701" s="180">
        <v>1.08476397411714</v>
      </c>
      <c r="AU2701" s="181">
        <v>2694</v>
      </c>
    </row>
    <row r="2702" customHeight="1" spans="1:47">
      <c r="A2702" s="184" t="s">
        <v>3056</v>
      </c>
      <c r="B2702" s="185" t="s">
        <v>3065</v>
      </c>
      <c r="C2702" s="167" t="s">
        <v>3067</v>
      </c>
      <c r="D2702" s="186">
        <v>0</v>
      </c>
      <c r="E2702" s="186">
        <v>0.65</v>
      </c>
      <c r="F2702" s="186" t="s">
        <v>160</v>
      </c>
      <c r="G2702" s="186" t="s">
        <v>160</v>
      </c>
      <c r="H2702" s="186" t="s">
        <v>160</v>
      </c>
      <c r="I2702" s="186" t="s">
        <v>160</v>
      </c>
      <c r="J2702" s="186" t="s">
        <v>160</v>
      </c>
      <c r="K2702" s="186" t="s">
        <v>160</v>
      </c>
      <c r="L2702" s="171">
        <v>0.25</v>
      </c>
      <c r="M2702" s="172">
        <v>552</v>
      </c>
      <c r="N2702" s="173">
        <v>87.98</v>
      </c>
      <c r="O2702" s="173">
        <v>44.15</v>
      </c>
      <c r="Q2702" s="175">
        <v>37.65</v>
      </c>
      <c r="S2702" s="174">
        <f t="shared" si="84"/>
        <v>1.195112</v>
      </c>
      <c r="T2702" s="177">
        <f t="shared" si="85"/>
        <v>-1</v>
      </c>
      <c r="U2702" s="203">
        <v>1.81</v>
      </c>
      <c r="V2702" s="203">
        <v>2.75</v>
      </c>
      <c r="W2702" s="203">
        <v>3.97</v>
      </c>
      <c r="X2702" s="203">
        <v>5.37</v>
      </c>
      <c r="Y2702" s="203">
        <v>6.16</v>
      </c>
      <c r="Z2702" s="203">
        <v>6.41</v>
      </c>
      <c r="AA2702" s="203">
        <v>5.9</v>
      </c>
      <c r="AB2702" s="203">
        <v>5.3</v>
      </c>
      <c r="AC2702" s="203">
        <v>4.5</v>
      </c>
      <c r="AD2702" s="203">
        <v>3.26</v>
      </c>
      <c r="AE2702" s="203">
        <v>2.13</v>
      </c>
      <c r="AF2702" s="203">
        <v>1.49</v>
      </c>
      <c r="AG2702" s="179">
        <v>2.13025062086231</v>
      </c>
      <c r="AH2702" s="179">
        <v>3.2365686228571</v>
      </c>
      <c r="AI2702" s="179">
        <v>4.67242815736098</v>
      </c>
      <c r="AJ2702" s="179">
        <v>6.32013581990642</v>
      </c>
      <c r="AK2702" s="179">
        <v>7.24991371519991</v>
      </c>
      <c r="AL2702" s="179">
        <v>7.54414722636874</v>
      </c>
      <c r="AM2702" s="179">
        <v>6.94391086358433</v>
      </c>
      <c r="AN2702" s="179">
        <v>6.23775043677915</v>
      </c>
      <c r="AO2702" s="179">
        <v>5.2962032010389</v>
      </c>
      <c r="AP2702" s="179">
        <v>3.83680498564151</v>
      </c>
      <c r="AQ2702" s="179">
        <v>2.50686951515841</v>
      </c>
      <c r="AR2702" s="179">
        <v>1.75363172656621</v>
      </c>
      <c r="AS2702" s="177">
        <v>0.8</v>
      </c>
      <c r="AT2702" s="180">
        <v>1.08915737446575</v>
      </c>
      <c r="AU2702" s="181">
        <v>2695</v>
      </c>
    </row>
    <row r="2703" customHeight="1" spans="1:47">
      <c r="A2703" s="184" t="s">
        <v>3056</v>
      </c>
      <c r="B2703" s="185" t="s">
        <v>3065</v>
      </c>
      <c r="C2703" s="167" t="s">
        <v>3068</v>
      </c>
      <c r="D2703" s="186">
        <v>0</v>
      </c>
      <c r="E2703" s="186">
        <v>0.65</v>
      </c>
      <c r="F2703" s="186" t="s">
        <v>160</v>
      </c>
      <c r="G2703" s="186" t="s">
        <v>160</v>
      </c>
      <c r="H2703" s="186" t="s">
        <v>160</v>
      </c>
      <c r="I2703" s="186" t="s">
        <v>160</v>
      </c>
      <c r="J2703" s="186" t="s">
        <v>160</v>
      </c>
      <c r="K2703" s="186" t="s">
        <v>160</v>
      </c>
      <c r="L2703" s="171">
        <v>0.25</v>
      </c>
      <c r="M2703" s="172">
        <v>612</v>
      </c>
      <c r="N2703" s="173">
        <v>87.65</v>
      </c>
      <c r="O2703" s="173">
        <v>43.97</v>
      </c>
      <c r="Q2703" s="175">
        <v>41.87</v>
      </c>
      <c r="S2703" s="174">
        <f t="shared" si="84"/>
        <v>1.226688</v>
      </c>
      <c r="T2703" s="177">
        <f t="shared" si="85"/>
        <v>-1</v>
      </c>
      <c r="U2703" s="203">
        <v>2.26</v>
      </c>
      <c r="V2703" s="203">
        <v>3.26</v>
      </c>
      <c r="W2703" s="203">
        <v>4.33</v>
      </c>
      <c r="X2703" s="203">
        <v>5.34</v>
      </c>
      <c r="Y2703" s="203">
        <v>5.89</v>
      </c>
      <c r="Z2703" s="203">
        <v>5.92</v>
      </c>
      <c r="AA2703" s="203">
        <v>5.58</v>
      </c>
      <c r="AB2703" s="203">
        <v>5.24</v>
      </c>
      <c r="AC2703" s="203">
        <v>4.59</v>
      </c>
      <c r="AD2703" s="203">
        <v>3.55</v>
      </c>
      <c r="AE2703" s="203">
        <v>2.48</v>
      </c>
      <c r="AF2703" s="203">
        <v>1.93</v>
      </c>
      <c r="AG2703" s="179">
        <v>2.79250078259509</v>
      </c>
      <c r="AH2703" s="179">
        <v>4.02812059790265</v>
      </c>
      <c r="AI2703" s="179">
        <v>5.35023380028173</v>
      </c>
      <c r="AJ2703" s="179">
        <v>6.59820981374237</v>
      </c>
      <c r="AK2703" s="179">
        <v>7.27780071216153</v>
      </c>
      <c r="AL2703" s="179">
        <v>7.31486930662075</v>
      </c>
      <c r="AM2703" s="179">
        <v>6.89475856941618</v>
      </c>
      <c r="AN2703" s="179">
        <v>6.47464783221161</v>
      </c>
      <c r="AO2703" s="179">
        <v>5.6714949522617</v>
      </c>
      <c r="AP2703" s="179">
        <v>4.38645034434184</v>
      </c>
      <c r="AQ2703" s="179">
        <v>3.06433714196275</v>
      </c>
      <c r="AR2703" s="179">
        <v>2.38474624354359</v>
      </c>
      <c r="AS2703" s="177">
        <v>0.8</v>
      </c>
      <c r="AT2703" s="180">
        <v>1.08691989349469</v>
      </c>
      <c r="AU2703" s="181">
        <v>2696</v>
      </c>
    </row>
    <row r="2704" customHeight="1" spans="1:47">
      <c r="A2704" s="184" t="s">
        <v>3056</v>
      </c>
      <c r="B2704" s="185" t="s">
        <v>3065</v>
      </c>
      <c r="C2704" s="167" t="s">
        <v>3069</v>
      </c>
      <c r="D2704" s="186">
        <v>0</v>
      </c>
      <c r="E2704" s="186">
        <v>0.65</v>
      </c>
      <c r="F2704" s="186" t="s">
        <v>160</v>
      </c>
      <c r="G2704" s="186" t="s">
        <v>160</v>
      </c>
      <c r="H2704" s="186" t="s">
        <v>160</v>
      </c>
      <c r="I2704" s="186" t="s">
        <v>160</v>
      </c>
      <c r="J2704" s="186" t="s">
        <v>160</v>
      </c>
      <c r="K2704" s="186" t="s">
        <v>160</v>
      </c>
      <c r="L2704" s="171">
        <v>0.25</v>
      </c>
      <c r="M2704" s="172">
        <v>520</v>
      </c>
      <c r="N2704" s="173">
        <v>86.9</v>
      </c>
      <c r="O2704" s="173">
        <v>44.18</v>
      </c>
      <c r="Q2704" s="175">
        <v>37.78</v>
      </c>
      <c r="S2704" s="174">
        <f t="shared" si="84"/>
        <v>1.196456</v>
      </c>
      <c r="T2704" s="177">
        <f t="shared" si="85"/>
        <v>-1</v>
      </c>
      <c r="U2704" s="203">
        <v>1.86</v>
      </c>
      <c r="V2704" s="203">
        <v>2.76</v>
      </c>
      <c r="W2704" s="203">
        <v>3.9</v>
      </c>
      <c r="X2704" s="203">
        <v>5.28</v>
      </c>
      <c r="Y2704" s="203">
        <v>6.12</v>
      </c>
      <c r="Z2704" s="203">
        <v>6.37</v>
      </c>
      <c r="AA2704" s="203">
        <v>6</v>
      </c>
      <c r="AB2704" s="203">
        <v>5.45</v>
      </c>
      <c r="AC2704" s="203">
        <v>4.5</v>
      </c>
      <c r="AD2704" s="203">
        <v>3.25</v>
      </c>
      <c r="AE2704" s="203">
        <v>2.1</v>
      </c>
      <c r="AF2704" s="203">
        <v>1.51</v>
      </c>
      <c r="AG2704" s="179">
        <v>2.19102843731821</v>
      </c>
      <c r="AH2704" s="179">
        <v>3.25120348763348</v>
      </c>
      <c r="AI2704" s="179">
        <v>4.59409188469948</v>
      </c>
      <c r="AJ2704" s="179">
        <v>6.21969362851622</v>
      </c>
      <c r="AK2704" s="179">
        <v>7.2091903421438</v>
      </c>
      <c r="AL2704" s="179">
        <v>7.50368341167582</v>
      </c>
      <c r="AM2704" s="179">
        <v>7.06783366876843</v>
      </c>
      <c r="AN2704" s="179">
        <v>6.41994891579799</v>
      </c>
      <c r="AO2704" s="179">
        <v>5.30087525157632</v>
      </c>
      <c r="AP2704" s="179">
        <v>3.82840990391623</v>
      </c>
      <c r="AQ2704" s="179">
        <v>2.47374178406895</v>
      </c>
      <c r="AR2704" s="179">
        <v>1.77873813997339</v>
      </c>
      <c r="AS2704" s="177">
        <v>0.8</v>
      </c>
      <c r="AT2704" s="180">
        <v>1.09122438061505</v>
      </c>
      <c r="AU2704" s="181">
        <v>2697</v>
      </c>
    </row>
    <row r="2705" customHeight="1" spans="1:47">
      <c r="A2705" s="184" t="s">
        <v>3056</v>
      </c>
      <c r="B2705" s="185" t="s">
        <v>3065</v>
      </c>
      <c r="C2705" s="167" t="s">
        <v>3070</v>
      </c>
      <c r="D2705" s="186">
        <v>0</v>
      </c>
      <c r="E2705" s="186">
        <v>0.65</v>
      </c>
      <c r="F2705" s="186" t="s">
        <v>160</v>
      </c>
      <c r="G2705" s="186" t="s">
        <v>160</v>
      </c>
      <c r="H2705" s="186" t="s">
        <v>160</v>
      </c>
      <c r="I2705" s="186" t="s">
        <v>160</v>
      </c>
      <c r="J2705" s="186" t="s">
        <v>160</v>
      </c>
      <c r="K2705" s="186" t="s">
        <v>160</v>
      </c>
      <c r="L2705" s="171">
        <v>0.25</v>
      </c>
      <c r="M2705" s="172">
        <v>468</v>
      </c>
      <c r="N2705" s="173">
        <v>86.22</v>
      </c>
      <c r="O2705" s="173">
        <v>44.3</v>
      </c>
      <c r="Q2705" s="175">
        <v>37.9</v>
      </c>
      <c r="S2705" s="174">
        <f t="shared" si="84"/>
        <v>1.196456</v>
      </c>
      <c r="T2705" s="177">
        <f t="shared" si="85"/>
        <v>-1</v>
      </c>
      <c r="U2705" s="203">
        <v>1.86</v>
      </c>
      <c r="V2705" s="203">
        <v>2.76</v>
      </c>
      <c r="W2705" s="203">
        <v>3.9</v>
      </c>
      <c r="X2705" s="203">
        <v>5.28</v>
      </c>
      <c r="Y2705" s="203">
        <v>6.12</v>
      </c>
      <c r="Z2705" s="203">
        <v>6.37</v>
      </c>
      <c r="AA2705" s="203">
        <v>6</v>
      </c>
      <c r="AB2705" s="203">
        <v>5.45</v>
      </c>
      <c r="AC2705" s="203">
        <v>4.5</v>
      </c>
      <c r="AD2705" s="203">
        <v>3.25</v>
      </c>
      <c r="AE2705" s="203">
        <v>2.1</v>
      </c>
      <c r="AF2705" s="203">
        <v>1.51</v>
      </c>
      <c r="AG2705" s="179">
        <v>2.19513255815508</v>
      </c>
      <c r="AH2705" s="179">
        <v>3.25729347339142</v>
      </c>
      <c r="AI2705" s="179">
        <v>4.60269729935744</v>
      </c>
      <c r="AJ2705" s="179">
        <v>6.23134403605314</v>
      </c>
      <c r="AK2705" s="179">
        <v>7.22269422360705</v>
      </c>
      <c r="AL2705" s="179">
        <v>7.51773892228381</v>
      </c>
      <c r="AM2705" s="179">
        <v>7.08107276824221</v>
      </c>
      <c r="AN2705" s="179">
        <v>6.43197443115334</v>
      </c>
      <c r="AO2705" s="179">
        <v>5.31080457618166</v>
      </c>
      <c r="AP2705" s="179">
        <v>3.83558108279786</v>
      </c>
      <c r="AQ2705" s="179">
        <v>2.47837546888477</v>
      </c>
      <c r="AR2705" s="179">
        <v>1.78206998000762</v>
      </c>
      <c r="AS2705" s="177">
        <v>0.8</v>
      </c>
      <c r="AT2705" s="180">
        <v>1.09441290536941</v>
      </c>
      <c r="AU2705" s="181">
        <v>2698</v>
      </c>
    </row>
    <row r="2706" customHeight="1" spans="1:47">
      <c r="A2706" s="184" t="s">
        <v>3056</v>
      </c>
      <c r="B2706" s="185" t="s">
        <v>3065</v>
      </c>
      <c r="C2706" s="167" t="s">
        <v>3071</v>
      </c>
      <c r="D2706" s="186">
        <v>0</v>
      </c>
      <c r="E2706" s="186">
        <v>0.65</v>
      </c>
      <c r="F2706" s="186" t="s">
        <v>160</v>
      </c>
      <c r="G2706" s="186" t="s">
        <v>160</v>
      </c>
      <c r="H2706" s="186" t="s">
        <v>160</v>
      </c>
      <c r="I2706" s="186" t="s">
        <v>160</v>
      </c>
      <c r="J2706" s="186" t="s">
        <v>160</v>
      </c>
      <c r="K2706" s="186" t="s">
        <v>160</v>
      </c>
      <c r="L2706" s="171">
        <v>0.25</v>
      </c>
      <c r="M2706" s="172">
        <v>763</v>
      </c>
      <c r="N2706" s="173">
        <v>89.58</v>
      </c>
      <c r="O2706" s="173">
        <v>44.02</v>
      </c>
      <c r="Q2706" s="175">
        <v>38.42</v>
      </c>
      <c r="S2706" s="174">
        <f t="shared" si="84"/>
        <v>1.220336</v>
      </c>
      <c r="T2706" s="177">
        <f t="shared" si="85"/>
        <v>-1</v>
      </c>
      <c r="U2706" s="203">
        <v>1.89</v>
      </c>
      <c r="V2706" s="203">
        <v>2.8</v>
      </c>
      <c r="W2706" s="203">
        <v>4.17</v>
      </c>
      <c r="X2706" s="203">
        <v>5.52</v>
      </c>
      <c r="Y2706" s="203">
        <v>6.31</v>
      </c>
      <c r="Z2706" s="203">
        <v>6.33</v>
      </c>
      <c r="AA2706" s="203">
        <v>5.9</v>
      </c>
      <c r="AB2706" s="203">
        <v>5.32</v>
      </c>
      <c r="AC2706" s="203">
        <v>4.59</v>
      </c>
      <c r="AD2706" s="203">
        <v>3.44</v>
      </c>
      <c r="AE2706" s="203">
        <v>2.22</v>
      </c>
      <c r="AF2706" s="203">
        <v>1.59</v>
      </c>
      <c r="AG2706" s="179">
        <v>2.24398316529218</v>
      </c>
      <c r="AH2706" s="179">
        <v>3.32441950413656</v>
      </c>
      <c r="AI2706" s="179">
        <v>4.95101047580338</v>
      </c>
      <c r="AJ2706" s="179">
        <v>6.55385559386923</v>
      </c>
      <c r="AK2706" s="179">
        <v>7.49181681110776</v>
      </c>
      <c r="AL2706" s="179">
        <v>7.51556266470874</v>
      </c>
      <c r="AM2706" s="179">
        <v>7.00502681228776</v>
      </c>
      <c r="AN2706" s="179">
        <v>6.31639705785947</v>
      </c>
      <c r="AO2706" s="179">
        <v>5.44967340142387</v>
      </c>
      <c r="AP2706" s="179">
        <v>4.08428681936778</v>
      </c>
      <c r="AQ2706" s="179">
        <v>2.63578974970828</v>
      </c>
      <c r="AR2706" s="179">
        <v>1.88779536127755</v>
      </c>
      <c r="AS2706" s="177">
        <v>0.8</v>
      </c>
      <c r="AT2706" s="180">
        <v>1.07924010707143</v>
      </c>
      <c r="AU2706" s="181">
        <v>2699</v>
      </c>
    </row>
    <row r="2707" customHeight="1" spans="1:47">
      <c r="A2707" s="184" t="s">
        <v>3056</v>
      </c>
      <c r="B2707" s="185" t="s">
        <v>3065</v>
      </c>
      <c r="C2707" s="167" t="s">
        <v>3072</v>
      </c>
      <c r="D2707" s="186">
        <v>0</v>
      </c>
      <c r="E2707" s="186">
        <v>0.65</v>
      </c>
      <c r="F2707" s="186" t="s">
        <v>160</v>
      </c>
      <c r="G2707" s="186" t="s">
        <v>160</v>
      </c>
      <c r="H2707" s="186" t="s">
        <v>160</v>
      </c>
      <c r="I2707" s="186" t="s">
        <v>160</v>
      </c>
      <c r="J2707" s="186" t="s">
        <v>160</v>
      </c>
      <c r="K2707" s="186" t="s">
        <v>160</v>
      </c>
      <c r="L2707" s="171">
        <v>0.25</v>
      </c>
      <c r="M2707" s="172">
        <v>726</v>
      </c>
      <c r="N2707" s="173">
        <v>89.18</v>
      </c>
      <c r="O2707" s="173">
        <v>44</v>
      </c>
      <c r="Q2707" s="175">
        <v>38.4</v>
      </c>
      <c r="S2707" s="174">
        <f t="shared" si="84"/>
        <v>1.220336</v>
      </c>
      <c r="T2707" s="177">
        <f t="shared" si="85"/>
        <v>-1</v>
      </c>
      <c r="U2707" s="203">
        <v>1.89</v>
      </c>
      <c r="V2707" s="203">
        <v>2.8</v>
      </c>
      <c r="W2707" s="203">
        <v>4.17</v>
      </c>
      <c r="X2707" s="203">
        <v>5.52</v>
      </c>
      <c r="Y2707" s="203">
        <v>6.31</v>
      </c>
      <c r="Z2707" s="203">
        <v>6.33</v>
      </c>
      <c r="AA2707" s="203">
        <v>5.9</v>
      </c>
      <c r="AB2707" s="203">
        <v>5.32</v>
      </c>
      <c r="AC2707" s="203">
        <v>4.59</v>
      </c>
      <c r="AD2707" s="203">
        <v>3.44</v>
      </c>
      <c r="AE2707" s="203">
        <v>2.22</v>
      </c>
      <c r="AF2707" s="203">
        <v>1.59</v>
      </c>
      <c r="AG2707" s="179">
        <v>2.24263265199093</v>
      </c>
      <c r="AH2707" s="179">
        <v>3.32241874369026</v>
      </c>
      <c r="AI2707" s="179">
        <v>4.948030771853</v>
      </c>
      <c r="AJ2707" s="179">
        <v>6.5499112375608</v>
      </c>
      <c r="AK2707" s="179">
        <v>7.48730795453055</v>
      </c>
      <c r="AL2707" s="179">
        <v>7.51103951698549</v>
      </c>
      <c r="AM2707" s="179">
        <v>7.00081092420448</v>
      </c>
      <c r="AN2707" s="179">
        <v>6.3125956130115</v>
      </c>
      <c r="AO2707" s="179">
        <v>5.44639358340654</v>
      </c>
      <c r="AP2707" s="179">
        <v>4.08182874224804</v>
      </c>
      <c r="AQ2707" s="179">
        <v>2.63420343249728</v>
      </c>
      <c r="AR2707" s="179">
        <v>1.88665921516697</v>
      </c>
      <c r="AS2707" s="177">
        <v>0.8</v>
      </c>
      <c r="AT2707" s="180">
        <v>1.0804552849433</v>
      </c>
      <c r="AU2707" s="181">
        <v>2700</v>
      </c>
    </row>
    <row r="2708" customHeight="1" spans="1:47">
      <c r="A2708" s="184" t="s">
        <v>3056</v>
      </c>
      <c r="B2708" s="185" t="s">
        <v>3065</v>
      </c>
      <c r="C2708" s="167" t="s">
        <v>3073</v>
      </c>
      <c r="D2708" s="186">
        <v>0</v>
      </c>
      <c r="E2708" s="186">
        <v>0.65</v>
      </c>
      <c r="F2708" s="186" t="s">
        <v>160</v>
      </c>
      <c r="G2708" s="186" t="s">
        <v>160</v>
      </c>
      <c r="H2708" s="186" t="s">
        <v>160</v>
      </c>
      <c r="I2708" s="186" t="s">
        <v>160</v>
      </c>
      <c r="J2708" s="186" t="s">
        <v>160</v>
      </c>
      <c r="K2708" s="186" t="s">
        <v>160</v>
      </c>
      <c r="L2708" s="171">
        <v>0.25</v>
      </c>
      <c r="M2708" s="172">
        <v>1271</v>
      </c>
      <c r="N2708" s="173">
        <v>90.28</v>
      </c>
      <c r="O2708" s="173">
        <v>43.83</v>
      </c>
      <c r="Q2708" s="175">
        <v>39.73</v>
      </c>
      <c r="S2708" s="174">
        <f t="shared" si="84"/>
        <v>1.220168</v>
      </c>
      <c r="T2708" s="177">
        <f t="shared" si="85"/>
        <v>-1</v>
      </c>
      <c r="U2708" s="203">
        <v>2.09</v>
      </c>
      <c r="V2708" s="203">
        <v>3.06</v>
      </c>
      <c r="W2708" s="203">
        <v>4.17</v>
      </c>
      <c r="X2708" s="203">
        <v>5.36</v>
      </c>
      <c r="Y2708" s="203">
        <v>6.08</v>
      </c>
      <c r="Z2708" s="203">
        <v>6.1</v>
      </c>
      <c r="AA2708" s="203">
        <v>5.71</v>
      </c>
      <c r="AB2708" s="203">
        <v>5.37</v>
      </c>
      <c r="AC2708" s="203">
        <v>4.68</v>
      </c>
      <c r="AD2708" s="203">
        <v>3.43</v>
      </c>
      <c r="AE2708" s="203">
        <v>2.26</v>
      </c>
      <c r="AF2708" s="203">
        <v>1.78</v>
      </c>
      <c r="AG2708" s="179">
        <v>2.5175893811344</v>
      </c>
      <c r="AH2708" s="179">
        <v>3.68603995515372</v>
      </c>
      <c r="AI2708" s="179">
        <v>5.02313288006242</v>
      </c>
      <c r="AJ2708" s="179">
        <v>6.4565928626222</v>
      </c>
      <c r="AK2708" s="179">
        <v>7.32389638148189</v>
      </c>
      <c r="AL2708" s="179">
        <v>7.34798814589466</v>
      </c>
      <c r="AM2708" s="179">
        <v>6.87819873984566</v>
      </c>
      <c r="AN2708" s="179">
        <v>6.46863874482858</v>
      </c>
      <c r="AO2708" s="179">
        <v>5.63747287258804</v>
      </c>
      <c r="AP2708" s="179">
        <v>4.13173759678995</v>
      </c>
      <c r="AQ2708" s="179">
        <v>2.72236937864294</v>
      </c>
      <c r="AR2708" s="179">
        <v>2.14416703273648</v>
      </c>
      <c r="AS2708" s="177">
        <v>0.8</v>
      </c>
      <c r="AT2708" s="180">
        <v>1.07924010707143</v>
      </c>
      <c r="AU2708" s="181">
        <v>2701</v>
      </c>
    </row>
    <row r="2709" customHeight="1" spans="1:47">
      <c r="A2709" s="184" t="s">
        <v>3056</v>
      </c>
      <c r="B2709" s="236" t="s">
        <v>3074</v>
      </c>
      <c r="C2709" s="167" t="s">
        <v>3075</v>
      </c>
      <c r="D2709" s="186">
        <v>0</v>
      </c>
      <c r="E2709" s="186">
        <v>0.55</v>
      </c>
      <c r="F2709" s="186" t="s">
        <v>160</v>
      </c>
      <c r="G2709" s="186" t="s">
        <v>160</v>
      </c>
      <c r="H2709" s="186" t="s">
        <v>160</v>
      </c>
      <c r="I2709" s="186" t="s">
        <v>160</v>
      </c>
      <c r="J2709" s="186" t="s">
        <v>160</v>
      </c>
      <c r="K2709" s="186" t="s">
        <v>160</v>
      </c>
      <c r="L2709" s="171">
        <v>0.25</v>
      </c>
      <c r="M2709" s="172">
        <v>354</v>
      </c>
      <c r="N2709" s="173">
        <v>84.87</v>
      </c>
      <c r="O2709" s="173">
        <v>45.6</v>
      </c>
      <c r="Q2709" s="175">
        <v>39.7</v>
      </c>
      <c r="S2709" s="174">
        <f t="shared" si="84"/>
        <v>1.17112</v>
      </c>
      <c r="T2709" s="177">
        <f t="shared" si="85"/>
        <v>-1</v>
      </c>
      <c r="U2709" s="203">
        <v>1.78</v>
      </c>
      <c r="V2709" s="203">
        <v>2.69</v>
      </c>
      <c r="W2709" s="203">
        <v>3.9</v>
      </c>
      <c r="X2709" s="203">
        <v>5.23</v>
      </c>
      <c r="Y2709" s="203">
        <v>6.05</v>
      </c>
      <c r="Z2709" s="203">
        <v>6.27</v>
      </c>
      <c r="AA2709" s="203">
        <v>5.78</v>
      </c>
      <c r="AB2709" s="203">
        <v>5.35</v>
      </c>
      <c r="AC2709" s="203">
        <v>4.41</v>
      </c>
      <c r="AD2709" s="203">
        <v>3.14</v>
      </c>
      <c r="AE2709" s="203">
        <v>1.98</v>
      </c>
      <c r="AF2709" s="203">
        <v>1.48</v>
      </c>
      <c r="AG2709" s="179">
        <v>2.14020711797254</v>
      </c>
      <c r="AH2709" s="179">
        <v>3.23435794794726</v>
      </c>
      <c r="AI2709" s="179">
        <v>4.68921784274882</v>
      </c>
      <c r="AJ2709" s="179">
        <v>6.28836136348111</v>
      </c>
      <c r="AK2709" s="179">
        <v>7.27429947400779</v>
      </c>
      <c r="AL2709" s="179">
        <v>7.5388194548808</v>
      </c>
      <c r="AM2709" s="179">
        <v>6.94966131566364</v>
      </c>
      <c r="AN2709" s="179">
        <v>6.43264498941185</v>
      </c>
      <c r="AO2709" s="179">
        <v>5.30242325295444</v>
      </c>
      <c r="AP2709" s="179">
        <v>3.77542154518751</v>
      </c>
      <c r="AQ2709" s="179">
        <v>2.38067982785709</v>
      </c>
      <c r="AR2709" s="179">
        <v>1.77949805314571</v>
      </c>
      <c r="AS2709" s="177">
        <v>0.8</v>
      </c>
      <c r="AT2709" s="180">
        <v>1.08295014411137</v>
      </c>
      <c r="AU2709" s="181">
        <v>2702</v>
      </c>
    </row>
    <row r="2710" customHeight="1" spans="1:47">
      <c r="A2710" s="184" t="s">
        <v>3056</v>
      </c>
      <c r="B2710" s="236" t="s">
        <v>3074</v>
      </c>
      <c r="C2710" s="167" t="s">
        <v>3076</v>
      </c>
      <c r="D2710" s="186">
        <v>0</v>
      </c>
      <c r="E2710" s="186">
        <v>0.55</v>
      </c>
      <c r="F2710" s="186" t="s">
        <v>160</v>
      </c>
      <c r="G2710" s="186" t="s">
        <v>160</v>
      </c>
      <c r="H2710" s="186" t="s">
        <v>160</v>
      </c>
      <c r="I2710" s="186" t="s">
        <v>160</v>
      </c>
      <c r="J2710" s="186" t="s">
        <v>160</v>
      </c>
      <c r="K2710" s="186" t="s">
        <v>160</v>
      </c>
      <c r="L2710" s="171">
        <v>0.25</v>
      </c>
      <c r="M2710" s="172">
        <v>758</v>
      </c>
      <c r="N2710" s="173">
        <v>84.85</v>
      </c>
      <c r="O2710" s="173">
        <v>44.32</v>
      </c>
      <c r="Q2710" s="175">
        <v>38.72</v>
      </c>
      <c r="S2710" s="174">
        <f t="shared" si="84"/>
        <v>1.153912</v>
      </c>
      <c r="T2710" s="177">
        <f t="shared" si="85"/>
        <v>-1</v>
      </c>
      <c r="U2710" s="203">
        <v>1.89</v>
      </c>
      <c r="V2710" s="203">
        <v>2.79</v>
      </c>
      <c r="W2710" s="203">
        <v>3.88</v>
      </c>
      <c r="X2710" s="203">
        <v>5.02</v>
      </c>
      <c r="Y2710" s="203">
        <v>5.79</v>
      </c>
      <c r="Z2710" s="203">
        <v>6.03</v>
      </c>
      <c r="AA2710" s="203">
        <v>5.63</v>
      </c>
      <c r="AB2710" s="203">
        <v>5.22</v>
      </c>
      <c r="AC2710" s="203">
        <v>4.29</v>
      </c>
      <c r="AD2710" s="203">
        <v>3.18</v>
      </c>
      <c r="AE2710" s="203">
        <v>2.06</v>
      </c>
      <c r="AF2710" s="203">
        <v>1.58</v>
      </c>
      <c r="AG2710" s="179">
        <v>2.24507192922857</v>
      </c>
      <c r="AH2710" s="179">
        <v>3.3141538002898</v>
      </c>
      <c r="AI2710" s="179">
        <v>4.6089307330195</v>
      </c>
      <c r="AJ2710" s="179">
        <v>5.96310110303039</v>
      </c>
      <c r="AK2710" s="179">
        <v>6.87776003716055</v>
      </c>
      <c r="AL2710" s="179">
        <v>7.16284853611021</v>
      </c>
      <c r="AM2710" s="179">
        <v>6.68770103786077</v>
      </c>
      <c r="AN2710" s="179">
        <v>6.2006748521551</v>
      </c>
      <c r="AO2710" s="179">
        <v>5.09595691872517</v>
      </c>
      <c r="AP2710" s="179">
        <v>3.77742261108299</v>
      </c>
      <c r="AQ2710" s="179">
        <v>2.44700961598458</v>
      </c>
      <c r="AR2710" s="179">
        <v>1.87683261808526</v>
      </c>
      <c r="AS2710" s="177">
        <v>0.8</v>
      </c>
      <c r="AT2710" s="180">
        <v>1.08737100560101</v>
      </c>
      <c r="AU2710" s="181">
        <v>2703</v>
      </c>
    </row>
    <row r="2711" customHeight="1" spans="1:47">
      <c r="A2711" s="184" t="s">
        <v>3056</v>
      </c>
      <c r="B2711" s="236" t="s">
        <v>3074</v>
      </c>
      <c r="C2711" s="167" t="s">
        <v>3077</v>
      </c>
      <c r="D2711" s="186">
        <v>0</v>
      </c>
      <c r="E2711" s="186">
        <v>0.55</v>
      </c>
      <c r="F2711" s="186" t="s">
        <v>160</v>
      </c>
      <c r="G2711" s="186" t="s">
        <v>160</v>
      </c>
      <c r="H2711" s="186" t="s">
        <v>160</v>
      </c>
      <c r="I2711" s="186" t="s">
        <v>160</v>
      </c>
      <c r="J2711" s="186" t="s">
        <v>160</v>
      </c>
      <c r="K2711" s="186" t="s">
        <v>160</v>
      </c>
      <c r="L2711" s="171">
        <v>0.25</v>
      </c>
      <c r="M2711" s="172">
        <v>413</v>
      </c>
      <c r="N2711" s="173">
        <v>84.87</v>
      </c>
      <c r="O2711" s="173">
        <v>45.6</v>
      </c>
      <c r="Q2711" s="175">
        <v>39.7</v>
      </c>
      <c r="S2711" s="174">
        <f t="shared" si="84"/>
        <v>1.17112</v>
      </c>
      <c r="T2711" s="177">
        <f t="shared" si="85"/>
        <v>-1</v>
      </c>
      <c r="U2711" s="203">
        <v>1.78</v>
      </c>
      <c r="V2711" s="203">
        <v>2.69</v>
      </c>
      <c r="W2711" s="203">
        <v>3.9</v>
      </c>
      <c r="X2711" s="203">
        <v>5.23</v>
      </c>
      <c r="Y2711" s="203">
        <v>6.05</v>
      </c>
      <c r="Z2711" s="203">
        <v>6.27</v>
      </c>
      <c r="AA2711" s="203">
        <v>5.78</v>
      </c>
      <c r="AB2711" s="203">
        <v>5.35</v>
      </c>
      <c r="AC2711" s="203">
        <v>4.41</v>
      </c>
      <c r="AD2711" s="203">
        <v>3.14</v>
      </c>
      <c r="AE2711" s="203">
        <v>1.98</v>
      </c>
      <c r="AF2711" s="203">
        <v>1.48</v>
      </c>
      <c r="AG2711" s="179">
        <v>2.14020711797254</v>
      </c>
      <c r="AH2711" s="179">
        <v>3.23435794794726</v>
      </c>
      <c r="AI2711" s="179">
        <v>4.68921784274882</v>
      </c>
      <c r="AJ2711" s="179">
        <v>6.28836136348111</v>
      </c>
      <c r="AK2711" s="179">
        <v>7.27429947400779</v>
      </c>
      <c r="AL2711" s="179">
        <v>7.5388194548808</v>
      </c>
      <c r="AM2711" s="179">
        <v>6.94966131566364</v>
      </c>
      <c r="AN2711" s="179">
        <v>6.43264498941185</v>
      </c>
      <c r="AO2711" s="179">
        <v>5.30242325295444</v>
      </c>
      <c r="AP2711" s="179">
        <v>3.77542154518751</v>
      </c>
      <c r="AQ2711" s="179">
        <v>2.38067982785709</v>
      </c>
      <c r="AR2711" s="179">
        <v>1.77949805314571</v>
      </c>
      <c r="AS2711" s="177">
        <v>0.8</v>
      </c>
      <c r="AT2711" s="180">
        <v>1.08225625386458</v>
      </c>
      <c r="AU2711" s="181">
        <v>2704</v>
      </c>
    </row>
    <row r="2712" customHeight="1" spans="1:47">
      <c r="A2712" s="184" t="s">
        <v>3056</v>
      </c>
      <c r="B2712" s="236" t="s">
        <v>3074</v>
      </c>
      <c r="C2712" s="167" t="s">
        <v>3078</v>
      </c>
      <c r="D2712" s="186">
        <v>0</v>
      </c>
      <c r="E2712" s="186">
        <v>0.55</v>
      </c>
      <c r="F2712" s="186" t="s">
        <v>160</v>
      </c>
      <c r="G2712" s="186" t="s">
        <v>160</v>
      </c>
      <c r="H2712" s="186" t="s">
        <v>160</v>
      </c>
      <c r="I2712" s="186" t="s">
        <v>160</v>
      </c>
      <c r="J2712" s="186" t="s">
        <v>160</v>
      </c>
      <c r="K2712" s="186" t="s">
        <v>160</v>
      </c>
      <c r="L2712" s="171">
        <v>0.25</v>
      </c>
      <c r="M2712" s="172">
        <v>280</v>
      </c>
      <c r="N2712" s="173">
        <v>85.13</v>
      </c>
      <c r="O2712" s="173">
        <v>45.7</v>
      </c>
      <c r="Q2712" s="175">
        <v>39.9</v>
      </c>
      <c r="S2712" s="174">
        <f t="shared" si="84"/>
        <v>1.17112</v>
      </c>
      <c r="T2712" s="177">
        <f t="shared" si="85"/>
        <v>-1</v>
      </c>
      <c r="U2712" s="203">
        <v>1.78</v>
      </c>
      <c r="V2712" s="203">
        <v>2.69</v>
      </c>
      <c r="W2712" s="203">
        <v>3.9</v>
      </c>
      <c r="X2712" s="203">
        <v>5.23</v>
      </c>
      <c r="Y2712" s="203">
        <v>6.05</v>
      </c>
      <c r="Z2712" s="203">
        <v>6.27</v>
      </c>
      <c r="AA2712" s="203">
        <v>5.78</v>
      </c>
      <c r="AB2712" s="203">
        <v>5.35</v>
      </c>
      <c r="AC2712" s="203">
        <v>4.41</v>
      </c>
      <c r="AD2712" s="203">
        <v>3.14</v>
      </c>
      <c r="AE2712" s="203">
        <v>1.98</v>
      </c>
      <c r="AF2712" s="203">
        <v>1.48</v>
      </c>
      <c r="AG2712" s="179">
        <v>2.1451073160735</v>
      </c>
      <c r="AH2712" s="179">
        <v>3.24176330350434</v>
      </c>
      <c r="AI2712" s="179">
        <v>4.69995423184644</v>
      </c>
      <c r="AJ2712" s="179">
        <v>6.30275913655304</v>
      </c>
      <c r="AK2712" s="179">
        <v>7.2909546417105</v>
      </c>
      <c r="AL2712" s="179">
        <v>7.55608026504543</v>
      </c>
      <c r="AM2712" s="179">
        <v>6.96557319489036</v>
      </c>
      <c r="AN2712" s="179">
        <v>6.44737311291755</v>
      </c>
      <c r="AO2712" s="179">
        <v>5.31456363139559</v>
      </c>
      <c r="AP2712" s="179">
        <v>3.78406571487123</v>
      </c>
      <c r="AQ2712" s="179">
        <v>2.38613061001435</v>
      </c>
      <c r="AR2712" s="179">
        <v>1.78357237516224</v>
      </c>
      <c r="AS2712" s="177">
        <v>0.8</v>
      </c>
      <c r="AT2712" s="180">
        <v>1.09400088304614</v>
      </c>
      <c r="AU2712" s="181">
        <v>2705</v>
      </c>
    </row>
    <row r="2713" customHeight="1" spans="1:47">
      <c r="A2713" s="184" t="s">
        <v>3056</v>
      </c>
      <c r="B2713" s="236" t="s">
        <v>3074</v>
      </c>
      <c r="C2713" s="167" t="s">
        <v>3079</v>
      </c>
      <c r="D2713" s="186">
        <v>0</v>
      </c>
      <c r="E2713" s="186">
        <v>0.55</v>
      </c>
      <c r="F2713" s="186" t="s">
        <v>160</v>
      </c>
      <c r="G2713" s="186" t="s">
        <v>160</v>
      </c>
      <c r="H2713" s="186" t="s">
        <v>160</v>
      </c>
      <c r="I2713" s="186" t="s">
        <v>160</v>
      </c>
      <c r="J2713" s="186" t="s">
        <v>160</v>
      </c>
      <c r="K2713" s="186" t="s">
        <v>160</v>
      </c>
      <c r="L2713" s="171">
        <v>0.25</v>
      </c>
      <c r="M2713" s="172">
        <v>305</v>
      </c>
      <c r="N2713" s="173">
        <v>85.68</v>
      </c>
      <c r="O2713" s="173">
        <v>46.08</v>
      </c>
      <c r="Q2713" s="175">
        <v>39.28</v>
      </c>
      <c r="S2713" s="174">
        <f t="shared" si="84"/>
        <v>1.17984</v>
      </c>
      <c r="T2713" s="177">
        <f t="shared" si="85"/>
        <v>-1</v>
      </c>
      <c r="U2713" s="203">
        <v>1.71</v>
      </c>
      <c r="V2713" s="203">
        <v>2.63</v>
      </c>
      <c r="W2713" s="203">
        <v>3.83</v>
      </c>
      <c r="X2713" s="203">
        <v>5.09</v>
      </c>
      <c r="Y2713" s="203">
        <v>6.1</v>
      </c>
      <c r="Z2713" s="203">
        <v>6.55</v>
      </c>
      <c r="AA2713" s="203">
        <v>6.08</v>
      </c>
      <c r="AB2713" s="203">
        <v>5.6</v>
      </c>
      <c r="AC2713" s="203">
        <v>4.53</v>
      </c>
      <c r="AD2713" s="203">
        <v>3.05</v>
      </c>
      <c r="AE2713" s="203">
        <v>1.85</v>
      </c>
      <c r="AF2713" s="203">
        <v>1.39</v>
      </c>
      <c r="AG2713" s="179">
        <v>2.04868388934093</v>
      </c>
      <c r="AH2713" s="179">
        <v>3.15089978302143</v>
      </c>
      <c r="AI2713" s="179">
        <v>4.58857268782208</v>
      </c>
      <c r="AJ2713" s="179">
        <v>6.09812923786276</v>
      </c>
      <c r="AK2713" s="179">
        <v>7.30817059940331</v>
      </c>
      <c r="AL2713" s="179">
        <v>7.84729793870355</v>
      </c>
      <c r="AM2713" s="179">
        <v>7.2842093843233</v>
      </c>
      <c r="AN2713" s="179">
        <v>6.70914022240304</v>
      </c>
      <c r="AO2713" s="179">
        <v>5.42721521562246</v>
      </c>
      <c r="AP2713" s="179">
        <v>3.65408529970165</v>
      </c>
      <c r="AQ2713" s="179">
        <v>2.216412394901</v>
      </c>
      <c r="AR2713" s="179">
        <v>1.66530444806075</v>
      </c>
      <c r="AS2713" s="177">
        <v>0.8</v>
      </c>
      <c r="AT2713" s="180">
        <v>1.09400088304614</v>
      </c>
      <c r="AU2713" s="181">
        <v>2706</v>
      </c>
    </row>
    <row r="2714" customHeight="1" spans="1:47">
      <c r="A2714" s="184" t="s">
        <v>3056</v>
      </c>
      <c r="B2714" s="185" t="s">
        <v>3080</v>
      </c>
      <c r="C2714" s="167" t="s">
        <v>3081</v>
      </c>
      <c r="D2714" s="186">
        <v>0</v>
      </c>
      <c r="E2714" s="186">
        <v>0.65</v>
      </c>
      <c r="F2714" s="186" t="s">
        <v>160</v>
      </c>
      <c r="G2714" s="186" t="s">
        <v>160</v>
      </c>
      <c r="H2714" s="186" t="s">
        <v>160</v>
      </c>
      <c r="I2714" s="186" t="s">
        <v>160</v>
      </c>
      <c r="J2714" s="186" t="s">
        <v>160</v>
      </c>
      <c r="K2714" s="186" t="s">
        <v>160</v>
      </c>
      <c r="L2714" s="171">
        <v>0.25</v>
      </c>
      <c r="M2714" s="172">
        <v>36</v>
      </c>
      <c r="N2714" s="173">
        <v>89.17</v>
      </c>
      <c r="O2714" s="173">
        <v>42.95</v>
      </c>
      <c r="Q2714" s="175">
        <v>41.35</v>
      </c>
      <c r="S2714" s="174">
        <f t="shared" si="84"/>
        <v>1.304592</v>
      </c>
      <c r="T2714" s="177">
        <f t="shared" si="85"/>
        <v>-1</v>
      </c>
      <c r="U2714" s="203">
        <v>2.5</v>
      </c>
      <c r="V2714" s="203">
        <v>3.55</v>
      </c>
      <c r="W2714" s="203">
        <v>4.68</v>
      </c>
      <c r="X2714" s="203">
        <v>5.59</v>
      </c>
      <c r="Y2714" s="203">
        <v>6.34</v>
      </c>
      <c r="Z2714" s="203">
        <v>6.18</v>
      </c>
      <c r="AA2714" s="203">
        <v>5.9</v>
      </c>
      <c r="AB2714" s="203">
        <v>5.5</v>
      </c>
      <c r="AC2714" s="203">
        <v>4.88</v>
      </c>
      <c r="AD2714" s="203">
        <v>3.72</v>
      </c>
      <c r="AE2714" s="203">
        <v>2.63</v>
      </c>
      <c r="AF2714" s="203">
        <v>2.1</v>
      </c>
      <c r="AG2714" s="179">
        <v>3.07599617351632</v>
      </c>
      <c r="AH2714" s="179">
        <v>4.36791456639317</v>
      </c>
      <c r="AI2714" s="179">
        <v>5.75826483682255</v>
      </c>
      <c r="AJ2714" s="179">
        <v>6.87792744398249</v>
      </c>
      <c r="AK2714" s="179">
        <v>7.80072629603738</v>
      </c>
      <c r="AL2714" s="179">
        <v>7.60386254093234</v>
      </c>
      <c r="AM2714" s="179">
        <v>7.25935096949851</v>
      </c>
      <c r="AN2714" s="179">
        <v>6.7671915817359</v>
      </c>
      <c r="AO2714" s="179">
        <v>6.00434453070385</v>
      </c>
      <c r="AP2714" s="179">
        <v>4.57708230619228</v>
      </c>
      <c r="AQ2714" s="179">
        <v>3.23594797453917</v>
      </c>
      <c r="AR2714" s="179">
        <v>2.58383678575371</v>
      </c>
      <c r="AS2714" s="177">
        <v>0.8</v>
      </c>
      <c r="AT2714" s="180">
        <v>1.09472461737094</v>
      </c>
      <c r="AU2714" s="181">
        <v>2707</v>
      </c>
    </row>
    <row r="2715" customHeight="1" spans="1:47">
      <c r="A2715" s="184" t="s">
        <v>3056</v>
      </c>
      <c r="B2715" s="185" t="s">
        <v>3080</v>
      </c>
      <c r="C2715" s="167" t="s">
        <v>3082</v>
      </c>
      <c r="D2715" s="186">
        <v>0</v>
      </c>
      <c r="E2715" s="186">
        <v>0.65</v>
      </c>
      <c r="F2715" s="186" t="s">
        <v>160</v>
      </c>
      <c r="G2715" s="186" t="s">
        <v>160</v>
      </c>
      <c r="H2715" s="186" t="s">
        <v>160</v>
      </c>
      <c r="I2715" s="186" t="s">
        <v>160</v>
      </c>
      <c r="J2715" s="186" t="s">
        <v>160</v>
      </c>
      <c r="K2715" s="186" t="s">
        <v>160</v>
      </c>
      <c r="L2715" s="171">
        <v>0.25</v>
      </c>
      <c r="M2715" s="172">
        <v>381</v>
      </c>
      <c r="N2715" s="173">
        <v>90.22</v>
      </c>
      <c r="O2715" s="173">
        <v>42.87</v>
      </c>
      <c r="Q2715" s="175">
        <v>40.97</v>
      </c>
      <c r="S2715" s="174">
        <f t="shared" si="84"/>
        <v>1.294064</v>
      </c>
      <c r="T2715" s="177">
        <f t="shared" si="85"/>
        <v>-1</v>
      </c>
      <c r="U2715" s="203">
        <v>2.45</v>
      </c>
      <c r="V2715" s="203">
        <v>3.53</v>
      </c>
      <c r="W2715" s="203">
        <v>4.68</v>
      </c>
      <c r="X2715" s="203">
        <v>5.54</v>
      </c>
      <c r="Y2715" s="203">
        <v>6.3</v>
      </c>
      <c r="Z2715" s="203">
        <v>6.16</v>
      </c>
      <c r="AA2715" s="203">
        <v>5.84</v>
      </c>
      <c r="AB2715" s="203">
        <v>5.47</v>
      </c>
      <c r="AC2715" s="203">
        <v>4.86</v>
      </c>
      <c r="AD2715" s="203">
        <v>3.61</v>
      </c>
      <c r="AE2715" s="203">
        <v>2.61</v>
      </c>
      <c r="AF2715" s="203">
        <v>2.09</v>
      </c>
      <c r="AG2715" s="179">
        <v>3.00024202821499</v>
      </c>
      <c r="AH2715" s="179">
        <v>4.32279769779547</v>
      </c>
      <c r="AI2715" s="179">
        <v>5.7310745681821</v>
      </c>
      <c r="AJ2715" s="179">
        <v>6.78422074951471</v>
      </c>
      <c r="AK2715" s="179">
        <v>7.71490807255283</v>
      </c>
      <c r="AL2715" s="179">
        <v>7.54346567094054</v>
      </c>
      <c r="AM2715" s="179">
        <v>7.15159732439817</v>
      </c>
      <c r="AN2715" s="179">
        <v>6.69849954870856</v>
      </c>
      <c r="AO2715" s="179">
        <v>5.95150051311218</v>
      </c>
      <c r="AP2715" s="179">
        <v>4.42076478443106</v>
      </c>
      <c r="AQ2715" s="179">
        <v>3.19617620148617</v>
      </c>
      <c r="AR2715" s="179">
        <v>2.55939013835483</v>
      </c>
      <c r="AS2715" s="177">
        <v>0.8</v>
      </c>
      <c r="AT2715" s="180">
        <v>1.08268073418256</v>
      </c>
      <c r="AU2715" s="181">
        <v>2708</v>
      </c>
    </row>
    <row r="2716" customHeight="1" spans="1:47">
      <c r="A2716" s="184" t="s">
        <v>3056</v>
      </c>
      <c r="B2716" s="185" t="s">
        <v>3080</v>
      </c>
      <c r="C2716" s="167" t="s">
        <v>3083</v>
      </c>
      <c r="D2716" s="186">
        <v>0</v>
      </c>
      <c r="E2716" s="186">
        <v>0.65</v>
      </c>
      <c r="F2716" s="186" t="s">
        <v>160</v>
      </c>
      <c r="G2716" s="186" t="s">
        <v>160</v>
      </c>
      <c r="H2716" s="186" t="s">
        <v>160</v>
      </c>
      <c r="I2716" s="186" t="s">
        <v>160</v>
      </c>
      <c r="J2716" s="186" t="s">
        <v>160</v>
      </c>
      <c r="K2716" s="186" t="s">
        <v>160</v>
      </c>
      <c r="L2716" s="171">
        <v>0.25</v>
      </c>
      <c r="M2716" s="172">
        <v>1</v>
      </c>
      <c r="N2716" s="173">
        <v>88.65</v>
      </c>
      <c r="O2716" s="173">
        <v>42.78</v>
      </c>
      <c r="Q2716" s="175">
        <v>41.38</v>
      </c>
      <c r="S2716" s="174">
        <f t="shared" si="84"/>
        <v>1.278968</v>
      </c>
      <c r="T2716" s="177">
        <f t="shared" si="85"/>
        <v>-1</v>
      </c>
      <c r="U2716" s="203">
        <v>2.48</v>
      </c>
      <c r="V2716" s="203">
        <v>3.5</v>
      </c>
      <c r="W2716" s="203">
        <v>4.7</v>
      </c>
      <c r="X2716" s="203">
        <v>5.59</v>
      </c>
      <c r="Y2716" s="203">
        <v>6.16</v>
      </c>
      <c r="Z2716" s="203">
        <v>5.9</v>
      </c>
      <c r="AA2716" s="203">
        <v>5.62</v>
      </c>
      <c r="AB2716" s="203">
        <v>5.29</v>
      </c>
      <c r="AC2716" s="203">
        <v>4.77</v>
      </c>
      <c r="AD2716" s="203">
        <v>3.76</v>
      </c>
      <c r="AE2716" s="203">
        <v>2.65</v>
      </c>
      <c r="AF2716" s="203">
        <v>2.1</v>
      </c>
      <c r="AG2716" s="179">
        <v>3.05115499371368</v>
      </c>
      <c r="AH2716" s="179">
        <v>4.30606551532173</v>
      </c>
      <c r="AI2716" s="179">
        <v>5.78243083486061</v>
      </c>
      <c r="AJ2716" s="179">
        <v>6.87740178018528</v>
      </c>
      <c r="AK2716" s="179">
        <v>7.57867530696624</v>
      </c>
      <c r="AL2716" s="179">
        <v>7.25879615439949</v>
      </c>
      <c r="AM2716" s="179">
        <v>6.91431091317375</v>
      </c>
      <c r="AN2716" s="179">
        <v>6.50831045030056</v>
      </c>
      <c r="AO2716" s="179">
        <v>5.86855214516704</v>
      </c>
      <c r="AP2716" s="179">
        <v>4.62594466788849</v>
      </c>
      <c r="AQ2716" s="179">
        <v>3.26030674731502</v>
      </c>
      <c r="AR2716" s="179">
        <v>2.58363930919304</v>
      </c>
      <c r="AS2716" s="177">
        <v>0.8</v>
      </c>
      <c r="AT2716" s="180">
        <v>1.09032043831977</v>
      </c>
      <c r="AU2716" s="181">
        <v>2709</v>
      </c>
    </row>
    <row r="2717" customHeight="1" spans="1:47">
      <c r="A2717" s="184" t="s">
        <v>3056</v>
      </c>
      <c r="B2717" s="185" t="s">
        <v>3084</v>
      </c>
      <c r="C2717" s="167" t="s">
        <v>3085</v>
      </c>
      <c r="D2717" s="186">
        <v>0</v>
      </c>
      <c r="E2717" s="186">
        <v>0.55</v>
      </c>
      <c r="F2717" s="186" t="s">
        <v>160</v>
      </c>
      <c r="G2717" s="186" t="s">
        <v>160</v>
      </c>
      <c r="H2717" s="186" t="s">
        <v>160</v>
      </c>
      <c r="I2717" s="186" t="s">
        <v>160</v>
      </c>
      <c r="J2717" s="186" t="s">
        <v>160</v>
      </c>
      <c r="K2717" s="186" t="s">
        <v>160</v>
      </c>
      <c r="L2717" s="171">
        <v>0.25</v>
      </c>
      <c r="M2717" s="172">
        <v>759</v>
      </c>
      <c r="N2717" s="173">
        <v>93.52</v>
      </c>
      <c r="O2717" s="173">
        <v>42.83</v>
      </c>
      <c r="Q2717" s="175">
        <v>40.73</v>
      </c>
      <c r="S2717" s="174">
        <f t="shared" si="84"/>
        <v>1.32732</v>
      </c>
      <c r="T2717" s="177">
        <f t="shared" si="85"/>
        <v>-1</v>
      </c>
      <c r="U2717" s="203">
        <v>2.45</v>
      </c>
      <c r="V2717" s="203">
        <v>3.59</v>
      </c>
      <c r="W2717" s="203">
        <v>4.75</v>
      </c>
      <c r="X2717" s="203">
        <v>5.71</v>
      </c>
      <c r="Y2717" s="203">
        <v>6.49</v>
      </c>
      <c r="Z2717" s="203">
        <v>6.3</v>
      </c>
      <c r="AA2717" s="203">
        <v>6.08</v>
      </c>
      <c r="AB2717" s="203">
        <v>5.71</v>
      </c>
      <c r="AC2717" s="203">
        <v>4.91</v>
      </c>
      <c r="AD2717" s="203">
        <v>3.78</v>
      </c>
      <c r="AE2717" s="203">
        <v>2.66</v>
      </c>
      <c r="AF2717" s="203">
        <v>2.07</v>
      </c>
      <c r="AG2717" s="179">
        <v>2.99779646204382</v>
      </c>
      <c r="AH2717" s="179">
        <v>4.3926895096887</v>
      </c>
      <c r="AI2717" s="179">
        <v>5.81205436518699</v>
      </c>
      <c r="AJ2717" s="179">
        <v>6.9867011421511</v>
      </c>
      <c r="AK2717" s="179">
        <v>7.94110164843444</v>
      </c>
      <c r="AL2717" s="179">
        <v>7.70861947382696</v>
      </c>
      <c r="AM2717" s="179">
        <v>7.43942958743935</v>
      </c>
      <c r="AN2717" s="179">
        <v>6.9867011421511</v>
      </c>
      <c r="AO2717" s="179">
        <v>6.00782882801435</v>
      </c>
      <c r="AP2717" s="179">
        <v>4.62517168429618</v>
      </c>
      <c r="AQ2717" s="179">
        <v>3.25475044450472</v>
      </c>
      <c r="AR2717" s="179">
        <v>2.53283211282886</v>
      </c>
      <c r="AS2717" s="177">
        <v>0.8</v>
      </c>
      <c r="AT2717" s="180">
        <v>1.09396759652528</v>
      </c>
      <c r="AU2717" s="181">
        <v>2710</v>
      </c>
    </row>
    <row r="2718" customHeight="1" spans="1:47">
      <c r="A2718" s="184" t="s">
        <v>3056</v>
      </c>
      <c r="B2718" s="185" t="s">
        <v>3084</v>
      </c>
      <c r="C2718" s="167" t="s">
        <v>3086</v>
      </c>
      <c r="D2718" s="186">
        <v>0</v>
      </c>
      <c r="E2718" s="186">
        <v>0.55</v>
      </c>
      <c r="F2718" s="186" t="s">
        <v>160</v>
      </c>
      <c r="G2718" s="186" t="s">
        <v>160</v>
      </c>
      <c r="H2718" s="186" t="s">
        <v>160</v>
      </c>
      <c r="I2718" s="186" t="s">
        <v>160</v>
      </c>
      <c r="J2718" s="186" t="s">
        <v>160</v>
      </c>
      <c r="K2718" s="186" t="s">
        <v>160</v>
      </c>
      <c r="L2718" s="171">
        <v>0.25</v>
      </c>
      <c r="M2718" s="172">
        <v>759</v>
      </c>
      <c r="N2718" s="173">
        <v>93.52</v>
      </c>
      <c r="O2718" s="173">
        <v>42.83</v>
      </c>
      <c r="Q2718" s="175">
        <v>40.73</v>
      </c>
      <c r="S2718" s="174">
        <f t="shared" si="84"/>
        <v>1.32732</v>
      </c>
      <c r="T2718" s="177">
        <f t="shared" si="85"/>
        <v>-1</v>
      </c>
      <c r="U2718" s="203">
        <v>2.45</v>
      </c>
      <c r="V2718" s="203">
        <v>3.59</v>
      </c>
      <c r="W2718" s="203">
        <v>4.75</v>
      </c>
      <c r="X2718" s="203">
        <v>5.71</v>
      </c>
      <c r="Y2718" s="203">
        <v>6.49</v>
      </c>
      <c r="Z2718" s="203">
        <v>6.3</v>
      </c>
      <c r="AA2718" s="203">
        <v>6.08</v>
      </c>
      <c r="AB2718" s="203">
        <v>5.71</v>
      </c>
      <c r="AC2718" s="203">
        <v>4.91</v>
      </c>
      <c r="AD2718" s="203">
        <v>3.78</v>
      </c>
      <c r="AE2718" s="203">
        <v>2.66</v>
      </c>
      <c r="AF2718" s="203">
        <v>2.07</v>
      </c>
      <c r="AG2718" s="179">
        <v>2.99779646204382</v>
      </c>
      <c r="AH2718" s="179">
        <v>4.3926895096887</v>
      </c>
      <c r="AI2718" s="179">
        <v>5.81205436518699</v>
      </c>
      <c r="AJ2718" s="179">
        <v>6.9867011421511</v>
      </c>
      <c r="AK2718" s="179">
        <v>7.94110164843444</v>
      </c>
      <c r="AL2718" s="179">
        <v>7.70861947382696</v>
      </c>
      <c r="AM2718" s="179">
        <v>7.43942958743935</v>
      </c>
      <c r="AN2718" s="179">
        <v>6.9867011421511</v>
      </c>
      <c r="AO2718" s="179">
        <v>6.00782882801435</v>
      </c>
      <c r="AP2718" s="179">
        <v>4.62517168429618</v>
      </c>
      <c r="AQ2718" s="179">
        <v>3.25475044450472</v>
      </c>
      <c r="AR2718" s="179">
        <v>2.53283211282886</v>
      </c>
      <c r="AS2718" s="177">
        <v>0.8</v>
      </c>
      <c r="AT2718" s="180">
        <v>1.09396759652528</v>
      </c>
      <c r="AU2718" s="181">
        <v>2711</v>
      </c>
    </row>
    <row r="2719" customHeight="1" spans="1:47">
      <c r="A2719" s="184" t="s">
        <v>3056</v>
      </c>
      <c r="B2719" s="185" t="s">
        <v>3084</v>
      </c>
      <c r="C2719" s="167" t="s">
        <v>3087</v>
      </c>
      <c r="D2719" s="186">
        <v>0</v>
      </c>
      <c r="E2719" s="186">
        <v>0.55</v>
      </c>
      <c r="F2719" s="186" t="s">
        <v>160</v>
      </c>
      <c r="G2719" s="186" t="s">
        <v>160</v>
      </c>
      <c r="H2719" s="186" t="s">
        <v>160</v>
      </c>
      <c r="I2719" s="186" t="s">
        <v>160</v>
      </c>
      <c r="J2719" s="186" t="s">
        <v>160</v>
      </c>
      <c r="K2719" s="186" t="s">
        <v>160</v>
      </c>
      <c r="L2719" s="171">
        <v>0.25</v>
      </c>
      <c r="M2719" s="172">
        <v>1710</v>
      </c>
      <c r="N2719" s="173">
        <v>94.7</v>
      </c>
      <c r="O2719" s="173">
        <v>43.25</v>
      </c>
      <c r="Q2719" s="175">
        <v>40.05</v>
      </c>
      <c r="S2719" s="174">
        <f t="shared" si="84"/>
        <v>1.260432</v>
      </c>
      <c r="T2719" s="177">
        <f t="shared" si="85"/>
        <v>-1</v>
      </c>
      <c r="U2719" s="203">
        <v>2.29</v>
      </c>
      <c r="V2719" s="203">
        <v>3.31</v>
      </c>
      <c r="W2719" s="203">
        <v>4.43</v>
      </c>
      <c r="X2719" s="203">
        <v>5.48</v>
      </c>
      <c r="Y2719" s="203">
        <v>6.24</v>
      </c>
      <c r="Z2719" s="203">
        <v>6.09</v>
      </c>
      <c r="AA2719" s="203">
        <v>5.83</v>
      </c>
      <c r="AB2719" s="203">
        <v>5.47</v>
      </c>
      <c r="AC2719" s="203">
        <v>4.8</v>
      </c>
      <c r="AD2719" s="203">
        <v>3.51</v>
      </c>
      <c r="AE2719" s="203">
        <v>2.41</v>
      </c>
      <c r="AF2719" s="203">
        <v>1.89</v>
      </c>
      <c r="AG2719" s="179">
        <v>2.77278456910012</v>
      </c>
      <c r="AH2719" s="179">
        <v>4.00782398415781</v>
      </c>
      <c r="AI2719" s="179">
        <v>5.3639456948094</v>
      </c>
      <c r="AJ2719" s="179">
        <v>6.63530979854526</v>
      </c>
      <c r="AK2719" s="179">
        <v>7.55553524505884</v>
      </c>
      <c r="AL2719" s="179">
        <v>7.373911801668</v>
      </c>
      <c r="AM2719" s="179">
        <v>7.05909783312388</v>
      </c>
      <c r="AN2719" s="179">
        <v>6.62320156898587</v>
      </c>
      <c r="AO2719" s="179">
        <v>5.8119501885068</v>
      </c>
      <c r="AP2719" s="179">
        <v>4.2499885753456</v>
      </c>
      <c r="AQ2719" s="179">
        <v>2.91808332381279</v>
      </c>
      <c r="AR2719" s="179">
        <v>2.28845538672455</v>
      </c>
      <c r="AS2719" s="177">
        <v>0.8</v>
      </c>
      <c r="AT2719" s="180">
        <v>1.09396759652528</v>
      </c>
      <c r="AU2719" s="181">
        <v>2712</v>
      </c>
    </row>
    <row r="2720" customHeight="1" spans="1:47">
      <c r="A2720" s="184" t="s">
        <v>3056</v>
      </c>
      <c r="B2720" s="185" t="s">
        <v>3088</v>
      </c>
      <c r="C2720" s="237" t="s">
        <v>3089</v>
      </c>
      <c r="D2720" s="186">
        <v>0</v>
      </c>
      <c r="E2720" s="186">
        <v>0.65</v>
      </c>
      <c r="F2720" s="186" t="s">
        <v>160</v>
      </c>
      <c r="G2720" s="186" t="s">
        <v>160</v>
      </c>
      <c r="H2720" s="186" t="s">
        <v>160</v>
      </c>
      <c r="I2720" s="186" t="s">
        <v>160</v>
      </c>
      <c r="J2720" s="186" t="s">
        <v>160</v>
      </c>
      <c r="K2720" s="186" t="s">
        <v>160</v>
      </c>
      <c r="L2720" s="171">
        <v>0.25</v>
      </c>
      <c r="M2720" s="172">
        <v>628</v>
      </c>
      <c r="N2720" s="173">
        <v>81.32</v>
      </c>
      <c r="O2720" s="173">
        <v>43.92</v>
      </c>
      <c r="Q2720" s="175">
        <v>38.62</v>
      </c>
      <c r="S2720" s="174">
        <f t="shared" si="84"/>
        <v>1.199968</v>
      </c>
      <c r="T2720" s="177">
        <f t="shared" si="85"/>
        <v>-1</v>
      </c>
      <c r="U2720" s="203">
        <v>1.97</v>
      </c>
      <c r="V2720" s="203">
        <v>2.86</v>
      </c>
      <c r="W2720" s="203">
        <v>3.83</v>
      </c>
      <c r="X2720" s="203">
        <v>5.06</v>
      </c>
      <c r="Y2720" s="203">
        <v>5.81</v>
      </c>
      <c r="Z2720" s="203">
        <v>6.2</v>
      </c>
      <c r="AA2720" s="203">
        <v>5.93</v>
      </c>
      <c r="AB2720" s="203">
        <v>5.63</v>
      </c>
      <c r="AC2720" s="203">
        <v>4.73</v>
      </c>
      <c r="AD2720" s="203">
        <v>3.38</v>
      </c>
      <c r="AE2720" s="203">
        <v>2.22</v>
      </c>
      <c r="AF2720" s="203">
        <v>1.63</v>
      </c>
      <c r="AG2720" s="179">
        <v>2.34273393957172</v>
      </c>
      <c r="AH2720" s="179">
        <v>3.40112643003813</v>
      </c>
      <c r="AI2720" s="179">
        <v>4.55465532414198</v>
      </c>
      <c r="AJ2720" s="179">
        <v>6.01737753006747</v>
      </c>
      <c r="AK2720" s="179">
        <v>6.90928131416838</v>
      </c>
      <c r="AL2720" s="179">
        <v>7.37307128190085</v>
      </c>
      <c r="AM2720" s="179">
        <v>7.05198591962452</v>
      </c>
      <c r="AN2720" s="179">
        <v>6.69522440598416</v>
      </c>
      <c r="AO2720" s="179">
        <v>5.62493986506307</v>
      </c>
      <c r="AP2720" s="179">
        <v>4.01951305368143</v>
      </c>
      <c r="AQ2720" s="179">
        <v>2.64003520093869</v>
      </c>
      <c r="AR2720" s="179">
        <v>1.93840422411264</v>
      </c>
      <c r="AS2720" s="177">
        <v>0.8</v>
      </c>
      <c r="AT2720" s="180">
        <v>1.08101961995983</v>
      </c>
      <c r="AU2720" s="181">
        <v>2713</v>
      </c>
    </row>
    <row r="2721" customHeight="1" spans="1:47">
      <c r="A2721" s="184" t="s">
        <v>3056</v>
      </c>
      <c r="B2721" s="185" t="s">
        <v>3088</v>
      </c>
      <c r="C2721" s="237" t="s">
        <v>3090</v>
      </c>
      <c r="D2721" s="186">
        <v>0</v>
      </c>
      <c r="E2721" s="186">
        <v>0.65</v>
      </c>
      <c r="F2721" s="186" t="s">
        <v>160</v>
      </c>
      <c r="G2721" s="186" t="s">
        <v>160</v>
      </c>
      <c r="H2721" s="186" t="s">
        <v>160</v>
      </c>
      <c r="I2721" s="186" t="s">
        <v>160</v>
      </c>
      <c r="J2721" s="186" t="s">
        <v>160</v>
      </c>
      <c r="K2721" s="186" t="s">
        <v>160</v>
      </c>
      <c r="L2721" s="171">
        <v>0.25</v>
      </c>
      <c r="M2721" s="172">
        <v>481</v>
      </c>
      <c r="N2721" s="173">
        <v>84.9</v>
      </c>
      <c r="O2721" s="173">
        <v>44.42</v>
      </c>
      <c r="Q2721" s="175">
        <v>38.92</v>
      </c>
      <c r="S2721" s="174">
        <f t="shared" si="84"/>
        <v>1.153912</v>
      </c>
      <c r="T2721" s="177">
        <f t="shared" si="85"/>
        <v>-1</v>
      </c>
      <c r="U2721" s="203">
        <v>1.89</v>
      </c>
      <c r="V2721" s="203">
        <v>2.79</v>
      </c>
      <c r="W2721" s="203">
        <v>3.88</v>
      </c>
      <c r="X2721" s="203">
        <v>5.02</v>
      </c>
      <c r="Y2721" s="203">
        <v>5.79</v>
      </c>
      <c r="Z2721" s="203">
        <v>6.03</v>
      </c>
      <c r="AA2721" s="203">
        <v>5.63</v>
      </c>
      <c r="AB2721" s="203">
        <v>5.22</v>
      </c>
      <c r="AC2721" s="203">
        <v>4.29</v>
      </c>
      <c r="AD2721" s="203">
        <v>3.18</v>
      </c>
      <c r="AE2721" s="203">
        <v>2.06</v>
      </c>
      <c r="AF2721" s="203">
        <v>1.58</v>
      </c>
      <c r="AG2721" s="179">
        <v>2.24914704067555</v>
      </c>
      <c r="AH2721" s="179">
        <v>3.32016944099723</v>
      </c>
      <c r="AI2721" s="179">
        <v>4.61729657027572</v>
      </c>
      <c r="AJ2721" s="179">
        <v>5.97392494401653</v>
      </c>
      <c r="AK2721" s="179">
        <v>6.8902441087362</v>
      </c>
      <c r="AL2721" s="179">
        <v>7.17585008215531</v>
      </c>
      <c r="AM2721" s="179">
        <v>6.69984012645678</v>
      </c>
      <c r="AN2721" s="179">
        <v>6.21192992186579</v>
      </c>
      <c r="AO2721" s="179">
        <v>5.10520677486672</v>
      </c>
      <c r="AP2721" s="179">
        <v>3.7842791478033</v>
      </c>
      <c r="AQ2721" s="179">
        <v>2.45145127184742</v>
      </c>
      <c r="AR2721" s="179">
        <v>1.88023932500919</v>
      </c>
      <c r="AS2721" s="177">
        <v>0.8</v>
      </c>
      <c r="AT2721" s="180">
        <v>1.08674408943508</v>
      </c>
      <c r="AU2721" s="181">
        <v>2714</v>
      </c>
    </row>
    <row r="2722" customHeight="1" spans="1:47">
      <c r="A2722" s="184" t="s">
        <v>3056</v>
      </c>
      <c r="B2722" s="185" t="s">
        <v>3088</v>
      </c>
      <c r="C2722" s="237" t="s">
        <v>3091</v>
      </c>
      <c r="D2722" s="186">
        <v>0</v>
      </c>
      <c r="E2722" s="186">
        <v>0.65</v>
      </c>
      <c r="F2722" s="186" t="s">
        <v>160</v>
      </c>
      <c r="G2722" s="186" t="s">
        <v>160</v>
      </c>
      <c r="H2722" s="186" t="s">
        <v>160</v>
      </c>
      <c r="I2722" s="186" t="s">
        <v>160</v>
      </c>
      <c r="J2722" s="186" t="s">
        <v>160</v>
      </c>
      <c r="K2722" s="186" t="s">
        <v>160</v>
      </c>
      <c r="L2722" s="171">
        <v>0.25</v>
      </c>
      <c r="M2722" s="172">
        <v>790</v>
      </c>
      <c r="N2722" s="173">
        <v>81.52</v>
      </c>
      <c r="O2722" s="173">
        <v>43.98</v>
      </c>
      <c r="Q2722" s="175">
        <v>38.68</v>
      </c>
      <c r="S2722" s="174">
        <f t="shared" si="84"/>
        <v>1.199968</v>
      </c>
      <c r="T2722" s="177">
        <f t="shared" si="85"/>
        <v>-1</v>
      </c>
      <c r="U2722" s="203">
        <v>1.97</v>
      </c>
      <c r="V2722" s="203">
        <v>2.86</v>
      </c>
      <c r="W2722" s="203">
        <v>3.83</v>
      </c>
      <c r="X2722" s="203">
        <v>5.06</v>
      </c>
      <c r="Y2722" s="203">
        <v>5.81</v>
      </c>
      <c r="Z2722" s="203">
        <v>6.2</v>
      </c>
      <c r="AA2722" s="203">
        <v>5.93</v>
      </c>
      <c r="AB2722" s="203">
        <v>5.63</v>
      </c>
      <c r="AC2722" s="203">
        <v>4.73</v>
      </c>
      <c r="AD2722" s="203">
        <v>3.38</v>
      </c>
      <c r="AE2722" s="203">
        <v>2.22</v>
      </c>
      <c r="AF2722" s="203">
        <v>1.63</v>
      </c>
      <c r="AG2722" s="179">
        <v>2.3446514573722</v>
      </c>
      <c r="AH2722" s="179">
        <v>3.40391023760634</v>
      </c>
      <c r="AI2722" s="179">
        <v>4.55838329022107</v>
      </c>
      <c r="AJ2722" s="179">
        <v>6.02230272807275</v>
      </c>
      <c r="AK2722" s="179">
        <v>6.91493653164084</v>
      </c>
      <c r="AL2722" s="179">
        <v>7.37910610949625</v>
      </c>
      <c r="AM2722" s="179">
        <v>7.05775794021174</v>
      </c>
      <c r="AN2722" s="179">
        <v>6.7007044187845</v>
      </c>
      <c r="AO2722" s="179">
        <v>5.62954385450279</v>
      </c>
      <c r="AP2722" s="179">
        <v>4.02280300808022</v>
      </c>
      <c r="AQ2722" s="179">
        <v>2.64219605856156</v>
      </c>
      <c r="AR2722" s="179">
        <v>1.93999079975466</v>
      </c>
      <c r="AS2722" s="177">
        <v>0.8</v>
      </c>
      <c r="AT2722" s="180">
        <v>1.12830343830032</v>
      </c>
      <c r="AU2722" s="181">
        <v>2715</v>
      </c>
    </row>
    <row r="2723" customHeight="1" spans="1:47">
      <c r="A2723" s="184" t="s">
        <v>3056</v>
      </c>
      <c r="B2723" s="185" t="s">
        <v>3088</v>
      </c>
      <c r="C2723" s="237" t="s">
        <v>3092</v>
      </c>
      <c r="D2723" s="186">
        <v>0</v>
      </c>
      <c r="E2723" s="186">
        <v>0.65</v>
      </c>
      <c r="F2723" s="186" t="s">
        <v>160</v>
      </c>
      <c r="G2723" s="186" t="s">
        <v>160</v>
      </c>
      <c r="H2723" s="186" t="s">
        <v>160</v>
      </c>
      <c r="I2723" s="186" t="s">
        <v>160</v>
      </c>
      <c r="J2723" s="186" t="s">
        <v>160</v>
      </c>
      <c r="K2723" s="186" t="s">
        <v>160</v>
      </c>
      <c r="L2723" s="171">
        <v>0.25</v>
      </c>
      <c r="M2723" s="172">
        <v>602</v>
      </c>
      <c r="N2723" s="173">
        <v>81.15</v>
      </c>
      <c r="O2723" s="173">
        <v>43.83</v>
      </c>
      <c r="Q2723" s="175">
        <v>38.53</v>
      </c>
      <c r="S2723" s="174">
        <f t="shared" si="84"/>
        <v>1.199968</v>
      </c>
      <c r="T2723" s="177">
        <f t="shared" si="85"/>
        <v>-1</v>
      </c>
      <c r="U2723" s="203">
        <v>1.97</v>
      </c>
      <c r="V2723" s="203">
        <v>2.86</v>
      </c>
      <c r="W2723" s="203">
        <v>3.83</v>
      </c>
      <c r="X2723" s="203">
        <v>5.06</v>
      </c>
      <c r="Y2723" s="203">
        <v>5.81</v>
      </c>
      <c r="Z2723" s="203">
        <v>6.2</v>
      </c>
      <c r="AA2723" s="203">
        <v>5.93</v>
      </c>
      <c r="AB2723" s="203">
        <v>5.63</v>
      </c>
      <c r="AC2723" s="203">
        <v>4.73</v>
      </c>
      <c r="AD2723" s="203">
        <v>3.38</v>
      </c>
      <c r="AE2723" s="203">
        <v>2.22</v>
      </c>
      <c r="AF2723" s="203">
        <v>1.63</v>
      </c>
      <c r="AG2723" s="179">
        <v>2.33845235872957</v>
      </c>
      <c r="AH2723" s="179">
        <v>3.39491053094749</v>
      </c>
      <c r="AI2723" s="179">
        <v>4.54633123549961</v>
      </c>
      <c r="AJ2723" s="179">
        <v>6.00638017013787</v>
      </c>
      <c r="AK2723" s="179">
        <v>6.89665391077095</v>
      </c>
      <c r="AL2723" s="179">
        <v>7.35959625590016</v>
      </c>
      <c r="AM2723" s="179">
        <v>7.03909770927225</v>
      </c>
      <c r="AN2723" s="179">
        <v>6.68298821301901</v>
      </c>
      <c r="AO2723" s="179">
        <v>5.61465972425931</v>
      </c>
      <c r="AP2723" s="179">
        <v>4.01216699111976</v>
      </c>
      <c r="AQ2723" s="179">
        <v>2.63521027227393</v>
      </c>
      <c r="AR2723" s="179">
        <v>1.93486159630924</v>
      </c>
      <c r="AS2723" s="177">
        <v>0.8</v>
      </c>
      <c r="AT2723" s="180">
        <v>1.12830343830032</v>
      </c>
      <c r="AU2723" s="181">
        <v>2716</v>
      </c>
    </row>
    <row r="2724" customHeight="1" spans="1:47">
      <c r="A2724" s="184" t="s">
        <v>3056</v>
      </c>
      <c r="B2724" s="185" t="s">
        <v>3088</v>
      </c>
      <c r="C2724" s="237" t="s">
        <v>3093</v>
      </c>
      <c r="D2724" s="186">
        <v>0</v>
      </c>
      <c r="E2724" s="186">
        <v>0.65</v>
      </c>
      <c r="F2724" s="186" t="s">
        <v>160</v>
      </c>
      <c r="G2724" s="186" t="s">
        <v>160</v>
      </c>
      <c r="H2724" s="186" t="s">
        <v>160</v>
      </c>
      <c r="I2724" s="186" t="s">
        <v>160</v>
      </c>
      <c r="J2724" s="186" t="s">
        <v>160</v>
      </c>
      <c r="K2724" s="186" t="s">
        <v>160</v>
      </c>
      <c r="L2724" s="171">
        <v>0.25</v>
      </c>
      <c r="M2724" s="172">
        <v>639</v>
      </c>
      <c r="N2724" s="173">
        <v>80.88</v>
      </c>
      <c r="O2724" s="173">
        <v>44.05</v>
      </c>
      <c r="Q2724" s="175">
        <v>37.15</v>
      </c>
      <c r="S2724" s="174">
        <f t="shared" si="84"/>
        <v>1.183816</v>
      </c>
      <c r="T2724" s="177">
        <f t="shared" si="85"/>
        <v>-1</v>
      </c>
      <c r="U2724" s="203">
        <v>1.8</v>
      </c>
      <c r="V2724" s="203">
        <v>2.66</v>
      </c>
      <c r="W2724" s="203">
        <v>3.77</v>
      </c>
      <c r="X2724" s="203">
        <v>4.84</v>
      </c>
      <c r="Y2724" s="203">
        <v>5.73</v>
      </c>
      <c r="Z2724" s="203">
        <v>6.31</v>
      </c>
      <c r="AA2724" s="203">
        <v>6.22</v>
      </c>
      <c r="AB2724" s="203">
        <v>5.75</v>
      </c>
      <c r="AC2724" s="203">
        <v>4.72</v>
      </c>
      <c r="AD2724" s="203">
        <v>3.19</v>
      </c>
      <c r="AE2724" s="203">
        <v>2.05</v>
      </c>
      <c r="AF2724" s="203">
        <v>1.53</v>
      </c>
      <c r="AG2724" s="179">
        <v>2.10685038891179</v>
      </c>
      <c r="AH2724" s="179">
        <v>3.11345668583631</v>
      </c>
      <c r="AI2724" s="179">
        <v>4.41268109233192</v>
      </c>
      <c r="AJ2724" s="179">
        <v>5.66508660129615</v>
      </c>
      <c r="AK2724" s="179">
        <v>6.7068070713692</v>
      </c>
      <c r="AL2724" s="179">
        <v>7.38568108557411</v>
      </c>
      <c r="AM2724" s="179">
        <v>7.28033856612852</v>
      </c>
      <c r="AN2724" s="179">
        <v>6.73021652013489</v>
      </c>
      <c r="AO2724" s="179">
        <v>5.52462990870203</v>
      </c>
      <c r="AP2724" s="179">
        <v>3.73380707812701</v>
      </c>
      <c r="AQ2724" s="179">
        <v>2.39946849848287</v>
      </c>
      <c r="AR2724" s="179">
        <v>1.79082283057502</v>
      </c>
      <c r="AS2724" s="177">
        <v>0.8</v>
      </c>
      <c r="AT2724" s="180">
        <v>1.13217220727883</v>
      </c>
      <c r="AU2724" s="181">
        <v>2717</v>
      </c>
    </row>
    <row r="2725" customHeight="1" spans="1:47">
      <c r="A2725" s="184" t="s">
        <v>3056</v>
      </c>
      <c r="B2725" s="185" t="s">
        <v>3088</v>
      </c>
      <c r="C2725" s="237" t="s">
        <v>3094</v>
      </c>
      <c r="D2725" s="186">
        <v>0</v>
      </c>
      <c r="E2725" s="186">
        <v>0.65</v>
      </c>
      <c r="F2725" s="186" t="s">
        <v>160</v>
      </c>
      <c r="G2725" s="186" t="s">
        <v>160</v>
      </c>
      <c r="H2725" s="186" t="s">
        <v>160</v>
      </c>
      <c r="I2725" s="186" t="s">
        <v>160</v>
      </c>
      <c r="J2725" s="186" t="s">
        <v>160</v>
      </c>
      <c r="K2725" s="186" t="s">
        <v>160</v>
      </c>
      <c r="L2725" s="171">
        <v>0.25</v>
      </c>
      <c r="M2725" s="172">
        <v>773</v>
      </c>
      <c r="N2725" s="173">
        <v>82.23</v>
      </c>
      <c r="O2725" s="173">
        <v>43.48</v>
      </c>
      <c r="Q2725" s="175">
        <v>38.28</v>
      </c>
      <c r="S2725" s="174">
        <f t="shared" si="84"/>
        <v>1.234592</v>
      </c>
      <c r="T2725" s="177">
        <f t="shared" si="85"/>
        <v>-1</v>
      </c>
      <c r="U2725" s="203">
        <v>2.03</v>
      </c>
      <c r="V2725" s="203">
        <v>2.93</v>
      </c>
      <c r="W2725" s="203">
        <v>3.99</v>
      </c>
      <c r="X2725" s="203">
        <v>5.27</v>
      </c>
      <c r="Y2725" s="203">
        <v>6.01</v>
      </c>
      <c r="Z2725" s="203">
        <v>6.36</v>
      </c>
      <c r="AA2725" s="203">
        <v>6.12</v>
      </c>
      <c r="AB2725" s="203">
        <v>5.7</v>
      </c>
      <c r="AC2725" s="203">
        <v>4.84</v>
      </c>
      <c r="AD2725" s="203">
        <v>3.46</v>
      </c>
      <c r="AE2725" s="203">
        <v>2.27</v>
      </c>
      <c r="AF2725" s="203">
        <v>1.69</v>
      </c>
      <c r="AG2725" s="179">
        <v>2.406484733418</v>
      </c>
      <c r="AH2725" s="179">
        <v>3.47339914724865</v>
      </c>
      <c r="AI2725" s="179">
        <v>4.72998723464918</v>
      </c>
      <c r="AJ2725" s="179">
        <v>6.24737662320832</v>
      </c>
      <c r="AK2725" s="179">
        <v>7.12461736346907</v>
      </c>
      <c r="AL2725" s="179">
        <v>7.53952852440321</v>
      </c>
      <c r="AM2725" s="179">
        <v>7.25501801404837</v>
      </c>
      <c r="AN2725" s="179">
        <v>6.7571246209274</v>
      </c>
      <c r="AO2725" s="179">
        <v>5.73762862548923</v>
      </c>
      <c r="AP2725" s="179">
        <v>4.10169319094891</v>
      </c>
      <c r="AQ2725" s="179">
        <v>2.69099524377284</v>
      </c>
      <c r="AR2725" s="179">
        <v>2.00342817708198</v>
      </c>
      <c r="AS2725" s="177">
        <v>0.8</v>
      </c>
      <c r="AT2725" s="180">
        <v>1.1018364211772</v>
      </c>
      <c r="AU2725" s="181">
        <v>2718</v>
      </c>
    </row>
    <row r="2726" customHeight="1" spans="1:47">
      <c r="A2726" s="184" t="s">
        <v>3056</v>
      </c>
      <c r="B2726" s="185" t="s">
        <v>3088</v>
      </c>
      <c r="C2726" s="237" t="s">
        <v>3095</v>
      </c>
      <c r="D2726" s="186">
        <v>0</v>
      </c>
      <c r="E2726" s="186">
        <v>0.65</v>
      </c>
      <c r="F2726" s="186" t="s">
        <v>160</v>
      </c>
      <c r="G2726" s="186" t="s">
        <v>160</v>
      </c>
      <c r="H2726" s="186" t="s">
        <v>160</v>
      </c>
      <c r="I2726" s="186" t="s">
        <v>160</v>
      </c>
      <c r="J2726" s="186" t="s">
        <v>160</v>
      </c>
      <c r="K2726" s="186" t="s">
        <v>160</v>
      </c>
      <c r="L2726" s="171">
        <v>0.25</v>
      </c>
      <c r="M2726" s="172">
        <v>947</v>
      </c>
      <c r="N2726" s="173">
        <v>83.25</v>
      </c>
      <c r="O2726" s="173">
        <v>43.43</v>
      </c>
      <c r="Q2726" s="175">
        <v>37.83</v>
      </c>
      <c r="S2726" s="174">
        <f t="shared" si="84"/>
        <v>1.194224</v>
      </c>
      <c r="T2726" s="177">
        <f t="shared" si="85"/>
        <v>-1</v>
      </c>
      <c r="U2726" s="203">
        <v>2</v>
      </c>
      <c r="V2726" s="203">
        <v>2.89</v>
      </c>
      <c r="W2726" s="203">
        <v>3.87</v>
      </c>
      <c r="X2726" s="203">
        <v>4.88</v>
      </c>
      <c r="Y2726" s="203">
        <v>5.77</v>
      </c>
      <c r="Z2726" s="203">
        <v>6.14</v>
      </c>
      <c r="AA2726" s="203">
        <v>5.99</v>
      </c>
      <c r="AB2726" s="203">
        <v>5.63</v>
      </c>
      <c r="AC2726" s="203">
        <v>4.68</v>
      </c>
      <c r="AD2726" s="203">
        <v>3.33</v>
      </c>
      <c r="AE2726" s="203">
        <v>2.16</v>
      </c>
      <c r="AF2726" s="203">
        <v>1.67</v>
      </c>
      <c r="AG2726" s="179">
        <v>2.35773523225124</v>
      </c>
      <c r="AH2726" s="179">
        <v>3.40692741060304</v>
      </c>
      <c r="AI2726" s="179">
        <v>4.56221767440614</v>
      </c>
      <c r="AJ2726" s="179">
        <v>5.75287396669302</v>
      </c>
      <c r="AK2726" s="179">
        <v>6.80206614504482</v>
      </c>
      <c r="AL2726" s="179">
        <v>7.23824716301129</v>
      </c>
      <c r="AM2726" s="179">
        <v>7.06141702059245</v>
      </c>
      <c r="AN2726" s="179">
        <v>6.63702467878723</v>
      </c>
      <c r="AO2726" s="179">
        <v>5.51710044346789</v>
      </c>
      <c r="AP2726" s="179">
        <v>3.92562916169831</v>
      </c>
      <c r="AQ2726" s="179">
        <v>2.54635405083134</v>
      </c>
      <c r="AR2726" s="179">
        <v>1.96870891892978</v>
      </c>
      <c r="AS2726" s="177">
        <v>0.8</v>
      </c>
      <c r="AT2726" s="180">
        <v>1.12016952242071</v>
      </c>
      <c r="AU2726" s="181">
        <v>2719</v>
      </c>
    </row>
    <row r="2727" customHeight="1" spans="1:47">
      <c r="A2727" s="184" t="s">
        <v>3056</v>
      </c>
      <c r="B2727" s="185" t="s">
        <v>3088</v>
      </c>
      <c r="C2727" s="237" t="s">
        <v>3096</v>
      </c>
      <c r="D2727" s="186">
        <v>0</v>
      </c>
      <c r="E2727" s="186">
        <v>0.65</v>
      </c>
      <c r="F2727" s="186" t="s">
        <v>160</v>
      </c>
      <c r="G2727" s="186" t="s">
        <v>160</v>
      </c>
      <c r="H2727" s="186" t="s">
        <v>160</v>
      </c>
      <c r="I2727" s="186" t="s">
        <v>160</v>
      </c>
      <c r="J2727" s="186" t="s">
        <v>160</v>
      </c>
      <c r="K2727" s="186" t="s">
        <v>160</v>
      </c>
      <c r="L2727" s="171">
        <v>0.25</v>
      </c>
      <c r="M2727" s="172">
        <v>1892</v>
      </c>
      <c r="N2727" s="173">
        <v>81.13</v>
      </c>
      <c r="O2727" s="173">
        <v>43.15</v>
      </c>
      <c r="Q2727" s="175">
        <v>37.25</v>
      </c>
      <c r="S2727" s="174">
        <f t="shared" si="84"/>
        <v>1.199968</v>
      </c>
      <c r="T2727" s="177">
        <f t="shared" si="85"/>
        <v>-1</v>
      </c>
      <c r="U2727" s="203">
        <v>1.97</v>
      </c>
      <c r="V2727" s="203">
        <v>2.86</v>
      </c>
      <c r="W2727" s="203">
        <v>3.83</v>
      </c>
      <c r="X2727" s="203">
        <v>5.06</v>
      </c>
      <c r="Y2727" s="203">
        <v>5.81</v>
      </c>
      <c r="Z2727" s="203">
        <v>6.2</v>
      </c>
      <c r="AA2727" s="203">
        <v>5.93</v>
      </c>
      <c r="AB2727" s="203">
        <v>5.63</v>
      </c>
      <c r="AC2727" s="203">
        <v>4.73</v>
      </c>
      <c r="AD2727" s="203">
        <v>3.38</v>
      </c>
      <c r="AE2727" s="203">
        <v>2.22</v>
      </c>
      <c r="AF2727" s="203">
        <v>1.63</v>
      </c>
      <c r="AG2727" s="179">
        <v>2.30915111069629</v>
      </c>
      <c r="AH2727" s="179">
        <v>3.35237166324435</v>
      </c>
      <c r="AI2727" s="179">
        <v>4.48936484972933</v>
      </c>
      <c r="AJ2727" s="179">
        <v>5.93111909650924</v>
      </c>
      <c r="AK2727" s="179">
        <v>6.81023753966773</v>
      </c>
      <c r="AL2727" s="179">
        <v>7.26737913011014</v>
      </c>
      <c r="AM2727" s="179">
        <v>6.95089649057308</v>
      </c>
      <c r="AN2727" s="179">
        <v>6.59924911330969</v>
      </c>
      <c r="AO2727" s="179">
        <v>5.54430698151951</v>
      </c>
      <c r="AP2727" s="179">
        <v>3.96189378383424</v>
      </c>
      <c r="AQ2727" s="179">
        <v>2.60219059174911</v>
      </c>
      <c r="AR2727" s="179">
        <v>1.91061741646444</v>
      </c>
      <c r="AS2727" s="177">
        <v>0.8</v>
      </c>
      <c r="AT2727" s="180">
        <v>1.11919735083242</v>
      </c>
      <c r="AU2727" s="181">
        <v>2720</v>
      </c>
    </row>
    <row r="2728" customHeight="1" spans="1:47">
      <c r="A2728" s="184" t="s">
        <v>3056</v>
      </c>
      <c r="B2728" s="185" t="s">
        <v>3088</v>
      </c>
      <c r="C2728" s="237" t="s">
        <v>3097</v>
      </c>
      <c r="D2728" s="186">
        <v>0</v>
      </c>
      <c r="E2728" s="186">
        <v>0.65</v>
      </c>
      <c r="F2728" s="186" t="s">
        <v>160</v>
      </c>
      <c r="G2728" s="186" t="s">
        <v>160</v>
      </c>
      <c r="H2728" s="186" t="s">
        <v>160</v>
      </c>
      <c r="I2728" s="186" t="s">
        <v>160</v>
      </c>
      <c r="J2728" s="186" t="s">
        <v>160</v>
      </c>
      <c r="K2728" s="186" t="s">
        <v>160</v>
      </c>
      <c r="L2728" s="171">
        <v>0.25</v>
      </c>
      <c r="M2728" s="172">
        <v>1208</v>
      </c>
      <c r="N2728" s="173">
        <v>81.83</v>
      </c>
      <c r="O2728" s="173">
        <v>43.22</v>
      </c>
      <c r="Q2728" s="175">
        <v>37.42</v>
      </c>
      <c r="S2728" s="174">
        <f t="shared" si="84"/>
        <v>1.199968</v>
      </c>
      <c r="T2728" s="177">
        <f t="shared" si="85"/>
        <v>-1</v>
      </c>
      <c r="U2728" s="203">
        <v>1.97</v>
      </c>
      <c r="V2728" s="203">
        <v>2.86</v>
      </c>
      <c r="W2728" s="203">
        <v>3.83</v>
      </c>
      <c r="X2728" s="203">
        <v>5.06</v>
      </c>
      <c r="Y2728" s="203">
        <v>5.81</v>
      </c>
      <c r="Z2728" s="203">
        <v>6.2</v>
      </c>
      <c r="AA2728" s="203">
        <v>5.93</v>
      </c>
      <c r="AB2728" s="203">
        <v>5.63</v>
      </c>
      <c r="AC2728" s="203">
        <v>4.73</v>
      </c>
      <c r="AD2728" s="203">
        <v>3.38</v>
      </c>
      <c r="AE2728" s="203">
        <v>2.22</v>
      </c>
      <c r="AF2728" s="203">
        <v>1.63</v>
      </c>
      <c r="AG2728" s="179">
        <v>2.31265780420811</v>
      </c>
      <c r="AH2728" s="179">
        <v>3.35746259900264</v>
      </c>
      <c r="AI2728" s="179">
        <v>4.49618243153151</v>
      </c>
      <c r="AJ2728" s="179">
        <v>5.94012613669698</v>
      </c>
      <c r="AK2728" s="179">
        <v>6.82057961545641</v>
      </c>
      <c r="AL2728" s="179">
        <v>7.27841542441132</v>
      </c>
      <c r="AM2728" s="179">
        <v>6.96145217205792</v>
      </c>
      <c r="AN2728" s="179">
        <v>6.60927078055415</v>
      </c>
      <c r="AO2728" s="179">
        <v>5.55272660604283</v>
      </c>
      <c r="AP2728" s="179">
        <v>3.96791034427585</v>
      </c>
      <c r="AQ2728" s="179">
        <v>2.60614229712792</v>
      </c>
      <c r="AR2728" s="179">
        <v>1.91351889383717</v>
      </c>
      <c r="AS2728" s="177">
        <v>0.8</v>
      </c>
      <c r="AT2728" s="180">
        <v>1.12830343830032</v>
      </c>
      <c r="AU2728" s="181">
        <v>2721</v>
      </c>
    </row>
    <row r="2729" customHeight="1" spans="1:47">
      <c r="A2729" s="184" t="s">
        <v>3056</v>
      </c>
      <c r="B2729" s="185" t="s">
        <v>3088</v>
      </c>
      <c r="C2729" s="237" t="s">
        <v>3098</v>
      </c>
      <c r="D2729" s="186">
        <v>0</v>
      </c>
      <c r="E2729" s="186">
        <v>0.65</v>
      </c>
      <c r="F2729" s="186" t="s">
        <v>160</v>
      </c>
      <c r="G2729" s="186" t="s">
        <v>160</v>
      </c>
      <c r="H2729" s="186" t="s">
        <v>160</v>
      </c>
      <c r="I2729" s="186" t="s">
        <v>160</v>
      </c>
      <c r="J2729" s="186" t="s">
        <v>160</v>
      </c>
      <c r="K2729" s="186" t="s">
        <v>160</v>
      </c>
      <c r="L2729" s="171">
        <v>0.25</v>
      </c>
      <c r="M2729" s="172">
        <v>1135</v>
      </c>
      <c r="N2729" s="173">
        <v>82.5</v>
      </c>
      <c r="O2729" s="173">
        <v>43.78</v>
      </c>
      <c r="Q2729" s="175">
        <v>38.78</v>
      </c>
      <c r="S2729" s="174">
        <f t="shared" si="84"/>
        <v>1.234592</v>
      </c>
      <c r="T2729" s="177">
        <f t="shared" si="85"/>
        <v>-1</v>
      </c>
      <c r="U2729" s="203">
        <v>2.03</v>
      </c>
      <c r="V2729" s="203">
        <v>2.93</v>
      </c>
      <c r="W2729" s="203">
        <v>3.99</v>
      </c>
      <c r="X2729" s="203">
        <v>5.27</v>
      </c>
      <c r="Y2729" s="203">
        <v>6.01</v>
      </c>
      <c r="Z2729" s="203">
        <v>6.36</v>
      </c>
      <c r="AA2729" s="203">
        <v>6.12</v>
      </c>
      <c r="AB2729" s="203">
        <v>5.7</v>
      </c>
      <c r="AC2729" s="203">
        <v>4.84</v>
      </c>
      <c r="AD2729" s="203">
        <v>3.46</v>
      </c>
      <c r="AE2729" s="203">
        <v>2.27</v>
      </c>
      <c r="AF2729" s="203">
        <v>1.69</v>
      </c>
      <c r="AG2729" s="179">
        <v>2.41915217334958</v>
      </c>
      <c r="AH2729" s="179">
        <v>3.49168269355382</v>
      </c>
      <c r="AI2729" s="179">
        <v>4.75488530623882</v>
      </c>
      <c r="AJ2729" s="179">
        <v>6.28026204608486</v>
      </c>
      <c r="AK2729" s="179">
        <v>7.16212047380835</v>
      </c>
      <c r="AL2729" s="179">
        <v>7.57921567611</v>
      </c>
      <c r="AM2729" s="179">
        <v>7.29320753738887</v>
      </c>
      <c r="AN2729" s="179">
        <v>6.79269329462689</v>
      </c>
      <c r="AO2729" s="179">
        <v>5.76783079754283</v>
      </c>
      <c r="AP2729" s="179">
        <v>4.12328399989632</v>
      </c>
      <c r="AQ2729" s="179">
        <v>2.70516031207071</v>
      </c>
      <c r="AR2729" s="179">
        <v>2.01397397682797</v>
      </c>
      <c r="AS2729" s="177">
        <v>0.8</v>
      </c>
      <c r="AT2729" s="180">
        <v>1.12877403119783</v>
      </c>
      <c r="AU2729" s="181">
        <v>2722</v>
      </c>
    </row>
    <row r="2730" customHeight="1" spans="1:47">
      <c r="A2730" s="184" t="s">
        <v>3056</v>
      </c>
      <c r="B2730" s="185" t="s">
        <v>3099</v>
      </c>
      <c r="C2730" s="167" t="s">
        <v>3100</v>
      </c>
      <c r="D2730" s="186">
        <v>0</v>
      </c>
      <c r="E2730" s="186">
        <v>0.65</v>
      </c>
      <c r="F2730" s="186" t="s">
        <v>160</v>
      </c>
      <c r="G2730" s="186" t="s">
        <v>160</v>
      </c>
      <c r="H2730" s="186" t="s">
        <v>160</v>
      </c>
      <c r="I2730" s="186" t="s">
        <v>160</v>
      </c>
      <c r="J2730" s="186" t="s">
        <v>160</v>
      </c>
      <c r="K2730" s="186" t="s">
        <v>160</v>
      </c>
      <c r="L2730" s="171">
        <v>0.25</v>
      </c>
      <c r="M2730" s="172">
        <v>934</v>
      </c>
      <c r="N2730" s="173">
        <v>86.15</v>
      </c>
      <c r="O2730" s="173">
        <v>41.77</v>
      </c>
      <c r="Q2730" s="175">
        <v>39.67</v>
      </c>
      <c r="S2730" s="174">
        <f t="shared" si="84"/>
        <v>1.295744</v>
      </c>
      <c r="T2730" s="177">
        <f t="shared" si="85"/>
        <v>-1</v>
      </c>
      <c r="U2730" s="203">
        <v>2.55</v>
      </c>
      <c r="V2730" s="203">
        <v>3.51</v>
      </c>
      <c r="W2730" s="203">
        <v>4.6</v>
      </c>
      <c r="X2730" s="203">
        <v>5.66</v>
      </c>
      <c r="Y2730" s="203">
        <v>6.22</v>
      </c>
      <c r="Z2730" s="203">
        <v>6.27</v>
      </c>
      <c r="AA2730" s="203">
        <v>5.88</v>
      </c>
      <c r="AB2730" s="203">
        <v>5.37</v>
      </c>
      <c r="AC2730" s="203">
        <v>4.55</v>
      </c>
      <c r="AD2730" s="203">
        <v>3.6</v>
      </c>
      <c r="AE2730" s="203">
        <v>2.82</v>
      </c>
      <c r="AF2730" s="203">
        <v>2.18</v>
      </c>
      <c r="AG2730" s="179">
        <v>3.07578163587869</v>
      </c>
      <c r="AH2730" s="179">
        <v>4.23372295762126</v>
      </c>
      <c r="AI2730" s="179">
        <v>5.5484688333498</v>
      </c>
      <c r="AJ2730" s="179">
        <v>6.82702904277388</v>
      </c>
      <c r="AK2730" s="179">
        <v>7.50249481379038</v>
      </c>
      <c r="AL2730" s="179">
        <v>7.56280425763114</v>
      </c>
      <c r="AM2730" s="179">
        <v>7.09239059567322</v>
      </c>
      <c r="AN2730" s="179">
        <v>6.47723426849748</v>
      </c>
      <c r="AO2730" s="179">
        <v>5.48815938950904</v>
      </c>
      <c r="AP2730" s="179">
        <v>4.34227995653463</v>
      </c>
      <c r="AQ2730" s="179">
        <v>3.40145263261879</v>
      </c>
      <c r="AR2730" s="179">
        <v>2.62949175145708</v>
      </c>
      <c r="AS2730" s="177">
        <v>0.8</v>
      </c>
      <c r="AT2730" s="180">
        <v>1.13092885130751</v>
      </c>
      <c r="AU2730" s="181">
        <v>2723</v>
      </c>
    </row>
    <row r="2731" customHeight="1" spans="1:47">
      <c r="A2731" s="184" t="s">
        <v>3056</v>
      </c>
      <c r="B2731" s="185" t="s">
        <v>3099</v>
      </c>
      <c r="C2731" s="167" t="s">
        <v>3101</v>
      </c>
      <c r="D2731" s="186">
        <v>0</v>
      </c>
      <c r="E2731" s="186">
        <v>0.65</v>
      </c>
      <c r="F2731" s="186" t="s">
        <v>160</v>
      </c>
      <c r="G2731" s="186" t="s">
        <v>160</v>
      </c>
      <c r="H2731" s="186" t="s">
        <v>160</v>
      </c>
      <c r="I2731" s="186" t="s">
        <v>160</v>
      </c>
      <c r="J2731" s="186" t="s">
        <v>160</v>
      </c>
      <c r="K2731" s="186" t="s">
        <v>160</v>
      </c>
      <c r="L2731" s="171">
        <v>0.25</v>
      </c>
      <c r="M2731" s="172">
        <v>981</v>
      </c>
      <c r="N2731" s="173">
        <v>84.27</v>
      </c>
      <c r="O2731" s="173">
        <v>41.78</v>
      </c>
      <c r="Q2731" s="175">
        <v>39.68</v>
      </c>
      <c r="S2731" s="174">
        <f t="shared" si="84"/>
        <v>1.300928</v>
      </c>
      <c r="T2731" s="177">
        <f t="shared" si="85"/>
        <v>-1</v>
      </c>
      <c r="U2731" s="203">
        <v>2.5</v>
      </c>
      <c r="V2731" s="203">
        <v>3.46</v>
      </c>
      <c r="W2731" s="203">
        <v>4.57</v>
      </c>
      <c r="X2731" s="203">
        <v>5.63</v>
      </c>
      <c r="Y2731" s="203">
        <v>6.19</v>
      </c>
      <c r="Z2731" s="203">
        <v>6.36</v>
      </c>
      <c r="AA2731" s="203">
        <v>5.92</v>
      </c>
      <c r="AB2731" s="203">
        <v>5.29</v>
      </c>
      <c r="AC2731" s="203">
        <v>4.67</v>
      </c>
      <c r="AD2731" s="203">
        <v>3.85</v>
      </c>
      <c r="AE2731" s="203">
        <v>2.82</v>
      </c>
      <c r="AF2731" s="203">
        <v>2.16</v>
      </c>
      <c r="AG2731" s="179">
        <v>3.01543206080582</v>
      </c>
      <c r="AH2731" s="179">
        <v>4.17335797215526</v>
      </c>
      <c r="AI2731" s="179">
        <v>5.51220980715305</v>
      </c>
      <c r="AJ2731" s="179">
        <v>6.79075300093472</v>
      </c>
      <c r="AK2731" s="179">
        <v>7.46620978255522</v>
      </c>
      <c r="AL2731" s="179">
        <v>7.67125916269002</v>
      </c>
      <c r="AM2731" s="179">
        <v>7.14054311998819</v>
      </c>
      <c r="AN2731" s="179">
        <v>6.38065424066513</v>
      </c>
      <c r="AO2731" s="179">
        <v>5.63282708958528</v>
      </c>
      <c r="AP2731" s="179">
        <v>4.64376537364097</v>
      </c>
      <c r="AQ2731" s="179">
        <v>3.40140736458897</v>
      </c>
      <c r="AR2731" s="179">
        <v>2.60533330053623</v>
      </c>
      <c r="AS2731" s="177">
        <v>0.8</v>
      </c>
      <c r="AT2731" s="180">
        <v>1.11288388719419</v>
      </c>
      <c r="AU2731" s="181">
        <v>2724</v>
      </c>
    </row>
    <row r="2732" customHeight="1" spans="1:47">
      <c r="A2732" s="184" t="s">
        <v>3056</v>
      </c>
      <c r="B2732" s="185" t="s">
        <v>3099</v>
      </c>
      <c r="C2732" s="167" t="s">
        <v>3102</v>
      </c>
      <c r="D2732" s="186">
        <v>0</v>
      </c>
      <c r="E2732" s="186">
        <v>0.65</v>
      </c>
      <c r="F2732" s="186" t="s">
        <v>160</v>
      </c>
      <c r="G2732" s="186" t="s">
        <v>160</v>
      </c>
      <c r="H2732" s="186" t="s">
        <v>160</v>
      </c>
      <c r="I2732" s="186" t="s">
        <v>160</v>
      </c>
      <c r="J2732" s="186" t="s">
        <v>160</v>
      </c>
      <c r="K2732" s="186" t="s">
        <v>160</v>
      </c>
      <c r="L2732" s="171">
        <v>0.25</v>
      </c>
      <c r="M2732" s="172">
        <v>890</v>
      </c>
      <c r="N2732" s="173">
        <v>86.25</v>
      </c>
      <c r="O2732" s="173">
        <v>41.33</v>
      </c>
      <c r="Q2732" s="175">
        <v>38.83</v>
      </c>
      <c r="S2732" s="174">
        <f t="shared" si="84"/>
        <v>1.295744</v>
      </c>
      <c r="T2732" s="177">
        <f t="shared" si="85"/>
        <v>-1</v>
      </c>
      <c r="U2732" s="203">
        <v>2.55</v>
      </c>
      <c r="V2732" s="203">
        <v>3.51</v>
      </c>
      <c r="W2732" s="203">
        <v>4.6</v>
      </c>
      <c r="X2732" s="203">
        <v>5.66</v>
      </c>
      <c r="Y2732" s="203">
        <v>6.22</v>
      </c>
      <c r="Z2732" s="203">
        <v>6.27</v>
      </c>
      <c r="AA2732" s="203">
        <v>5.88</v>
      </c>
      <c r="AB2732" s="203">
        <v>5.37</v>
      </c>
      <c r="AC2732" s="203">
        <v>4.55</v>
      </c>
      <c r="AD2732" s="203">
        <v>3.6</v>
      </c>
      <c r="AE2732" s="203">
        <v>2.82</v>
      </c>
      <c r="AF2732" s="203">
        <v>2.18</v>
      </c>
      <c r="AG2732" s="179">
        <v>3.04451434851329</v>
      </c>
      <c r="AH2732" s="179">
        <v>4.19068445618888</v>
      </c>
      <c r="AI2732" s="179">
        <v>5.49206509927887</v>
      </c>
      <c r="AJ2732" s="179">
        <v>6.757627926504</v>
      </c>
      <c r="AK2732" s="179">
        <v>7.42622715598143</v>
      </c>
      <c r="AL2732" s="179">
        <v>7.4859235157562</v>
      </c>
      <c r="AM2732" s="179">
        <v>7.02029190951299</v>
      </c>
      <c r="AN2732" s="179">
        <v>6.41138903981033</v>
      </c>
      <c r="AO2732" s="179">
        <v>5.4323687395041</v>
      </c>
      <c r="AP2732" s="179">
        <v>4.29813790378346</v>
      </c>
      <c r="AQ2732" s="179">
        <v>3.36687469129705</v>
      </c>
      <c r="AR2732" s="179">
        <v>2.60276128617999</v>
      </c>
      <c r="AS2732" s="177">
        <v>0.8</v>
      </c>
      <c r="AT2732" s="180">
        <v>1.11288388719419</v>
      </c>
      <c r="AU2732" s="181">
        <v>2725</v>
      </c>
    </row>
    <row r="2733" customHeight="1" spans="1:47">
      <c r="A2733" s="184" t="s">
        <v>3056</v>
      </c>
      <c r="B2733" s="185" t="s">
        <v>3099</v>
      </c>
      <c r="C2733" s="167" t="s">
        <v>3103</v>
      </c>
      <c r="D2733" s="186">
        <v>0</v>
      </c>
      <c r="E2733" s="186">
        <v>0.65</v>
      </c>
      <c r="F2733" s="186" t="s">
        <v>160</v>
      </c>
      <c r="G2733" s="186" t="s">
        <v>160</v>
      </c>
      <c r="H2733" s="186" t="s">
        <v>160</v>
      </c>
      <c r="I2733" s="186" t="s">
        <v>160</v>
      </c>
      <c r="J2733" s="186" t="s">
        <v>160</v>
      </c>
      <c r="K2733" s="186" t="s">
        <v>160</v>
      </c>
      <c r="L2733" s="171">
        <v>0.25</v>
      </c>
      <c r="M2733" s="172">
        <v>894</v>
      </c>
      <c r="N2733" s="173">
        <v>88.17</v>
      </c>
      <c r="O2733" s="173">
        <v>39.02</v>
      </c>
      <c r="Q2733" s="175">
        <v>36.12</v>
      </c>
      <c r="S2733" s="174">
        <f t="shared" si="84"/>
        <v>1.344376</v>
      </c>
      <c r="T2733" s="177">
        <f t="shared" si="85"/>
        <v>-1</v>
      </c>
      <c r="U2733" s="203">
        <v>2.77</v>
      </c>
      <c r="V2733" s="203">
        <v>3.67</v>
      </c>
      <c r="W2733" s="203">
        <v>4.59</v>
      </c>
      <c r="X2733" s="203">
        <v>5.58</v>
      </c>
      <c r="Y2733" s="203">
        <v>6.35</v>
      </c>
      <c r="Z2733" s="203">
        <v>6.43</v>
      </c>
      <c r="AA2733" s="203">
        <v>6.09</v>
      </c>
      <c r="AB2733" s="203">
        <v>5.66</v>
      </c>
      <c r="AC2733" s="203">
        <v>4.78</v>
      </c>
      <c r="AD2733" s="203">
        <v>4.03</v>
      </c>
      <c r="AE2733" s="203">
        <v>2.93</v>
      </c>
      <c r="AF2733" s="203">
        <v>2.32</v>
      </c>
      <c r="AG2733" s="179">
        <v>3.21688372895678</v>
      </c>
      <c r="AH2733" s="179">
        <v>4.26208060840122</v>
      </c>
      <c r="AI2733" s="179">
        <v>5.33050408516665</v>
      </c>
      <c r="AJ2733" s="179">
        <v>6.48022065255553</v>
      </c>
      <c r="AK2733" s="179">
        <v>7.37444464941356</v>
      </c>
      <c r="AL2733" s="179">
        <v>7.46735103869751</v>
      </c>
      <c r="AM2733" s="179">
        <v>7.07249888424072</v>
      </c>
      <c r="AN2733" s="179">
        <v>6.57312704183949</v>
      </c>
      <c r="AO2733" s="179">
        <v>5.55115675971603</v>
      </c>
      <c r="AP2733" s="179">
        <v>4.680159360179</v>
      </c>
      <c r="AQ2733" s="179">
        <v>3.40269650752468</v>
      </c>
      <c r="AR2733" s="179">
        <v>2.69428528923456</v>
      </c>
      <c r="AS2733" s="177">
        <v>0.8</v>
      </c>
      <c r="AT2733" s="180">
        <v>1.1177664118705</v>
      </c>
      <c r="AU2733" s="181">
        <v>2726</v>
      </c>
    </row>
    <row r="2734" customHeight="1" spans="1:47">
      <c r="A2734" s="184" t="s">
        <v>3056</v>
      </c>
      <c r="B2734" s="185" t="s">
        <v>3099</v>
      </c>
      <c r="C2734" s="167" t="s">
        <v>3104</v>
      </c>
      <c r="D2734" s="186">
        <v>0</v>
      </c>
      <c r="E2734" s="186">
        <v>0.65</v>
      </c>
      <c r="F2734" s="186" t="s">
        <v>160</v>
      </c>
      <c r="G2734" s="186" t="s">
        <v>160</v>
      </c>
      <c r="H2734" s="186" t="s">
        <v>160</v>
      </c>
      <c r="I2734" s="186" t="s">
        <v>160</v>
      </c>
      <c r="J2734" s="186" t="s">
        <v>160</v>
      </c>
      <c r="K2734" s="186" t="s">
        <v>160</v>
      </c>
      <c r="L2734" s="171">
        <v>0.25</v>
      </c>
      <c r="M2734" s="172">
        <v>1245</v>
      </c>
      <c r="N2734" s="173">
        <v>85.53</v>
      </c>
      <c r="O2734" s="173">
        <v>38.13</v>
      </c>
      <c r="Q2734" s="175">
        <v>35.93</v>
      </c>
      <c r="S2734" s="174">
        <f t="shared" si="84"/>
        <v>1.378312</v>
      </c>
      <c r="T2734" s="177">
        <f t="shared" si="85"/>
        <v>-1</v>
      </c>
      <c r="U2734" s="203">
        <v>2.87</v>
      </c>
      <c r="V2734" s="203">
        <v>3.8</v>
      </c>
      <c r="W2734" s="203">
        <v>4.78</v>
      </c>
      <c r="X2734" s="203">
        <v>5.67</v>
      </c>
      <c r="Y2734" s="203">
        <v>6.3</v>
      </c>
      <c r="Z2734" s="203">
        <v>6.43</v>
      </c>
      <c r="AA2734" s="203">
        <v>6.15</v>
      </c>
      <c r="AB2734" s="203">
        <v>5.63</v>
      </c>
      <c r="AC2734" s="203">
        <v>5.03</v>
      </c>
      <c r="AD2734" s="203">
        <v>4.28</v>
      </c>
      <c r="AE2734" s="203">
        <v>3.18</v>
      </c>
      <c r="AF2734" s="203">
        <v>2.48</v>
      </c>
      <c r="AG2734" s="179">
        <v>3.33161142034605</v>
      </c>
      <c r="AH2734" s="179">
        <v>4.4111928213641</v>
      </c>
      <c r="AI2734" s="179">
        <v>5.54881623318958</v>
      </c>
      <c r="AJ2734" s="179">
        <v>6.5819640255617</v>
      </c>
      <c r="AK2734" s="179">
        <v>7.31329336173522</v>
      </c>
      <c r="AL2734" s="179">
        <v>7.46420258983452</v>
      </c>
      <c r="AM2734" s="179">
        <v>7.13916732931296</v>
      </c>
      <c r="AN2734" s="179">
        <v>6.53553041691576</v>
      </c>
      <c r="AO2734" s="179">
        <v>5.83902628722669</v>
      </c>
      <c r="AP2734" s="179">
        <v>4.96839612511536</v>
      </c>
      <c r="AQ2734" s="179">
        <v>3.69147188735206</v>
      </c>
      <c r="AR2734" s="179">
        <v>2.87888373604815</v>
      </c>
      <c r="AS2734" s="177">
        <v>0.8</v>
      </c>
      <c r="AT2734" s="180">
        <v>1.1265428419718</v>
      </c>
      <c r="AU2734" s="181">
        <v>2727</v>
      </c>
    </row>
    <row r="2735" customHeight="1" spans="1:47">
      <c r="A2735" s="184" t="s">
        <v>3056</v>
      </c>
      <c r="B2735" s="185" t="s">
        <v>3099</v>
      </c>
      <c r="C2735" s="167" t="s">
        <v>3105</v>
      </c>
      <c r="D2735" s="186">
        <v>0</v>
      </c>
      <c r="E2735" s="186">
        <v>0.65</v>
      </c>
      <c r="F2735" s="186" t="s">
        <v>160</v>
      </c>
      <c r="G2735" s="186" t="s">
        <v>160</v>
      </c>
      <c r="H2735" s="186" t="s">
        <v>160</v>
      </c>
      <c r="I2735" s="186" t="s">
        <v>160</v>
      </c>
      <c r="J2735" s="186" t="s">
        <v>160</v>
      </c>
      <c r="K2735" s="186" t="s">
        <v>160</v>
      </c>
      <c r="L2735" s="171">
        <v>0.25</v>
      </c>
      <c r="M2735" s="172">
        <v>1059</v>
      </c>
      <c r="N2735" s="173">
        <v>86.57</v>
      </c>
      <c r="O2735" s="173">
        <v>42.07</v>
      </c>
      <c r="Q2735" s="175">
        <v>39.87</v>
      </c>
      <c r="S2735" s="174">
        <f t="shared" si="84"/>
        <v>1.279192</v>
      </c>
      <c r="T2735" s="177">
        <f t="shared" si="85"/>
        <v>-1</v>
      </c>
      <c r="U2735" s="203">
        <v>2.45</v>
      </c>
      <c r="V2735" s="203">
        <v>3.36</v>
      </c>
      <c r="W2735" s="203">
        <v>4.54</v>
      </c>
      <c r="X2735" s="203">
        <v>5.61</v>
      </c>
      <c r="Y2735" s="203">
        <v>6.06</v>
      </c>
      <c r="Z2735" s="203">
        <v>6.02</v>
      </c>
      <c r="AA2735" s="203">
        <v>5.8</v>
      </c>
      <c r="AB2735" s="203">
        <v>5.4</v>
      </c>
      <c r="AC2735" s="203">
        <v>4.7</v>
      </c>
      <c r="AD2735" s="203">
        <v>3.73</v>
      </c>
      <c r="AE2735" s="203">
        <v>2.72</v>
      </c>
      <c r="AF2735" s="203">
        <v>2.13</v>
      </c>
      <c r="AG2735" s="179">
        <v>2.96055009724889</v>
      </c>
      <c r="AH2735" s="179">
        <v>4.06018299051276</v>
      </c>
      <c r="AI2735" s="179">
        <v>5.48608058837141</v>
      </c>
      <c r="AJ2735" s="179">
        <v>6.77905552880256</v>
      </c>
      <c r="AK2735" s="179">
        <v>7.32283003646052</v>
      </c>
      <c r="AL2735" s="179">
        <v>7.2744945246687</v>
      </c>
      <c r="AM2735" s="179">
        <v>7.00864920981369</v>
      </c>
      <c r="AN2735" s="179">
        <v>6.52529409189551</v>
      </c>
      <c r="AO2735" s="179">
        <v>5.67942263553868</v>
      </c>
      <c r="AP2735" s="179">
        <v>4.50728647458708</v>
      </c>
      <c r="AQ2735" s="179">
        <v>3.28681480184366</v>
      </c>
      <c r="AR2735" s="179">
        <v>2.57386600291434</v>
      </c>
      <c r="AS2735" s="177">
        <v>0.8</v>
      </c>
      <c r="AT2735" s="180">
        <v>1.10677903786872</v>
      </c>
      <c r="AU2735" s="181">
        <v>2728</v>
      </c>
    </row>
    <row r="2736" customHeight="1" spans="1:47">
      <c r="A2736" s="184" t="s">
        <v>3056</v>
      </c>
      <c r="B2736" s="185" t="s">
        <v>3099</v>
      </c>
      <c r="C2736" s="167" t="s">
        <v>3106</v>
      </c>
      <c r="D2736" s="186">
        <v>0</v>
      </c>
      <c r="E2736" s="186">
        <v>0.65</v>
      </c>
      <c r="F2736" s="186" t="s">
        <v>160</v>
      </c>
      <c r="G2736" s="186" t="s">
        <v>160</v>
      </c>
      <c r="H2736" s="186" t="s">
        <v>160</v>
      </c>
      <c r="I2736" s="186" t="s">
        <v>160</v>
      </c>
      <c r="J2736" s="186" t="s">
        <v>160</v>
      </c>
      <c r="K2736" s="186" t="s">
        <v>160</v>
      </c>
      <c r="L2736" s="171">
        <v>0.25</v>
      </c>
      <c r="M2736" s="172">
        <v>1115</v>
      </c>
      <c r="N2736" s="173">
        <v>86.4</v>
      </c>
      <c r="O2736" s="173">
        <v>42.32</v>
      </c>
      <c r="Q2736" s="175">
        <v>40.32</v>
      </c>
      <c r="S2736" s="174">
        <f t="shared" si="84"/>
        <v>1.279192</v>
      </c>
      <c r="T2736" s="177">
        <f t="shared" si="85"/>
        <v>-1</v>
      </c>
      <c r="U2736" s="203">
        <v>2.45</v>
      </c>
      <c r="V2736" s="203">
        <v>3.36</v>
      </c>
      <c r="W2736" s="203">
        <v>4.54</v>
      </c>
      <c r="X2736" s="203">
        <v>5.61</v>
      </c>
      <c r="Y2736" s="203">
        <v>6.06</v>
      </c>
      <c r="Z2736" s="203">
        <v>6.02</v>
      </c>
      <c r="AA2736" s="203">
        <v>5.8</v>
      </c>
      <c r="AB2736" s="203">
        <v>5.4</v>
      </c>
      <c r="AC2736" s="203">
        <v>4.7</v>
      </c>
      <c r="AD2736" s="203">
        <v>3.73</v>
      </c>
      <c r="AE2736" s="203">
        <v>2.72</v>
      </c>
      <c r="AF2736" s="203">
        <v>2.13</v>
      </c>
      <c r="AG2736" s="179">
        <v>2.97594888023065</v>
      </c>
      <c r="AH2736" s="179">
        <v>4.08130132145917</v>
      </c>
      <c r="AI2736" s="179">
        <v>5.51461547601924</v>
      </c>
      <c r="AJ2736" s="179">
        <v>6.81431559922201</v>
      </c>
      <c r="AK2736" s="179">
        <v>7.36091845477458</v>
      </c>
      <c r="AL2736" s="179">
        <v>7.31233153428101</v>
      </c>
      <c r="AM2736" s="179">
        <v>7.04510347156643</v>
      </c>
      <c r="AN2736" s="179">
        <v>6.55923426663081</v>
      </c>
      <c r="AO2736" s="179">
        <v>5.70896315799348</v>
      </c>
      <c r="AP2736" s="179">
        <v>4.53073033602462</v>
      </c>
      <c r="AQ2736" s="179">
        <v>3.30391059356219</v>
      </c>
      <c r="AR2736" s="179">
        <v>2.58725351628215</v>
      </c>
      <c r="AS2736" s="177">
        <v>0.8</v>
      </c>
      <c r="AT2736" s="180">
        <v>1.10214787570142</v>
      </c>
      <c r="AU2736" s="181">
        <v>2729</v>
      </c>
    </row>
    <row r="2737" customHeight="1" spans="1:47">
      <c r="A2737" s="184" t="s">
        <v>3056</v>
      </c>
      <c r="B2737" s="185" t="s">
        <v>3099</v>
      </c>
      <c r="C2737" s="167" t="s">
        <v>3107</v>
      </c>
      <c r="D2737" s="186">
        <v>0</v>
      </c>
      <c r="E2737" s="186">
        <v>0.65</v>
      </c>
      <c r="F2737" s="186" t="s">
        <v>160</v>
      </c>
      <c r="G2737" s="186" t="s">
        <v>160</v>
      </c>
      <c r="H2737" s="186" t="s">
        <v>160</v>
      </c>
      <c r="I2737" s="186" t="s">
        <v>160</v>
      </c>
      <c r="J2737" s="186" t="s">
        <v>160</v>
      </c>
      <c r="K2737" s="186" t="s">
        <v>160</v>
      </c>
      <c r="L2737" s="171">
        <v>0.25</v>
      </c>
      <c r="M2737" s="172">
        <v>1094</v>
      </c>
      <c r="N2737" s="173">
        <v>86.87</v>
      </c>
      <c r="O2737" s="173">
        <v>42.27</v>
      </c>
      <c r="Q2737" s="175">
        <v>40.27</v>
      </c>
      <c r="S2737" s="174">
        <f t="shared" si="84"/>
        <v>1.279192</v>
      </c>
      <c r="T2737" s="177">
        <f t="shared" si="85"/>
        <v>-1</v>
      </c>
      <c r="U2737" s="203">
        <v>2.45</v>
      </c>
      <c r="V2737" s="203">
        <v>3.36</v>
      </c>
      <c r="W2737" s="203">
        <v>4.54</v>
      </c>
      <c r="X2737" s="203">
        <v>5.61</v>
      </c>
      <c r="Y2737" s="203">
        <v>6.06</v>
      </c>
      <c r="Z2737" s="203">
        <v>6.02</v>
      </c>
      <c r="AA2737" s="203">
        <v>5.8</v>
      </c>
      <c r="AB2737" s="203">
        <v>5.4</v>
      </c>
      <c r="AC2737" s="203">
        <v>4.7</v>
      </c>
      <c r="AD2737" s="203">
        <v>3.73</v>
      </c>
      <c r="AE2737" s="203">
        <v>2.72</v>
      </c>
      <c r="AF2737" s="203">
        <v>2.13</v>
      </c>
      <c r="AG2737" s="179">
        <v>2.97208769285612</v>
      </c>
      <c r="AH2737" s="179">
        <v>4.0760059787741</v>
      </c>
      <c r="AI2737" s="179">
        <v>5.50746045941501</v>
      </c>
      <c r="AJ2737" s="179">
        <v>6.80547426813176</v>
      </c>
      <c r="AK2737" s="179">
        <v>7.35136792600329</v>
      </c>
      <c r="AL2737" s="179">
        <v>7.3028440453036</v>
      </c>
      <c r="AM2737" s="179">
        <v>7.03596270145529</v>
      </c>
      <c r="AN2737" s="179">
        <v>6.55072389445838</v>
      </c>
      <c r="AO2737" s="179">
        <v>5.70155598221377</v>
      </c>
      <c r="AP2737" s="179">
        <v>4.52485187524625</v>
      </c>
      <c r="AQ2737" s="179">
        <v>3.29962388757903</v>
      </c>
      <c r="AR2737" s="179">
        <v>2.58389664725858</v>
      </c>
      <c r="AS2737" s="177">
        <v>0.8</v>
      </c>
      <c r="AT2737" s="180">
        <v>1.11159851134929</v>
      </c>
      <c r="AU2737" s="181">
        <v>2730</v>
      </c>
    </row>
    <row r="2738" customHeight="1" spans="1:47">
      <c r="A2738" s="184" t="s">
        <v>3056</v>
      </c>
      <c r="B2738" s="185" t="s">
        <v>3099</v>
      </c>
      <c r="C2738" s="167" t="s">
        <v>3108</v>
      </c>
      <c r="D2738" s="186">
        <v>0</v>
      </c>
      <c r="E2738" s="186">
        <v>0.65</v>
      </c>
      <c r="F2738" s="186" t="s">
        <v>160</v>
      </c>
      <c r="G2738" s="186" t="s">
        <v>160</v>
      </c>
      <c r="H2738" s="186" t="s">
        <v>160</v>
      </c>
      <c r="I2738" s="186" t="s">
        <v>160</v>
      </c>
      <c r="J2738" s="186" t="s">
        <v>160</v>
      </c>
      <c r="K2738" s="186" t="s">
        <v>160</v>
      </c>
      <c r="L2738" s="171">
        <v>0.25</v>
      </c>
      <c r="M2738" s="172">
        <v>1058</v>
      </c>
      <c r="N2738" s="173">
        <v>86.63</v>
      </c>
      <c r="O2738" s="173">
        <v>41.98</v>
      </c>
      <c r="Q2738" s="175">
        <v>40.08</v>
      </c>
      <c r="S2738" s="174">
        <f t="shared" si="84"/>
        <v>1.295744</v>
      </c>
      <c r="T2738" s="177">
        <f t="shared" si="85"/>
        <v>-1</v>
      </c>
      <c r="U2738" s="203">
        <v>2.55</v>
      </c>
      <c r="V2738" s="203">
        <v>3.51</v>
      </c>
      <c r="W2738" s="203">
        <v>4.6</v>
      </c>
      <c r="X2738" s="203">
        <v>5.66</v>
      </c>
      <c r="Y2738" s="203">
        <v>6.22</v>
      </c>
      <c r="Z2738" s="203">
        <v>6.27</v>
      </c>
      <c r="AA2738" s="203">
        <v>5.88</v>
      </c>
      <c r="AB2738" s="203">
        <v>5.37</v>
      </c>
      <c r="AC2738" s="203">
        <v>4.55</v>
      </c>
      <c r="AD2738" s="203">
        <v>3.6</v>
      </c>
      <c r="AE2738" s="203">
        <v>2.82</v>
      </c>
      <c r="AF2738" s="203">
        <v>2.18</v>
      </c>
      <c r="AG2738" s="179">
        <v>3.08818779018078</v>
      </c>
      <c r="AH2738" s="179">
        <v>4.25079966413119</v>
      </c>
      <c r="AI2738" s="179">
        <v>5.57084856267905</v>
      </c>
      <c r="AJ2738" s="179">
        <v>6.85456584016596</v>
      </c>
      <c r="AK2738" s="179">
        <v>7.53275609997037</v>
      </c>
      <c r="AL2738" s="179">
        <v>7.59330880173862</v>
      </c>
      <c r="AM2738" s="179">
        <v>7.12099772794626</v>
      </c>
      <c r="AN2738" s="179">
        <v>6.50336016991011</v>
      </c>
      <c r="AO2738" s="179">
        <v>5.5102958609108</v>
      </c>
      <c r="AP2738" s="179">
        <v>4.35979452731404</v>
      </c>
      <c r="AQ2738" s="179">
        <v>3.41517237972933</v>
      </c>
      <c r="AR2738" s="179">
        <v>2.64009779709572</v>
      </c>
      <c r="AS2738" s="177">
        <v>0.8</v>
      </c>
      <c r="AT2738" s="180">
        <v>1.09751171158938</v>
      </c>
      <c r="AU2738" s="181">
        <v>2731</v>
      </c>
    </row>
    <row r="2739" customHeight="1" spans="1:47">
      <c r="A2739" s="184" t="s">
        <v>3056</v>
      </c>
      <c r="B2739" s="185" t="s">
        <v>3109</v>
      </c>
      <c r="C2739" s="237" t="s">
        <v>3110</v>
      </c>
      <c r="D2739" s="186">
        <v>0</v>
      </c>
      <c r="E2739" s="186">
        <v>0.65</v>
      </c>
      <c r="F2739" s="186" t="s">
        <v>160</v>
      </c>
      <c r="G2739" s="186" t="s">
        <v>160</v>
      </c>
      <c r="H2739" s="186" t="s">
        <v>160</v>
      </c>
      <c r="I2739" s="186" t="s">
        <v>160</v>
      </c>
      <c r="J2739" s="186" t="s">
        <v>160</v>
      </c>
      <c r="K2739" s="186" t="s">
        <v>160</v>
      </c>
      <c r="L2739" s="171">
        <v>0.25</v>
      </c>
      <c r="M2739" s="172">
        <v>1379</v>
      </c>
      <c r="N2739" s="173">
        <v>79.92</v>
      </c>
      <c r="O2739" s="173">
        <v>37.12</v>
      </c>
      <c r="Q2739" s="175">
        <v>34.32</v>
      </c>
      <c r="S2739" s="174">
        <f t="shared" si="84"/>
        <v>1.412752</v>
      </c>
      <c r="T2739" s="177">
        <f t="shared" si="85"/>
        <v>-1</v>
      </c>
      <c r="U2739" s="203">
        <v>2.8</v>
      </c>
      <c r="V2739" s="203">
        <v>3.7</v>
      </c>
      <c r="W2739" s="203">
        <v>4.74</v>
      </c>
      <c r="X2739" s="203">
        <v>5.81</v>
      </c>
      <c r="Y2739" s="203">
        <v>6.46</v>
      </c>
      <c r="Z2739" s="203">
        <v>6.83</v>
      </c>
      <c r="AA2739" s="203">
        <v>6.28</v>
      </c>
      <c r="AB2739" s="203">
        <v>5.71</v>
      </c>
      <c r="AC2739" s="203">
        <v>5.3</v>
      </c>
      <c r="AD2739" s="203">
        <v>4.53</v>
      </c>
      <c r="AE2739" s="203">
        <v>3.33</v>
      </c>
      <c r="AF2739" s="203">
        <v>2.52</v>
      </c>
      <c r="AG2739" s="179">
        <v>3.20119369854015</v>
      </c>
      <c r="AH2739" s="179">
        <v>4.23014881592806</v>
      </c>
      <c r="AI2739" s="179">
        <v>5.41916361824298</v>
      </c>
      <c r="AJ2739" s="179">
        <v>6.64247692447082</v>
      </c>
      <c r="AK2739" s="179">
        <v>7.38561117591764</v>
      </c>
      <c r="AL2739" s="179">
        <v>7.80862605751045</v>
      </c>
      <c r="AM2739" s="179">
        <v>7.17982015244006</v>
      </c>
      <c r="AN2739" s="179">
        <v>6.52814857809439</v>
      </c>
      <c r="AO2739" s="179">
        <v>6.05940235795101</v>
      </c>
      <c r="AP2739" s="179">
        <v>5.17907409085246</v>
      </c>
      <c r="AQ2739" s="179">
        <v>3.80713393433525</v>
      </c>
      <c r="AR2739" s="179">
        <v>2.88107432868614</v>
      </c>
      <c r="AS2739" s="177">
        <v>0.8</v>
      </c>
      <c r="AT2739" s="180">
        <v>1.09372365048016</v>
      </c>
      <c r="AU2739" s="181">
        <v>2732</v>
      </c>
    </row>
    <row r="2740" customHeight="1" spans="1:47">
      <c r="A2740" s="184" t="s">
        <v>3056</v>
      </c>
      <c r="B2740" s="185" t="s">
        <v>3109</v>
      </c>
      <c r="C2740" s="237" t="s">
        <v>3111</v>
      </c>
      <c r="D2740" s="186">
        <v>0</v>
      </c>
      <c r="E2740" s="186">
        <v>0.65</v>
      </c>
      <c r="F2740" s="186" t="s">
        <v>160</v>
      </c>
      <c r="G2740" s="186" t="s">
        <v>160</v>
      </c>
      <c r="H2740" s="186" t="s">
        <v>160</v>
      </c>
      <c r="I2740" s="186" t="s">
        <v>160</v>
      </c>
      <c r="J2740" s="186" t="s">
        <v>160</v>
      </c>
      <c r="K2740" s="186" t="s">
        <v>160</v>
      </c>
      <c r="L2740" s="171">
        <v>0.25</v>
      </c>
      <c r="M2740" s="172">
        <v>1379</v>
      </c>
      <c r="N2740" s="173">
        <v>79.93</v>
      </c>
      <c r="O2740" s="173">
        <v>37.1</v>
      </c>
      <c r="Q2740" s="175">
        <v>34.2</v>
      </c>
      <c r="S2740" s="174">
        <f t="shared" si="84"/>
        <v>1.412752</v>
      </c>
      <c r="T2740" s="177">
        <f t="shared" si="85"/>
        <v>-1</v>
      </c>
      <c r="U2740" s="203">
        <v>2.8</v>
      </c>
      <c r="V2740" s="203">
        <v>3.7</v>
      </c>
      <c r="W2740" s="203">
        <v>4.74</v>
      </c>
      <c r="X2740" s="203">
        <v>5.81</v>
      </c>
      <c r="Y2740" s="203">
        <v>6.46</v>
      </c>
      <c r="Z2740" s="203">
        <v>6.83</v>
      </c>
      <c r="AA2740" s="203">
        <v>6.28</v>
      </c>
      <c r="AB2740" s="203">
        <v>5.71</v>
      </c>
      <c r="AC2740" s="203">
        <v>5.3</v>
      </c>
      <c r="AD2740" s="203">
        <v>4.53</v>
      </c>
      <c r="AE2740" s="203">
        <v>3.33</v>
      </c>
      <c r="AF2740" s="203">
        <v>2.52</v>
      </c>
      <c r="AG2740" s="179">
        <v>3.19992525227358</v>
      </c>
      <c r="AH2740" s="179">
        <v>4.22847265479008</v>
      </c>
      <c r="AI2740" s="179">
        <v>5.41701631992027</v>
      </c>
      <c r="AJ2740" s="179">
        <v>6.63984489846767</v>
      </c>
      <c r="AK2740" s="179">
        <v>7.38268468917404</v>
      </c>
      <c r="AL2740" s="179">
        <v>7.80553195465305</v>
      </c>
      <c r="AM2740" s="179">
        <v>7.17697520867074</v>
      </c>
      <c r="AN2740" s="179">
        <v>6.52556185374362</v>
      </c>
      <c r="AO2740" s="179">
        <v>6.05700137037498</v>
      </c>
      <c r="AP2740" s="179">
        <v>5.17702192599975</v>
      </c>
      <c r="AQ2740" s="179">
        <v>3.80562538931107</v>
      </c>
      <c r="AR2740" s="179">
        <v>2.87993272704622</v>
      </c>
      <c r="AS2740" s="177">
        <v>0.8</v>
      </c>
      <c r="AT2740" s="180">
        <v>1.11516207737888</v>
      </c>
      <c r="AU2740" s="181">
        <v>2733</v>
      </c>
    </row>
    <row r="2741" customHeight="1" spans="1:47">
      <c r="A2741" s="184" t="s">
        <v>3056</v>
      </c>
      <c r="B2741" s="185" t="s">
        <v>3109</v>
      </c>
      <c r="C2741" s="237" t="s">
        <v>3112</v>
      </c>
      <c r="D2741" s="186">
        <v>0</v>
      </c>
      <c r="E2741" s="186">
        <v>0.65</v>
      </c>
      <c r="F2741" s="186" t="s">
        <v>160</v>
      </c>
      <c r="G2741" s="186" t="s">
        <v>160</v>
      </c>
      <c r="H2741" s="186" t="s">
        <v>160</v>
      </c>
      <c r="I2741" s="186" t="s">
        <v>160</v>
      </c>
      <c r="J2741" s="186" t="s">
        <v>160</v>
      </c>
      <c r="K2741" s="186" t="s">
        <v>160</v>
      </c>
      <c r="L2741" s="171">
        <v>0.25</v>
      </c>
      <c r="M2741" s="172">
        <v>1327</v>
      </c>
      <c r="N2741" s="173">
        <v>79.73</v>
      </c>
      <c r="O2741" s="173">
        <v>37.27</v>
      </c>
      <c r="Q2741" s="175">
        <v>34.47</v>
      </c>
      <c r="S2741" s="174">
        <f t="shared" si="84"/>
        <v>1.412752</v>
      </c>
      <c r="T2741" s="177">
        <f t="shared" si="85"/>
        <v>-1</v>
      </c>
      <c r="U2741" s="203">
        <v>2.8</v>
      </c>
      <c r="V2741" s="203">
        <v>3.7</v>
      </c>
      <c r="W2741" s="203">
        <v>4.74</v>
      </c>
      <c r="X2741" s="203">
        <v>5.81</v>
      </c>
      <c r="Y2741" s="203">
        <v>6.46</v>
      </c>
      <c r="Z2741" s="203">
        <v>6.83</v>
      </c>
      <c r="AA2741" s="203">
        <v>6.28</v>
      </c>
      <c r="AB2741" s="203">
        <v>5.71</v>
      </c>
      <c r="AC2741" s="203">
        <v>5.3</v>
      </c>
      <c r="AD2741" s="203">
        <v>4.53</v>
      </c>
      <c r="AE2741" s="203">
        <v>3.33</v>
      </c>
      <c r="AF2741" s="203">
        <v>2.52</v>
      </c>
      <c r="AG2741" s="179">
        <v>3.20801159722301</v>
      </c>
      <c r="AH2741" s="179">
        <v>4.23915818204469</v>
      </c>
      <c r="AI2741" s="179">
        <v>5.43070534672752</v>
      </c>
      <c r="AJ2741" s="179">
        <v>6.65662406423774</v>
      </c>
      <c r="AK2741" s="179">
        <v>7.40134104216451</v>
      </c>
      <c r="AL2741" s="179">
        <v>7.82525686036898</v>
      </c>
      <c r="AM2741" s="179">
        <v>7.19511172520018</v>
      </c>
      <c r="AN2741" s="179">
        <v>6.54205222147978</v>
      </c>
      <c r="AO2741" s="179">
        <v>6.07230766617212</v>
      </c>
      <c r="AP2741" s="179">
        <v>5.1901044769358</v>
      </c>
      <c r="AQ2741" s="179">
        <v>3.81524236384022</v>
      </c>
      <c r="AR2741" s="179">
        <v>2.88721043750071</v>
      </c>
      <c r="AS2741" s="177">
        <v>0.8</v>
      </c>
      <c r="AT2741" s="180">
        <v>1.09753007859912</v>
      </c>
      <c r="AU2741" s="181">
        <v>2734</v>
      </c>
    </row>
    <row r="2742" customHeight="1" spans="1:47">
      <c r="A2742" s="184" t="s">
        <v>3056</v>
      </c>
      <c r="B2742" s="185" t="s">
        <v>3109</v>
      </c>
      <c r="C2742" s="237" t="s">
        <v>3113</v>
      </c>
      <c r="D2742" s="186">
        <v>0</v>
      </c>
      <c r="E2742" s="186">
        <v>0.65</v>
      </c>
      <c r="F2742" s="186" t="s">
        <v>160</v>
      </c>
      <c r="G2742" s="186" t="s">
        <v>160</v>
      </c>
      <c r="H2742" s="186" t="s">
        <v>160</v>
      </c>
      <c r="I2742" s="186" t="s">
        <v>160</v>
      </c>
      <c r="J2742" s="186" t="s">
        <v>160</v>
      </c>
      <c r="K2742" s="186" t="s">
        <v>160</v>
      </c>
      <c r="L2742" s="171">
        <v>0.25</v>
      </c>
      <c r="M2742" s="172">
        <v>1371</v>
      </c>
      <c r="N2742" s="173">
        <v>78.28</v>
      </c>
      <c r="O2742" s="173">
        <v>37.62</v>
      </c>
      <c r="Q2742" s="175">
        <v>35.22</v>
      </c>
      <c r="S2742" s="174">
        <f t="shared" si="84"/>
        <v>1.391208</v>
      </c>
      <c r="T2742" s="177">
        <f t="shared" si="85"/>
        <v>-1</v>
      </c>
      <c r="U2742" s="203">
        <v>2.8</v>
      </c>
      <c r="V2742" s="203">
        <v>3.6</v>
      </c>
      <c r="W2742" s="203">
        <v>4.64</v>
      </c>
      <c r="X2742" s="203">
        <v>5.65</v>
      </c>
      <c r="Y2742" s="203">
        <v>6.3</v>
      </c>
      <c r="Z2742" s="203">
        <v>6.69</v>
      </c>
      <c r="AA2742" s="203">
        <v>6.25</v>
      </c>
      <c r="AB2742" s="203">
        <v>5.59</v>
      </c>
      <c r="AC2742" s="203">
        <v>5.24</v>
      </c>
      <c r="AD2742" s="203">
        <v>4.49</v>
      </c>
      <c r="AE2742" s="203">
        <v>3.33</v>
      </c>
      <c r="AF2742" s="203">
        <v>2.54</v>
      </c>
      <c r="AG2742" s="179">
        <v>3.22651853640865</v>
      </c>
      <c r="AH2742" s="179">
        <v>4.14838097538254</v>
      </c>
      <c r="AI2742" s="179">
        <v>5.34680214604861</v>
      </c>
      <c r="AJ2742" s="179">
        <v>6.51065347525316</v>
      </c>
      <c r="AK2742" s="179">
        <v>7.25966670691945</v>
      </c>
      <c r="AL2742" s="179">
        <v>7.70907464591923</v>
      </c>
      <c r="AM2742" s="179">
        <v>7.20205030448358</v>
      </c>
      <c r="AN2742" s="179">
        <v>6.44151379233012</v>
      </c>
      <c r="AO2742" s="179">
        <v>6.03819897527904</v>
      </c>
      <c r="AP2742" s="179">
        <v>5.17395293874101</v>
      </c>
      <c r="AQ2742" s="179">
        <v>3.83725240222885</v>
      </c>
      <c r="AR2742" s="179">
        <v>2.92691324374213</v>
      </c>
      <c r="AS2742" s="177">
        <v>0.8</v>
      </c>
      <c r="AT2742" s="180">
        <v>1.09563491825589</v>
      </c>
      <c r="AU2742" s="181">
        <v>2735</v>
      </c>
    </row>
    <row r="2743" customHeight="1" spans="1:47">
      <c r="A2743" s="184" t="s">
        <v>3056</v>
      </c>
      <c r="B2743" s="185" t="s">
        <v>3109</v>
      </c>
      <c r="C2743" s="237" t="s">
        <v>3114</v>
      </c>
      <c r="D2743" s="186">
        <v>0</v>
      </c>
      <c r="E2743" s="186">
        <v>0.65</v>
      </c>
      <c r="F2743" s="186" t="s">
        <v>160</v>
      </c>
      <c r="G2743" s="186" t="s">
        <v>160</v>
      </c>
      <c r="H2743" s="186" t="s">
        <v>160</v>
      </c>
      <c r="I2743" s="186" t="s">
        <v>160</v>
      </c>
      <c r="J2743" s="186" t="s">
        <v>160</v>
      </c>
      <c r="K2743" s="186" t="s">
        <v>160</v>
      </c>
      <c r="L2743" s="171">
        <v>0.25</v>
      </c>
      <c r="M2743" s="172">
        <v>1347</v>
      </c>
      <c r="N2743" s="173">
        <v>80.18</v>
      </c>
      <c r="O2743" s="173">
        <v>37.07</v>
      </c>
      <c r="Q2743" s="175">
        <v>34.57</v>
      </c>
      <c r="S2743" s="174">
        <f t="shared" si="84"/>
        <v>1.409488</v>
      </c>
      <c r="T2743" s="177">
        <f t="shared" si="85"/>
        <v>-1</v>
      </c>
      <c r="U2743" s="203">
        <v>2.87</v>
      </c>
      <c r="V2743" s="203">
        <v>3.77</v>
      </c>
      <c r="W2743" s="203">
        <v>4.8</v>
      </c>
      <c r="X2743" s="203">
        <v>5.8</v>
      </c>
      <c r="Y2743" s="203">
        <v>6.47</v>
      </c>
      <c r="Z2743" s="203">
        <v>6.74</v>
      </c>
      <c r="AA2743" s="203">
        <v>6.2</v>
      </c>
      <c r="AB2743" s="203">
        <v>5.57</v>
      </c>
      <c r="AC2743" s="203">
        <v>5.24</v>
      </c>
      <c r="AD2743" s="203">
        <v>4.53</v>
      </c>
      <c r="AE2743" s="203">
        <v>3.33</v>
      </c>
      <c r="AF2743" s="203">
        <v>2.56</v>
      </c>
      <c r="AG2743" s="179">
        <v>3.29009257262211</v>
      </c>
      <c r="AH2743" s="179">
        <v>4.32182891943741</v>
      </c>
      <c r="AI2743" s="179">
        <v>5.50259384968159</v>
      </c>
      <c r="AJ2743" s="179">
        <v>6.64896756836525</v>
      </c>
      <c r="AK2743" s="179">
        <v>7.4170379598833</v>
      </c>
      <c r="AL2743" s="179">
        <v>7.72655886392789</v>
      </c>
      <c r="AM2743" s="179">
        <v>7.10751705583872</v>
      </c>
      <c r="AN2743" s="179">
        <v>6.38530161306801</v>
      </c>
      <c r="AO2743" s="179">
        <v>6.0069982859024</v>
      </c>
      <c r="AP2743" s="179">
        <v>5.193072945637</v>
      </c>
      <c r="AQ2743" s="179">
        <v>3.8174244832166</v>
      </c>
      <c r="AR2743" s="179">
        <v>2.93471671983018</v>
      </c>
      <c r="AS2743" s="177">
        <v>0.8</v>
      </c>
      <c r="AT2743" s="180">
        <v>1.12192814294135</v>
      </c>
      <c r="AU2743" s="181">
        <v>2736</v>
      </c>
    </row>
    <row r="2744" customHeight="1" spans="1:47">
      <c r="A2744" s="184" t="s">
        <v>3056</v>
      </c>
      <c r="B2744" s="185" t="s">
        <v>3109</v>
      </c>
      <c r="C2744" s="237" t="s">
        <v>3115</v>
      </c>
      <c r="D2744" s="186">
        <v>0</v>
      </c>
      <c r="E2744" s="186">
        <v>0.65</v>
      </c>
      <c r="F2744" s="186" t="s">
        <v>160</v>
      </c>
      <c r="G2744" s="186" t="s">
        <v>160</v>
      </c>
      <c r="H2744" s="186" t="s">
        <v>160</v>
      </c>
      <c r="I2744" s="186" t="s">
        <v>160</v>
      </c>
      <c r="J2744" s="186" t="s">
        <v>160</v>
      </c>
      <c r="K2744" s="186" t="s">
        <v>160</v>
      </c>
      <c r="L2744" s="171">
        <v>0.25</v>
      </c>
      <c r="M2744" s="172">
        <v>1391</v>
      </c>
      <c r="N2744" s="173">
        <v>80.8</v>
      </c>
      <c r="O2744" s="173">
        <v>37</v>
      </c>
      <c r="Q2744" s="175">
        <v>34.5</v>
      </c>
      <c r="S2744" s="174">
        <f t="shared" si="84"/>
        <v>1.409488</v>
      </c>
      <c r="T2744" s="177">
        <f t="shared" si="85"/>
        <v>-1</v>
      </c>
      <c r="U2744" s="203">
        <v>2.87</v>
      </c>
      <c r="V2744" s="203">
        <v>3.77</v>
      </c>
      <c r="W2744" s="203">
        <v>4.8</v>
      </c>
      <c r="X2744" s="203">
        <v>5.8</v>
      </c>
      <c r="Y2744" s="203">
        <v>6.47</v>
      </c>
      <c r="Z2744" s="203">
        <v>6.74</v>
      </c>
      <c r="AA2744" s="203">
        <v>6.2</v>
      </c>
      <c r="AB2744" s="203">
        <v>5.57</v>
      </c>
      <c r="AC2744" s="203">
        <v>5.24</v>
      </c>
      <c r="AD2744" s="203">
        <v>4.53</v>
      </c>
      <c r="AE2744" s="203">
        <v>3.33</v>
      </c>
      <c r="AF2744" s="203">
        <v>2.56</v>
      </c>
      <c r="AG2744" s="179">
        <v>3.28681836241245</v>
      </c>
      <c r="AH2744" s="179">
        <v>4.31752795341287</v>
      </c>
      <c r="AI2744" s="179">
        <v>5.49711781866891</v>
      </c>
      <c r="AJ2744" s="179">
        <v>6.64235069755826</v>
      </c>
      <c r="AK2744" s="179">
        <v>7.40965672641413</v>
      </c>
      <c r="AL2744" s="179">
        <v>7.71886960371426</v>
      </c>
      <c r="AM2744" s="179">
        <v>7.100443849114</v>
      </c>
      <c r="AN2744" s="179">
        <v>6.37894713541371</v>
      </c>
      <c r="AO2744" s="179">
        <v>6.00102028538022</v>
      </c>
      <c r="AP2744" s="179">
        <v>5.18790494136878</v>
      </c>
      <c r="AQ2744" s="179">
        <v>3.81362548670155</v>
      </c>
      <c r="AR2744" s="179">
        <v>2.93179616995675</v>
      </c>
      <c r="AS2744" s="177">
        <v>0.8</v>
      </c>
      <c r="AT2744" s="180">
        <v>1.12192814294135</v>
      </c>
      <c r="AU2744" s="181">
        <v>2737</v>
      </c>
    </row>
    <row r="2745" customHeight="1" spans="1:47">
      <c r="A2745" s="184" t="s">
        <v>3056</v>
      </c>
      <c r="B2745" s="185" t="s">
        <v>3109</v>
      </c>
      <c r="C2745" s="237" t="s">
        <v>3116</v>
      </c>
      <c r="D2745" s="186">
        <v>0</v>
      </c>
      <c r="E2745" s="186">
        <v>0.65</v>
      </c>
      <c r="F2745" s="186" t="s">
        <v>160</v>
      </c>
      <c r="G2745" s="186" t="s">
        <v>160</v>
      </c>
      <c r="H2745" s="186" t="s">
        <v>160</v>
      </c>
      <c r="I2745" s="186" t="s">
        <v>160</v>
      </c>
      <c r="J2745" s="186" t="s">
        <v>160</v>
      </c>
      <c r="K2745" s="186" t="s">
        <v>160</v>
      </c>
      <c r="L2745" s="171">
        <v>0.25</v>
      </c>
      <c r="M2745" s="172">
        <v>1431</v>
      </c>
      <c r="N2745" s="173">
        <v>81.67</v>
      </c>
      <c r="O2745" s="173">
        <v>36.85</v>
      </c>
      <c r="Q2745" s="175">
        <v>36.35</v>
      </c>
      <c r="S2745" s="174">
        <f t="shared" si="84"/>
        <v>1.391016</v>
      </c>
      <c r="T2745" s="177">
        <f t="shared" si="85"/>
        <v>-1</v>
      </c>
      <c r="U2745" s="203">
        <v>3</v>
      </c>
      <c r="V2745" s="203">
        <v>3.84</v>
      </c>
      <c r="W2745" s="203">
        <v>4.96</v>
      </c>
      <c r="X2745" s="203">
        <v>5.81</v>
      </c>
      <c r="Y2745" s="203">
        <v>6.2</v>
      </c>
      <c r="Z2745" s="203">
        <v>6.13</v>
      </c>
      <c r="AA2745" s="203">
        <v>5.64</v>
      </c>
      <c r="AB2745" s="203">
        <v>5.29</v>
      </c>
      <c r="AC2745" s="203">
        <v>5.21</v>
      </c>
      <c r="AD2745" s="203">
        <v>4.68</v>
      </c>
      <c r="AE2745" s="203">
        <v>3.59</v>
      </c>
      <c r="AF2745" s="203">
        <v>2.78</v>
      </c>
      <c r="AG2745" s="179">
        <v>3.49516037198709</v>
      </c>
      <c r="AH2745" s="179">
        <v>4.47380527614348</v>
      </c>
      <c r="AI2745" s="179">
        <v>5.778665148352</v>
      </c>
      <c r="AJ2745" s="179">
        <v>6.76896058708167</v>
      </c>
      <c r="AK2745" s="179">
        <v>7.22333143544</v>
      </c>
      <c r="AL2745" s="179">
        <v>7.14177769342696</v>
      </c>
      <c r="AM2745" s="179">
        <v>6.57090149933574</v>
      </c>
      <c r="AN2745" s="179">
        <v>6.16313278927058</v>
      </c>
      <c r="AO2745" s="179">
        <v>6.06992851268425</v>
      </c>
      <c r="AP2745" s="179">
        <v>5.45245018029987</v>
      </c>
      <c r="AQ2745" s="179">
        <v>4.18254191181122</v>
      </c>
      <c r="AR2745" s="179">
        <v>3.23884861137471</v>
      </c>
      <c r="AS2745" s="177">
        <v>0.8</v>
      </c>
      <c r="AT2745" s="180">
        <v>1.12214610175705</v>
      </c>
      <c r="AU2745" s="181">
        <v>2738</v>
      </c>
    </row>
    <row r="2746" customHeight="1" spans="1:47">
      <c r="A2746" s="184" t="s">
        <v>3056</v>
      </c>
      <c r="B2746" s="185" t="s">
        <v>3109</v>
      </c>
      <c r="C2746" s="237" t="s">
        <v>3117</v>
      </c>
      <c r="D2746" s="186">
        <v>0</v>
      </c>
      <c r="E2746" s="186">
        <v>0.65</v>
      </c>
      <c r="F2746" s="186" t="s">
        <v>160</v>
      </c>
      <c r="G2746" s="186" t="s">
        <v>160</v>
      </c>
      <c r="H2746" s="186" t="s">
        <v>160</v>
      </c>
      <c r="I2746" s="186" t="s">
        <v>160</v>
      </c>
      <c r="J2746" s="186" t="s">
        <v>160</v>
      </c>
      <c r="K2746" s="186" t="s">
        <v>160</v>
      </c>
      <c r="L2746" s="171">
        <v>0.25</v>
      </c>
      <c r="M2746" s="172">
        <v>1418</v>
      </c>
      <c r="N2746" s="173">
        <v>82.68</v>
      </c>
      <c r="O2746" s="173">
        <v>37.07</v>
      </c>
      <c r="Q2746" s="175">
        <v>35.17</v>
      </c>
      <c r="S2746" s="174">
        <f t="shared" si="84"/>
        <v>1.421032</v>
      </c>
      <c r="T2746" s="177">
        <f t="shared" si="85"/>
        <v>-1</v>
      </c>
      <c r="U2746" s="203">
        <v>2.96</v>
      </c>
      <c r="V2746" s="203">
        <v>3.9</v>
      </c>
      <c r="W2746" s="203">
        <v>4.97</v>
      </c>
      <c r="X2746" s="203">
        <v>5.98</v>
      </c>
      <c r="Y2746" s="203">
        <v>6.45</v>
      </c>
      <c r="Z2746" s="203">
        <v>6.59</v>
      </c>
      <c r="AA2746" s="203">
        <v>6.06</v>
      </c>
      <c r="AB2746" s="203">
        <v>5.66</v>
      </c>
      <c r="AC2746" s="203">
        <v>5.24</v>
      </c>
      <c r="AD2746" s="203">
        <v>4.57</v>
      </c>
      <c r="AE2746" s="203">
        <v>3.36</v>
      </c>
      <c r="AF2746" s="203">
        <v>2.62</v>
      </c>
      <c r="AG2746" s="179">
        <v>3.41392587922017</v>
      </c>
      <c r="AH2746" s="179">
        <v>4.49807801654009</v>
      </c>
      <c r="AI2746" s="179">
        <v>5.73216608774468</v>
      </c>
      <c r="AJ2746" s="179">
        <v>6.89705295869481</v>
      </c>
      <c r="AK2746" s="179">
        <v>7.43912902735477</v>
      </c>
      <c r="AL2746" s="179">
        <v>7.60059849461518</v>
      </c>
      <c r="AM2746" s="179">
        <v>6.98932122570076</v>
      </c>
      <c r="AN2746" s="179">
        <v>6.52797989067101</v>
      </c>
      <c r="AO2746" s="179">
        <v>6.04357148888976</v>
      </c>
      <c r="AP2746" s="179">
        <v>5.27082475271493</v>
      </c>
      <c r="AQ2746" s="179">
        <v>3.87526721424992</v>
      </c>
      <c r="AR2746" s="179">
        <v>3.02178574444488</v>
      </c>
      <c r="AS2746" s="177">
        <v>0.8</v>
      </c>
      <c r="AT2746" s="180">
        <v>1.11798213634707</v>
      </c>
      <c r="AU2746" s="181">
        <v>2739</v>
      </c>
    </row>
    <row r="2747" customHeight="1" spans="1:47">
      <c r="A2747" s="184" t="s">
        <v>3056</v>
      </c>
      <c r="B2747" s="185" t="s">
        <v>3118</v>
      </c>
      <c r="C2747" s="237" t="s">
        <v>3119</v>
      </c>
      <c r="D2747" s="186">
        <v>0</v>
      </c>
      <c r="E2747" s="186">
        <v>0.55</v>
      </c>
      <c r="F2747" s="186" t="s">
        <v>160</v>
      </c>
      <c r="G2747" s="186" t="s">
        <v>160</v>
      </c>
      <c r="H2747" s="186" t="s">
        <v>160</v>
      </c>
      <c r="I2747" s="186" t="s">
        <v>160</v>
      </c>
      <c r="J2747" s="186" t="s">
        <v>160</v>
      </c>
      <c r="K2747" s="186" t="s">
        <v>160</v>
      </c>
      <c r="L2747" s="171">
        <v>0.25</v>
      </c>
      <c r="M2747" s="172">
        <v>887</v>
      </c>
      <c r="N2747" s="173">
        <v>88.13</v>
      </c>
      <c r="O2747" s="173">
        <v>47.85</v>
      </c>
      <c r="Q2747" s="175">
        <v>41.95</v>
      </c>
      <c r="S2747" s="174">
        <f t="shared" si="84"/>
        <v>1.207672</v>
      </c>
      <c r="T2747" s="177">
        <f t="shared" si="85"/>
        <v>-1</v>
      </c>
      <c r="U2747" s="203">
        <v>1.65</v>
      </c>
      <c r="V2747" s="203">
        <v>2.64</v>
      </c>
      <c r="W2747" s="203">
        <v>4.01</v>
      </c>
      <c r="X2747" s="203">
        <v>5.37</v>
      </c>
      <c r="Y2747" s="203">
        <v>6.58</v>
      </c>
      <c r="Z2747" s="203">
        <v>6.79</v>
      </c>
      <c r="AA2747" s="203">
        <v>6.13</v>
      </c>
      <c r="AB2747" s="203">
        <v>5.58</v>
      </c>
      <c r="AC2747" s="203">
        <v>4.54</v>
      </c>
      <c r="AD2747" s="203">
        <v>3.12</v>
      </c>
      <c r="AE2747" s="203">
        <v>1.84</v>
      </c>
      <c r="AF2747" s="203">
        <v>1.3</v>
      </c>
      <c r="AS2747" s="177">
        <v>0.8</v>
      </c>
      <c r="AT2747" s="180">
        <v>1.11632977538855</v>
      </c>
      <c r="AU2747" s="181">
        <v>2740</v>
      </c>
    </row>
    <row r="2748" customHeight="1" spans="1:47">
      <c r="A2748" s="184" t="s">
        <v>3056</v>
      </c>
      <c r="B2748" s="185" t="s">
        <v>3118</v>
      </c>
      <c r="C2748" s="237" t="s">
        <v>3120</v>
      </c>
      <c r="D2748" s="186">
        <v>0</v>
      </c>
      <c r="E2748" s="186">
        <v>0.55</v>
      </c>
      <c r="F2748" s="186" t="s">
        <v>160</v>
      </c>
      <c r="G2748" s="186" t="s">
        <v>160</v>
      </c>
      <c r="H2748" s="186" t="s">
        <v>160</v>
      </c>
      <c r="I2748" s="186" t="s">
        <v>160</v>
      </c>
      <c r="J2748" s="186" t="s">
        <v>160</v>
      </c>
      <c r="K2748" s="186" t="s">
        <v>160</v>
      </c>
      <c r="L2748" s="171">
        <v>0.25</v>
      </c>
      <c r="M2748" s="172">
        <v>471</v>
      </c>
      <c r="N2748" s="173">
        <v>86.85</v>
      </c>
      <c r="O2748" s="173">
        <v>47.7</v>
      </c>
      <c r="Q2748" s="175">
        <v>41.4</v>
      </c>
      <c r="S2748" s="174">
        <f t="shared" si="84"/>
        <v>1.14428</v>
      </c>
      <c r="T2748" s="177">
        <f t="shared" si="85"/>
        <v>-1</v>
      </c>
      <c r="U2748" s="203">
        <v>1.58</v>
      </c>
      <c r="V2748" s="203">
        <v>2.48</v>
      </c>
      <c r="W2748" s="203">
        <v>3.91</v>
      </c>
      <c r="X2748" s="203">
        <v>5.24</v>
      </c>
      <c r="Y2748" s="203">
        <v>6.18</v>
      </c>
      <c r="Z2748" s="203">
        <v>6.31</v>
      </c>
      <c r="AA2748" s="203">
        <v>5.69</v>
      </c>
      <c r="AB2748" s="203">
        <v>5.23</v>
      </c>
      <c r="AC2748" s="203">
        <v>4.33</v>
      </c>
      <c r="AD2748" s="203">
        <v>2.96</v>
      </c>
      <c r="AE2748" s="203">
        <v>1.78</v>
      </c>
      <c r="AF2748" s="203">
        <v>1.26</v>
      </c>
      <c r="AS2748" s="177">
        <v>0.8</v>
      </c>
      <c r="AT2748" s="180">
        <v>1.11899560614842</v>
      </c>
      <c r="AU2748" s="181">
        <v>2741</v>
      </c>
    </row>
    <row r="2749" customHeight="1" spans="1:47">
      <c r="A2749" s="184" t="s">
        <v>3056</v>
      </c>
      <c r="B2749" s="185" t="s">
        <v>3118</v>
      </c>
      <c r="C2749" s="237" t="s">
        <v>3121</v>
      </c>
      <c r="D2749" s="186">
        <v>0</v>
      </c>
      <c r="E2749" s="186">
        <v>0.55</v>
      </c>
      <c r="F2749" s="186" t="s">
        <v>160</v>
      </c>
      <c r="G2749" s="186" t="s">
        <v>160</v>
      </c>
      <c r="H2749" s="186" t="s">
        <v>160</v>
      </c>
      <c r="I2749" s="186" t="s">
        <v>160</v>
      </c>
      <c r="J2749" s="186" t="s">
        <v>160</v>
      </c>
      <c r="K2749" s="186" t="s">
        <v>160</v>
      </c>
      <c r="L2749" s="171">
        <v>0.25</v>
      </c>
      <c r="M2749" s="172">
        <v>804</v>
      </c>
      <c r="N2749" s="173">
        <v>89.52</v>
      </c>
      <c r="O2749" s="173">
        <v>47</v>
      </c>
      <c r="Q2749" s="175">
        <v>40.4</v>
      </c>
      <c r="S2749" s="174">
        <f t="shared" si="84"/>
        <v>1.207672</v>
      </c>
      <c r="T2749" s="177">
        <f t="shared" si="85"/>
        <v>-1</v>
      </c>
      <c r="U2749" s="203">
        <v>1.65</v>
      </c>
      <c r="V2749" s="203">
        <v>2.64</v>
      </c>
      <c r="W2749" s="203">
        <v>4.01</v>
      </c>
      <c r="X2749" s="203">
        <v>5.37</v>
      </c>
      <c r="Y2749" s="203">
        <v>6.58</v>
      </c>
      <c r="Z2749" s="203">
        <v>6.79</v>
      </c>
      <c r="AA2749" s="203">
        <v>6.13</v>
      </c>
      <c r="AB2749" s="203">
        <v>5.58</v>
      </c>
      <c r="AC2749" s="203">
        <v>4.54</v>
      </c>
      <c r="AD2749" s="203">
        <v>3.12</v>
      </c>
      <c r="AE2749" s="203">
        <v>1.84</v>
      </c>
      <c r="AF2749" s="203">
        <v>1.3</v>
      </c>
      <c r="AS2749" s="177">
        <v>0.8</v>
      </c>
      <c r="AT2749" s="180">
        <v>1.1134140215134</v>
      </c>
      <c r="AU2749" s="181">
        <v>2742</v>
      </c>
    </row>
    <row r="2750" customHeight="1" spans="1:47">
      <c r="A2750" s="184" t="s">
        <v>3056</v>
      </c>
      <c r="B2750" s="185" t="s">
        <v>3118</v>
      </c>
      <c r="C2750" s="237" t="s">
        <v>3122</v>
      </c>
      <c r="D2750" s="186">
        <v>0</v>
      </c>
      <c r="E2750" s="186">
        <v>0.55</v>
      </c>
      <c r="F2750" s="186" t="s">
        <v>160</v>
      </c>
      <c r="G2750" s="186" t="s">
        <v>160</v>
      </c>
      <c r="H2750" s="186" t="s">
        <v>160</v>
      </c>
      <c r="I2750" s="186" t="s">
        <v>160</v>
      </c>
      <c r="J2750" s="186" t="s">
        <v>160</v>
      </c>
      <c r="K2750" s="186" t="s">
        <v>160</v>
      </c>
      <c r="L2750" s="171">
        <v>0.25</v>
      </c>
      <c r="M2750" s="172">
        <v>497</v>
      </c>
      <c r="N2750" s="173">
        <v>87.5</v>
      </c>
      <c r="O2750" s="173">
        <v>47.12</v>
      </c>
      <c r="Q2750" s="175">
        <v>40.32</v>
      </c>
      <c r="S2750" s="174">
        <f t="shared" si="84"/>
        <v>1.14428</v>
      </c>
      <c r="T2750" s="177">
        <f t="shared" si="85"/>
        <v>-1</v>
      </c>
      <c r="U2750" s="203">
        <v>1.58</v>
      </c>
      <c r="V2750" s="203">
        <v>2.48</v>
      </c>
      <c r="W2750" s="203">
        <v>3.91</v>
      </c>
      <c r="X2750" s="203">
        <v>5.24</v>
      </c>
      <c r="Y2750" s="203">
        <v>6.18</v>
      </c>
      <c r="Z2750" s="203">
        <v>6.31</v>
      </c>
      <c r="AA2750" s="203">
        <v>5.69</v>
      </c>
      <c r="AB2750" s="203">
        <v>5.23</v>
      </c>
      <c r="AC2750" s="203">
        <v>4.33</v>
      </c>
      <c r="AD2750" s="203">
        <v>2.96</v>
      </c>
      <c r="AE2750" s="203">
        <v>1.78</v>
      </c>
      <c r="AF2750" s="203">
        <v>1.26</v>
      </c>
      <c r="AS2750" s="177">
        <v>0.8</v>
      </c>
      <c r="AT2750" s="180">
        <v>1.10768468124219</v>
      </c>
      <c r="AU2750" s="181">
        <v>2743</v>
      </c>
    </row>
    <row r="2751" customHeight="1" spans="1:47">
      <c r="A2751" s="184" t="s">
        <v>3056</v>
      </c>
      <c r="B2751" s="185" t="s">
        <v>3118</v>
      </c>
      <c r="C2751" s="237" t="s">
        <v>3123</v>
      </c>
      <c r="D2751" s="186">
        <v>0</v>
      </c>
      <c r="E2751" s="186">
        <v>0.55</v>
      </c>
      <c r="F2751" s="186" t="s">
        <v>160</v>
      </c>
      <c r="G2751" s="186" t="s">
        <v>160</v>
      </c>
      <c r="H2751" s="186" t="s">
        <v>160</v>
      </c>
      <c r="I2751" s="186" t="s">
        <v>160</v>
      </c>
      <c r="J2751" s="186" t="s">
        <v>160</v>
      </c>
      <c r="K2751" s="186" t="s">
        <v>160</v>
      </c>
      <c r="L2751" s="171">
        <v>0.25</v>
      </c>
      <c r="M2751" s="172">
        <v>535</v>
      </c>
      <c r="N2751" s="173">
        <v>86.42</v>
      </c>
      <c r="O2751" s="173">
        <v>48.07</v>
      </c>
      <c r="Q2751" s="175">
        <v>41.17</v>
      </c>
      <c r="S2751" s="174">
        <f t="shared" si="84"/>
        <v>1.145672</v>
      </c>
      <c r="T2751" s="177">
        <f t="shared" si="85"/>
        <v>-1</v>
      </c>
      <c r="U2751" s="203">
        <v>1.57</v>
      </c>
      <c r="V2751" s="203">
        <v>2.5</v>
      </c>
      <c r="W2751" s="203">
        <v>3.75</v>
      </c>
      <c r="X2751" s="203">
        <v>4.76</v>
      </c>
      <c r="Y2751" s="203">
        <v>6.02</v>
      </c>
      <c r="Z2751" s="203">
        <v>6.59</v>
      </c>
      <c r="AA2751" s="203">
        <v>6.18</v>
      </c>
      <c r="AB2751" s="203">
        <v>5.52</v>
      </c>
      <c r="AC2751" s="203">
        <v>4.39</v>
      </c>
      <c r="AD2751" s="203">
        <v>2.81</v>
      </c>
      <c r="AE2751" s="203">
        <v>1.67</v>
      </c>
      <c r="AF2751" s="203">
        <v>1.24</v>
      </c>
      <c r="AS2751" s="177">
        <v>0.8</v>
      </c>
      <c r="AT2751" s="180">
        <v>1.10753155630595</v>
      </c>
      <c r="AU2751" s="181">
        <v>2744</v>
      </c>
    </row>
    <row r="2752" customHeight="1" spans="1:47">
      <c r="A2752" s="184" t="s">
        <v>3056</v>
      </c>
      <c r="B2752" s="185" t="s">
        <v>3118</v>
      </c>
      <c r="C2752" s="237" t="s">
        <v>3124</v>
      </c>
      <c r="D2752" s="186">
        <v>0</v>
      </c>
      <c r="E2752" s="186">
        <v>0.55</v>
      </c>
      <c r="F2752" s="186" t="s">
        <v>160</v>
      </c>
      <c r="G2752" s="186" t="s">
        <v>160</v>
      </c>
      <c r="H2752" s="186" t="s">
        <v>160</v>
      </c>
      <c r="I2752" s="186" t="s">
        <v>160</v>
      </c>
      <c r="J2752" s="186" t="s">
        <v>160</v>
      </c>
      <c r="K2752" s="186" t="s">
        <v>160</v>
      </c>
      <c r="L2752" s="171">
        <v>0.25</v>
      </c>
      <c r="M2752" s="172">
        <v>1218</v>
      </c>
      <c r="N2752" s="173">
        <v>90.38</v>
      </c>
      <c r="O2752" s="173">
        <v>46.67</v>
      </c>
      <c r="Q2752" s="175">
        <v>42.37</v>
      </c>
      <c r="S2752" s="174">
        <f t="shared" si="84"/>
        <v>1.256128</v>
      </c>
      <c r="T2752" s="177">
        <f t="shared" si="85"/>
        <v>-1</v>
      </c>
      <c r="U2752" s="203">
        <v>1.95</v>
      </c>
      <c r="V2752" s="203">
        <v>2.98</v>
      </c>
      <c r="W2752" s="203">
        <v>4.25</v>
      </c>
      <c r="X2752" s="203">
        <v>5.39</v>
      </c>
      <c r="Y2752" s="203">
        <v>6.56</v>
      </c>
      <c r="Z2752" s="203">
        <v>6.77</v>
      </c>
      <c r="AA2752" s="203">
        <v>6.23</v>
      </c>
      <c r="AB2752" s="203">
        <v>5.77</v>
      </c>
      <c r="AC2752" s="203">
        <v>4.75</v>
      </c>
      <c r="AD2752" s="203">
        <v>3.3</v>
      </c>
      <c r="AE2752" s="203">
        <v>2.04</v>
      </c>
      <c r="AF2752" s="203">
        <v>1.56</v>
      </c>
      <c r="AS2752" s="177">
        <v>0.8</v>
      </c>
      <c r="AT2752" s="180">
        <v>1.11468804540911</v>
      </c>
      <c r="AU2752" s="181">
        <v>2745</v>
      </c>
    </row>
    <row r="2753" customHeight="1" spans="1:47">
      <c r="A2753" s="184" t="s">
        <v>3056</v>
      </c>
      <c r="B2753" s="185" t="s">
        <v>3118</v>
      </c>
      <c r="C2753" s="237" t="s">
        <v>3125</v>
      </c>
      <c r="D2753" s="186">
        <v>0</v>
      </c>
      <c r="E2753" s="186">
        <v>0.55</v>
      </c>
      <c r="F2753" s="186" t="s">
        <v>160</v>
      </c>
      <c r="G2753" s="186" t="s">
        <v>160</v>
      </c>
      <c r="H2753" s="186" t="s">
        <v>160</v>
      </c>
      <c r="I2753" s="186" t="s">
        <v>160</v>
      </c>
      <c r="J2753" s="186" t="s">
        <v>160</v>
      </c>
      <c r="K2753" s="186" t="s">
        <v>160</v>
      </c>
      <c r="L2753" s="171">
        <v>0.25</v>
      </c>
      <c r="M2753" s="172">
        <v>967</v>
      </c>
      <c r="N2753" s="173">
        <v>85.88</v>
      </c>
      <c r="O2753" s="173">
        <v>47.43</v>
      </c>
      <c r="Q2753" s="175">
        <v>39.13</v>
      </c>
      <c r="S2753" s="174">
        <f t="shared" si="84"/>
        <v>1.100936</v>
      </c>
      <c r="T2753" s="177">
        <f t="shared" si="85"/>
        <v>-1</v>
      </c>
      <c r="U2753" s="203">
        <v>1.43</v>
      </c>
      <c r="V2753" s="203">
        <v>2.27</v>
      </c>
      <c r="W2753" s="203">
        <v>3.52</v>
      </c>
      <c r="X2753" s="203">
        <v>4.81</v>
      </c>
      <c r="Y2753" s="203">
        <v>5.84</v>
      </c>
      <c r="Z2753" s="203">
        <v>6.24</v>
      </c>
      <c r="AA2753" s="203">
        <v>5.78</v>
      </c>
      <c r="AB2753" s="203">
        <v>5.37</v>
      </c>
      <c r="AC2753" s="203">
        <v>4.29</v>
      </c>
      <c r="AD2753" s="203">
        <v>2.81</v>
      </c>
      <c r="AE2753" s="203">
        <v>1.64</v>
      </c>
      <c r="AF2753" s="203">
        <v>1.16</v>
      </c>
      <c r="AS2753" s="177">
        <v>0.8</v>
      </c>
      <c r="AT2753" s="180">
        <v>1.11420158550396</v>
      </c>
      <c r="AU2753" s="181">
        <v>2746</v>
      </c>
    </row>
    <row r="2754" customHeight="1" spans="1:47">
      <c r="A2754" s="184" t="s">
        <v>3056</v>
      </c>
      <c r="B2754" s="185" t="s">
        <v>3126</v>
      </c>
      <c r="C2754" s="237" t="s">
        <v>3127</v>
      </c>
      <c r="D2754" s="186">
        <v>0</v>
      </c>
      <c r="E2754" s="186">
        <v>0.55</v>
      </c>
      <c r="F2754" s="186" t="s">
        <v>160</v>
      </c>
      <c r="G2754" s="186" t="s">
        <v>160</v>
      </c>
      <c r="H2754" s="186" t="s">
        <v>160</v>
      </c>
      <c r="I2754" s="186" t="s">
        <v>160</v>
      </c>
      <c r="J2754" s="186" t="s">
        <v>160</v>
      </c>
      <c r="K2754" s="186" t="s">
        <v>160</v>
      </c>
      <c r="L2754" s="171">
        <v>0.25</v>
      </c>
      <c r="M2754" s="172">
        <v>548</v>
      </c>
      <c r="N2754" s="173">
        <v>82.98</v>
      </c>
      <c r="O2754" s="173">
        <v>46.75</v>
      </c>
      <c r="Q2754" s="175">
        <v>39.15</v>
      </c>
      <c r="S2754" s="174">
        <f t="shared" si="84"/>
        <v>1.179448</v>
      </c>
      <c r="T2754" s="177">
        <f t="shared" si="85"/>
        <v>-1</v>
      </c>
      <c r="U2754" s="203">
        <v>1.54</v>
      </c>
      <c r="V2754" s="203">
        <v>2.47</v>
      </c>
      <c r="W2754" s="203">
        <v>3.73</v>
      </c>
      <c r="X2754" s="203">
        <v>5.19</v>
      </c>
      <c r="Y2754" s="203">
        <v>6.23</v>
      </c>
      <c r="Z2754" s="203">
        <v>6.77</v>
      </c>
      <c r="AA2754" s="203">
        <v>6.13</v>
      </c>
      <c r="AB2754" s="203">
        <v>5.6</v>
      </c>
      <c r="AC2754" s="203">
        <v>4.59</v>
      </c>
      <c r="AD2754" s="203">
        <v>3.05</v>
      </c>
      <c r="AE2754" s="203">
        <v>1.82</v>
      </c>
      <c r="AF2754" s="203">
        <v>1.27</v>
      </c>
      <c r="AG2754" s="179">
        <v>1.84267067306062</v>
      </c>
      <c r="AH2754" s="179">
        <v>2.95545231328554</v>
      </c>
      <c r="AI2754" s="179">
        <v>4.46309195488059</v>
      </c>
      <c r="AJ2754" s="179">
        <v>6.2100394760939</v>
      </c>
      <c r="AK2754" s="179">
        <v>7.45444045010887</v>
      </c>
      <c r="AL2754" s="179">
        <v>8.10057172507817</v>
      </c>
      <c r="AM2754" s="179">
        <v>7.33478651029973</v>
      </c>
      <c r="AN2754" s="179">
        <v>6.70062062931134</v>
      </c>
      <c r="AO2754" s="179">
        <v>5.49211583723912</v>
      </c>
      <c r="AP2754" s="179">
        <v>3.6494451641785</v>
      </c>
      <c r="AQ2754" s="179">
        <v>2.17770170452619</v>
      </c>
      <c r="AR2754" s="179">
        <v>1.51960503557596</v>
      </c>
      <c r="AS2754" s="177">
        <v>0.8</v>
      </c>
      <c r="AT2754" s="180">
        <v>1.10218529572752</v>
      </c>
      <c r="AU2754" s="181">
        <v>2747</v>
      </c>
    </row>
    <row r="2755" customHeight="1" spans="1:47">
      <c r="A2755" s="184" t="s">
        <v>3056</v>
      </c>
      <c r="B2755" s="185" t="s">
        <v>3126</v>
      </c>
      <c r="C2755" s="237" t="s">
        <v>3128</v>
      </c>
      <c r="D2755" s="186">
        <v>0</v>
      </c>
      <c r="E2755" s="186">
        <v>0.55</v>
      </c>
      <c r="F2755" s="186" t="s">
        <v>160</v>
      </c>
      <c r="G2755" s="186" t="s">
        <v>160</v>
      </c>
      <c r="H2755" s="186" t="s">
        <v>160</v>
      </c>
      <c r="I2755" s="186" t="s">
        <v>160</v>
      </c>
      <c r="J2755" s="186" t="s">
        <v>160</v>
      </c>
      <c r="K2755" s="186" t="s">
        <v>160</v>
      </c>
      <c r="L2755" s="171">
        <v>0.25</v>
      </c>
      <c r="M2755" s="172">
        <v>464</v>
      </c>
      <c r="N2755" s="173">
        <v>84.68</v>
      </c>
      <c r="O2755" s="173">
        <v>44.43</v>
      </c>
      <c r="Q2755" s="175">
        <v>38.93</v>
      </c>
      <c r="S2755" s="174">
        <f t="shared" si="84"/>
        <v>1.153912</v>
      </c>
      <c r="T2755" s="177">
        <f t="shared" si="85"/>
        <v>-1</v>
      </c>
      <c r="U2755" s="203">
        <v>1.89</v>
      </c>
      <c r="V2755" s="203">
        <v>2.79</v>
      </c>
      <c r="W2755" s="203">
        <v>3.88</v>
      </c>
      <c r="X2755" s="203">
        <v>5.02</v>
      </c>
      <c r="Y2755" s="203">
        <v>5.79</v>
      </c>
      <c r="Z2755" s="203">
        <v>6.03</v>
      </c>
      <c r="AA2755" s="203">
        <v>5.63</v>
      </c>
      <c r="AB2755" s="203">
        <v>5.22</v>
      </c>
      <c r="AC2755" s="203">
        <v>4.29</v>
      </c>
      <c r="AD2755" s="203">
        <v>3.18</v>
      </c>
      <c r="AE2755" s="203">
        <v>2.06</v>
      </c>
      <c r="AF2755" s="203">
        <v>1.58</v>
      </c>
      <c r="AG2755" s="179">
        <v>2.24944841547709</v>
      </c>
      <c r="AH2755" s="179">
        <v>3.32061432760904</v>
      </c>
      <c r="AI2755" s="179">
        <v>4.61791526563551</v>
      </c>
      <c r="AJ2755" s="179">
        <v>5.97472542100264</v>
      </c>
      <c r="AK2755" s="179">
        <v>6.89116736804886</v>
      </c>
      <c r="AL2755" s="179">
        <v>7.17681161128405</v>
      </c>
      <c r="AM2755" s="179">
        <v>6.70073787255874</v>
      </c>
      <c r="AN2755" s="179">
        <v>6.2127622903653</v>
      </c>
      <c r="AO2755" s="179">
        <v>5.10589084782895</v>
      </c>
      <c r="AP2755" s="179">
        <v>3.78478622286622</v>
      </c>
      <c r="AQ2755" s="179">
        <v>2.45177975443535</v>
      </c>
      <c r="AR2755" s="179">
        <v>1.88049126796498</v>
      </c>
      <c r="AS2755" s="177">
        <v>0.8</v>
      </c>
      <c r="AT2755" s="180">
        <v>1.11553374009837</v>
      </c>
      <c r="AU2755" s="181">
        <v>2748</v>
      </c>
    </row>
    <row r="2756" customHeight="1" spans="1:47">
      <c r="A2756" s="184" t="s">
        <v>3056</v>
      </c>
      <c r="B2756" s="185" t="s">
        <v>3126</v>
      </c>
      <c r="C2756" s="237" t="s">
        <v>3129</v>
      </c>
      <c r="D2756" s="186">
        <v>0</v>
      </c>
      <c r="E2756" s="186">
        <v>0.55</v>
      </c>
      <c r="F2756" s="186" t="s">
        <v>160</v>
      </c>
      <c r="G2756" s="186" t="s">
        <v>160</v>
      </c>
      <c r="H2756" s="186" t="s">
        <v>160</v>
      </c>
      <c r="I2756" s="186" t="s">
        <v>160</v>
      </c>
      <c r="J2756" s="186" t="s">
        <v>160</v>
      </c>
      <c r="K2756" s="186" t="s">
        <v>160</v>
      </c>
      <c r="L2756" s="171">
        <v>0.25</v>
      </c>
      <c r="M2756" s="172">
        <v>520</v>
      </c>
      <c r="N2756" s="173">
        <v>83.63</v>
      </c>
      <c r="O2756" s="173">
        <v>46.53</v>
      </c>
      <c r="Q2756" s="175">
        <v>38.73</v>
      </c>
      <c r="S2756" s="174">
        <f t="shared" si="84"/>
        <v>1.179448</v>
      </c>
      <c r="T2756" s="177">
        <f t="shared" si="85"/>
        <v>-1</v>
      </c>
      <c r="U2756" s="203">
        <v>1.54</v>
      </c>
      <c r="V2756" s="203">
        <v>2.47</v>
      </c>
      <c r="W2756" s="203">
        <v>3.73</v>
      </c>
      <c r="X2756" s="203">
        <v>5.19</v>
      </c>
      <c r="Y2756" s="203">
        <v>6.23</v>
      </c>
      <c r="Z2756" s="203">
        <v>6.77</v>
      </c>
      <c r="AA2756" s="203">
        <v>6.13</v>
      </c>
      <c r="AB2756" s="203">
        <v>5.6</v>
      </c>
      <c r="AC2756" s="203">
        <v>4.59</v>
      </c>
      <c r="AD2756" s="203">
        <v>3.05</v>
      </c>
      <c r="AE2756" s="203">
        <v>1.82</v>
      </c>
      <c r="AF2756" s="203">
        <v>1.27</v>
      </c>
      <c r="AG2756" s="179">
        <v>1.83431422156806</v>
      </c>
      <c r="AH2756" s="179">
        <v>2.94204943329422</v>
      </c>
      <c r="AI2756" s="179">
        <v>4.44285197821354</v>
      </c>
      <c r="AJ2756" s="179">
        <v>6.18187714931053</v>
      </c>
      <c r="AK2756" s="179">
        <v>7.42063480543441</v>
      </c>
      <c r="AL2756" s="179">
        <v>8.06383589611412</v>
      </c>
      <c r="AM2756" s="179">
        <v>7.30152349234557</v>
      </c>
      <c r="AN2756" s="179">
        <v>6.67023353297475</v>
      </c>
      <c r="AO2756" s="179">
        <v>5.46720927077752</v>
      </c>
      <c r="AP2756" s="179">
        <v>3.63289504920946</v>
      </c>
      <c r="AQ2756" s="179">
        <v>2.16782589821679</v>
      </c>
      <c r="AR2756" s="179">
        <v>1.5127136762282</v>
      </c>
      <c r="AS2756" s="177">
        <v>0.8</v>
      </c>
      <c r="AT2756" s="180">
        <v>1.12277749839026</v>
      </c>
      <c r="AU2756" s="181">
        <v>2749</v>
      </c>
    </row>
    <row r="2757" customHeight="1" spans="1:47">
      <c r="A2757" s="184" t="s">
        <v>3056</v>
      </c>
      <c r="B2757" s="185" t="s">
        <v>3126</v>
      </c>
      <c r="C2757" s="237" t="s">
        <v>3130</v>
      </c>
      <c r="D2757" s="186">
        <v>0</v>
      </c>
      <c r="E2757" s="186">
        <v>0.55</v>
      </c>
      <c r="F2757" s="186" t="s">
        <v>160</v>
      </c>
      <c r="G2757" s="186" t="s">
        <v>160</v>
      </c>
      <c r="H2757" s="186" t="s">
        <v>160</v>
      </c>
      <c r="I2757" s="186" t="s">
        <v>160</v>
      </c>
      <c r="J2757" s="186" t="s">
        <v>160</v>
      </c>
      <c r="K2757" s="186" t="s">
        <v>160</v>
      </c>
      <c r="L2757" s="171">
        <v>0.25</v>
      </c>
      <c r="M2757" s="172">
        <v>528</v>
      </c>
      <c r="N2757" s="173">
        <v>85.62</v>
      </c>
      <c r="O2757" s="173">
        <v>44.33</v>
      </c>
      <c r="Q2757" s="175">
        <v>38.33</v>
      </c>
      <c r="S2757" s="174">
        <f t="shared" si="84"/>
        <v>1.173144</v>
      </c>
      <c r="T2757" s="177">
        <f t="shared" si="85"/>
        <v>-1</v>
      </c>
      <c r="U2757" s="203">
        <v>1.84</v>
      </c>
      <c r="V2757" s="203">
        <v>2.8</v>
      </c>
      <c r="W2757" s="203">
        <v>3.79</v>
      </c>
      <c r="X2757" s="203">
        <v>5.12</v>
      </c>
      <c r="Y2757" s="203">
        <v>5.97</v>
      </c>
      <c r="Z2757" s="203">
        <v>6.22</v>
      </c>
      <c r="AA2757" s="203">
        <v>5.79</v>
      </c>
      <c r="AB2757" s="203">
        <v>5.36</v>
      </c>
      <c r="AC2757" s="203">
        <v>4.39</v>
      </c>
      <c r="AD2757" s="203">
        <v>3.23</v>
      </c>
      <c r="AE2757" s="203">
        <v>2.09</v>
      </c>
      <c r="AF2757" s="203">
        <v>1.55</v>
      </c>
      <c r="AG2757" s="179">
        <v>2.17774049903507</v>
      </c>
      <c r="AH2757" s="179">
        <v>3.31395293331424</v>
      </c>
      <c r="AI2757" s="179">
        <v>4.48567200616463</v>
      </c>
      <c r="AJ2757" s="179">
        <v>6.05979964948889</v>
      </c>
      <c r="AK2757" s="179">
        <v>7.06582107567357</v>
      </c>
      <c r="AL2757" s="179">
        <v>7.36170973043377</v>
      </c>
      <c r="AM2757" s="179">
        <v>6.85278124424623</v>
      </c>
      <c r="AN2757" s="179">
        <v>6.34385275805869</v>
      </c>
      <c r="AO2757" s="179">
        <v>5.19580477758911</v>
      </c>
      <c r="AP2757" s="179">
        <v>3.82288141950178</v>
      </c>
      <c r="AQ2757" s="179">
        <v>2.47362915379527</v>
      </c>
      <c r="AR2757" s="179">
        <v>1.83450965951324</v>
      </c>
      <c r="AS2757" s="177">
        <v>0.8</v>
      </c>
      <c r="AT2757" s="180">
        <v>1.12277749839026</v>
      </c>
      <c r="AU2757" s="181">
        <v>2750</v>
      </c>
    </row>
    <row r="2758" customHeight="1" spans="1:47">
      <c r="A2758" s="184" t="s">
        <v>3056</v>
      </c>
      <c r="B2758" s="185" t="s">
        <v>3126</v>
      </c>
      <c r="C2758" s="237" t="s">
        <v>3131</v>
      </c>
      <c r="D2758" s="186">
        <v>0</v>
      </c>
      <c r="E2758" s="186">
        <v>0.55</v>
      </c>
      <c r="F2758" s="186" t="s">
        <v>160</v>
      </c>
      <c r="G2758" s="186" t="s">
        <v>160</v>
      </c>
      <c r="H2758" s="186" t="s">
        <v>160</v>
      </c>
      <c r="I2758" s="186" t="s">
        <v>160</v>
      </c>
      <c r="J2758" s="186" t="s">
        <v>160</v>
      </c>
      <c r="K2758" s="186" t="s">
        <v>160</v>
      </c>
      <c r="L2758" s="171">
        <v>0.25</v>
      </c>
      <c r="M2758" s="172">
        <v>1049</v>
      </c>
      <c r="N2758" s="173">
        <v>83.6</v>
      </c>
      <c r="O2758" s="173">
        <v>45.93</v>
      </c>
      <c r="Q2758" s="175">
        <v>40.13</v>
      </c>
      <c r="S2758" s="174">
        <f t="shared" si="84"/>
        <v>1.153808</v>
      </c>
      <c r="T2758" s="177">
        <f t="shared" si="85"/>
        <v>-1</v>
      </c>
      <c r="U2758" s="203">
        <v>1.78</v>
      </c>
      <c r="V2758" s="203">
        <v>2.7</v>
      </c>
      <c r="W2758" s="203">
        <v>3.82</v>
      </c>
      <c r="X2758" s="203">
        <v>4.95</v>
      </c>
      <c r="Y2758" s="203">
        <v>5.85</v>
      </c>
      <c r="Z2758" s="203">
        <v>6.23</v>
      </c>
      <c r="AA2758" s="203">
        <v>5.79</v>
      </c>
      <c r="AB2758" s="203">
        <v>5.41</v>
      </c>
      <c r="AC2758" s="203">
        <v>4.39</v>
      </c>
      <c r="AD2758" s="203">
        <v>3.06</v>
      </c>
      <c r="AE2758" s="203">
        <v>1.92</v>
      </c>
      <c r="AF2758" s="203">
        <v>1.45</v>
      </c>
      <c r="AG2758" s="179">
        <v>2.14846269049963</v>
      </c>
      <c r="AH2758" s="179">
        <v>3.25890408109495</v>
      </c>
      <c r="AI2758" s="179">
        <v>4.61074577399359</v>
      </c>
      <c r="AJ2758" s="179">
        <v>5.97465748200741</v>
      </c>
      <c r="AK2758" s="179">
        <v>7.06095884237239</v>
      </c>
      <c r="AL2758" s="179">
        <v>7.51961941674872</v>
      </c>
      <c r="AM2758" s="179">
        <v>6.98853875168139</v>
      </c>
      <c r="AN2758" s="179">
        <v>6.52987817730506</v>
      </c>
      <c r="AO2758" s="179">
        <v>5.29873663555808</v>
      </c>
      <c r="AP2758" s="179">
        <v>3.69342462524094</v>
      </c>
      <c r="AQ2758" s="179">
        <v>2.31744290211196</v>
      </c>
      <c r="AR2758" s="179">
        <v>1.75015219169914</v>
      </c>
      <c r="AS2758" s="177">
        <v>0.8</v>
      </c>
      <c r="AT2758" s="180">
        <v>1.12952867231572</v>
      </c>
      <c r="AU2758" s="181">
        <v>2751</v>
      </c>
    </row>
    <row r="2759" customHeight="1" spans="1:47">
      <c r="A2759" s="184" t="s">
        <v>3056</v>
      </c>
      <c r="B2759" s="185" t="s">
        <v>3126</v>
      </c>
      <c r="C2759" s="237" t="s">
        <v>3132</v>
      </c>
      <c r="D2759" s="186">
        <v>0</v>
      </c>
      <c r="E2759" s="186">
        <v>0.55</v>
      </c>
      <c r="F2759" s="186" t="s">
        <v>160</v>
      </c>
      <c r="G2759" s="186" t="s">
        <v>160</v>
      </c>
      <c r="H2759" s="186" t="s">
        <v>160</v>
      </c>
      <c r="I2759" s="186" t="s">
        <v>160</v>
      </c>
      <c r="J2759" s="186" t="s">
        <v>160</v>
      </c>
      <c r="K2759" s="186" t="s">
        <v>160</v>
      </c>
      <c r="L2759" s="171">
        <v>0.25</v>
      </c>
      <c r="M2759" s="172">
        <v>724</v>
      </c>
      <c r="N2759" s="173">
        <v>82.98</v>
      </c>
      <c r="O2759" s="173">
        <v>46.2</v>
      </c>
      <c r="Q2759" s="175">
        <v>38.2</v>
      </c>
      <c r="S2759" s="174">
        <f t="shared" si="84"/>
        <v>1.179448</v>
      </c>
      <c r="T2759" s="177">
        <f t="shared" si="85"/>
        <v>-1</v>
      </c>
      <c r="U2759" s="203">
        <v>1.54</v>
      </c>
      <c r="V2759" s="203">
        <v>2.47</v>
      </c>
      <c r="W2759" s="203">
        <v>3.73</v>
      </c>
      <c r="X2759" s="203">
        <v>5.19</v>
      </c>
      <c r="Y2759" s="203">
        <v>6.23</v>
      </c>
      <c r="Z2759" s="203">
        <v>6.77</v>
      </c>
      <c r="AA2759" s="203">
        <v>6.13</v>
      </c>
      <c r="AB2759" s="203">
        <v>5.6</v>
      </c>
      <c r="AC2759" s="203">
        <v>4.59</v>
      </c>
      <c r="AD2759" s="203">
        <v>3.05</v>
      </c>
      <c r="AE2759" s="203">
        <v>1.82</v>
      </c>
      <c r="AF2759" s="203">
        <v>1.27</v>
      </c>
      <c r="AG2759" s="179">
        <v>1.82301212092436</v>
      </c>
      <c r="AH2759" s="179">
        <v>2.92392203810596</v>
      </c>
      <c r="AI2759" s="179">
        <v>4.41547740977135</v>
      </c>
      <c r="AJ2759" s="179">
        <v>6.14378760233601</v>
      </c>
      <c r="AK2759" s="179">
        <v>7.3749126710122</v>
      </c>
      <c r="AL2759" s="179">
        <v>8.01415068744023</v>
      </c>
      <c r="AM2759" s="179">
        <v>7.25653526056257</v>
      </c>
      <c r="AN2759" s="179">
        <v>6.62913498517951</v>
      </c>
      <c r="AO2759" s="179">
        <v>5.4335231396382</v>
      </c>
      <c r="AP2759" s="179">
        <v>3.61051101871384</v>
      </c>
      <c r="AQ2759" s="179">
        <v>2.15446887018334</v>
      </c>
      <c r="AR2759" s="179">
        <v>1.50339311271035</v>
      </c>
      <c r="AS2759" s="177">
        <v>0.8</v>
      </c>
      <c r="AT2759" s="180">
        <v>1.13421712206424</v>
      </c>
      <c r="AU2759" s="181">
        <v>2752</v>
      </c>
    </row>
    <row r="2760" customHeight="1" spans="1:47">
      <c r="A2760" s="184" t="s">
        <v>3056</v>
      </c>
      <c r="B2760" s="185" t="s">
        <v>3126</v>
      </c>
      <c r="C2760" s="237" t="s">
        <v>3133</v>
      </c>
      <c r="D2760" s="186">
        <v>0</v>
      </c>
      <c r="E2760" s="186">
        <v>0.55</v>
      </c>
      <c r="F2760" s="186" t="s">
        <v>160</v>
      </c>
      <c r="G2760" s="186" t="s">
        <v>160</v>
      </c>
      <c r="H2760" s="186" t="s">
        <v>160</v>
      </c>
      <c r="I2760" s="186" t="s">
        <v>160</v>
      </c>
      <c r="J2760" s="186" t="s">
        <v>160</v>
      </c>
      <c r="K2760" s="186" t="s">
        <v>160</v>
      </c>
      <c r="L2760" s="171">
        <v>0.25</v>
      </c>
      <c r="M2760" s="172">
        <v>1291</v>
      </c>
      <c r="N2760" s="173">
        <v>85.72</v>
      </c>
      <c r="O2760" s="173">
        <v>46.8</v>
      </c>
      <c r="Q2760" s="175">
        <v>40.6</v>
      </c>
      <c r="S2760" s="174">
        <f t="shared" si="84"/>
        <v>1.17984</v>
      </c>
      <c r="T2760" s="177">
        <f t="shared" si="85"/>
        <v>-1</v>
      </c>
      <c r="U2760" s="203">
        <v>1.71</v>
      </c>
      <c r="V2760" s="203">
        <v>2.63</v>
      </c>
      <c r="W2760" s="203">
        <v>3.83</v>
      </c>
      <c r="X2760" s="203">
        <v>5.09</v>
      </c>
      <c r="Y2760" s="203">
        <v>6.1</v>
      </c>
      <c r="Z2760" s="203">
        <v>6.55</v>
      </c>
      <c r="AA2760" s="203">
        <v>6.08</v>
      </c>
      <c r="AB2760" s="203">
        <v>5.6</v>
      </c>
      <c r="AC2760" s="203">
        <v>4.53</v>
      </c>
      <c r="AD2760" s="203">
        <v>3.05</v>
      </c>
      <c r="AE2760" s="203">
        <v>1.85</v>
      </c>
      <c r="AF2760" s="203">
        <v>1.39</v>
      </c>
      <c r="AG2760" s="179">
        <v>2.07986228641172</v>
      </c>
      <c r="AH2760" s="179">
        <v>3.19885252237592</v>
      </c>
      <c r="AI2760" s="179">
        <v>4.65840500406835</v>
      </c>
      <c r="AJ2760" s="179">
        <v>6.1909351098454</v>
      </c>
      <c r="AK2760" s="179">
        <v>7.41939178193653</v>
      </c>
      <c r="AL2760" s="179">
        <v>7.9667239625712</v>
      </c>
      <c r="AM2760" s="179">
        <v>7.39506590724166</v>
      </c>
      <c r="AN2760" s="179">
        <v>6.81124491456469</v>
      </c>
      <c r="AO2760" s="179">
        <v>5.50981061838893</v>
      </c>
      <c r="AP2760" s="179">
        <v>3.70969589096827</v>
      </c>
      <c r="AQ2760" s="179">
        <v>2.25014340927583</v>
      </c>
      <c r="AR2760" s="179">
        <v>1.69064829129373</v>
      </c>
      <c r="AS2760" s="177">
        <v>0.8</v>
      </c>
      <c r="AT2760" s="180">
        <v>1.10999139157123</v>
      </c>
      <c r="AU2760" s="181">
        <v>2753</v>
      </c>
    </row>
    <row r="2761" customHeight="1" spans="1:47">
      <c r="A2761" s="184" t="s">
        <v>3056</v>
      </c>
      <c r="B2761" s="185" t="s">
        <v>3134</v>
      </c>
      <c r="C2761" s="167" t="s">
        <v>3135</v>
      </c>
      <c r="D2761" s="186">
        <v>0</v>
      </c>
      <c r="E2761" s="186">
        <v>0.65</v>
      </c>
      <c r="F2761" s="186" t="s">
        <v>160</v>
      </c>
      <c r="G2761" s="186" t="s">
        <v>160</v>
      </c>
      <c r="H2761" s="186" t="s">
        <v>160</v>
      </c>
      <c r="I2761" s="186" t="s">
        <v>160</v>
      </c>
      <c r="J2761" s="186" t="s">
        <v>160</v>
      </c>
      <c r="K2761" s="186" t="s">
        <v>160</v>
      </c>
      <c r="L2761" s="171">
        <v>0.25</v>
      </c>
      <c r="M2761" s="172">
        <v>1107</v>
      </c>
      <c r="N2761" s="173">
        <v>80.27</v>
      </c>
      <c r="O2761" s="173">
        <v>41.17</v>
      </c>
      <c r="Q2761" s="175">
        <v>38.07</v>
      </c>
      <c r="S2761" s="174">
        <f t="shared" si="84"/>
        <v>1.298192</v>
      </c>
      <c r="T2761" s="177">
        <f t="shared" si="85"/>
        <v>-1</v>
      </c>
      <c r="U2761" s="203">
        <v>2.47</v>
      </c>
      <c r="V2761" s="203">
        <v>3.3</v>
      </c>
      <c r="W2761" s="203">
        <v>4.4</v>
      </c>
      <c r="X2761" s="203">
        <v>5.6</v>
      </c>
      <c r="Y2761" s="203">
        <v>6.11</v>
      </c>
      <c r="Z2761" s="203">
        <v>6.23</v>
      </c>
      <c r="AA2761" s="203">
        <v>6.13</v>
      </c>
      <c r="AB2761" s="203">
        <v>5.49</v>
      </c>
      <c r="AC2761" s="203">
        <v>4.77</v>
      </c>
      <c r="AD2761" s="203">
        <v>3.88</v>
      </c>
      <c r="AE2761" s="203">
        <v>2.75</v>
      </c>
      <c r="AF2761" s="203">
        <v>2.16</v>
      </c>
      <c r="AG2761" s="179">
        <v>2.92608711192181</v>
      </c>
      <c r="AH2761" s="179">
        <v>3.90934715357975</v>
      </c>
      <c r="AI2761" s="179">
        <v>5.21246287143966</v>
      </c>
      <c r="AJ2761" s="179">
        <v>6.63404365455957</v>
      </c>
      <c r="AK2761" s="179">
        <v>7.23821548738553</v>
      </c>
      <c r="AL2761" s="179">
        <v>7.38037356569752</v>
      </c>
      <c r="AM2761" s="179">
        <v>7.26190850043753</v>
      </c>
      <c r="AN2761" s="179">
        <v>6.50373208277358</v>
      </c>
      <c r="AO2761" s="179">
        <v>5.65078361290163</v>
      </c>
      <c r="AP2761" s="179">
        <v>4.5964445320877</v>
      </c>
      <c r="AQ2761" s="179">
        <v>3.25778929464979</v>
      </c>
      <c r="AR2761" s="179">
        <v>2.55884540961584</v>
      </c>
      <c r="AS2761" s="177">
        <v>0.8</v>
      </c>
      <c r="AT2761" s="180">
        <v>1.1388699421833</v>
      </c>
      <c r="AU2761" s="181">
        <v>2754</v>
      </c>
    </row>
    <row r="2762" customHeight="1" spans="1:47">
      <c r="A2762" s="184" t="s">
        <v>3056</v>
      </c>
      <c r="B2762" s="185" t="s">
        <v>3134</v>
      </c>
      <c r="C2762" s="167" t="s">
        <v>3136</v>
      </c>
      <c r="D2762" s="186">
        <v>0</v>
      </c>
      <c r="E2762" s="186">
        <v>0.65</v>
      </c>
      <c r="F2762" s="186" t="s">
        <v>160</v>
      </c>
      <c r="G2762" s="186" t="s">
        <v>160</v>
      </c>
      <c r="H2762" s="186" t="s">
        <v>160</v>
      </c>
      <c r="I2762" s="186" t="s">
        <v>160</v>
      </c>
      <c r="J2762" s="186" t="s">
        <v>160</v>
      </c>
      <c r="K2762" s="186" t="s">
        <v>160</v>
      </c>
      <c r="L2762" s="171">
        <v>0.25</v>
      </c>
      <c r="M2762" s="172">
        <v>1132</v>
      </c>
      <c r="N2762" s="173">
        <v>80.23</v>
      </c>
      <c r="O2762" s="173">
        <v>41.28</v>
      </c>
      <c r="Q2762" s="175">
        <v>38.28</v>
      </c>
      <c r="S2762" s="174">
        <f t="shared" si="84"/>
        <v>1.298192</v>
      </c>
      <c r="T2762" s="177">
        <f t="shared" si="85"/>
        <v>-1</v>
      </c>
      <c r="U2762" s="203">
        <v>2.47</v>
      </c>
      <c r="V2762" s="203">
        <v>3.3</v>
      </c>
      <c r="W2762" s="203">
        <v>4.4</v>
      </c>
      <c r="X2762" s="203">
        <v>5.6</v>
      </c>
      <c r="Y2762" s="203">
        <v>6.11</v>
      </c>
      <c r="Z2762" s="203">
        <v>6.23</v>
      </c>
      <c r="AA2762" s="203">
        <v>6.13</v>
      </c>
      <c r="AB2762" s="203">
        <v>5.49</v>
      </c>
      <c r="AC2762" s="203">
        <v>4.77</v>
      </c>
      <c r="AD2762" s="203">
        <v>3.88</v>
      </c>
      <c r="AE2762" s="203">
        <v>2.75</v>
      </c>
      <c r="AF2762" s="203">
        <v>2.16</v>
      </c>
      <c r="AG2762" s="179">
        <v>2.93164283865561</v>
      </c>
      <c r="AH2762" s="179">
        <v>3.91676978443867</v>
      </c>
      <c r="AI2762" s="179">
        <v>5.22235971258489</v>
      </c>
      <c r="AJ2762" s="179">
        <v>6.64663963419895</v>
      </c>
      <c r="AK2762" s="179">
        <v>7.25195860088492</v>
      </c>
      <c r="AL2762" s="179">
        <v>7.39438659304633</v>
      </c>
      <c r="AM2762" s="179">
        <v>7.27569659957849</v>
      </c>
      <c r="AN2762" s="179">
        <v>6.51608064138433</v>
      </c>
      <c r="AO2762" s="179">
        <v>5.66151268841589</v>
      </c>
      <c r="AP2762" s="179">
        <v>4.60517174655213</v>
      </c>
      <c r="AQ2762" s="179">
        <v>3.26397482036555</v>
      </c>
      <c r="AR2762" s="179">
        <v>2.56370385890531</v>
      </c>
      <c r="AS2762" s="177">
        <v>0.8</v>
      </c>
      <c r="AT2762" s="180">
        <v>1.11719081922638</v>
      </c>
      <c r="AU2762" s="181">
        <v>2755</v>
      </c>
    </row>
    <row r="2763" customHeight="1" spans="1:47">
      <c r="A2763" s="184" t="s">
        <v>3056</v>
      </c>
      <c r="B2763" s="185" t="s">
        <v>3134</v>
      </c>
      <c r="C2763" s="167" t="s">
        <v>3137</v>
      </c>
      <c r="D2763" s="186">
        <v>0</v>
      </c>
      <c r="E2763" s="186">
        <v>0.65</v>
      </c>
      <c r="F2763" s="186" t="s">
        <v>160</v>
      </c>
      <c r="G2763" s="186" t="s">
        <v>160</v>
      </c>
      <c r="H2763" s="186" t="s">
        <v>160</v>
      </c>
      <c r="I2763" s="186" t="s">
        <v>160</v>
      </c>
      <c r="J2763" s="186" t="s">
        <v>160</v>
      </c>
      <c r="K2763" s="186" t="s">
        <v>160</v>
      </c>
      <c r="L2763" s="171">
        <v>0.25</v>
      </c>
      <c r="M2763" s="172">
        <v>1071</v>
      </c>
      <c r="N2763" s="173">
        <v>82.97</v>
      </c>
      <c r="O2763" s="173">
        <v>41.72</v>
      </c>
      <c r="Q2763" s="175">
        <v>39.82</v>
      </c>
      <c r="S2763" s="174">
        <f t="shared" ref="S2763:S2826" si="86">(U2763*31+V2763*28+W2763*31+X2763*30+Y2763*31+Z2763*30+AA2763*31+AB2763*31+AC2763*30+AD2763*31+AE2763*30+AF2763*31)*AS2763/1000</f>
        <v>1.299184</v>
      </c>
      <c r="T2763" s="177">
        <f t="shared" ref="T2763:T2826" si="87">P2763/S2763-1</f>
        <v>-1</v>
      </c>
      <c r="U2763" s="203">
        <v>2.5</v>
      </c>
      <c r="V2763" s="203">
        <v>3.44</v>
      </c>
      <c r="W2763" s="203">
        <v>4.58</v>
      </c>
      <c r="X2763" s="203">
        <v>5.73</v>
      </c>
      <c r="Y2763" s="203">
        <v>6.25</v>
      </c>
      <c r="Z2763" s="203">
        <v>6.32</v>
      </c>
      <c r="AA2763" s="203">
        <v>5.79</v>
      </c>
      <c r="AB2763" s="203">
        <v>5.14</v>
      </c>
      <c r="AC2763" s="203">
        <v>4.67</v>
      </c>
      <c r="AD2763" s="203">
        <v>3.91</v>
      </c>
      <c r="AE2763" s="203">
        <v>2.83</v>
      </c>
      <c r="AF2763" s="203">
        <v>2.19</v>
      </c>
      <c r="AG2763" s="179">
        <v>3.01958767965123</v>
      </c>
      <c r="AH2763" s="179">
        <v>4.15495264720009</v>
      </c>
      <c r="AI2763" s="179">
        <v>5.53188462912105</v>
      </c>
      <c r="AJ2763" s="179">
        <v>6.92089496176061</v>
      </c>
      <c r="AK2763" s="179">
        <v>7.54896919912807</v>
      </c>
      <c r="AL2763" s="179">
        <v>7.6335176541583</v>
      </c>
      <c r="AM2763" s="179">
        <v>6.99336506607224</v>
      </c>
      <c r="AN2763" s="179">
        <v>6.20827226936292</v>
      </c>
      <c r="AO2763" s="179">
        <v>5.64058978558849</v>
      </c>
      <c r="AP2763" s="179">
        <v>4.72263513097452</v>
      </c>
      <c r="AQ2763" s="179">
        <v>3.41817325336519</v>
      </c>
      <c r="AR2763" s="179">
        <v>2.64515880737448</v>
      </c>
      <c r="AS2763" s="177">
        <v>0.8</v>
      </c>
      <c r="AT2763" s="180">
        <v>1.12050001416203</v>
      </c>
      <c r="AU2763" s="181">
        <v>2756</v>
      </c>
    </row>
    <row r="2764" customHeight="1" spans="1:47">
      <c r="A2764" s="184" t="s">
        <v>3056</v>
      </c>
      <c r="B2764" s="185" t="s">
        <v>3134</v>
      </c>
      <c r="C2764" s="167" t="s">
        <v>3138</v>
      </c>
      <c r="D2764" s="186">
        <v>0</v>
      </c>
      <c r="E2764" s="186">
        <v>0.65</v>
      </c>
      <c r="F2764" s="186" t="s">
        <v>160</v>
      </c>
      <c r="G2764" s="186" t="s">
        <v>160</v>
      </c>
      <c r="H2764" s="186" t="s">
        <v>160</v>
      </c>
      <c r="I2764" s="186" t="s">
        <v>160</v>
      </c>
      <c r="J2764" s="186" t="s">
        <v>160</v>
      </c>
      <c r="K2764" s="186" t="s">
        <v>160</v>
      </c>
      <c r="L2764" s="171">
        <v>0.25</v>
      </c>
      <c r="M2764" s="172">
        <v>984</v>
      </c>
      <c r="N2764" s="173">
        <v>82.78</v>
      </c>
      <c r="O2764" s="173">
        <v>41.22</v>
      </c>
      <c r="Q2764" s="175">
        <v>38.82</v>
      </c>
      <c r="S2764" s="174">
        <f t="shared" si="86"/>
        <v>1.299184</v>
      </c>
      <c r="T2764" s="177">
        <f t="shared" si="87"/>
        <v>-1</v>
      </c>
      <c r="U2764" s="203">
        <v>2.5</v>
      </c>
      <c r="V2764" s="203">
        <v>3.44</v>
      </c>
      <c r="W2764" s="203">
        <v>4.58</v>
      </c>
      <c r="X2764" s="203">
        <v>5.73</v>
      </c>
      <c r="Y2764" s="203">
        <v>6.25</v>
      </c>
      <c r="Z2764" s="203">
        <v>6.32</v>
      </c>
      <c r="AA2764" s="203">
        <v>5.79</v>
      </c>
      <c r="AB2764" s="203">
        <v>5.14</v>
      </c>
      <c r="AC2764" s="203">
        <v>4.67</v>
      </c>
      <c r="AD2764" s="203">
        <v>3.91</v>
      </c>
      <c r="AE2764" s="203">
        <v>2.83</v>
      </c>
      <c r="AF2764" s="203">
        <v>2.19</v>
      </c>
      <c r="AG2764" s="179">
        <v>2.98493515929999</v>
      </c>
      <c r="AH2764" s="179">
        <v>4.10727077919679</v>
      </c>
      <c r="AI2764" s="179">
        <v>5.46840121183758</v>
      </c>
      <c r="AJ2764" s="179">
        <v>6.84147138511558</v>
      </c>
      <c r="AK2764" s="179">
        <v>7.46233789824998</v>
      </c>
      <c r="AL2764" s="179">
        <v>7.54591608271038</v>
      </c>
      <c r="AM2764" s="179">
        <v>6.91310982893878</v>
      </c>
      <c r="AN2764" s="179">
        <v>6.13702668752078</v>
      </c>
      <c r="AO2764" s="179">
        <v>5.57585887757238</v>
      </c>
      <c r="AP2764" s="179">
        <v>4.66843858914519</v>
      </c>
      <c r="AQ2764" s="179">
        <v>3.37894660032759</v>
      </c>
      <c r="AR2764" s="179">
        <v>2.61480319954679</v>
      </c>
      <c r="AS2764" s="177">
        <v>0.8</v>
      </c>
      <c r="AT2764" s="180">
        <v>1.13154765541649</v>
      </c>
      <c r="AU2764" s="181">
        <v>2757</v>
      </c>
    </row>
    <row r="2765" customHeight="1" spans="1:47">
      <c r="A2765" s="184" t="s">
        <v>3056</v>
      </c>
      <c r="B2765" s="185" t="s">
        <v>3134</v>
      </c>
      <c r="C2765" s="167" t="s">
        <v>3139</v>
      </c>
      <c r="D2765" s="186">
        <v>0</v>
      </c>
      <c r="E2765" s="186">
        <v>0.65</v>
      </c>
      <c r="F2765" s="186" t="s">
        <v>160</v>
      </c>
      <c r="G2765" s="186" t="s">
        <v>160</v>
      </c>
      <c r="H2765" s="186" t="s">
        <v>160</v>
      </c>
      <c r="I2765" s="186" t="s">
        <v>160</v>
      </c>
      <c r="J2765" s="186" t="s">
        <v>160</v>
      </c>
      <c r="K2765" s="186" t="s">
        <v>160</v>
      </c>
      <c r="L2765" s="171">
        <v>0.25</v>
      </c>
      <c r="M2765" s="172">
        <v>1014</v>
      </c>
      <c r="N2765" s="173">
        <v>82.6</v>
      </c>
      <c r="O2765" s="173">
        <v>41.55</v>
      </c>
      <c r="Q2765" s="175">
        <v>39.55</v>
      </c>
      <c r="S2765" s="174">
        <f t="shared" si="86"/>
        <v>1.299184</v>
      </c>
      <c r="T2765" s="177">
        <f t="shared" si="87"/>
        <v>-1</v>
      </c>
      <c r="U2765" s="203">
        <v>2.5</v>
      </c>
      <c r="V2765" s="203">
        <v>3.44</v>
      </c>
      <c r="W2765" s="203">
        <v>4.58</v>
      </c>
      <c r="X2765" s="203">
        <v>5.73</v>
      </c>
      <c r="Y2765" s="203">
        <v>6.25</v>
      </c>
      <c r="Z2765" s="203">
        <v>6.32</v>
      </c>
      <c r="AA2765" s="203">
        <v>5.79</v>
      </c>
      <c r="AB2765" s="203">
        <v>5.14</v>
      </c>
      <c r="AC2765" s="203">
        <v>4.67</v>
      </c>
      <c r="AD2765" s="203">
        <v>3.91</v>
      </c>
      <c r="AE2765" s="203">
        <v>2.83</v>
      </c>
      <c r="AF2765" s="203">
        <v>2.19</v>
      </c>
      <c r="AG2765" s="179">
        <v>3.00938127316839</v>
      </c>
      <c r="AH2765" s="179">
        <v>4.1409086318797</v>
      </c>
      <c r="AI2765" s="179">
        <v>5.51318649244449</v>
      </c>
      <c r="AJ2765" s="179">
        <v>6.89750187810195</v>
      </c>
      <c r="AK2765" s="179">
        <v>7.52345318292097</v>
      </c>
      <c r="AL2765" s="179">
        <v>7.60771585856969</v>
      </c>
      <c r="AM2765" s="179">
        <v>6.96972702865799</v>
      </c>
      <c r="AN2765" s="179">
        <v>6.18728789763421</v>
      </c>
      <c r="AO2765" s="179">
        <v>5.62152421827855</v>
      </c>
      <c r="AP2765" s="179">
        <v>4.70667231123536</v>
      </c>
      <c r="AQ2765" s="179">
        <v>3.40661960122662</v>
      </c>
      <c r="AR2765" s="179">
        <v>2.63621799529551</v>
      </c>
      <c r="AS2765" s="177">
        <v>0.8</v>
      </c>
      <c r="AT2765" s="180">
        <v>1.12114982924969</v>
      </c>
      <c r="AU2765" s="181">
        <v>2758</v>
      </c>
    </row>
    <row r="2766" customHeight="1" spans="1:47">
      <c r="A2766" s="184" t="s">
        <v>3056</v>
      </c>
      <c r="B2766" s="185" t="s">
        <v>3134</v>
      </c>
      <c r="C2766" s="167" t="s">
        <v>3140</v>
      </c>
      <c r="D2766" s="186">
        <v>0</v>
      </c>
      <c r="E2766" s="186">
        <v>0.65</v>
      </c>
      <c r="F2766" s="186" t="s">
        <v>160</v>
      </c>
      <c r="G2766" s="186" t="s">
        <v>160</v>
      </c>
      <c r="H2766" s="186" t="s">
        <v>160</v>
      </c>
      <c r="I2766" s="186" t="s">
        <v>160</v>
      </c>
      <c r="J2766" s="186" t="s">
        <v>160</v>
      </c>
      <c r="K2766" s="186" t="s">
        <v>160</v>
      </c>
      <c r="L2766" s="171">
        <v>0.25</v>
      </c>
      <c r="M2766" s="172">
        <v>1235</v>
      </c>
      <c r="N2766" s="173">
        <v>81.87</v>
      </c>
      <c r="O2766" s="173">
        <v>41.8</v>
      </c>
      <c r="Q2766" s="175">
        <v>39.6</v>
      </c>
      <c r="S2766" s="174">
        <f t="shared" si="86"/>
        <v>1.286256</v>
      </c>
      <c r="T2766" s="177">
        <f t="shared" si="87"/>
        <v>-1</v>
      </c>
      <c r="U2766" s="203">
        <v>2.47</v>
      </c>
      <c r="V2766" s="203">
        <v>3.33</v>
      </c>
      <c r="W2766" s="203">
        <v>4.41</v>
      </c>
      <c r="X2766" s="203">
        <v>5.6</v>
      </c>
      <c r="Y2766" s="203">
        <v>6.13</v>
      </c>
      <c r="Z2766" s="203">
        <v>6.23</v>
      </c>
      <c r="AA2766" s="203">
        <v>5.87</v>
      </c>
      <c r="AB2766" s="203">
        <v>5.28</v>
      </c>
      <c r="AC2766" s="203">
        <v>4.68</v>
      </c>
      <c r="AD2766" s="203">
        <v>3.85</v>
      </c>
      <c r="AE2766" s="203">
        <v>2.79</v>
      </c>
      <c r="AF2766" s="203">
        <v>2.17</v>
      </c>
      <c r="AG2766" s="179">
        <v>2.97465537186999</v>
      </c>
      <c r="AH2766" s="179">
        <v>4.01036533940367</v>
      </c>
      <c r="AI2766" s="179">
        <v>5.31102436839945</v>
      </c>
      <c r="AJ2766" s="179">
        <v>6.74415792812628</v>
      </c>
      <c r="AK2766" s="179">
        <v>7.38244430346681</v>
      </c>
      <c r="AL2766" s="179">
        <v>7.50287569504049</v>
      </c>
      <c r="AM2766" s="179">
        <v>7.06932268537523</v>
      </c>
      <c r="AN2766" s="179">
        <v>6.3587774750905</v>
      </c>
      <c r="AO2766" s="179">
        <v>5.63618912564839</v>
      </c>
      <c r="AP2766" s="179">
        <v>4.63660857558682</v>
      </c>
      <c r="AQ2766" s="179">
        <v>3.36003582490577</v>
      </c>
      <c r="AR2766" s="179">
        <v>2.61336119714893</v>
      </c>
      <c r="AS2766" s="177">
        <v>0.8</v>
      </c>
      <c r="AT2766" s="180">
        <v>1.12276970733255</v>
      </c>
      <c r="AU2766" s="181">
        <v>2759</v>
      </c>
    </row>
    <row r="2767" customHeight="1" spans="1:47">
      <c r="A2767" s="184" t="s">
        <v>3056</v>
      </c>
      <c r="B2767" s="185" t="s">
        <v>3134</v>
      </c>
      <c r="C2767" s="167" t="s">
        <v>3141</v>
      </c>
      <c r="D2767" s="186">
        <v>0</v>
      </c>
      <c r="E2767" s="186">
        <v>0.65</v>
      </c>
      <c r="F2767" s="186" t="s">
        <v>160</v>
      </c>
      <c r="G2767" s="186" t="s">
        <v>160</v>
      </c>
      <c r="H2767" s="186" t="s">
        <v>160</v>
      </c>
      <c r="I2767" s="186" t="s">
        <v>160</v>
      </c>
      <c r="J2767" s="186" t="s">
        <v>160</v>
      </c>
      <c r="K2767" s="186" t="s">
        <v>160</v>
      </c>
      <c r="L2767" s="171">
        <v>0.25</v>
      </c>
      <c r="M2767" s="172">
        <v>1417</v>
      </c>
      <c r="N2767" s="173">
        <v>79.23</v>
      </c>
      <c r="O2767" s="173">
        <v>41.22</v>
      </c>
      <c r="Q2767" s="175">
        <v>38.62</v>
      </c>
      <c r="S2767" s="174">
        <f t="shared" si="86"/>
        <v>1.28516</v>
      </c>
      <c r="T2767" s="177">
        <f t="shared" si="87"/>
        <v>-1</v>
      </c>
      <c r="U2767" s="203">
        <v>2.5</v>
      </c>
      <c r="V2767" s="203">
        <v>3.36</v>
      </c>
      <c r="W2767" s="203">
        <v>4.34</v>
      </c>
      <c r="X2767" s="203">
        <v>5.45</v>
      </c>
      <c r="Y2767" s="203">
        <v>5.92</v>
      </c>
      <c r="Z2767" s="203">
        <v>6.06</v>
      </c>
      <c r="AA2767" s="203">
        <v>6.06</v>
      </c>
      <c r="AB2767" s="203">
        <v>5.53</v>
      </c>
      <c r="AC2767" s="203">
        <v>4.74</v>
      </c>
      <c r="AD2767" s="203">
        <v>3.83</v>
      </c>
      <c r="AE2767" s="203">
        <v>2.78</v>
      </c>
      <c r="AF2767" s="203">
        <v>2.19</v>
      </c>
      <c r="AG2767" s="179">
        <v>2.9753960596346</v>
      </c>
      <c r="AH2767" s="179">
        <v>3.9989323041489</v>
      </c>
      <c r="AI2767" s="179">
        <v>5.16528755952566</v>
      </c>
      <c r="AJ2767" s="179">
        <v>6.48636341000342</v>
      </c>
      <c r="AK2767" s="179">
        <v>7.04573786921473</v>
      </c>
      <c r="AL2767" s="179">
        <v>7.21236004855426</v>
      </c>
      <c r="AM2767" s="179">
        <v>7.21236004855426</v>
      </c>
      <c r="AN2767" s="179">
        <v>6.58157608391173</v>
      </c>
      <c r="AO2767" s="179">
        <v>5.6413509290672</v>
      </c>
      <c r="AP2767" s="179">
        <v>4.5583067633602</v>
      </c>
      <c r="AQ2767" s="179">
        <v>3.30864041831367</v>
      </c>
      <c r="AR2767" s="179">
        <v>2.60644694823991</v>
      </c>
      <c r="AS2767" s="177">
        <v>0.8</v>
      </c>
      <c r="AT2767" s="180">
        <v>1.12235799129162</v>
      </c>
      <c r="AU2767" s="181">
        <v>2760</v>
      </c>
    </row>
    <row r="2768" customHeight="1" spans="1:47">
      <c r="A2768" s="184" t="s">
        <v>3056</v>
      </c>
      <c r="B2768" s="185" t="s">
        <v>3134</v>
      </c>
      <c r="C2768" s="167" t="s">
        <v>3142</v>
      </c>
      <c r="D2768" s="186">
        <v>0</v>
      </c>
      <c r="E2768" s="186">
        <v>0.65</v>
      </c>
      <c r="F2768" s="186" t="s">
        <v>160</v>
      </c>
      <c r="G2768" s="186" t="s">
        <v>160</v>
      </c>
      <c r="H2768" s="186" t="s">
        <v>160</v>
      </c>
      <c r="I2768" s="186" t="s">
        <v>160</v>
      </c>
      <c r="J2768" s="186" t="s">
        <v>160</v>
      </c>
      <c r="K2768" s="186" t="s">
        <v>160</v>
      </c>
      <c r="L2768" s="171">
        <v>0.25</v>
      </c>
      <c r="M2768" s="172">
        <v>1049</v>
      </c>
      <c r="N2768" s="173">
        <v>80.38</v>
      </c>
      <c r="O2768" s="173">
        <v>40.63</v>
      </c>
      <c r="Q2768" s="175">
        <v>37.93</v>
      </c>
      <c r="S2768" s="174">
        <f t="shared" si="86"/>
        <v>1.326552</v>
      </c>
      <c r="T2768" s="177">
        <f t="shared" si="87"/>
        <v>-1</v>
      </c>
      <c r="U2768" s="203">
        <v>2.6</v>
      </c>
      <c r="V2768" s="203">
        <v>3.51</v>
      </c>
      <c r="W2768" s="203">
        <v>4.48</v>
      </c>
      <c r="X2768" s="203">
        <v>5.66</v>
      </c>
      <c r="Y2768" s="203">
        <v>6.25</v>
      </c>
      <c r="Z2768" s="203">
        <v>6.51</v>
      </c>
      <c r="AA2768" s="203">
        <v>6.15</v>
      </c>
      <c r="AB2768" s="203">
        <v>5.42</v>
      </c>
      <c r="AC2768" s="203">
        <v>4.78</v>
      </c>
      <c r="AD2768" s="203">
        <v>4</v>
      </c>
      <c r="AE2768" s="203">
        <v>2.9</v>
      </c>
      <c r="AF2768" s="203">
        <v>2.21</v>
      </c>
      <c r="AG2768" s="179">
        <v>3.07736990332833</v>
      </c>
      <c r="AH2768" s="179">
        <v>4.15444936949324</v>
      </c>
      <c r="AI2768" s="179">
        <v>5.3025450641965</v>
      </c>
      <c r="AJ2768" s="179">
        <v>6.69919755878398</v>
      </c>
      <c r="AK2768" s="179">
        <v>7.39752380607771</v>
      </c>
      <c r="AL2768" s="179">
        <v>7.70526079641054</v>
      </c>
      <c r="AM2768" s="179">
        <v>7.27916342518047</v>
      </c>
      <c r="AN2768" s="179">
        <v>6.41513264463059</v>
      </c>
      <c r="AO2768" s="179">
        <v>5.65762620688823</v>
      </c>
      <c r="AP2768" s="179">
        <v>4.73441523588974</v>
      </c>
      <c r="AQ2768" s="179">
        <v>3.43245104602006</v>
      </c>
      <c r="AR2768" s="179">
        <v>2.61576441782908</v>
      </c>
      <c r="AS2768" s="177">
        <v>0.8</v>
      </c>
      <c r="AT2768" s="180">
        <v>1.10606613518976</v>
      </c>
      <c r="AU2768" s="181">
        <v>2761</v>
      </c>
    </row>
    <row r="2769" customHeight="1" spans="1:47">
      <c r="A2769" s="184" t="s">
        <v>3056</v>
      </c>
      <c r="B2769" s="185" t="s">
        <v>3134</v>
      </c>
      <c r="C2769" s="167" t="s">
        <v>3143</v>
      </c>
      <c r="D2769" s="186">
        <v>0</v>
      </c>
      <c r="E2769" s="186">
        <v>0.65</v>
      </c>
      <c r="F2769" s="186" t="s">
        <v>160</v>
      </c>
      <c r="G2769" s="186" t="s">
        <v>160</v>
      </c>
      <c r="H2769" s="186" t="s">
        <v>160</v>
      </c>
      <c r="I2769" s="186" t="s">
        <v>160</v>
      </c>
      <c r="J2769" s="186" t="s">
        <v>160</v>
      </c>
      <c r="K2769" s="186" t="s">
        <v>160</v>
      </c>
      <c r="L2769" s="171">
        <v>0.25</v>
      </c>
      <c r="M2769" s="172">
        <v>1159</v>
      </c>
      <c r="N2769" s="173">
        <v>79.05</v>
      </c>
      <c r="O2769" s="173">
        <v>40.5</v>
      </c>
      <c r="Q2769" s="175">
        <v>38.2</v>
      </c>
      <c r="S2769" s="174">
        <f t="shared" si="86"/>
        <v>1.331016</v>
      </c>
      <c r="T2769" s="177">
        <f t="shared" si="87"/>
        <v>-1</v>
      </c>
      <c r="U2769" s="203">
        <v>2.64</v>
      </c>
      <c r="V2769" s="203">
        <v>3.51</v>
      </c>
      <c r="W2769" s="203">
        <v>4.55</v>
      </c>
      <c r="X2769" s="203">
        <v>5.73</v>
      </c>
      <c r="Y2769" s="203">
        <v>6.25</v>
      </c>
      <c r="Z2769" s="203">
        <v>6.35</v>
      </c>
      <c r="AA2769" s="203">
        <v>6.08</v>
      </c>
      <c r="AB2769" s="203">
        <v>5.45</v>
      </c>
      <c r="AC2769" s="203">
        <v>4.82</v>
      </c>
      <c r="AD2769" s="203">
        <v>4.04</v>
      </c>
      <c r="AE2769" s="203">
        <v>2.95</v>
      </c>
      <c r="AF2769" s="203">
        <v>2.28</v>
      </c>
      <c r="AG2769" s="179">
        <v>3.13379902270145</v>
      </c>
      <c r="AH2769" s="179">
        <v>4.16652824609171</v>
      </c>
      <c r="AI2769" s="179">
        <v>5.40105513382258</v>
      </c>
      <c r="AJ2769" s="179">
        <v>6.80176833336339</v>
      </c>
      <c r="AK2769" s="179">
        <v>7.41903177722882</v>
      </c>
      <c r="AL2769" s="179">
        <v>7.53773628566448</v>
      </c>
      <c r="AM2769" s="179">
        <v>7.2172341128882</v>
      </c>
      <c r="AN2769" s="179">
        <v>6.46939570974353</v>
      </c>
      <c r="AO2769" s="179">
        <v>5.72155730659887</v>
      </c>
      <c r="AP2769" s="179">
        <v>4.79566214080071</v>
      </c>
      <c r="AQ2769" s="179">
        <v>3.501782998852</v>
      </c>
      <c r="AR2769" s="179">
        <v>2.70646279233307</v>
      </c>
      <c r="AS2769" s="177">
        <v>0.8</v>
      </c>
      <c r="AT2769" s="180">
        <v>1.11636949269527</v>
      </c>
      <c r="AU2769" s="181">
        <v>2762</v>
      </c>
    </row>
    <row r="2770" customHeight="1" spans="1:47">
      <c r="A2770" s="184" t="s">
        <v>3056</v>
      </c>
      <c r="B2770" s="185" t="s">
        <v>3144</v>
      </c>
      <c r="C2770" s="167" t="s">
        <v>3145</v>
      </c>
      <c r="D2770" s="186">
        <v>0</v>
      </c>
      <c r="E2770" s="186">
        <v>0.65</v>
      </c>
      <c r="F2770" s="186" t="s">
        <v>160</v>
      </c>
      <c r="G2770" s="186" t="s">
        <v>160</v>
      </c>
      <c r="H2770" s="186" t="s">
        <v>160</v>
      </c>
      <c r="I2770" s="186" t="s">
        <v>160</v>
      </c>
      <c r="J2770" s="186" t="s">
        <v>160</v>
      </c>
      <c r="K2770" s="186" t="s">
        <v>160</v>
      </c>
      <c r="L2770" s="171">
        <v>0.25</v>
      </c>
      <c r="M2770" s="172">
        <v>533</v>
      </c>
      <c r="N2770" s="173">
        <v>82.07</v>
      </c>
      <c r="O2770" s="173">
        <v>44.9</v>
      </c>
      <c r="Q2770" s="175">
        <v>39.2</v>
      </c>
      <c r="S2770" s="174">
        <f t="shared" si="86"/>
        <v>1.19256</v>
      </c>
      <c r="T2770" s="177">
        <f t="shared" si="87"/>
        <v>-1</v>
      </c>
      <c r="U2770" s="203">
        <v>1.86</v>
      </c>
      <c r="V2770" s="203">
        <v>2.77</v>
      </c>
      <c r="W2770" s="203">
        <v>3.83</v>
      </c>
      <c r="X2770" s="203">
        <v>5.17</v>
      </c>
      <c r="Y2770" s="203">
        <v>5.96</v>
      </c>
      <c r="Z2770" s="203">
        <v>6.31</v>
      </c>
      <c r="AA2770" s="203">
        <v>5.96</v>
      </c>
      <c r="AB2770" s="203">
        <v>5.6</v>
      </c>
      <c r="AC2770" s="203">
        <v>4.58</v>
      </c>
      <c r="AD2770" s="203">
        <v>3.29</v>
      </c>
      <c r="AE2770" s="203">
        <v>2.07</v>
      </c>
      <c r="AF2770" s="203">
        <v>1.54</v>
      </c>
      <c r="AG2770" s="179">
        <v>2.22451358422218</v>
      </c>
      <c r="AH2770" s="179">
        <v>3.31285087542765</v>
      </c>
      <c r="AI2770" s="179">
        <v>4.58058442342524</v>
      </c>
      <c r="AJ2770" s="179">
        <v>6.18319098410143</v>
      </c>
      <c r="AK2770" s="179">
        <v>7.12801126987321</v>
      </c>
      <c r="AL2770" s="179">
        <v>7.54660253572147</v>
      </c>
      <c r="AM2770" s="179">
        <v>7.12801126987321</v>
      </c>
      <c r="AN2770" s="179">
        <v>6.69746025357215</v>
      </c>
      <c r="AO2770" s="179">
        <v>5.47756570738579</v>
      </c>
      <c r="AP2770" s="179">
        <v>3.93475789897364</v>
      </c>
      <c r="AQ2770" s="179">
        <v>2.47566834373113</v>
      </c>
      <c r="AR2770" s="179">
        <v>1.84180156973234</v>
      </c>
      <c r="AS2770" s="177">
        <v>0.8</v>
      </c>
      <c r="AT2770" s="180">
        <v>1.09953448267013</v>
      </c>
      <c r="AU2770" s="181">
        <v>2763</v>
      </c>
    </row>
    <row r="2771" customHeight="1" spans="1:47">
      <c r="A2771" s="184" t="s">
        <v>3056</v>
      </c>
      <c r="B2771" s="185" t="s">
        <v>3144</v>
      </c>
      <c r="C2771" s="167" t="s">
        <v>3146</v>
      </c>
      <c r="D2771" s="186">
        <v>0</v>
      </c>
      <c r="E2771" s="186">
        <v>0.65</v>
      </c>
      <c r="F2771" s="186" t="s">
        <v>160</v>
      </c>
      <c r="G2771" s="186" t="s">
        <v>160</v>
      </c>
      <c r="H2771" s="186" t="s">
        <v>160</v>
      </c>
      <c r="I2771" s="186" t="s">
        <v>160</v>
      </c>
      <c r="J2771" s="186" t="s">
        <v>160</v>
      </c>
      <c r="K2771" s="186" t="s">
        <v>160</v>
      </c>
      <c r="L2771" s="171">
        <v>0.25</v>
      </c>
      <c r="M2771" s="172">
        <v>320</v>
      </c>
      <c r="N2771" s="173">
        <v>82.88</v>
      </c>
      <c r="O2771" s="173">
        <v>44.6</v>
      </c>
      <c r="Q2771" s="175">
        <v>38.6</v>
      </c>
      <c r="S2771" s="174">
        <f t="shared" si="86"/>
        <v>1.19256</v>
      </c>
      <c r="T2771" s="177">
        <f t="shared" si="87"/>
        <v>-1</v>
      </c>
      <c r="U2771" s="203">
        <v>1.86</v>
      </c>
      <c r="V2771" s="203">
        <v>2.77</v>
      </c>
      <c r="W2771" s="203">
        <v>3.83</v>
      </c>
      <c r="X2771" s="203">
        <v>5.17</v>
      </c>
      <c r="Y2771" s="203">
        <v>5.96</v>
      </c>
      <c r="Z2771" s="203">
        <v>6.31</v>
      </c>
      <c r="AA2771" s="203">
        <v>5.96</v>
      </c>
      <c r="AB2771" s="203">
        <v>5.6</v>
      </c>
      <c r="AC2771" s="203">
        <v>4.58</v>
      </c>
      <c r="AD2771" s="203">
        <v>3.29</v>
      </c>
      <c r="AE2771" s="203">
        <v>2.07</v>
      </c>
      <c r="AF2771" s="203">
        <v>1.54</v>
      </c>
      <c r="AG2771" s="179">
        <v>2.21168685852284</v>
      </c>
      <c r="AH2771" s="179">
        <v>3.29374870866036</v>
      </c>
      <c r="AI2771" s="179">
        <v>4.55417240222714</v>
      </c>
      <c r="AJ2771" s="179">
        <v>6.14753820352854</v>
      </c>
      <c r="AK2771" s="179">
        <v>7.08691057892266</v>
      </c>
      <c r="AL2771" s="179">
        <v>7.50308821359093</v>
      </c>
      <c r="AM2771" s="179">
        <v>7.08691057892266</v>
      </c>
      <c r="AN2771" s="179">
        <v>6.65884215469243</v>
      </c>
      <c r="AO2771" s="179">
        <v>5.44598161937345</v>
      </c>
      <c r="AP2771" s="179">
        <v>3.9120697658818</v>
      </c>
      <c r="AQ2771" s="179">
        <v>2.46139343932381</v>
      </c>
      <c r="AR2771" s="179">
        <v>1.83118159254042</v>
      </c>
      <c r="AS2771" s="177">
        <v>0.8</v>
      </c>
      <c r="AT2771" s="180">
        <v>1.09145080246565</v>
      </c>
      <c r="AU2771" s="181">
        <v>2764</v>
      </c>
    </row>
    <row r="2772" customHeight="1" spans="1:47">
      <c r="A2772" s="184" t="s">
        <v>3056</v>
      </c>
      <c r="B2772" s="185" t="s">
        <v>3144</v>
      </c>
      <c r="C2772" s="167" t="s">
        <v>3147</v>
      </c>
      <c r="D2772" s="186">
        <v>0</v>
      </c>
      <c r="E2772" s="186">
        <v>0.65</v>
      </c>
      <c r="F2772" s="186" t="s">
        <v>160</v>
      </c>
      <c r="G2772" s="186" t="s">
        <v>160</v>
      </c>
      <c r="H2772" s="186" t="s">
        <v>160</v>
      </c>
      <c r="I2772" s="186" t="s">
        <v>160</v>
      </c>
      <c r="J2772" s="186" t="s">
        <v>160</v>
      </c>
      <c r="K2772" s="186" t="s">
        <v>160</v>
      </c>
      <c r="L2772" s="171">
        <v>0.25</v>
      </c>
      <c r="M2772" s="172">
        <v>1349</v>
      </c>
      <c r="N2772" s="173">
        <v>81.03</v>
      </c>
      <c r="O2772" s="173">
        <v>44.97</v>
      </c>
      <c r="Q2772" s="175">
        <v>39.27</v>
      </c>
      <c r="S2772" s="174">
        <f t="shared" si="86"/>
        <v>1.207632</v>
      </c>
      <c r="T2772" s="177">
        <f t="shared" si="87"/>
        <v>-1</v>
      </c>
      <c r="U2772" s="203">
        <v>1.88</v>
      </c>
      <c r="V2772" s="203">
        <v>2.85</v>
      </c>
      <c r="W2772" s="203">
        <v>3.86</v>
      </c>
      <c r="X2772" s="203">
        <v>5.06</v>
      </c>
      <c r="Y2772" s="203">
        <v>6</v>
      </c>
      <c r="Z2772" s="203">
        <v>6.44</v>
      </c>
      <c r="AA2772" s="203">
        <v>6.17</v>
      </c>
      <c r="AB2772" s="203">
        <v>5.7</v>
      </c>
      <c r="AC2772" s="203">
        <v>4.68</v>
      </c>
      <c r="AD2772" s="203">
        <v>3.3</v>
      </c>
      <c r="AE2772" s="203">
        <v>2.09</v>
      </c>
      <c r="AF2772" s="203">
        <v>1.53</v>
      </c>
      <c r="AG2772" s="179">
        <v>2.25313804205255</v>
      </c>
      <c r="AH2772" s="179">
        <v>3.4156613935371</v>
      </c>
      <c r="AI2772" s="179">
        <v>4.62612385229937</v>
      </c>
      <c r="AJ2772" s="179">
        <v>6.06429707063079</v>
      </c>
      <c r="AK2772" s="179">
        <v>7.19086609165706</v>
      </c>
      <c r="AL2772" s="179">
        <v>7.71819627171191</v>
      </c>
      <c r="AM2772" s="179">
        <v>7.39460729758734</v>
      </c>
      <c r="AN2772" s="179">
        <v>6.83132278707421</v>
      </c>
      <c r="AO2772" s="179">
        <v>5.60887555149251</v>
      </c>
      <c r="AP2772" s="179">
        <v>3.95497635041138</v>
      </c>
      <c r="AQ2772" s="179">
        <v>2.50481835526054</v>
      </c>
      <c r="AR2772" s="179">
        <v>1.83367085337255</v>
      </c>
      <c r="AS2772" s="177">
        <v>0.8</v>
      </c>
      <c r="AT2772" s="180">
        <v>1.10872228924747</v>
      </c>
      <c r="AU2772" s="181">
        <v>2765</v>
      </c>
    </row>
    <row r="2773" customHeight="1" spans="1:47">
      <c r="A2773" s="184" t="s">
        <v>3056</v>
      </c>
      <c r="B2773" s="185" t="s">
        <v>3148</v>
      </c>
      <c r="C2773" s="167" t="s">
        <v>3149</v>
      </c>
      <c r="D2773" s="186">
        <v>0</v>
      </c>
      <c r="E2773" s="186">
        <v>0.65</v>
      </c>
      <c r="F2773" s="186" t="s">
        <v>160</v>
      </c>
      <c r="G2773" s="186" t="s">
        <v>160</v>
      </c>
      <c r="H2773" s="186" t="s">
        <v>160</v>
      </c>
      <c r="I2773" s="186" t="s">
        <v>160</v>
      </c>
      <c r="J2773" s="186" t="s">
        <v>160</v>
      </c>
      <c r="K2773" s="186" t="s">
        <v>160</v>
      </c>
      <c r="L2773" s="171">
        <v>0.25</v>
      </c>
      <c r="M2773" s="172">
        <v>1313</v>
      </c>
      <c r="N2773" s="173">
        <v>76.17</v>
      </c>
      <c r="O2773" s="173">
        <v>39.72</v>
      </c>
      <c r="Q2773" s="175">
        <v>36.02</v>
      </c>
      <c r="S2773" s="174">
        <f t="shared" si="86"/>
        <v>1.386464</v>
      </c>
      <c r="T2773" s="177">
        <f t="shared" si="87"/>
        <v>-1</v>
      </c>
      <c r="U2773" s="203">
        <v>2.59</v>
      </c>
      <c r="V2773" s="203">
        <v>3.41</v>
      </c>
      <c r="W2773" s="203">
        <v>4.47</v>
      </c>
      <c r="X2773" s="203">
        <v>5.67</v>
      </c>
      <c r="Y2773" s="203">
        <v>6.35</v>
      </c>
      <c r="Z2773" s="203">
        <v>7.03</v>
      </c>
      <c r="AA2773" s="203">
        <v>6.76</v>
      </c>
      <c r="AB2773" s="203">
        <v>5.97</v>
      </c>
      <c r="AC2773" s="203">
        <v>5.19</v>
      </c>
      <c r="AD2773" s="203">
        <v>4.2</v>
      </c>
      <c r="AE2773" s="203">
        <v>3.01</v>
      </c>
      <c r="AF2773" s="203">
        <v>2.26</v>
      </c>
      <c r="AG2773" s="179">
        <v>3.01173356105892</v>
      </c>
      <c r="AH2773" s="179">
        <v>3.96525538347912</v>
      </c>
      <c r="AI2773" s="179">
        <v>5.19785676368085</v>
      </c>
      <c r="AJ2773" s="179">
        <v>6.59325455258845</v>
      </c>
      <c r="AK2773" s="179">
        <v>7.38397996630277</v>
      </c>
      <c r="AL2773" s="179">
        <v>8.17470538001708</v>
      </c>
      <c r="AM2773" s="179">
        <v>7.86074087751287</v>
      </c>
      <c r="AN2773" s="179">
        <v>6.94210399981536</v>
      </c>
      <c r="AO2773" s="179">
        <v>6.03509543702541</v>
      </c>
      <c r="AP2773" s="179">
        <v>4.88389226117663</v>
      </c>
      <c r="AQ2773" s="179">
        <v>3.50012278717659</v>
      </c>
      <c r="AR2773" s="179">
        <v>2.62799916910933</v>
      </c>
      <c r="AS2773" s="177">
        <v>0.8</v>
      </c>
      <c r="AT2773" s="180">
        <v>1.1170662259841</v>
      </c>
      <c r="AU2773" s="181">
        <v>2766</v>
      </c>
    </row>
    <row r="2774" customHeight="1" spans="1:47">
      <c r="A2774" s="184" t="s">
        <v>3056</v>
      </c>
      <c r="B2774" s="185" t="s">
        <v>3148</v>
      </c>
      <c r="C2774" s="167" t="s">
        <v>3150</v>
      </c>
      <c r="D2774" s="186">
        <v>0</v>
      </c>
      <c r="E2774" s="186">
        <v>0.65</v>
      </c>
      <c r="F2774" s="186" t="s">
        <v>160</v>
      </c>
      <c r="G2774" s="186" t="s">
        <v>160</v>
      </c>
      <c r="H2774" s="186" t="s">
        <v>160</v>
      </c>
      <c r="I2774" s="186" t="s">
        <v>160</v>
      </c>
      <c r="J2774" s="186" t="s">
        <v>160</v>
      </c>
      <c r="K2774" s="186" t="s">
        <v>160</v>
      </c>
      <c r="L2774" s="171">
        <v>0.25</v>
      </c>
      <c r="M2774" s="172">
        <v>1317</v>
      </c>
      <c r="N2774" s="173">
        <v>75.95</v>
      </c>
      <c r="O2774" s="173">
        <v>39.15</v>
      </c>
      <c r="Q2774" s="175">
        <v>35.55</v>
      </c>
      <c r="S2774" s="174">
        <f t="shared" si="86"/>
        <v>1.327424</v>
      </c>
      <c r="T2774" s="177">
        <f t="shared" si="87"/>
        <v>-1</v>
      </c>
      <c r="U2774" s="203">
        <v>2.62</v>
      </c>
      <c r="V2774" s="203">
        <v>3.37</v>
      </c>
      <c r="W2774" s="203">
        <v>4.3</v>
      </c>
      <c r="X2774" s="203">
        <v>5.37</v>
      </c>
      <c r="Y2774" s="203">
        <v>5.9</v>
      </c>
      <c r="Z2774" s="203">
        <v>6.52</v>
      </c>
      <c r="AA2774" s="203">
        <v>6.44</v>
      </c>
      <c r="AB2774" s="203">
        <v>5.76</v>
      </c>
      <c r="AC2774" s="203">
        <v>4.99</v>
      </c>
      <c r="AD2774" s="203">
        <v>3.98</v>
      </c>
      <c r="AE2774" s="203">
        <v>2.92</v>
      </c>
      <c r="AF2774" s="203">
        <v>2.32</v>
      </c>
      <c r="AG2774" s="179">
        <v>3.0265130659081</v>
      </c>
      <c r="AH2774" s="179">
        <v>3.89288130996577</v>
      </c>
      <c r="AI2774" s="179">
        <v>4.96717793259727</v>
      </c>
      <c r="AJ2774" s="179">
        <v>6.20319662745287</v>
      </c>
      <c r="AK2774" s="179">
        <v>6.81543018658695</v>
      </c>
      <c r="AL2774" s="179">
        <v>7.53162793500795</v>
      </c>
      <c r="AM2774" s="179">
        <v>7.43921532230847</v>
      </c>
      <c r="AN2774" s="179">
        <v>6.65370811436286</v>
      </c>
      <c r="AO2774" s="179">
        <v>5.76423671713032</v>
      </c>
      <c r="AP2774" s="179">
        <v>4.59752748179933</v>
      </c>
      <c r="AQ2774" s="179">
        <v>3.37306036353117</v>
      </c>
      <c r="AR2774" s="179">
        <v>2.67996576828504</v>
      </c>
      <c r="AS2774" s="177">
        <v>0.8</v>
      </c>
      <c r="AT2774" s="180">
        <v>1.11956498446373</v>
      </c>
      <c r="AU2774" s="181">
        <v>2767</v>
      </c>
    </row>
    <row r="2775" customHeight="1" spans="1:47">
      <c r="A2775" s="184" t="s">
        <v>3056</v>
      </c>
      <c r="B2775" s="185" t="s">
        <v>3148</v>
      </c>
      <c r="C2775" s="167" t="s">
        <v>3151</v>
      </c>
      <c r="D2775" s="186">
        <v>0</v>
      </c>
      <c r="E2775" s="186">
        <v>0.65</v>
      </c>
      <c r="F2775" s="186" t="s">
        <v>160</v>
      </c>
      <c r="G2775" s="186" t="s">
        <v>160</v>
      </c>
      <c r="H2775" s="186" t="s">
        <v>160</v>
      </c>
      <c r="I2775" s="186" t="s">
        <v>160</v>
      </c>
      <c r="J2775" s="186" t="s">
        <v>160</v>
      </c>
      <c r="K2775" s="186" t="s">
        <v>160</v>
      </c>
      <c r="L2775" s="171">
        <v>0.25</v>
      </c>
      <c r="M2775" s="172">
        <v>1990</v>
      </c>
      <c r="N2775" s="173">
        <v>78.45</v>
      </c>
      <c r="O2775" s="173">
        <v>40.93</v>
      </c>
      <c r="Q2775" s="175">
        <v>39.03</v>
      </c>
      <c r="S2775" s="174">
        <f t="shared" si="86"/>
        <v>1.331488</v>
      </c>
      <c r="T2775" s="177">
        <f t="shared" si="87"/>
        <v>-1</v>
      </c>
      <c r="U2775" s="203">
        <v>2.65</v>
      </c>
      <c r="V2775" s="203">
        <v>3.51</v>
      </c>
      <c r="W2775" s="203">
        <v>4.53</v>
      </c>
      <c r="X2775" s="203">
        <v>5.72</v>
      </c>
      <c r="Y2775" s="203">
        <v>6.18</v>
      </c>
      <c r="Z2775" s="203">
        <v>6.38</v>
      </c>
      <c r="AA2775" s="203">
        <v>6.11</v>
      </c>
      <c r="AB2775" s="203">
        <v>5.46</v>
      </c>
      <c r="AC2775" s="203">
        <v>4.81</v>
      </c>
      <c r="AD2775" s="203">
        <v>4.05</v>
      </c>
      <c r="AE2775" s="203">
        <v>2.97</v>
      </c>
      <c r="AF2775" s="203">
        <v>2.3</v>
      </c>
      <c r="AG2775" s="179">
        <v>3.17405789612824</v>
      </c>
      <c r="AH2775" s="179">
        <v>4.20412951524911</v>
      </c>
      <c r="AI2775" s="179">
        <v>5.42584236583432</v>
      </c>
      <c r="AJ2775" s="179">
        <v>6.85117402485039</v>
      </c>
      <c r="AK2775" s="179">
        <v>7.40214256531039</v>
      </c>
      <c r="AL2775" s="179">
        <v>7.64169410464082</v>
      </c>
      <c r="AM2775" s="179">
        <v>7.31829952654474</v>
      </c>
      <c r="AN2775" s="179">
        <v>6.53975702372083</v>
      </c>
      <c r="AO2775" s="179">
        <v>5.76121452089692</v>
      </c>
      <c r="AP2775" s="179">
        <v>4.85091867144128</v>
      </c>
      <c r="AQ2775" s="179">
        <v>3.55734035905694</v>
      </c>
      <c r="AR2775" s="179">
        <v>2.75484270229998</v>
      </c>
      <c r="AS2775" s="177">
        <v>0.8</v>
      </c>
      <c r="AT2775" s="180">
        <v>1.11956498446373</v>
      </c>
      <c r="AU2775" s="181">
        <v>2768</v>
      </c>
    </row>
    <row r="2776" customHeight="1" spans="1:47">
      <c r="A2776" s="184" t="s">
        <v>3056</v>
      </c>
      <c r="B2776" s="185" t="s">
        <v>3148</v>
      </c>
      <c r="C2776" s="167" t="s">
        <v>3152</v>
      </c>
      <c r="D2776" s="186">
        <v>0</v>
      </c>
      <c r="E2776" s="186">
        <v>0.65</v>
      </c>
      <c r="F2776" s="186" t="s">
        <v>160</v>
      </c>
      <c r="G2776" s="186" t="s">
        <v>160</v>
      </c>
      <c r="H2776" s="186" t="s">
        <v>160</v>
      </c>
      <c r="I2776" s="186" t="s">
        <v>160</v>
      </c>
      <c r="J2776" s="186" t="s">
        <v>160</v>
      </c>
      <c r="K2776" s="186" t="s">
        <v>160</v>
      </c>
      <c r="L2776" s="171">
        <v>0.25</v>
      </c>
      <c r="M2776" s="172">
        <v>2180</v>
      </c>
      <c r="N2776" s="173">
        <v>75.25</v>
      </c>
      <c r="O2776" s="173">
        <v>39.72</v>
      </c>
      <c r="Q2776" s="175">
        <v>36.52</v>
      </c>
      <c r="S2776" s="174">
        <f t="shared" si="86"/>
        <v>1.327424</v>
      </c>
      <c r="T2776" s="177">
        <f t="shared" si="87"/>
        <v>-1</v>
      </c>
      <c r="U2776" s="203">
        <v>2.62</v>
      </c>
      <c r="V2776" s="203">
        <v>3.37</v>
      </c>
      <c r="W2776" s="203">
        <v>4.3</v>
      </c>
      <c r="X2776" s="203">
        <v>5.37</v>
      </c>
      <c r="Y2776" s="203">
        <v>5.9</v>
      </c>
      <c r="Z2776" s="203">
        <v>6.52</v>
      </c>
      <c r="AA2776" s="203">
        <v>6.44</v>
      </c>
      <c r="AB2776" s="203">
        <v>5.76</v>
      </c>
      <c r="AC2776" s="203">
        <v>4.99</v>
      </c>
      <c r="AD2776" s="203">
        <v>3.98</v>
      </c>
      <c r="AE2776" s="203">
        <v>2.92</v>
      </c>
      <c r="AF2776" s="203">
        <v>2.32</v>
      </c>
      <c r="AG2776" s="179">
        <v>3.05436659273902</v>
      </c>
      <c r="AH2776" s="179">
        <v>3.92870817462996</v>
      </c>
      <c r="AI2776" s="179">
        <v>5.01289173617473</v>
      </c>
      <c r="AJ2776" s="179">
        <v>6.26028572633913</v>
      </c>
      <c r="AK2776" s="179">
        <v>6.87815377754207</v>
      </c>
      <c r="AL2776" s="179">
        <v>7.60094281857191</v>
      </c>
      <c r="AM2776" s="179">
        <v>7.50767971650354</v>
      </c>
      <c r="AN2776" s="179">
        <v>6.71494334892242</v>
      </c>
      <c r="AO2776" s="179">
        <v>5.81728599151439</v>
      </c>
      <c r="AP2776" s="179">
        <v>4.63983932790126</v>
      </c>
      <c r="AQ2776" s="179">
        <v>3.40410322549539</v>
      </c>
      <c r="AR2776" s="179">
        <v>2.70462995998264</v>
      </c>
      <c r="AS2776" s="177">
        <v>0.8</v>
      </c>
      <c r="AT2776" s="180">
        <v>1.10602685494831</v>
      </c>
      <c r="AU2776" s="181">
        <v>2769</v>
      </c>
    </row>
    <row r="2777" customHeight="1" spans="1:47">
      <c r="A2777" s="184" t="s">
        <v>3056</v>
      </c>
      <c r="B2777" s="185" t="s">
        <v>3153</v>
      </c>
      <c r="C2777" s="167" t="s">
        <v>3154</v>
      </c>
      <c r="D2777" s="186">
        <v>0</v>
      </c>
      <c r="E2777" s="186">
        <v>0.65</v>
      </c>
      <c r="F2777" s="186" t="s">
        <v>160</v>
      </c>
      <c r="G2777" s="186" t="s">
        <v>160</v>
      </c>
      <c r="H2777" s="186" t="s">
        <v>160</v>
      </c>
      <c r="I2777" s="186" t="s">
        <v>160</v>
      </c>
      <c r="J2777" s="186" t="s">
        <v>160</v>
      </c>
      <c r="K2777" s="186" t="s">
        <v>160</v>
      </c>
      <c r="L2777" s="171">
        <v>0.25</v>
      </c>
      <c r="M2777" s="172">
        <v>1298</v>
      </c>
      <c r="N2777" s="173">
        <v>75.98</v>
      </c>
      <c r="O2777" s="173">
        <v>39.47</v>
      </c>
      <c r="Q2777" s="175">
        <v>36.07</v>
      </c>
      <c r="S2777" s="174">
        <f t="shared" si="86"/>
        <v>1.327424</v>
      </c>
      <c r="T2777" s="177">
        <f t="shared" si="87"/>
        <v>-1</v>
      </c>
      <c r="U2777" s="203">
        <v>2.62</v>
      </c>
      <c r="V2777" s="203">
        <v>3.37</v>
      </c>
      <c r="W2777" s="203">
        <v>4.3</v>
      </c>
      <c r="X2777" s="203">
        <v>5.37</v>
      </c>
      <c r="Y2777" s="203">
        <v>5.9</v>
      </c>
      <c r="Z2777" s="203">
        <v>6.52</v>
      </c>
      <c r="AA2777" s="203">
        <v>6.44</v>
      </c>
      <c r="AB2777" s="203">
        <v>5.76</v>
      </c>
      <c r="AC2777" s="203">
        <v>4.99</v>
      </c>
      <c r="AD2777" s="203">
        <v>3.98</v>
      </c>
      <c r="AE2777" s="203">
        <v>2.92</v>
      </c>
      <c r="AF2777" s="203">
        <v>2.32</v>
      </c>
      <c r="AG2777" s="179">
        <v>3.04238199701075</v>
      </c>
      <c r="AH2777" s="179">
        <v>3.91329287401765</v>
      </c>
      <c r="AI2777" s="179">
        <v>4.9932223615062</v>
      </c>
      <c r="AJ2777" s="179">
        <v>6.23572187936936</v>
      </c>
      <c r="AK2777" s="179">
        <v>6.85116556578757</v>
      </c>
      <c r="AL2777" s="179">
        <v>7.5711185574466</v>
      </c>
      <c r="AM2777" s="179">
        <v>7.47822139723253</v>
      </c>
      <c r="AN2777" s="179">
        <v>6.68859553541295</v>
      </c>
      <c r="AO2777" s="179">
        <v>5.79446036835254</v>
      </c>
      <c r="AP2777" s="179">
        <v>4.62163372064992</v>
      </c>
      <c r="AQ2777" s="179">
        <v>3.39074634781351</v>
      </c>
      <c r="AR2777" s="179">
        <v>2.69401764620799</v>
      </c>
      <c r="AS2777" s="177">
        <v>0.8</v>
      </c>
      <c r="AT2777" s="180">
        <v>1.10983260639592</v>
      </c>
      <c r="AU2777" s="181">
        <v>2770</v>
      </c>
    </row>
    <row r="2778" customHeight="1" spans="1:47">
      <c r="A2778" s="184" t="s">
        <v>3056</v>
      </c>
      <c r="B2778" s="185" t="s">
        <v>3153</v>
      </c>
      <c r="C2778" s="167" t="s">
        <v>3155</v>
      </c>
      <c r="D2778" s="186">
        <v>0</v>
      </c>
      <c r="E2778" s="186">
        <v>0.65</v>
      </c>
      <c r="F2778" s="186" t="s">
        <v>160</v>
      </c>
      <c r="G2778" s="186" t="s">
        <v>160</v>
      </c>
      <c r="H2778" s="186" t="s">
        <v>160</v>
      </c>
      <c r="I2778" s="186" t="s">
        <v>160</v>
      </c>
      <c r="J2778" s="186" t="s">
        <v>160</v>
      </c>
      <c r="K2778" s="186" t="s">
        <v>160</v>
      </c>
      <c r="L2778" s="171">
        <v>0.25</v>
      </c>
      <c r="M2778" s="172">
        <v>1331</v>
      </c>
      <c r="N2778" s="173">
        <v>75.85</v>
      </c>
      <c r="O2778" s="173">
        <v>39.38</v>
      </c>
      <c r="Q2778" s="175">
        <v>35.98</v>
      </c>
      <c r="S2778" s="174">
        <f t="shared" si="86"/>
        <v>1.327424</v>
      </c>
      <c r="T2778" s="177">
        <f t="shared" si="87"/>
        <v>-1</v>
      </c>
      <c r="U2778" s="203">
        <v>2.62</v>
      </c>
      <c r="V2778" s="203">
        <v>3.37</v>
      </c>
      <c r="W2778" s="203">
        <v>4.3</v>
      </c>
      <c r="X2778" s="203">
        <v>5.37</v>
      </c>
      <c r="Y2778" s="203">
        <v>5.9</v>
      </c>
      <c r="Z2778" s="203">
        <v>6.52</v>
      </c>
      <c r="AA2778" s="203">
        <v>6.44</v>
      </c>
      <c r="AB2778" s="203">
        <v>5.76</v>
      </c>
      <c r="AC2778" s="203">
        <v>4.99</v>
      </c>
      <c r="AD2778" s="203">
        <v>3.98</v>
      </c>
      <c r="AE2778" s="203">
        <v>2.92</v>
      </c>
      <c r="AF2778" s="203">
        <v>2.32</v>
      </c>
      <c r="AG2778" s="179">
        <v>3.03739236295261</v>
      </c>
      <c r="AH2778" s="179">
        <v>3.90687490959934</v>
      </c>
      <c r="AI2778" s="179">
        <v>4.9850332674413</v>
      </c>
      <c r="AJ2778" s="179">
        <v>6.22549503399065</v>
      </c>
      <c r="AK2778" s="179">
        <v>6.83992936695434</v>
      </c>
      <c r="AL2778" s="179">
        <v>7.55870160551564</v>
      </c>
      <c r="AM2778" s="179">
        <v>7.46595680053999</v>
      </c>
      <c r="AN2778" s="179">
        <v>6.67762595824695</v>
      </c>
      <c r="AO2778" s="179">
        <v>5.7849572103563</v>
      </c>
      <c r="AP2778" s="179">
        <v>4.61405404753869</v>
      </c>
      <c r="AQ2778" s="179">
        <v>3.3851853816113</v>
      </c>
      <c r="AR2778" s="179">
        <v>2.68959934429391</v>
      </c>
      <c r="AS2778" s="177">
        <v>0.8</v>
      </c>
      <c r="AT2778" s="180">
        <v>1.11887042568054</v>
      </c>
      <c r="AU2778" s="181">
        <v>2771</v>
      </c>
    </row>
    <row r="2779" customHeight="1" spans="1:47">
      <c r="A2779" s="184" t="s">
        <v>3056</v>
      </c>
      <c r="B2779" s="185" t="s">
        <v>3153</v>
      </c>
      <c r="C2779" s="167" t="s">
        <v>3156</v>
      </c>
      <c r="D2779" s="186">
        <v>0</v>
      </c>
      <c r="E2779" s="186">
        <v>0.65</v>
      </c>
      <c r="F2779" s="186" t="s">
        <v>160</v>
      </c>
      <c r="G2779" s="186" t="s">
        <v>160</v>
      </c>
      <c r="H2779" s="186" t="s">
        <v>160</v>
      </c>
      <c r="I2779" s="186" t="s">
        <v>160</v>
      </c>
      <c r="J2779" s="186" t="s">
        <v>160</v>
      </c>
      <c r="K2779" s="186" t="s">
        <v>160</v>
      </c>
      <c r="L2779" s="171">
        <v>0.25</v>
      </c>
      <c r="M2779" s="172">
        <v>1271</v>
      </c>
      <c r="N2779" s="173">
        <v>76.05</v>
      </c>
      <c r="O2779" s="173">
        <v>39.4</v>
      </c>
      <c r="Q2779" s="175">
        <v>35.5</v>
      </c>
      <c r="S2779" s="174">
        <f t="shared" si="86"/>
        <v>1.386464</v>
      </c>
      <c r="T2779" s="177">
        <f t="shared" si="87"/>
        <v>-1</v>
      </c>
      <c r="U2779" s="203">
        <v>2.59</v>
      </c>
      <c r="V2779" s="203">
        <v>3.41</v>
      </c>
      <c r="W2779" s="203">
        <v>4.47</v>
      </c>
      <c r="X2779" s="203">
        <v>5.67</v>
      </c>
      <c r="Y2779" s="203">
        <v>6.35</v>
      </c>
      <c r="Z2779" s="203">
        <v>7.03</v>
      </c>
      <c r="AA2779" s="203">
        <v>6.76</v>
      </c>
      <c r="AB2779" s="203">
        <v>5.97</v>
      </c>
      <c r="AC2779" s="203">
        <v>5.19</v>
      </c>
      <c r="AD2779" s="203">
        <v>4.2</v>
      </c>
      <c r="AE2779" s="203">
        <v>3.01</v>
      </c>
      <c r="AF2779" s="203">
        <v>2.26</v>
      </c>
      <c r="AG2779" s="179">
        <v>2.99657984628523</v>
      </c>
      <c r="AH2779" s="179">
        <v>3.94530396750294</v>
      </c>
      <c r="AI2779" s="179">
        <v>5.17170344127219</v>
      </c>
      <c r="AJ2779" s="179">
        <v>6.56008020402982</v>
      </c>
      <c r="AK2779" s="179">
        <v>7.34682703625915</v>
      </c>
      <c r="AL2779" s="179">
        <v>8.13357386848847</v>
      </c>
      <c r="AM2779" s="179">
        <v>7.821189096868</v>
      </c>
      <c r="AN2779" s="179">
        <v>6.90717439471923</v>
      </c>
      <c r="AO2779" s="179">
        <v>6.00472949892677</v>
      </c>
      <c r="AP2779" s="179">
        <v>4.85931866965172</v>
      </c>
      <c r="AQ2779" s="179">
        <v>3.4825117132504</v>
      </c>
      <c r="AR2779" s="179">
        <v>2.61477623652688</v>
      </c>
      <c r="AS2779" s="177">
        <v>0.8</v>
      </c>
      <c r="AT2779" s="180">
        <v>1.12368038385016</v>
      </c>
      <c r="AU2779" s="181">
        <v>2772</v>
      </c>
    </row>
    <row r="2780" customHeight="1" spans="1:47">
      <c r="A2780" s="184" t="s">
        <v>3056</v>
      </c>
      <c r="B2780" s="185" t="s">
        <v>3153</v>
      </c>
      <c r="C2780" s="167" t="s">
        <v>3157</v>
      </c>
      <c r="D2780" s="186">
        <v>0</v>
      </c>
      <c r="E2780" s="186">
        <v>0.65</v>
      </c>
      <c r="F2780" s="186" t="s">
        <v>160</v>
      </c>
      <c r="G2780" s="186" t="s">
        <v>160</v>
      </c>
      <c r="H2780" s="186" t="s">
        <v>160</v>
      </c>
      <c r="I2780" s="186" t="s">
        <v>160</v>
      </c>
      <c r="J2780" s="186" t="s">
        <v>160</v>
      </c>
      <c r="K2780" s="186" t="s">
        <v>160</v>
      </c>
      <c r="L2780" s="171">
        <v>0.25</v>
      </c>
      <c r="M2780" s="172">
        <v>1297</v>
      </c>
      <c r="N2780" s="173">
        <v>76.17</v>
      </c>
      <c r="O2780" s="173">
        <v>38.93</v>
      </c>
      <c r="Q2780" s="175">
        <v>36.63</v>
      </c>
      <c r="S2780" s="174">
        <f t="shared" si="86"/>
        <v>1.300904</v>
      </c>
      <c r="T2780" s="177">
        <f t="shared" si="87"/>
        <v>-1</v>
      </c>
      <c r="U2780" s="203">
        <v>2.71</v>
      </c>
      <c r="V2780" s="203">
        <v>3.41</v>
      </c>
      <c r="W2780" s="203">
        <v>4.25</v>
      </c>
      <c r="X2780" s="203">
        <v>5.26</v>
      </c>
      <c r="Y2780" s="203">
        <v>5.71</v>
      </c>
      <c r="Z2780" s="203">
        <v>6.08</v>
      </c>
      <c r="AA2780" s="203">
        <v>6</v>
      </c>
      <c r="AB2780" s="203">
        <v>5.47</v>
      </c>
      <c r="AC2780" s="203">
        <v>4.95</v>
      </c>
      <c r="AD2780" s="203">
        <v>4.08</v>
      </c>
      <c r="AE2780" s="203">
        <v>3.06</v>
      </c>
      <c r="AF2780" s="203">
        <v>2.43</v>
      </c>
      <c r="AG2780" s="179">
        <v>3.15999735568497</v>
      </c>
      <c r="AH2780" s="179">
        <v>3.97623283501319</v>
      </c>
      <c r="AI2780" s="179">
        <v>4.95571541020706</v>
      </c>
      <c r="AJ2780" s="179">
        <v>6.1334266018092</v>
      </c>
      <c r="AK2780" s="179">
        <v>6.65814940994877</v>
      </c>
      <c r="AL2780" s="179">
        <v>7.08958816330798</v>
      </c>
      <c r="AM2780" s="179">
        <v>6.99630410852761</v>
      </c>
      <c r="AN2780" s="179">
        <v>6.37829724560767</v>
      </c>
      <c r="AO2780" s="179">
        <v>5.77195088953528</v>
      </c>
      <c r="AP2780" s="179">
        <v>4.75748679379877</v>
      </c>
      <c r="AQ2780" s="179">
        <v>3.56811509534908</v>
      </c>
      <c r="AR2780" s="179">
        <v>2.83350316395368</v>
      </c>
      <c r="AS2780" s="177">
        <v>0.8</v>
      </c>
      <c r="AT2780" s="180">
        <v>1.12936755095162</v>
      </c>
      <c r="AU2780" s="181">
        <v>2773</v>
      </c>
    </row>
    <row r="2781" customHeight="1" spans="1:47">
      <c r="A2781" s="184" t="s">
        <v>3056</v>
      </c>
      <c r="B2781" s="185" t="s">
        <v>3153</v>
      </c>
      <c r="C2781" s="167" t="s">
        <v>3158</v>
      </c>
      <c r="D2781" s="186">
        <v>0</v>
      </c>
      <c r="E2781" s="186">
        <v>0.65</v>
      </c>
      <c r="F2781" s="186" t="s">
        <v>160</v>
      </c>
      <c r="G2781" s="186" t="s">
        <v>160</v>
      </c>
      <c r="H2781" s="186" t="s">
        <v>160</v>
      </c>
      <c r="I2781" s="186" t="s">
        <v>160</v>
      </c>
      <c r="J2781" s="186" t="s">
        <v>160</v>
      </c>
      <c r="K2781" s="186" t="s">
        <v>160</v>
      </c>
      <c r="L2781" s="171">
        <v>0.25</v>
      </c>
      <c r="M2781" s="172">
        <v>1275</v>
      </c>
      <c r="N2781" s="173">
        <v>77.27</v>
      </c>
      <c r="O2781" s="173">
        <v>38.18</v>
      </c>
      <c r="Q2781" s="175">
        <v>34.78</v>
      </c>
      <c r="S2781" s="174">
        <f t="shared" si="86"/>
        <v>1.385728</v>
      </c>
      <c r="T2781" s="177">
        <f t="shared" si="87"/>
        <v>-1</v>
      </c>
      <c r="U2781" s="203">
        <v>2.72</v>
      </c>
      <c r="V2781" s="203">
        <v>3.55</v>
      </c>
      <c r="W2781" s="203">
        <v>4.56</v>
      </c>
      <c r="X2781" s="203">
        <v>5.67</v>
      </c>
      <c r="Y2781" s="203">
        <v>6.3</v>
      </c>
      <c r="Z2781" s="203">
        <v>6.83</v>
      </c>
      <c r="AA2781" s="203">
        <v>6.55</v>
      </c>
      <c r="AB2781" s="203">
        <v>5.74</v>
      </c>
      <c r="AC2781" s="203">
        <v>5.16</v>
      </c>
      <c r="AD2781" s="203">
        <v>4.28</v>
      </c>
      <c r="AE2781" s="203">
        <v>3.12</v>
      </c>
      <c r="AF2781" s="203">
        <v>2.41</v>
      </c>
      <c r="AG2781" s="179">
        <v>3.1233142434879</v>
      </c>
      <c r="AH2781" s="179">
        <v>4.07638439866987</v>
      </c>
      <c r="AI2781" s="179">
        <v>5.23614446702383</v>
      </c>
      <c r="AJ2781" s="179">
        <v>6.51073226491779</v>
      </c>
      <c r="AK2781" s="179">
        <v>7.23414696101977</v>
      </c>
      <c r="AL2781" s="179">
        <v>7.84273392758175</v>
      </c>
      <c r="AM2781" s="179">
        <v>7.52121628486976</v>
      </c>
      <c r="AN2781" s="179">
        <v>6.59111167559579</v>
      </c>
      <c r="AO2781" s="179">
        <v>5.92511084426381</v>
      </c>
      <c r="AP2781" s="179">
        <v>4.91462682431184</v>
      </c>
      <c r="AQ2781" s="179">
        <v>3.58262516164788</v>
      </c>
      <c r="AR2781" s="179">
        <v>2.76734828191391</v>
      </c>
      <c r="AS2781" s="177">
        <v>0.8</v>
      </c>
      <c r="AT2781" s="180">
        <v>1.11534827939288</v>
      </c>
      <c r="AU2781" s="181">
        <v>2774</v>
      </c>
    </row>
    <row r="2782" customHeight="1" spans="1:47">
      <c r="A2782" s="184" t="s">
        <v>3056</v>
      </c>
      <c r="B2782" s="185" t="s">
        <v>3153</v>
      </c>
      <c r="C2782" s="167" t="s">
        <v>3159</v>
      </c>
      <c r="D2782" s="186">
        <v>0</v>
      </c>
      <c r="E2782" s="186">
        <v>0.65</v>
      </c>
      <c r="F2782" s="186" t="s">
        <v>160</v>
      </c>
      <c r="G2782" s="186" t="s">
        <v>160</v>
      </c>
      <c r="H2782" s="186" t="s">
        <v>160</v>
      </c>
      <c r="I2782" s="186" t="s">
        <v>160</v>
      </c>
      <c r="J2782" s="186" t="s">
        <v>160</v>
      </c>
      <c r="K2782" s="186" t="s">
        <v>160</v>
      </c>
      <c r="L2782" s="171">
        <v>0.25</v>
      </c>
      <c r="M2782" s="172">
        <v>1232</v>
      </c>
      <c r="N2782" s="173">
        <v>77.23</v>
      </c>
      <c r="O2782" s="173">
        <v>38.42</v>
      </c>
      <c r="Q2782" s="175">
        <v>35.22</v>
      </c>
      <c r="S2782" s="174">
        <f t="shared" si="86"/>
        <v>1.385728</v>
      </c>
      <c r="T2782" s="177">
        <f t="shared" si="87"/>
        <v>-1</v>
      </c>
      <c r="U2782" s="203">
        <v>2.72</v>
      </c>
      <c r="V2782" s="203">
        <v>3.55</v>
      </c>
      <c r="W2782" s="203">
        <v>4.56</v>
      </c>
      <c r="X2782" s="203">
        <v>5.67</v>
      </c>
      <c r="Y2782" s="203">
        <v>6.3</v>
      </c>
      <c r="Z2782" s="203">
        <v>6.83</v>
      </c>
      <c r="AA2782" s="203">
        <v>6.55</v>
      </c>
      <c r="AB2782" s="203">
        <v>5.74</v>
      </c>
      <c r="AC2782" s="203">
        <v>5.16</v>
      </c>
      <c r="AD2782" s="203">
        <v>4.28</v>
      </c>
      <c r="AE2782" s="203">
        <v>3.12</v>
      </c>
      <c r="AF2782" s="203">
        <v>2.41</v>
      </c>
      <c r="AG2782" s="179">
        <v>3.13490301126917</v>
      </c>
      <c r="AH2782" s="179">
        <v>4.09150944485498</v>
      </c>
      <c r="AI2782" s="179">
        <v>5.25557269536302</v>
      </c>
      <c r="AJ2782" s="179">
        <v>6.53488973305007</v>
      </c>
      <c r="AK2782" s="179">
        <v>7.26098859227785</v>
      </c>
      <c r="AL2782" s="179">
        <v>7.87183366432662</v>
      </c>
      <c r="AM2782" s="179">
        <v>7.54912306022538</v>
      </c>
      <c r="AN2782" s="179">
        <v>6.61556738407538</v>
      </c>
      <c r="AO2782" s="179">
        <v>5.9470954184371</v>
      </c>
      <c r="AP2782" s="179">
        <v>4.93286209126178</v>
      </c>
      <c r="AQ2782" s="179">
        <v>3.59591815998522</v>
      </c>
      <c r="AR2782" s="179">
        <v>2.77761627101423</v>
      </c>
      <c r="AS2782" s="177">
        <v>0.8</v>
      </c>
      <c r="AT2782" s="180">
        <v>1.12451941658699</v>
      </c>
      <c r="AU2782" s="181">
        <v>2775</v>
      </c>
    </row>
    <row r="2783" customHeight="1" spans="1:47">
      <c r="A2783" s="184" t="s">
        <v>3056</v>
      </c>
      <c r="B2783" s="185" t="s">
        <v>3153</v>
      </c>
      <c r="C2783" s="167" t="s">
        <v>3160</v>
      </c>
      <c r="D2783" s="186">
        <v>0</v>
      </c>
      <c r="E2783" s="186">
        <v>0.65</v>
      </c>
      <c r="F2783" s="186" t="s">
        <v>160</v>
      </c>
      <c r="G2783" s="186" t="s">
        <v>160</v>
      </c>
      <c r="H2783" s="186" t="s">
        <v>160</v>
      </c>
      <c r="I2783" s="186" t="s">
        <v>160</v>
      </c>
      <c r="J2783" s="186" t="s">
        <v>160</v>
      </c>
      <c r="K2783" s="186" t="s">
        <v>160</v>
      </c>
      <c r="L2783" s="171">
        <v>0.25</v>
      </c>
      <c r="M2783" s="172">
        <v>1351</v>
      </c>
      <c r="N2783" s="173">
        <v>77.42</v>
      </c>
      <c r="O2783" s="173">
        <v>37.88</v>
      </c>
      <c r="Q2783" s="175">
        <v>36.18</v>
      </c>
      <c r="S2783" s="174">
        <f t="shared" si="86"/>
        <v>1.375504</v>
      </c>
      <c r="T2783" s="177">
        <f t="shared" si="87"/>
        <v>-1</v>
      </c>
      <c r="U2783" s="203">
        <v>2.88</v>
      </c>
      <c r="V2783" s="203">
        <v>3.65</v>
      </c>
      <c r="W2783" s="203">
        <v>4.63</v>
      </c>
      <c r="X2783" s="203">
        <v>5.59</v>
      </c>
      <c r="Y2783" s="203">
        <v>6.06</v>
      </c>
      <c r="Z2783" s="203">
        <v>6.45</v>
      </c>
      <c r="AA2783" s="203">
        <v>6.17</v>
      </c>
      <c r="AB2783" s="203">
        <v>5.52</v>
      </c>
      <c r="AC2783" s="203">
        <v>5.15</v>
      </c>
      <c r="AD2783" s="203">
        <v>4.42</v>
      </c>
      <c r="AE2783" s="203">
        <v>3.36</v>
      </c>
      <c r="AF2783" s="203">
        <v>2.6</v>
      </c>
      <c r="AG2783" s="179">
        <v>3.34949202619549</v>
      </c>
      <c r="AH2783" s="179">
        <v>4.24501593597692</v>
      </c>
      <c r="AI2783" s="179">
        <v>5.38477363933511</v>
      </c>
      <c r="AJ2783" s="179">
        <v>6.50127098140027</v>
      </c>
      <c r="AK2783" s="179">
        <v>7.04788947178634</v>
      </c>
      <c r="AL2783" s="179">
        <v>7.50146651700032</v>
      </c>
      <c r="AM2783" s="179">
        <v>7.17582145889798</v>
      </c>
      <c r="AN2783" s="179">
        <v>6.41985971687469</v>
      </c>
      <c r="AO2783" s="179">
        <v>5.98954303295374</v>
      </c>
      <c r="AP2783" s="179">
        <v>5.14053984575836</v>
      </c>
      <c r="AQ2783" s="179">
        <v>3.90774069722807</v>
      </c>
      <c r="AR2783" s="179">
        <v>3.02384696809315</v>
      </c>
      <c r="AS2783" s="177">
        <v>0.8</v>
      </c>
      <c r="AT2783" s="180">
        <v>1.11611448081717</v>
      </c>
      <c r="AU2783" s="181">
        <v>2776</v>
      </c>
    </row>
    <row r="2784" customHeight="1" spans="1:47">
      <c r="A2784" s="184" t="s">
        <v>3056</v>
      </c>
      <c r="B2784" s="185" t="s">
        <v>3153</v>
      </c>
      <c r="C2784" s="167" t="s">
        <v>3161</v>
      </c>
      <c r="D2784" s="186">
        <v>0</v>
      </c>
      <c r="E2784" s="186">
        <v>0.65</v>
      </c>
      <c r="F2784" s="186" t="s">
        <v>160</v>
      </c>
      <c r="G2784" s="186" t="s">
        <v>160</v>
      </c>
      <c r="H2784" s="186" t="s">
        <v>160</v>
      </c>
      <c r="I2784" s="186" t="s">
        <v>160</v>
      </c>
      <c r="J2784" s="186" t="s">
        <v>160</v>
      </c>
      <c r="K2784" s="186" t="s">
        <v>160</v>
      </c>
      <c r="L2784" s="171">
        <v>0.25</v>
      </c>
      <c r="M2784" s="172">
        <v>1179</v>
      </c>
      <c r="N2784" s="173">
        <v>77.65</v>
      </c>
      <c r="O2784" s="173">
        <v>38.9</v>
      </c>
      <c r="Q2784" s="175">
        <v>36</v>
      </c>
      <c r="S2784" s="174">
        <f t="shared" si="86"/>
        <v>1.385728</v>
      </c>
      <c r="T2784" s="177">
        <f t="shared" si="87"/>
        <v>-1</v>
      </c>
      <c r="U2784" s="203">
        <v>2.72</v>
      </c>
      <c r="V2784" s="203">
        <v>3.55</v>
      </c>
      <c r="W2784" s="203">
        <v>4.56</v>
      </c>
      <c r="X2784" s="203">
        <v>5.67</v>
      </c>
      <c r="Y2784" s="203">
        <v>6.3</v>
      </c>
      <c r="Z2784" s="203">
        <v>6.83</v>
      </c>
      <c r="AA2784" s="203">
        <v>6.55</v>
      </c>
      <c r="AB2784" s="203">
        <v>5.74</v>
      </c>
      <c r="AC2784" s="203">
        <v>5.16</v>
      </c>
      <c r="AD2784" s="203">
        <v>4.28</v>
      </c>
      <c r="AE2784" s="203">
        <v>3.12</v>
      </c>
      <c r="AF2784" s="203">
        <v>2.41</v>
      </c>
      <c r="AG2784" s="179">
        <v>3.15974505819324</v>
      </c>
      <c r="AH2784" s="179">
        <v>4.12393196933309</v>
      </c>
      <c r="AI2784" s="179">
        <v>5.29721965638278</v>
      </c>
      <c r="AJ2784" s="179">
        <v>6.58667444116017</v>
      </c>
      <c r="AK2784" s="179">
        <v>7.31852715684463</v>
      </c>
      <c r="AL2784" s="179">
        <v>7.9342127748014</v>
      </c>
      <c r="AM2784" s="179">
        <v>7.60894490116387</v>
      </c>
      <c r="AN2784" s="179">
        <v>6.66799140956956</v>
      </c>
      <c r="AO2784" s="179">
        <v>5.99422224274894</v>
      </c>
      <c r="AP2784" s="179">
        <v>4.97195178274524</v>
      </c>
      <c r="AQ2784" s="179">
        <v>3.62441344910401</v>
      </c>
      <c r="AR2784" s="179">
        <v>2.79962705523739</v>
      </c>
      <c r="AS2784" s="177">
        <v>0.8</v>
      </c>
      <c r="AT2784" s="180">
        <v>1.1275971693192</v>
      </c>
      <c r="AU2784" s="181">
        <v>2777</v>
      </c>
    </row>
    <row r="2785" customHeight="1" spans="1:47">
      <c r="A2785" s="184" t="s">
        <v>3056</v>
      </c>
      <c r="B2785" s="185" t="s">
        <v>3153</v>
      </c>
      <c r="C2785" s="167" t="s">
        <v>3162</v>
      </c>
      <c r="D2785" s="186">
        <v>0</v>
      </c>
      <c r="E2785" s="186">
        <v>0.65</v>
      </c>
      <c r="F2785" s="186" t="s">
        <v>160</v>
      </c>
      <c r="G2785" s="186" t="s">
        <v>160</v>
      </c>
      <c r="H2785" s="186" t="s">
        <v>160</v>
      </c>
      <c r="I2785" s="186" t="s">
        <v>160</v>
      </c>
      <c r="J2785" s="186" t="s">
        <v>160</v>
      </c>
      <c r="K2785" s="186" t="s">
        <v>160</v>
      </c>
      <c r="L2785" s="171">
        <v>0.25</v>
      </c>
      <c r="M2785" s="172">
        <v>1203</v>
      </c>
      <c r="N2785" s="173">
        <v>76.77</v>
      </c>
      <c r="O2785" s="173">
        <v>39.23</v>
      </c>
      <c r="Q2785" s="175">
        <v>35.23</v>
      </c>
      <c r="S2785" s="174">
        <f t="shared" si="86"/>
        <v>1.386464</v>
      </c>
      <c r="T2785" s="177">
        <f t="shared" si="87"/>
        <v>-1</v>
      </c>
      <c r="U2785" s="203">
        <v>2.59</v>
      </c>
      <c r="V2785" s="203">
        <v>3.41</v>
      </c>
      <c r="W2785" s="203">
        <v>4.47</v>
      </c>
      <c r="X2785" s="203">
        <v>5.67</v>
      </c>
      <c r="Y2785" s="203">
        <v>6.35</v>
      </c>
      <c r="Z2785" s="203">
        <v>7.03</v>
      </c>
      <c r="AA2785" s="203">
        <v>6.76</v>
      </c>
      <c r="AB2785" s="203">
        <v>5.97</v>
      </c>
      <c r="AC2785" s="203">
        <v>5.19</v>
      </c>
      <c r="AD2785" s="203">
        <v>4.2</v>
      </c>
      <c r="AE2785" s="203">
        <v>3.01</v>
      </c>
      <c r="AF2785" s="203">
        <v>2.26</v>
      </c>
      <c r="AG2785" s="179">
        <v>2.98868915456874</v>
      </c>
      <c r="AH2785" s="179">
        <v>3.93491506450943</v>
      </c>
      <c r="AI2785" s="179">
        <v>5.15808514321324</v>
      </c>
      <c r="AJ2785" s="179">
        <v>6.54280598702887</v>
      </c>
      <c r="AK2785" s="179">
        <v>7.32748113185773</v>
      </c>
      <c r="AL2785" s="179">
        <v>8.11215627668659</v>
      </c>
      <c r="AM2785" s="179">
        <v>7.80059408682807</v>
      </c>
      <c r="AN2785" s="179">
        <v>6.88898619798278</v>
      </c>
      <c r="AO2785" s="179">
        <v>5.98891764950262</v>
      </c>
      <c r="AP2785" s="179">
        <v>4.84652295335472</v>
      </c>
      <c r="AQ2785" s="179">
        <v>3.47334144990422</v>
      </c>
      <c r="AR2785" s="179">
        <v>2.60789092251944</v>
      </c>
      <c r="AS2785" s="177">
        <v>0.8</v>
      </c>
      <c r="AT2785" s="180">
        <v>1.11781141650687</v>
      </c>
      <c r="AU2785" s="181">
        <v>2778</v>
      </c>
    </row>
    <row r="2786" customHeight="1" spans="1:47">
      <c r="A2786" s="184" t="s">
        <v>3056</v>
      </c>
      <c r="B2786" s="185" t="s">
        <v>3153</v>
      </c>
      <c r="C2786" s="167" t="s">
        <v>3163</v>
      </c>
      <c r="D2786" s="186">
        <v>0</v>
      </c>
      <c r="E2786" s="186">
        <v>0.65</v>
      </c>
      <c r="F2786" s="186" t="s">
        <v>160</v>
      </c>
      <c r="G2786" s="186" t="s">
        <v>160</v>
      </c>
      <c r="H2786" s="186" t="s">
        <v>160</v>
      </c>
      <c r="I2786" s="186" t="s">
        <v>160</v>
      </c>
      <c r="J2786" s="186" t="s">
        <v>160</v>
      </c>
      <c r="K2786" s="186" t="s">
        <v>160</v>
      </c>
      <c r="L2786" s="171">
        <v>0.25</v>
      </c>
      <c r="M2786" s="172">
        <v>1212</v>
      </c>
      <c r="N2786" s="173">
        <v>76.73</v>
      </c>
      <c r="O2786" s="173">
        <v>39.5</v>
      </c>
      <c r="Q2786" s="175">
        <v>35.7</v>
      </c>
      <c r="S2786" s="174">
        <f t="shared" si="86"/>
        <v>1.386464</v>
      </c>
      <c r="T2786" s="177">
        <f t="shared" si="87"/>
        <v>-1</v>
      </c>
      <c r="U2786" s="203">
        <v>2.59</v>
      </c>
      <c r="V2786" s="203">
        <v>3.41</v>
      </c>
      <c r="W2786" s="203">
        <v>4.47</v>
      </c>
      <c r="X2786" s="203">
        <v>5.67</v>
      </c>
      <c r="Y2786" s="203">
        <v>6.35</v>
      </c>
      <c r="Z2786" s="203">
        <v>7.03</v>
      </c>
      <c r="AA2786" s="203">
        <v>6.76</v>
      </c>
      <c r="AB2786" s="203">
        <v>5.97</v>
      </c>
      <c r="AC2786" s="203">
        <v>5.19</v>
      </c>
      <c r="AD2786" s="203">
        <v>4.2</v>
      </c>
      <c r="AE2786" s="203">
        <v>3.01</v>
      </c>
      <c r="AF2786" s="203">
        <v>2.26</v>
      </c>
      <c r="AG2786" s="179">
        <v>3.00139197267293</v>
      </c>
      <c r="AH2786" s="179">
        <v>3.95163962425278</v>
      </c>
      <c r="AI2786" s="179">
        <v>5.18000853970965</v>
      </c>
      <c r="AJ2786" s="179">
        <v>6.57061485909479</v>
      </c>
      <c r="AK2786" s="179">
        <v>7.35862510674637</v>
      </c>
      <c r="AL2786" s="179">
        <v>8.14663535439795</v>
      </c>
      <c r="AM2786" s="179">
        <v>7.83374893253629</v>
      </c>
      <c r="AN2786" s="179">
        <v>6.91826643894108</v>
      </c>
      <c r="AO2786" s="179">
        <v>6.01437233134073</v>
      </c>
      <c r="AP2786" s="179">
        <v>4.86712211784799</v>
      </c>
      <c r="AQ2786" s="179">
        <v>3.48810418445773</v>
      </c>
      <c r="AR2786" s="179">
        <v>2.61897523484201</v>
      </c>
      <c r="AS2786" s="177">
        <v>0.8</v>
      </c>
      <c r="AT2786" s="180">
        <v>1.092884327427</v>
      </c>
      <c r="AU2786" s="181">
        <v>2779</v>
      </c>
    </row>
    <row r="2787" customHeight="1" spans="1:47">
      <c r="A2787" s="184" t="s">
        <v>3056</v>
      </c>
      <c r="B2787" s="185" t="s">
        <v>3153</v>
      </c>
      <c r="C2787" s="167" t="s">
        <v>3164</v>
      </c>
      <c r="D2787" s="186">
        <v>0</v>
      </c>
      <c r="E2787" s="186">
        <v>0.65</v>
      </c>
      <c r="F2787" s="186" t="s">
        <v>160</v>
      </c>
      <c r="G2787" s="186" t="s">
        <v>160</v>
      </c>
      <c r="H2787" s="186" t="s">
        <v>160</v>
      </c>
      <c r="I2787" s="186" t="s">
        <v>160</v>
      </c>
      <c r="J2787" s="186" t="s">
        <v>160</v>
      </c>
      <c r="K2787" s="186" t="s">
        <v>160</v>
      </c>
      <c r="L2787" s="171">
        <v>0.25</v>
      </c>
      <c r="M2787" s="172">
        <v>1119</v>
      </c>
      <c r="N2787" s="173">
        <v>78.55</v>
      </c>
      <c r="O2787" s="173">
        <v>39.78</v>
      </c>
      <c r="Q2787" s="175">
        <v>36.58</v>
      </c>
      <c r="S2787" s="174">
        <f t="shared" si="86"/>
        <v>1.360152</v>
      </c>
      <c r="T2787" s="177">
        <f t="shared" si="87"/>
        <v>-1</v>
      </c>
      <c r="U2787" s="203">
        <v>2.66</v>
      </c>
      <c r="V2787" s="203">
        <v>3.47</v>
      </c>
      <c r="W2787" s="203">
        <v>4.43</v>
      </c>
      <c r="X2787" s="203">
        <v>5.65</v>
      </c>
      <c r="Y2787" s="203">
        <v>6.29</v>
      </c>
      <c r="Z2787" s="203">
        <v>6.86</v>
      </c>
      <c r="AA2787" s="203">
        <v>6.49</v>
      </c>
      <c r="AB2787" s="203">
        <v>5.66</v>
      </c>
      <c r="AC2787" s="203">
        <v>4.94</v>
      </c>
      <c r="AD2787" s="203">
        <v>4.12</v>
      </c>
      <c r="AE2787" s="203">
        <v>2.99</v>
      </c>
      <c r="AF2787" s="203">
        <v>2.28</v>
      </c>
      <c r="AG2787" s="179">
        <v>3.10615731182985</v>
      </c>
      <c r="AH2787" s="179">
        <v>4.05201724513143</v>
      </c>
      <c r="AI2787" s="179">
        <v>5.1730364253407</v>
      </c>
      <c r="AJ2787" s="179">
        <v>6.59766496685664</v>
      </c>
      <c r="AK2787" s="179">
        <v>7.34501108699616</v>
      </c>
      <c r="AL2787" s="179">
        <v>8.01061622524541</v>
      </c>
      <c r="AM2787" s="179">
        <v>7.57855674953976</v>
      </c>
      <c r="AN2787" s="179">
        <v>6.60934224998382</v>
      </c>
      <c r="AO2787" s="179">
        <v>5.76857786482687</v>
      </c>
      <c r="AP2787" s="179">
        <v>4.81104064839812</v>
      </c>
      <c r="AQ2787" s="179">
        <v>3.49150765502679</v>
      </c>
      <c r="AR2787" s="179">
        <v>2.66242055299702</v>
      </c>
      <c r="AS2787" s="177">
        <v>0.8</v>
      </c>
      <c r="AT2787" s="180">
        <v>1.08840092218149</v>
      </c>
      <c r="AU2787" s="181">
        <v>2780</v>
      </c>
    </row>
    <row r="2788" customHeight="1" spans="1:47">
      <c r="A2788" s="184" t="s">
        <v>3056</v>
      </c>
      <c r="B2788" s="185" t="s">
        <v>3165</v>
      </c>
      <c r="C2788" s="167" t="s">
        <v>3166</v>
      </c>
      <c r="D2788" s="186">
        <v>0</v>
      </c>
      <c r="E2788" s="186">
        <v>0.65</v>
      </c>
      <c r="F2788" s="186" t="s">
        <v>160</v>
      </c>
      <c r="G2788" s="186" t="s">
        <v>160</v>
      </c>
      <c r="H2788" s="186" t="s">
        <v>160</v>
      </c>
      <c r="I2788" s="186" t="s">
        <v>160</v>
      </c>
      <c r="J2788" s="186" t="s">
        <v>160</v>
      </c>
      <c r="K2788" s="186" t="s">
        <v>160</v>
      </c>
      <c r="L2788" s="171">
        <v>0.25</v>
      </c>
      <c r="M2788" s="172">
        <v>482</v>
      </c>
      <c r="N2788" s="173">
        <v>86.03</v>
      </c>
      <c r="O2788" s="173">
        <v>44.3</v>
      </c>
      <c r="Q2788" s="175">
        <v>37.9</v>
      </c>
      <c r="S2788" s="174">
        <f t="shared" si="86"/>
        <v>1.196456</v>
      </c>
      <c r="T2788" s="177">
        <f t="shared" si="87"/>
        <v>-1</v>
      </c>
      <c r="U2788" s="203">
        <v>1.86</v>
      </c>
      <c r="V2788" s="203">
        <v>2.76</v>
      </c>
      <c r="W2788" s="203">
        <v>3.9</v>
      </c>
      <c r="X2788" s="203">
        <v>5.28</v>
      </c>
      <c r="Y2788" s="203">
        <v>6.12</v>
      </c>
      <c r="Z2788" s="203">
        <v>6.37</v>
      </c>
      <c r="AA2788" s="203">
        <v>6</v>
      </c>
      <c r="AB2788" s="203">
        <v>5.45</v>
      </c>
      <c r="AC2788" s="203">
        <v>4.5</v>
      </c>
      <c r="AD2788" s="203">
        <v>3.25</v>
      </c>
      <c r="AE2788" s="203">
        <v>2.1</v>
      </c>
      <c r="AF2788" s="203">
        <v>1.51</v>
      </c>
      <c r="AS2788" s="177">
        <v>0.8</v>
      </c>
      <c r="AT2788" s="180">
        <v>1.11781141650687</v>
      </c>
      <c r="AU2788" s="181">
        <v>2781</v>
      </c>
    </row>
    <row r="2789" customHeight="1" spans="1:47">
      <c r="A2789" s="184" t="s">
        <v>3056</v>
      </c>
      <c r="B2789" s="185" t="s">
        <v>3165</v>
      </c>
      <c r="C2789" s="167" t="s">
        <v>3167</v>
      </c>
      <c r="D2789" s="186">
        <v>0</v>
      </c>
      <c r="E2789" s="186">
        <v>0.65</v>
      </c>
      <c r="F2789" s="186" t="s">
        <v>160</v>
      </c>
      <c r="G2789" s="186" t="s">
        <v>160</v>
      </c>
      <c r="H2789" s="186" t="s">
        <v>160</v>
      </c>
      <c r="I2789" s="186" t="s">
        <v>160</v>
      </c>
      <c r="J2789" s="186" t="s">
        <v>160</v>
      </c>
      <c r="K2789" s="186" t="s">
        <v>160</v>
      </c>
      <c r="L2789" s="171">
        <v>0.25</v>
      </c>
      <c r="M2789" s="172">
        <v>1011</v>
      </c>
      <c r="N2789" s="173">
        <v>81.28</v>
      </c>
      <c r="O2789" s="173">
        <v>40.55</v>
      </c>
      <c r="Q2789" s="175">
        <v>38.05</v>
      </c>
      <c r="S2789" s="174">
        <f t="shared" si="86"/>
        <v>1.307064</v>
      </c>
      <c r="T2789" s="177">
        <f t="shared" si="87"/>
        <v>-1</v>
      </c>
      <c r="U2789" s="203">
        <v>2.58</v>
      </c>
      <c r="V2789" s="203">
        <v>3.53</v>
      </c>
      <c r="W2789" s="203">
        <v>4.47</v>
      </c>
      <c r="X2789" s="203">
        <v>5.64</v>
      </c>
      <c r="Y2789" s="203">
        <v>6.14</v>
      </c>
      <c r="Z2789" s="203">
        <v>6.42</v>
      </c>
      <c r="AA2789" s="203">
        <v>6.01</v>
      </c>
      <c r="AB2789" s="203">
        <v>5.09</v>
      </c>
      <c r="AC2789" s="203">
        <v>4.71</v>
      </c>
      <c r="AD2789" s="203">
        <v>3.98</v>
      </c>
      <c r="AE2789" s="203">
        <v>2.89</v>
      </c>
      <c r="AF2789" s="203">
        <v>2.22</v>
      </c>
      <c r="AS2789" s="177">
        <v>0.8</v>
      </c>
      <c r="AT2789" s="180">
        <v>1.11634722437181</v>
      </c>
      <c r="AU2789" s="181">
        <v>2782</v>
      </c>
    </row>
    <row r="2790" customHeight="1" spans="1:47">
      <c r="A2790" s="184" t="s">
        <v>3056</v>
      </c>
      <c r="B2790" s="185" t="s">
        <v>3165</v>
      </c>
      <c r="C2790" s="167" t="s">
        <v>3168</v>
      </c>
      <c r="D2790" s="186">
        <v>0</v>
      </c>
      <c r="E2790" s="186">
        <v>0.65</v>
      </c>
      <c r="F2790" s="186" t="s">
        <v>160</v>
      </c>
      <c r="G2790" s="186" t="s">
        <v>160</v>
      </c>
      <c r="H2790" s="186" t="s">
        <v>160</v>
      </c>
      <c r="I2790" s="186" t="s">
        <v>160</v>
      </c>
      <c r="J2790" s="186" t="s">
        <v>160</v>
      </c>
      <c r="K2790" s="186" t="s">
        <v>160</v>
      </c>
      <c r="L2790" s="171">
        <v>0.25</v>
      </c>
      <c r="M2790" s="172">
        <v>1098</v>
      </c>
      <c r="N2790" s="173">
        <v>79.13</v>
      </c>
      <c r="O2790" s="173">
        <v>39.85</v>
      </c>
      <c r="Q2790" s="175">
        <v>37.15</v>
      </c>
      <c r="S2790" s="174">
        <f t="shared" si="86"/>
        <v>1.340192</v>
      </c>
      <c r="T2790" s="177">
        <f t="shared" si="87"/>
        <v>-1</v>
      </c>
      <c r="U2790" s="203">
        <v>2.68</v>
      </c>
      <c r="V2790" s="203">
        <v>3.57</v>
      </c>
      <c r="W2790" s="203">
        <v>4.5</v>
      </c>
      <c r="X2790" s="203">
        <v>5.69</v>
      </c>
      <c r="Y2790" s="203">
        <v>6.35</v>
      </c>
      <c r="Z2790" s="203">
        <v>6.72</v>
      </c>
      <c r="AA2790" s="203">
        <v>6.28</v>
      </c>
      <c r="AB2790" s="203">
        <v>5.25</v>
      </c>
      <c r="AC2790" s="203">
        <v>4.58</v>
      </c>
      <c r="AD2790" s="203">
        <v>4.1</v>
      </c>
      <c r="AE2790" s="203">
        <v>2.99</v>
      </c>
      <c r="AF2790" s="203">
        <v>2.32</v>
      </c>
      <c r="AS2790" s="177">
        <v>0.8</v>
      </c>
      <c r="AT2790" s="180">
        <v>1.12987773424975</v>
      </c>
      <c r="AU2790" s="181">
        <v>2783</v>
      </c>
    </row>
    <row r="2791" customHeight="1" spans="1:47">
      <c r="A2791" s="184" t="s">
        <v>3056</v>
      </c>
      <c r="B2791" s="185" t="s">
        <v>3165</v>
      </c>
      <c r="C2791" s="167" t="s">
        <v>3169</v>
      </c>
      <c r="D2791" s="186">
        <v>0</v>
      </c>
      <c r="E2791" s="186">
        <v>0.65</v>
      </c>
      <c r="F2791" s="186" t="s">
        <v>160</v>
      </c>
      <c r="G2791" s="186" t="s">
        <v>160</v>
      </c>
      <c r="H2791" s="186" t="s">
        <v>160</v>
      </c>
      <c r="I2791" s="186" t="s">
        <v>160</v>
      </c>
      <c r="J2791" s="186" t="s">
        <v>160</v>
      </c>
      <c r="K2791" s="186" t="s">
        <v>160</v>
      </c>
      <c r="L2791" s="171">
        <v>0.25</v>
      </c>
      <c r="M2791" s="172">
        <v>473</v>
      </c>
      <c r="N2791" s="173">
        <v>87.53</v>
      </c>
      <c r="O2791" s="173">
        <v>44.17</v>
      </c>
      <c r="Q2791" s="175">
        <v>37.67</v>
      </c>
      <c r="S2791" s="174">
        <f t="shared" si="86"/>
        <v>1.195112</v>
      </c>
      <c r="T2791" s="177">
        <f t="shared" si="87"/>
        <v>-1</v>
      </c>
      <c r="U2791" s="203">
        <v>1.81</v>
      </c>
      <c r="V2791" s="203">
        <v>2.75</v>
      </c>
      <c r="W2791" s="203">
        <v>3.97</v>
      </c>
      <c r="X2791" s="203">
        <v>5.37</v>
      </c>
      <c r="Y2791" s="203">
        <v>6.16</v>
      </c>
      <c r="Z2791" s="203">
        <v>6.41</v>
      </c>
      <c r="AA2791" s="203">
        <v>5.9</v>
      </c>
      <c r="AB2791" s="203">
        <v>5.3</v>
      </c>
      <c r="AC2791" s="203">
        <v>4.5</v>
      </c>
      <c r="AD2791" s="203">
        <v>3.26</v>
      </c>
      <c r="AE2791" s="203">
        <v>2.13</v>
      </c>
      <c r="AF2791" s="203">
        <v>1.49</v>
      </c>
      <c r="AS2791" s="177">
        <v>0.8</v>
      </c>
      <c r="AT2791" s="180">
        <v>1.12782272788423</v>
      </c>
      <c r="AU2791" s="181">
        <v>2784</v>
      </c>
    </row>
    <row r="2792" customHeight="1" spans="1:47">
      <c r="A2792" s="184" t="s">
        <v>3170</v>
      </c>
      <c r="B2792" s="185" t="s">
        <v>3171</v>
      </c>
      <c r="C2792" s="167" t="s">
        <v>3172</v>
      </c>
      <c r="D2792" s="186">
        <v>0</v>
      </c>
      <c r="E2792" s="186">
        <v>0.75</v>
      </c>
      <c r="F2792" s="186" t="s">
        <v>160</v>
      </c>
      <c r="G2792" s="186" t="s">
        <v>160</v>
      </c>
      <c r="H2792" s="186" t="s">
        <v>160</v>
      </c>
      <c r="I2792" s="186" t="s">
        <v>160</v>
      </c>
      <c r="J2792" s="186" t="s">
        <v>160</v>
      </c>
      <c r="K2792" s="186" t="s">
        <v>160</v>
      </c>
      <c r="L2792" s="171">
        <v>0.414</v>
      </c>
      <c r="M2792" s="172">
        <v>79</v>
      </c>
      <c r="N2792" s="173">
        <v>108.37</v>
      </c>
      <c r="O2792" s="173">
        <v>22.82</v>
      </c>
      <c r="Q2792" s="175">
        <v>16.92</v>
      </c>
      <c r="S2792" s="174">
        <f t="shared" si="86"/>
        <v>1.096624</v>
      </c>
      <c r="T2792" s="177">
        <f t="shared" si="87"/>
        <v>-1</v>
      </c>
      <c r="U2792" s="203">
        <v>2.41</v>
      </c>
      <c r="V2792" s="203">
        <v>2.69</v>
      </c>
      <c r="W2792" s="203">
        <v>3.24</v>
      </c>
      <c r="X2792" s="203">
        <v>3.86</v>
      </c>
      <c r="Y2792" s="203">
        <v>4.39</v>
      </c>
      <c r="Z2792" s="203">
        <v>4.53</v>
      </c>
      <c r="AA2792" s="203">
        <v>4.64</v>
      </c>
      <c r="AB2792" s="203">
        <v>4.55</v>
      </c>
      <c r="AC2792" s="203">
        <v>4.34</v>
      </c>
      <c r="AD2792" s="203">
        <v>3.91</v>
      </c>
      <c r="AE2792" s="203">
        <v>3.42</v>
      </c>
      <c r="AF2792" s="203">
        <v>3.02</v>
      </c>
      <c r="AG2792" s="179">
        <v>2.46022957732094</v>
      </c>
      <c r="AH2792" s="179">
        <v>2.74606537883541</v>
      </c>
      <c r="AI2792" s="179">
        <v>3.30752856038168</v>
      </c>
      <c r="AJ2792" s="179">
        <v>3.94045069230657</v>
      </c>
      <c r="AK2792" s="179">
        <v>4.48149703088752</v>
      </c>
      <c r="AL2792" s="179">
        <v>4.62441493164476</v>
      </c>
      <c r="AM2792" s="179">
        <v>4.73670756795401</v>
      </c>
      <c r="AN2792" s="179">
        <v>4.64483177461008</v>
      </c>
      <c r="AO2792" s="179">
        <v>4.43045492347423</v>
      </c>
      <c r="AP2792" s="179">
        <v>3.99149279971987</v>
      </c>
      <c r="AQ2792" s="179">
        <v>3.49128014706955</v>
      </c>
      <c r="AR2792" s="179">
        <v>3.08294328776317</v>
      </c>
      <c r="AS2792" s="177">
        <v>0.8</v>
      </c>
      <c r="AT2792" s="180">
        <v>1.11863993108729</v>
      </c>
      <c r="AU2792" s="181">
        <v>2785</v>
      </c>
    </row>
    <row r="2793" customHeight="1" spans="1:47">
      <c r="A2793" s="184" t="s">
        <v>3170</v>
      </c>
      <c r="B2793" s="185" t="s">
        <v>3171</v>
      </c>
      <c r="C2793" s="167" t="s">
        <v>3173</v>
      </c>
      <c r="D2793" s="186">
        <v>0</v>
      </c>
      <c r="E2793" s="186">
        <v>0.75</v>
      </c>
      <c r="F2793" s="186" t="s">
        <v>160</v>
      </c>
      <c r="G2793" s="186" t="s">
        <v>160</v>
      </c>
      <c r="H2793" s="186" t="s">
        <v>160</v>
      </c>
      <c r="I2793" s="186" t="s">
        <v>160</v>
      </c>
      <c r="J2793" s="186" t="s">
        <v>160</v>
      </c>
      <c r="K2793" s="186" t="s">
        <v>160</v>
      </c>
      <c r="L2793" s="171">
        <v>0.414</v>
      </c>
      <c r="M2793" s="172">
        <v>81</v>
      </c>
      <c r="N2793" s="173">
        <v>108.38</v>
      </c>
      <c r="O2793" s="173">
        <v>22.87</v>
      </c>
      <c r="Q2793" s="175">
        <v>16.97</v>
      </c>
      <c r="S2793" s="174">
        <f t="shared" si="86"/>
        <v>1.096624</v>
      </c>
      <c r="T2793" s="177">
        <f t="shared" si="87"/>
        <v>-1</v>
      </c>
      <c r="U2793" s="203">
        <v>2.41</v>
      </c>
      <c r="V2793" s="203">
        <v>2.69</v>
      </c>
      <c r="W2793" s="203">
        <v>3.24</v>
      </c>
      <c r="X2793" s="203">
        <v>3.86</v>
      </c>
      <c r="Y2793" s="203">
        <v>4.39</v>
      </c>
      <c r="Z2793" s="203">
        <v>4.53</v>
      </c>
      <c r="AA2793" s="203">
        <v>4.64</v>
      </c>
      <c r="AB2793" s="203">
        <v>4.55</v>
      </c>
      <c r="AC2793" s="203">
        <v>4.34</v>
      </c>
      <c r="AD2793" s="203">
        <v>3.91</v>
      </c>
      <c r="AE2793" s="203">
        <v>3.42</v>
      </c>
      <c r="AF2793" s="203">
        <v>3.02</v>
      </c>
      <c r="AG2793" s="179">
        <v>2.46082733917915</v>
      </c>
      <c r="AH2793" s="179">
        <v>2.74673259020412</v>
      </c>
      <c r="AI2793" s="179">
        <v>3.30833219043173</v>
      </c>
      <c r="AJ2793" s="179">
        <v>3.94140810341557</v>
      </c>
      <c r="AK2793" s="179">
        <v>4.48258589999854</v>
      </c>
      <c r="AL2793" s="179">
        <v>4.62553852551102</v>
      </c>
      <c r="AM2793" s="179">
        <v>4.73785844555655</v>
      </c>
      <c r="AN2793" s="179">
        <v>4.64596032915566</v>
      </c>
      <c r="AO2793" s="179">
        <v>4.43153139088694</v>
      </c>
      <c r="AP2793" s="179">
        <v>3.99246261252718</v>
      </c>
      <c r="AQ2793" s="179">
        <v>3.49212842323349</v>
      </c>
      <c r="AR2793" s="179">
        <v>3.08369235034068</v>
      </c>
      <c r="AS2793" s="177">
        <v>0.8</v>
      </c>
      <c r="AT2793" s="180">
        <v>1.09927235223394</v>
      </c>
      <c r="AU2793" s="181">
        <v>2786</v>
      </c>
    </row>
    <row r="2794" customHeight="1" spans="1:47">
      <c r="A2794" s="184" t="s">
        <v>3170</v>
      </c>
      <c r="B2794" s="185" t="s">
        <v>3171</v>
      </c>
      <c r="C2794" s="167" t="s">
        <v>3174</v>
      </c>
      <c r="D2794" s="186">
        <v>0</v>
      </c>
      <c r="E2794" s="186">
        <v>0.75</v>
      </c>
      <c r="F2794" s="186" t="s">
        <v>160</v>
      </c>
      <c r="G2794" s="186" t="s">
        <v>160</v>
      </c>
      <c r="H2794" s="186" t="s">
        <v>160</v>
      </c>
      <c r="I2794" s="186" t="s">
        <v>160</v>
      </c>
      <c r="J2794" s="186" t="s">
        <v>160</v>
      </c>
      <c r="K2794" s="186" t="s">
        <v>160</v>
      </c>
      <c r="L2794" s="171">
        <v>0.414</v>
      </c>
      <c r="M2794" s="172">
        <v>79</v>
      </c>
      <c r="N2794" s="173">
        <v>108.37</v>
      </c>
      <c r="O2794" s="173">
        <v>22.82</v>
      </c>
      <c r="Q2794" s="175">
        <v>16.88</v>
      </c>
      <c r="S2794" s="174">
        <f t="shared" si="86"/>
        <v>1.096624</v>
      </c>
      <c r="T2794" s="177">
        <f t="shared" si="87"/>
        <v>-1</v>
      </c>
      <c r="U2794" s="203">
        <v>2.41</v>
      </c>
      <c r="V2794" s="203">
        <v>2.69</v>
      </c>
      <c r="W2794" s="203">
        <v>3.24</v>
      </c>
      <c r="X2794" s="203">
        <v>3.86</v>
      </c>
      <c r="Y2794" s="203">
        <v>4.39</v>
      </c>
      <c r="Z2794" s="203">
        <v>4.53</v>
      </c>
      <c r="AA2794" s="203">
        <v>4.64</v>
      </c>
      <c r="AB2794" s="203">
        <v>4.55</v>
      </c>
      <c r="AC2794" s="203">
        <v>4.34</v>
      </c>
      <c r="AD2794" s="203">
        <v>3.91</v>
      </c>
      <c r="AE2794" s="203">
        <v>3.42</v>
      </c>
      <c r="AF2794" s="203">
        <v>3.02</v>
      </c>
      <c r="AG2794" s="179">
        <v>2.4597548840806</v>
      </c>
      <c r="AH2794" s="179">
        <v>2.7455355345132</v>
      </c>
      <c r="AI2794" s="179">
        <v>3.30689038357723</v>
      </c>
      <c r="AJ2794" s="179">
        <v>3.93969039524942</v>
      </c>
      <c r="AK2794" s="179">
        <v>4.48063234071113</v>
      </c>
      <c r="AL2794" s="179">
        <v>4.62352266592743</v>
      </c>
      <c r="AM2794" s="179">
        <v>4.73579363574024</v>
      </c>
      <c r="AN2794" s="179">
        <v>4.64393556952976</v>
      </c>
      <c r="AO2794" s="179">
        <v>4.42960008170531</v>
      </c>
      <c r="AP2794" s="179">
        <v>3.99072265425524</v>
      </c>
      <c r="AQ2794" s="179">
        <v>3.49060651599819</v>
      </c>
      <c r="AR2794" s="179">
        <v>3.08234844395162</v>
      </c>
      <c r="AS2794" s="177">
        <v>0.8</v>
      </c>
      <c r="AT2794" s="180">
        <v>1.09927235223394</v>
      </c>
      <c r="AU2794" s="181">
        <v>2787</v>
      </c>
    </row>
    <row r="2795" customHeight="1" spans="1:47">
      <c r="A2795" s="184" t="s">
        <v>3170</v>
      </c>
      <c r="B2795" s="185" t="s">
        <v>3171</v>
      </c>
      <c r="C2795" s="167" t="s">
        <v>3175</v>
      </c>
      <c r="D2795" s="186">
        <v>0</v>
      </c>
      <c r="E2795" s="186">
        <v>0.75</v>
      </c>
      <c r="F2795" s="186" t="s">
        <v>160</v>
      </c>
      <c r="G2795" s="186" t="s">
        <v>160</v>
      </c>
      <c r="H2795" s="186" t="s">
        <v>160</v>
      </c>
      <c r="I2795" s="186" t="s">
        <v>160</v>
      </c>
      <c r="J2795" s="186" t="s">
        <v>160</v>
      </c>
      <c r="K2795" s="186" t="s">
        <v>160</v>
      </c>
      <c r="L2795" s="171">
        <v>0.414</v>
      </c>
      <c r="M2795" s="172">
        <v>105</v>
      </c>
      <c r="N2795" s="173">
        <v>108.28</v>
      </c>
      <c r="O2795" s="173">
        <v>22.78</v>
      </c>
      <c r="Q2795" s="175">
        <v>16.88</v>
      </c>
      <c r="S2795" s="174">
        <f t="shared" si="86"/>
        <v>1.096624</v>
      </c>
      <c r="T2795" s="177">
        <f t="shared" si="87"/>
        <v>-1</v>
      </c>
      <c r="U2795" s="203">
        <v>2.41</v>
      </c>
      <c r="V2795" s="203">
        <v>2.69</v>
      </c>
      <c r="W2795" s="203">
        <v>3.24</v>
      </c>
      <c r="X2795" s="203">
        <v>3.86</v>
      </c>
      <c r="Y2795" s="203">
        <v>4.39</v>
      </c>
      <c r="Z2795" s="203">
        <v>4.53</v>
      </c>
      <c r="AA2795" s="203">
        <v>4.64</v>
      </c>
      <c r="AB2795" s="203">
        <v>4.55</v>
      </c>
      <c r="AC2795" s="203">
        <v>4.34</v>
      </c>
      <c r="AD2795" s="203">
        <v>3.91</v>
      </c>
      <c r="AE2795" s="203">
        <v>3.42</v>
      </c>
      <c r="AF2795" s="203">
        <v>3.02</v>
      </c>
      <c r="AG2795" s="179">
        <v>2.4597548840806</v>
      </c>
      <c r="AH2795" s="179">
        <v>2.7455355345132</v>
      </c>
      <c r="AI2795" s="179">
        <v>3.30689038357723</v>
      </c>
      <c r="AJ2795" s="179">
        <v>3.93969039524942</v>
      </c>
      <c r="AK2795" s="179">
        <v>4.48063234071113</v>
      </c>
      <c r="AL2795" s="179">
        <v>4.62352266592743</v>
      </c>
      <c r="AM2795" s="179">
        <v>4.73579363574024</v>
      </c>
      <c r="AN2795" s="179">
        <v>4.64393556952976</v>
      </c>
      <c r="AO2795" s="179">
        <v>4.42960008170531</v>
      </c>
      <c r="AP2795" s="179">
        <v>3.99072265425524</v>
      </c>
      <c r="AQ2795" s="179">
        <v>3.49060651599819</v>
      </c>
      <c r="AR2795" s="179">
        <v>3.08234844395162</v>
      </c>
      <c r="AS2795" s="177">
        <v>0.8</v>
      </c>
      <c r="AT2795" s="180">
        <v>1.11599237924465</v>
      </c>
      <c r="AU2795" s="181">
        <v>2788</v>
      </c>
    </row>
    <row r="2796" customHeight="1" spans="1:47">
      <c r="A2796" s="184" t="s">
        <v>3170</v>
      </c>
      <c r="B2796" s="185" t="s">
        <v>3171</v>
      </c>
      <c r="C2796" s="167" t="s">
        <v>3176</v>
      </c>
      <c r="D2796" s="186">
        <v>0</v>
      </c>
      <c r="E2796" s="186">
        <v>0.75</v>
      </c>
      <c r="F2796" s="186" t="s">
        <v>160</v>
      </c>
      <c r="G2796" s="186" t="s">
        <v>160</v>
      </c>
      <c r="H2796" s="186" t="s">
        <v>160</v>
      </c>
      <c r="I2796" s="186" t="s">
        <v>160</v>
      </c>
      <c r="J2796" s="186" t="s">
        <v>160</v>
      </c>
      <c r="K2796" s="186" t="s">
        <v>160</v>
      </c>
      <c r="L2796" s="171">
        <v>0.414</v>
      </c>
      <c r="M2796" s="172">
        <v>81</v>
      </c>
      <c r="N2796" s="173">
        <v>108.3</v>
      </c>
      <c r="O2796" s="173">
        <v>22.83</v>
      </c>
      <c r="Q2796" s="175">
        <v>16.93</v>
      </c>
      <c r="S2796" s="174">
        <f t="shared" si="86"/>
        <v>1.096624</v>
      </c>
      <c r="T2796" s="177">
        <f t="shared" si="87"/>
        <v>-1</v>
      </c>
      <c r="U2796" s="203">
        <v>2.41</v>
      </c>
      <c r="V2796" s="203">
        <v>2.69</v>
      </c>
      <c r="W2796" s="203">
        <v>3.24</v>
      </c>
      <c r="X2796" s="203">
        <v>3.86</v>
      </c>
      <c r="Y2796" s="203">
        <v>4.39</v>
      </c>
      <c r="Z2796" s="203">
        <v>4.53</v>
      </c>
      <c r="AA2796" s="203">
        <v>4.64</v>
      </c>
      <c r="AB2796" s="203">
        <v>4.55</v>
      </c>
      <c r="AC2796" s="203">
        <v>4.34</v>
      </c>
      <c r="AD2796" s="203">
        <v>3.91</v>
      </c>
      <c r="AE2796" s="203">
        <v>3.42</v>
      </c>
      <c r="AF2796" s="203">
        <v>3.02</v>
      </c>
      <c r="AG2796" s="179">
        <v>2.46031748347656</v>
      </c>
      <c r="AH2796" s="179">
        <v>2.74616349815434</v>
      </c>
      <c r="AI2796" s="179">
        <v>3.30764674127139</v>
      </c>
      <c r="AJ2796" s="179">
        <v>3.94059148805789</v>
      </c>
      <c r="AK2796" s="179">
        <v>4.48165715869797</v>
      </c>
      <c r="AL2796" s="179">
        <v>4.62458016603686</v>
      </c>
      <c r="AM2796" s="179">
        <v>4.73687681466027</v>
      </c>
      <c r="AN2796" s="179">
        <v>4.64499773851384</v>
      </c>
      <c r="AO2796" s="179">
        <v>4.43061322750551</v>
      </c>
      <c r="AP2796" s="179">
        <v>3.99163541925035</v>
      </c>
      <c r="AQ2796" s="179">
        <v>3.49140489356425</v>
      </c>
      <c r="AR2796" s="179">
        <v>3.08305344402457</v>
      </c>
      <c r="AS2796" s="177">
        <v>0.8</v>
      </c>
      <c r="AT2796" s="180">
        <v>1.09376798463791</v>
      </c>
      <c r="AU2796" s="181">
        <v>2789</v>
      </c>
    </row>
    <row r="2797" customHeight="1" spans="1:47">
      <c r="A2797" s="184" t="s">
        <v>3170</v>
      </c>
      <c r="B2797" s="185" t="s">
        <v>3171</v>
      </c>
      <c r="C2797" s="167" t="s">
        <v>3177</v>
      </c>
      <c r="D2797" s="186">
        <v>0</v>
      </c>
      <c r="E2797" s="186">
        <v>0.75</v>
      </c>
      <c r="F2797" s="186" t="s">
        <v>160</v>
      </c>
      <c r="G2797" s="186" t="s">
        <v>160</v>
      </c>
      <c r="H2797" s="186" t="s">
        <v>160</v>
      </c>
      <c r="I2797" s="186" t="s">
        <v>160</v>
      </c>
      <c r="J2797" s="186" t="s">
        <v>160</v>
      </c>
      <c r="K2797" s="186" t="s">
        <v>160</v>
      </c>
      <c r="L2797" s="171">
        <v>0.414</v>
      </c>
      <c r="M2797" s="172">
        <v>102</v>
      </c>
      <c r="N2797" s="173">
        <v>108.32</v>
      </c>
      <c r="O2797" s="173">
        <v>22.77</v>
      </c>
      <c r="Q2797" s="175">
        <v>16.77</v>
      </c>
      <c r="S2797" s="174">
        <f t="shared" si="86"/>
        <v>1.096624</v>
      </c>
      <c r="T2797" s="177">
        <f t="shared" si="87"/>
        <v>-1</v>
      </c>
      <c r="U2797" s="203">
        <v>2.41</v>
      </c>
      <c r="V2797" s="203">
        <v>2.69</v>
      </c>
      <c r="W2797" s="203">
        <v>3.24</v>
      </c>
      <c r="X2797" s="203">
        <v>3.86</v>
      </c>
      <c r="Y2797" s="203">
        <v>4.39</v>
      </c>
      <c r="Z2797" s="203">
        <v>4.53</v>
      </c>
      <c r="AA2797" s="203">
        <v>4.64</v>
      </c>
      <c r="AB2797" s="203">
        <v>4.55</v>
      </c>
      <c r="AC2797" s="203">
        <v>4.34</v>
      </c>
      <c r="AD2797" s="203">
        <v>3.91</v>
      </c>
      <c r="AE2797" s="203">
        <v>3.42</v>
      </c>
      <c r="AF2797" s="203">
        <v>3.02</v>
      </c>
      <c r="AG2797" s="179">
        <v>2.45949116561374</v>
      </c>
      <c r="AH2797" s="179">
        <v>2.74524117655641</v>
      </c>
      <c r="AI2797" s="179">
        <v>3.3065358409081</v>
      </c>
      <c r="AJ2797" s="179">
        <v>3.93926800799545</v>
      </c>
      <c r="AK2797" s="179">
        <v>4.4801519572798</v>
      </c>
      <c r="AL2797" s="179">
        <v>4.62302696275114</v>
      </c>
      <c r="AM2797" s="179">
        <v>4.73528589562147</v>
      </c>
      <c r="AN2797" s="179">
        <v>4.64343767781847</v>
      </c>
      <c r="AO2797" s="179">
        <v>4.42912516961146</v>
      </c>
      <c r="AP2797" s="179">
        <v>3.99029479566378</v>
      </c>
      <c r="AQ2797" s="179">
        <v>3.4902322765141</v>
      </c>
      <c r="AR2797" s="179">
        <v>3.08201797516742</v>
      </c>
      <c r="AS2797" s="177">
        <v>0.8</v>
      </c>
      <c r="AT2797" s="180">
        <v>1.08303359751787</v>
      </c>
      <c r="AU2797" s="181">
        <v>2790</v>
      </c>
    </row>
    <row r="2798" customHeight="1" spans="1:47">
      <c r="A2798" s="184" t="s">
        <v>3170</v>
      </c>
      <c r="B2798" s="185" t="s">
        <v>3171</v>
      </c>
      <c r="C2798" s="167" t="s">
        <v>3178</v>
      </c>
      <c r="D2798" s="186">
        <v>0</v>
      </c>
      <c r="E2798" s="186">
        <v>0.75</v>
      </c>
      <c r="F2798" s="186" t="s">
        <v>160</v>
      </c>
      <c r="G2798" s="186" t="s">
        <v>160</v>
      </c>
      <c r="H2798" s="186" t="s">
        <v>160</v>
      </c>
      <c r="I2798" s="186" t="s">
        <v>160</v>
      </c>
      <c r="J2798" s="186" t="s">
        <v>160</v>
      </c>
      <c r="K2798" s="186" t="s">
        <v>160</v>
      </c>
      <c r="L2798" s="171">
        <v>0.414</v>
      </c>
      <c r="M2798" s="172">
        <v>67</v>
      </c>
      <c r="N2798" s="173">
        <v>108.48</v>
      </c>
      <c r="O2798" s="173">
        <v>22.75</v>
      </c>
      <c r="Q2798" s="175">
        <v>16.75</v>
      </c>
      <c r="S2798" s="174">
        <f t="shared" si="86"/>
        <v>1.096624</v>
      </c>
      <c r="T2798" s="177">
        <f t="shared" si="87"/>
        <v>-1</v>
      </c>
      <c r="U2798" s="203">
        <v>2.41</v>
      </c>
      <c r="V2798" s="203">
        <v>2.69</v>
      </c>
      <c r="W2798" s="203">
        <v>3.24</v>
      </c>
      <c r="X2798" s="203">
        <v>3.86</v>
      </c>
      <c r="Y2798" s="203">
        <v>4.39</v>
      </c>
      <c r="Z2798" s="203">
        <v>4.53</v>
      </c>
      <c r="AA2798" s="203">
        <v>4.64</v>
      </c>
      <c r="AB2798" s="203">
        <v>4.55</v>
      </c>
      <c r="AC2798" s="203">
        <v>4.34</v>
      </c>
      <c r="AD2798" s="203">
        <v>3.91</v>
      </c>
      <c r="AE2798" s="203">
        <v>3.42</v>
      </c>
      <c r="AF2798" s="203">
        <v>3.02</v>
      </c>
      <c r="AG2798" s="179">
        <v>2.45933293453362</v>
      </c>
      <c r="AH2798" s="179">
        <v>2.74506456178234</v>
      </c>
      <c r="AI2798" s="179">
        <v>3.30632311530661</v>
      </c>
      <c r="AJ2798" s="179">
        <v>3.93901457564306</v>
      </c>
      <c r="AK2798" s="179">
        <v>4.479863727221</v>
      </c>
      <c r="AL2798" s="179">
        <v>4.62272954084536</v>
      </c>
      <c r="AM2798" s="179">
        <v>4.73498125155021</v>
      </c>
      <c r="AN2798" s="179">
        <v>4.64313894279169</v>
      </c>
      <c r="AO2798" s="179">
        <v>4.42884022235516</v>
      </c>
      <c r="AP2798" s="179">
        <v>3.99003808050891</v>
      </c>
      <c r="AQ2798" s="179">
        <v>3.49000773282365</v>
      </c>
      <c r="AR2798" s="179">
        <v>3.08181969389691</v>
      </c>
      <c r="AS2798" s="177">
        <v>0.8</v>
      </c>
      <c r="AT2798" s="180">
        <v>1.08896367514684</v>
      </c>
      <c r="AU2798" s="181">
        <v>2791</v>
      </c>
    </row>
    <row r="2799" customHeight="1" spans="1:47">
      <c r="A2799" s="184" t="s">
        <v>3170</v>
      </c>
      <c r="B2799" s="185" t="s">
        <v>3171</v>
      </c>
      <c r="C2799" s="167" t="s">
        <v>3179</v>
      </c>
      <c r="D2799" s="186">
        <v>0</v>
      </c>
      <c r="E2799" s="186">
        <v>0.75</v>
      </c>
      <c r="F2799" s="186" t="s">
        <v>160</v>
      </c>
      <c r="G2799" s="186" t="s">
        <v>160</v>
      </c>
      <c r="H2799" s="186" t="s">
        <v>160</v>
      </c>
      <c r="I2799" s="186" t="s">
        <v>160</v>
      </c>
      <c r="J2799" s="186" t="s">
        <v>160</v>
      </c>
      <c r="K2799" s="186" t="s">
        <v>160</v>
      </c>
      <c r="L2799" s="171">
        <v>0.414</v>
      </c>
      <c r="M2799" s="172">
        <v>108</v>
      </c>
      <c r="N2799" s="173">
        <v>108.27</v>
      </c>
      <c r="O2799" s="173">
        <v>23.17</v>
      </c>
      <c r="Q2799" s="175">
        <v>18.17</v>
      </c>
      <c r="S2799" s="174">
        <f t="shared" si="86"/>
        <v>1.027632</v>
      </c>
      <c r="T2799" s="177">
        <f t="shared" si="87"/>
        <v>-1</v>
      </c>
      <c r="U2799" s="203">
        <v>2.16</v>
      </c>
      <c r="V2799" s="203">
        <v>2.43</v>
      </c>
      <c r="W2799" s="203">
        <v>3.03</v>
      </c>
      <c r="X2799" s="203">
        <v>3.6</v>
      </c>
      <c r="Y2799" s="203">
        <v>4.05</v>
      </c>
      <c r="Z2799" s="203">
        <v>4.21</v>
      </c>
      <c r="AA2799" s="203">
        <v>4.48</v>
      </c>
      <c r="AB2799" s="203">
        <v>4.48</v>
      </c>
      <c r="AC2799" s="203">
        <v>4.2</v>
      </c>
      <c r="AD2799" s="203">
        <v>3.62</v>
      </c>
      <c r="AE2799" s="203">
        <v>3.12</v>
      </c>
      <c r="AF2799" s="203">
        <v>2.78</v>
      </c>
      <c r="AG2799" s="179">
        <v>2.21604558830398</v>
      </c>
      <c r="AH2799" s="179">
        <v>2.49305128684198</v>
      </c>
      <c r="AI2799" s="179">
        <v>3.10861950581531</v>
      </c>
      <c r="AJ2799" s="179">
        <v>3.69340931383997</v>
      </c>
      <c r="AK2799" s="179">
        <v>4.15508547806997</v>
      </c>
      <c r="AL2799" s="179">
        <v>4.31923700312953</v>
      </c>
      <c r="AM2799" s="179">
        <v>4.59624270166752</v>
      </c>
      <c r="AN2799" s="179">
        <v>4.59624270166752</v>
      </c>
      <c r="AO2799" s="179">
        <v>4.3089775328133</v>
      </c>
      <c r="AP2799" s="179">
        <v>3.71392825447242</v>
      </c>
      <c r="AQ2799" s="179">
        <v>3.20095473866131</v>
      </c>
      <c r="AR2799" s="179">
        <v>2.85213274790976</v>
      </c>
      <c r="AS2799" s="177">
        <v>0.8</v>
      </c>
      <c r="AT2799" s="180">
        <v>1.08133000512033</v>
      </c>
      <c r="AU2799" s="181">
        <v>2792</v>
      </c>
    </row>
    <row r="2800" customHeight="1" spans="1:47">
      <c r="A2800" s="184" t="s">
        <v>3170</v>
      </c>
      <c r="B2800" s="185" t="s">
        <v>3171</v>
      </c>
      <c r="C2800" s="167" t="s">
        <v>3180</v>
      </c>
      <c r="D2800" s="186">
        <v>0</v>
      </c>
      <c r="E2800" s="186">
        <v>0.75</v>
      </c>
      <c r="F2800" s="186" t="s">
        <v>160</v>
      </c>
      <c r="G2800" s="186" t="s">
        <v>160</v>
      </c>
      <c r="H2800" s="186" t="s">
        <v>160</v>
      </c>
      <c r="I2800" s="186" t="s">
        <v>160</v>
      </c>
      <c r="J2800" s="186" t="s">
        <v>160</v>
      </c>
      <c r="K2800" s="186" t="s">
        <v>160</v>
      </c>
      <c r="L2800" s="171">
        <v>0.414</v>
      </c>
      <c r="M2800" s="172">
        <v>90</v>
      </c>
      <c r="N2800" s="173">
        <v>107.68</v>
      </c>
      <c r="O2800" s="173">
        <v>23.18</v>
      </c>
      <c r="Q2800" s="175">
        <v>16.48</v>
      </c>
      <c r="S2800" s="174">
        <f t="shared" si="86"/>
        <v>1.071216</v>
      </c>
      <c r="T2800" s="177">
        <f t="shared" si="87"/>
        <v>-1</v>
      </c>
      <c r="U2800" s="203">
        <v>2.32</v>
      </c>
      <c r="V2800" s="203">
        <v>2.69</v>
      </c>
      <c r="W2800" s="203">
        <v>3.4</v>
      </c>
      <c r="X2800" s="203">
        <v>3.97</v>
      </c>
      <c r="Y2800" s="203">
        <v>4.27</v>
      </c>
      <c r="Z2800" s="203">
        <v>4.37</v>
      </c>
      <c r="AA2800" s="203">
        <v>4.58</v>
      </c>
      <c r="AB2800" s="203">
        <v>4.55</v>
      </c>
      <c r="AC2800" s="203">
        <v>4.17</v>
      </c>
      <c r="AD2800" s="203">
        <v>3.61</v>
      </c>
      <c r="AE2800" s="203">
        <v>3.16</v>
      </c>
      <c r="AF2800" s="203">
        <v>2.87</v>
      </c>
      <c r="AG2800" s="179">
        <v>2.36444145718511</v>
      </c>
      <c r="AH2800" s="179">
        <v>2.74152910337411</v>
      </c>
      <c r="AI2800" s="179">
        <v>3.46512972173679</v>
      </c>
      <c r="AJ2800" s="179">
        <v>4.04604852802796</v>
      </c>
      <c r="AK2800" s="179">
        <v>4.35179526818121</v>
      </c>
      <c r="AL2800" s="179">
        <v>4.45371084823229</v>
      </c>
      <c r="AM2800" s="179">
        <v>4.66773356633956</v>
      </c>
      <c r="AN2800" s="179">
        <v>4.63715889232424</v>
      </c>
      <c r="AO2800" s="179">
        <v>4.24987968813013</v>
      </c>
      <c r="AP2800" s="179">
        <v>3.67915243984407</v>
      </c>
      <c r="AQ2800" s="179">
        <v>3.2205323296142</v>
      </c>
      <c r="AR2800" s="179">
        <v>2.92497714746606</v>
      </c>
      <c r="AS2800" s="177">
        <v>0.8</v>
      </c>
      <c r="AT2800" s="180">
        <v>1.10484942604185</v>
      </c>
      <c r="AU2800" s="181">
        <v>2793</v>
      </c>
    </row>
    <row r="2801" customHeight="1" spans="1:47">
      <c r="A2801" s="184" t="s">
        <v>3170</v>
      </c>
      <c r="B2801" s="185" t="s">
        <v>3171</v>
      </c>
      <c r="C2801" s="167" t="s">
        <v>3181</v>
      </c>
      <c r="D2801" s="186">
        <v>0</v>
      </c>
      <c r="E2801" s="186">
        <v>0.75</v>
      </c>
      <c r="F2801" s="186" t="s">
        <v>160</v>
      </c>
      <c r="G2801" s="186" t="s">
        <v>160</v>
      </c>
      <c r="H2801" s="186" t="s">
        <v>160</v>
      </c>
      <c r="I2801" s="186" t="s">
        <v>160</v>
      </c>
      <c r="J2801" s="186" t="s">
        <v>160</v>
      </c>
      <c r="K2801" s="186" t="s">
        <v>160</v>
      </c>
      <c r="L2801" s="171">
        <v>0.414</v>
      </c>
      <c r="M2801" s="172">
        <v>216</v>
      </c>
      <c r="N2801" s="173">
        <v>108.17</v>
      </c>
      <c r="O2801" s="173">
        <v>23.72</v>
      </c>
      <c r="Q2801" s="175">
        <v>16.92</v>
      </c>
      <c r="S2801" s="174">
        <f t="shared" si="86"/>
        <v>1.027632</v>
      </c>
      <c r="T2801" s="177">
        <f t="shared" si="87"/>
        <v>-1</v>
      </c>
      <c r="U2801" s="203">
        <v>2.16</v>
      </c>
      <c r="V2801" s="203">
        <v>2.43</v>
      </c>
      <c r="W2801" s="203">
        <v>3.03</v>
      </c>
      <c r="X2801" s="203">
        <v>3.6</v>
      </c>
      <c r="Y2801" s="203">
        <v>4.05</v>
      </c>
      <c r="Z2801" s="203">
        <v>4.21</v>
      </c>
      <c r="AA2801" s="203">
        <v>4.48</v>
      </c>
      <c r="AB2801" s="203">
        <v>4.48</v>
      </c>
      <c r="AC2801" s="203">
        <v>4.2</v>
      </c>
      <c r="AD2801" s="203">
        <v>3.62</v>
      </c>
      <c r="AE2801" s="203">
        <v>3.12</v>
      </c>
      <c r="AF2801" s="203">
        <v>2.78</v>
      </c>
      <c r="AG2801" s="179">
        <v>2.20429165304311</v>
      </c>
      <c r="AH2801" s="179">
        <v>2.4798281096735</v>
      </c>
      <c r="AI2801" s="179">
        <v>3.09213134662992</v>
      </c>
      <c r="AJ2801" s="179">
        <v>3.67381942173852</v>
      </c>
      <c r="AK2801" s="179">
        <v>4.13304684945584</v>
      </c>
      <c r="AL2801" s="179">
        <v>4.29632771264422</v>
      </c>
      <c r="AM2801" s="179">
        <v>4.5718641692746</v>
      </c>
      <c r="AN2801" s="179">
        <v>4.5718641692746</v>
      </c>
      <c r="AO2801" s="179">
        <v>4.28612265869494</v>
      </c>
      <c r="AP2801" s="179">
        <v>3.69422952963707</v>
      </c>
      <c r="AQ2801" s="179">
        <v>3.18397683217339</v>
      </c>
      <c r="AR2801" s="179">
        <v>2.83700499789808</v>
      </c>
      <c r="AS2801" s="177">
        <v>0.8</v>
      </c>
      <c r="AT2801" s="180">
        <v>1.09451276870014</v>
      </c>
      <c r="AU2801" s="181">
        <v>2794</v>
      </c>
    </row>
    <row r="2802" customHeight="1" spans="1:47">
      <c r="A2802" s="184" t="s">
        <v>3170</v>
      </c>
      <c r="B2802" s="185" t="s">
        <v>3171</v>
      </c>
      <c r="C2802" s="167" t="s">
        <v>3182</v>
      </c>
      <c r="D2802" s="186">
        <v>0</v>
      </c>
      <c r="E2802" s="186">
        <v>0.75</v>
      </c>
      <c r="F2802" s="186" t="s">
        <v>160</v>
      </c>
      <c r="G2802" s="186" t="s">
        <v>160</v>
      </c>
      <c r="H2802" s="186" t="s">
        <v>160</v>
      </c>
      <c r="I2802" s="186" t="s">
        <v>160</v>
      </c>
      <c r="J2802" s="186" t="s">
        <v>160</v>
      </c>
      <c r="K2802" s="186" t="s">
        <v>160</v>
      </c>
      <c r="L2802" s="171">
        <v>0.414</v>
      </c>
      <c r="M2802" s="172">
        <v>126</v>
      </c>
      <c r="N2802" s="173">
        <v>108.6</v>
      </c>
      <c r="O2802" s="173">
        <v>23.43</v>
      </c>
      <c r="Q2802" s="175">
        <v>18.53</v>
      </c>
      <c r="S2802" s="174">
        <f t="shared" si="86"/>
        <v>1.027632</v>
      </c>
      <c r="T2802" s="177">
        <f t="shared" si="87"/>
        <v>-1</v>
      </c>
      <c r="U2802" s="203">
        <v>2.16</v>
      </c>
      <c r="V2802" s="203">
        <v>2.43</v>
      </c>
      <c r="W2802" s="203">
        <v>3.03</v>
      </c>
      <c r="X2802" s="203">
        <v>3.6</v>
      </c>
      <c r="Y2802" s="203">
        <v>4.05</v>
      </c>
      <c r="Z2802" s="203">
        <v>4.21</v>
      </c>
      <c r="AA2802" s="203">
        <v>4.48</v>
      </c>
      <c r="AB2802" s="203">
        <v>4.48</v>
      </c>
      <c r="AC2802" s="203">
        <v>4.2</v>
      </c>
      <c r="AD2802" s="203">
        <v>3.62</v>
      </c>
      <c r="AE2802" s="203">
        <v>3.12</v>
      </c>
      <c r="AF2802" s="203">
        <v>2.78</v>
      </c>
      <c r="AG2802" s="179">
        <v>2.21880330702041</v>
      </c>
      <c r="AH2802" s="179">
        <v>2.49615372039796</v>
      </c>
      <c r="AI2802" s="179">
        <v>3.11248797234808</v>
      </c>
      <c r="AJ2802" s="179">
        <v>3.69800551170069</v>
      </c>
      <c r="AK2802" s="179">
        <v>4.16025620066327</v>
      </c>
      <c r="AL2802" s="179">
        <v>4.3246120011833</v>
      </c>
      <c r="AM2802" s="179">
        <v>4.60196241456085</v>
      </c>
      <c r="AN2802" s="179">
        <v>4.60196241456085</v>
      </c>
      <c r="AO2802" s="179">
        <v>4.3143397636508</v>
      </c>
      <c r="AP2802" s="179">
        <v>3.71854998676569</v>
      </c>
      <c r="AQ2802" s="179">
        <v>3.20493811014059</v>
      </c>
      <c r="AR2802" s="179">
        <v>2.85568203403553</v>
      </c>
      <c r="AS2802" s="177">
        <v>0.8</v>
      </c>
      <c r="AT2802" s="180">
        <v>1.09451276870014</v>
      </c>
      <c r="AU2802" s="181">
        <v>2795</v>
      </c>
    </row>
    <row r="2803" customHeight="1" spans="1:47">
      <c r="A2803" s="184" t="s">
        <v>3170</v>
      </c>
      <c r="B2803" s="185" t="s">
        <v>3171</v>
      </c>
      <c r="C2803" s="167" t="s">
        <v>3183</v>
      </c>
      <c r="D2803" s="186">
        <v>0</v>
      </c>
      <c r="E2803" s="186">
        <v>0.75</v>
      </c>
      <c r="F2803" s="186" t="s">
        <v>160</v>
      </c>
      <c r="G2803" s="186" t="s">
        <v>160</v>
      </c>
      <c r="H2803" s="186" t="s">
        <v>160</v>
      </c>
      <c r="I2803" s="186" t="s">
        <v>160</v>
      </c>
      <c r="J2803" s="186" t="s">
        <v>160</v>
      </c>
      <c r="K2803" s="186" t="s">
        <v>160</v>
      </c>
      <c r="L2803" s="171">
        <v>0.414</v>
      </c>
      <c r="M2803" s="172">
        <v>125</v>
      </c>
      <c r="N2803" s="173">
        <v>108.8</v>
      </c>
      <c r="O2803" s="173">
        <v>23.22</v>
      </c>
      <c r="Q2803" s="175">
        <v>18.22</v>
      </c>
      <c r="S2803" s="174">
        <f t="shared" si="86"/>
        <v>1.027632</v>
      </c>
      <c r="T2803" s="177">
        <f t="shared" si="87"/>
        <v>-1</v>
      </c>
      <c r="U2803" s="203">
        <v>2.16</v>
      </c>
      <c r="V2803" s="203">
        <v>2.43</v>
      </c>
      <c r="W2803" s="203">
        <v>3.03</v>
      </c>
      <c r="X2803" s="203">
        <v>3.6</v>
      </c>
      <c r="Y2803" s="203">
        <v>4.05</v>
      </c>
      <c r="Z2803" s="203">
        <v>4.21</v>
      </c>
      <c r="AA2803" s="203">
        <v>4.48</v>
      </c>
      <c r="AB2803" s="203">
        <v>4.48</v>
      </c>
      <c r="AC2803" s="203">
        <v>4.2</v>
      </c>
      <c r="AD2803" s="203">
        <v>3.62</v>
      </c>
      <c r="AE2803" s="203">
        <v>3.12</v>
      </c>
      <c r="AF2803" s="203">
        <v>2.78</v>
      </c>
      <c r="AG2803" s="179">
        <v>2.21643234153861</v>
      </c>
      <c r="AH2803" s="179">
        <v>2.49348638423093</v>
      </c>
      <c r="AI2803" s="179">
        <v>3.10916203465832</v>
      </c>
      <c r="AJ2803" s="179">
        <v>3.69405390256434</v>
      </c>
      <c r="AK2803" s="179">
        <v>4.15581064038488</v>
      </c>
      <c r="AL2803" s="179">
        <v>4.31999081383219</v>
      </c>
      <c r="AM2803" s="179">
        <v>4.59704485652451</v>
      </c>
      <c r="AN2803" s="179">
        <v>4.59704485652451</v>
      </c>
      <c r="AO2803" s="179">
        <v>4.30972955299173</v>
      </c>
      <c r="AP2803" s="179">
        <v>3.71457642424525</v>
      </c>
      <c r="AQ2803" s="179">
        <v>3.20151338222243</v>
      </c>
      <c r="AR2803" s="179">
        <v>2.85263051364691</v>
      </c>
      <c r="AS2803" s="177">
        <v>0.8</v>
      </c>
      <c r="AT2803" s="180">
        <v>1.09394836776644</v>
      </c>
      <c r="AU2803" s="181">
        <v>2796</v>
      </c>
    </row>
    <row r="2804" customHeight="1" spans="1:47">
      <c r="A2804" s="184" t="s">
        <v>3170</v>
      </c>
      <c r="B2804" s="185" t="s">
        <v>3171</v>
      </c>
      <c r="C2804" s="167" t="s">
        <v>3184</v>
      </c>
      <c r="D2804" s="186">
        <v>0</v>
      </c>
      <c r="E2804" s="186">
        <v>0.75</v>
      </c>
      <c r="F2804" s="186" t="s">
        <v>160</v>
      </c>
      <c r="G2804" s="186" t="s">
        <v>160</v>
      </c>
      <c r="H2804" s="186" t="s">
        <v>160</v>
      </c>
      <c r="I2804" s="186" t="s">
        <v>160</v>
      </c>
      <c r="J2804" s="186" t="s">
        <v>160</v>
      </c>
      <c r="K2804" s="186" t="s">
        <v>160</v>
      </c>
      <c r="L2804" s="171">
        <v>0.414</v>
      </c>
      <c r="M2804" s="172">
        <v>60</v>
      </c>
      <c r="N2804" s="173">
        <v>109.27</v>
      </c>
      <c r="O2804" s="173">
        <v>22.68</v>
      </c>
      <c r="Q2804" s="175">
        <v>17.38</v>
      </c>
      <c r="S2804" s="174">
        <f t="shared" si="86"/>
        <v>1.089112</v>
      </c>
      <c r="T2804" s="177">
        <f t="shared" si="87"/>
        <v>-1</v>
      </c>
      <c r="U2804" s="203">
        <v>2.44</v>
      </c>
      <c r="V2804" s="203">
        <v>2.56</v>
      </c>
      <c r="W2804" s="203">
        <v>3.03</v>
      </c>
      <c r="X2804" s="203">
        <v>3.66</v>
      </c>
      <c r="Y2804" s="203">
        <v>4.29</v>
      </c>
      <c r="Z2804" s="203">
        <v>4.4</v>
      </c>
      <c r="AA2804" s="203">
        <v>4.61</v>
      </c>
      <c r="AB2804" s="203">
        <v>4.55</v>
      </c>
      <c r="AC2804" s="203">
        <v>4.41</v>
      </c>
      <c r="AD2804" s="203">
        <v>4.1</v>
      </c>
      <c r="AE2804" s="203">
        <v>3.54</v>
      </c>
      <c r="AF2804" s="203">
        <v>3.09</v>
      </c>
      <c r="AG2804" s="179">
        <v>2.49466471767826</v>
      </c>
      <c r="AH2804" s="179">
        <v>2.61735314641653</v>
      </c>
      <c r="AI2804" s="179">
        <v>3.09788282564144</v>
      </c>
      <c r="AJ2804" s="179">
        <v>3.74199707651738</v>
      </c>
      <c r="AK2804" s="179">
        <v>4.38611132739333</v>
      </c>
      <c r="AL2804" s="179">
        <v>4.49857572040341</v>
      </c>
      <c r="AM2804" s="179">
        <v>4.71328047069539</v>
      </c>
      <c r="AN2804" s="179">
        <v>4.65193625632626</v>
      </c>
      <c r="AO2804" s="179">
        <v>4.5087997561316</v>
      </c>
      <c r="AP2804" s="179">
        <v>4.19185464855773</v>
      </c>
      <c r="AQ2804" s="179">
        <v>3.61930864777911</v>
      </c>
      <c r="AR2804" s="179">
        <v>3.15922704001058</v>
      </c>
      <c r="AS2804" s="177">
        <v>0.8</v>
      </c>
      <c r="AT2804" s="180">
        <v>1.09451276870014</v>
      </c>
      <c r="AU2804" s="181">
        <v>2797</v>
      </c>
    </row>
    <row r="2805" customHeight="1" spans="1:47">
      <c r="A2805" s="184" t="s">
        <v>3170</v>
      </c>
      <c r="B2805" s="185" t="s">
        <v>3185</v>
      </c>
      <c r="C2805" s="167" t="s">
        <v>3186</v>
      </c>
      <c r="D2805" s="186">
        <v>0</v>
      </c>
      <c r="E2805" s="186">
        <v>0.75</v>
      </c>
      <c r="F2805" s="186" t="s">
        <v>160</v>
      </c>
      <c r="G2805" s="186" t="s">
        <v>160</v>
      </c>
      <c r="H2805" s="186" t="s">
        <v>160</v>
      </c>
      <c r="I2805" s="186" t="s">
        <v>160</v>
      </c>
      <c r="J2805" s="186" t="s">
        <v>160</v>
      </c>
      <c r="K2805" s="186" t="s">
        <v>160</v>
      </c>
      <c r="L2805" s="171">
        <v>0.414</v>
      </c>
      <c r="M2805" s="172">
        <v>152</v>
      </c>
      <c r="N2805" s="173">
        <v>110.28</v>
      </c>
      <c r="O2805" s="173">
        <v>25.28</v>
      </c>
      <c r="Q2805" s="175">
        <v>23.98</v>
      </c>
      <c r="S2805" s="174">
        <f t="shared" si="86"/>
        <v>0.923496</v>
      </c>
      <c r="T2805" s="177">
        <f t="shared" si="87"/>
        <v>-1</v>
      </c>
      <c r="U2805" s="203">
        <v>1.88</v>
      </c>
      <c r="V2805" s="203">
        <v>2.06</v>
      </c>
      <c r="W2805" s="203">
        <v>2.43</v>
      </c>
      <c r="X2805" s="203">
        <v>3</v>
      </c>
      <c r="Y2805" s="203">
        <v>3.39</v>
      </c>
      <c r="Z2805" s="203">
        <v>3.79</v>
      </c>
      <c r="AA2805" s="203">
        <v>4.43</v>
      </c>
      <c r="AB2805" s="203">
        <v>4.31</v>
      </c>
      <c r="AC2805" s="203">
        <v>3.95</v>
      </c>
      <c r="AD2805" s="203">
        <v>3.12</v>
      </c>
      <c r="AE2805" s="203">
        <v>2.99</v>
      </c>
      <c r="AF2805" s="203">
        <v>2.53</v>
      </c>
      <c r="AG2805" s="179">
        <v>1.98717776796001</v>
      </c>
      <c r="AH2805" s="179">
        <v>2.17743946914767</v>
      </c>
      <c r="AI2805" s="179">
        <v>2.56853296603342</v>
      </c>
      <c r="AJ2805" s="179">
        <v>3.17102835312768</v>
      </c>
      <c r="AK2805" s="179">
        <v>3.58326203903428</v>
      </c>
      <c r="AL2805" s="179">
        <v>4.0060658194513</v>
      </c>
      <c r="AM2805" s="179">
        <v>4.68255186811854</v>
      </c>
      <c r="AN2805" s="179">
        <v>4.55571073399343</v>
      </c>
      <c r="AO2805" s="179">
        <v>4.17518733161811</v>
      </c>
      <c r="AP2805" s="179">
        <v>3.29786948725279</v>
      </c>
      <c r="AQ2805" s="179">
        <v>3.16045825861725</v>
      </c>
      <c r="AR2805" s="179">
        <v>2.67423391113768</v>
      </c>
      <c r="AS2805" s="177">
        <v>0.8</v>
      </c>
      <c r="AT2805" s="180">
        <v>1.09535402163656</v>
      </c>
      <c r="AU2805" s="181">
        <v>2798</v>
      </c>
    </row>
    <row r="2806" customHeight="1" spans="1:47">
      <c r="A2806" s="184" t="s">
        <v>3170</v>
      </c>
      <c r="B2806" s="185" t="s">
        <v>3185</v>
      </c>
      <c r="C2806" s="167" t="s">
        <v>3187</v>
      </c>
      <c r="D2806" s="186">
        <v>0</v>
      </c>
      <c r="E2806" s="186">
        <v>0.75</v>
      </c>
      <c r="F2806" s="186" t="s">
        <v>160</v>
      </c>
      <c r="G2806" s="186" t="s">
        <v>160</v>
      </c>
      <c r="H2806" s="186" t="s">
        <v>160</v>
      </c>
      <c r="I2806" s="186" t="s">
        <v>160</v>
      </c>
      <c r="J2806" s="186" t="s">
        <v>160</v>
      </c>
      <c r="K2806" s="186" t="s">
        <v>160</v>
      </c>
      <c r="L2806" s="171">
        <v>0.414</v>
      </c>
      <c r="M2806" s="172">
        <v>152</v>
      </c>
      <c r="N2806" s="173">
        <v>110.28</v>
      </c>
      <c r="O2806" s="173">
        <v>25.28</v>
      </c>
      <c r="Q2806" s="175">
        <v>23.98</v>
      </c>
      <c r="S2806" s="174">
        <f t="shared" si="86"/>
        <v>0.923496</v>
      </c>
      <c r="T2806" s="177">
        <f t="shared" si="87"/>
        <v>-1</v>
      </c>
      <c r="U2806" s="203">
        <v>1.88</v>
      </c>
      <c r="V2806" s="203">
        <v>2.06</v>
      </c>
      <c r="W2806" s="203">
        <v>2.43</v>
      </c>
      <c r="X2806" s="203">
        <v>3</v>
      </c>
      <c r="Y2806" s="203">
        <v>3.39</v>
      </c>
      <c r="Z2806" s="203">
        <v>3.79</v>
      </c>
      <c r="AA2806" s="203">
        <v>4.43</v>
      </c>
      <c r="AB2806" s="203">
        <v>4.31</v>
      </c>
      <c r="AC2806" s="203">
        <v>3.95</v>
      </c>
      <c r="AD2806" s="203">
        <v>3.12</v>
      </c>
      <c r="AE2806" s="203">
        <v>2.99</v>
      </c>
      <c r="AF2806" s="203">
        <v>2.53</v>
      </c>
      <c r="AG2806" s="179">
        <v>1.98717776796001</v>
      </c>
      <c r="AH2806" s="179">
        <v>2.17743946914767</v>
      </c>
      <c r="AI2806" s="179">
        <v>2.56853296603342</v>
      </c>
      <c r="AJ2806" s="179">
        <v>3.17102835312768</v>
      </c>
      <c r="AK2806" s="179">
        <v>3.58326203903428</v>
      </c>
      <c r="AL2806" s="179">
        <v>4.0060658194513</v>
      </c>
      <c r="AM2806" s="179">
        <v>4.68255186811854</v>
      </c>
      <c r="AN2806" s="179">
        <v>4.55571073399343</v>
      </c>
      <c r="AO2806" s="179">
        <v>4.17518733161811</v>
      </c>
      <c r="AP2806" s="179">
        <v>3.29786948725279</v>
      </c>
      <c r="AQ2806" s="179">
        <v>3.16045825861725</v>
      </c>
      <c r="AR2806" s="179">
        <v>2.67423391113768</v>
      </c>
      <c r="AS2806" s="177">
        <v>0.8</v>
      </c>
      <c r="AT2806" s="180">
        <v>1.09479845312337</v>
      </c>
      <c r="AU2806" s="181">
        <v>2799</v>
      </c>
    </row>
    <row r="2807" customHeight="1" spans="1:47">
      <c r="A2807" s="184" t="s">
        <v>3170</v>
      </c>
      <c r="B2807" s="185" t="s">
        <v>3185</v>
      </c>
      <c r="C2807" s="167" t="s">
        <v>3188</v>
      </c>
      <c r="D2807" s="186">
        <v>0</v>
      </c>
      <c r="E2807" s="186">
        <v>0.75</v>
      </c>
      <c r="F2807" s="186" t="s">
        <v>160</v>
      </c>
      <c r="G2807" s="186" t="s">
        <v>160</v>
      </c>
      <c r="H2807" s="186" t="s">
        <v>160</v>
      </c>
      <c r="I2807" s="186" t="s">
        <v>160</v>
      </c>
      <c r="J2807" s="186" t="s">
        <v>160</v>
      </c>
      <c r="K2807" s="186" t="s">
        <v>160</v>
      </c>
      <c r="L2807" s="171">
        <v>0.414</v>
      </c>
      <c r="M2807" s="172">
        <v>152</v>
      </c>
      <c r="N2807" s="173">
        <v>110.28</v>
      </c>
      <c r="O2807" s="173">
        <v>25.28</v>
      </c>
      <c r="Q2807" s="175">
        <v>23.98</v>
      </c>
      <c r="S2807" s="174">
        <f t="shared" si="86"/>
        <v>0.923496</v>
      </c>
      <c r="T2807" s="177">
        <f t="shared" si="87"/>
        <v>-1</v>
      </c>
      <c r="U2807" s="203">
        <v>1.88</v>
      </c>
      <c r="V2807" s="203">
        <v>2.06</v>
      </c>
      <c r="W2807" s="203">
        <v>2.43</v>
      </c>
      <c r="X2807" s="203">
        <v>3</v>
      </c>
      <c r="Y2807" s="203">
        <v>3.39</v>
      </c>
      <c r="Z2807" s="203">
        <v>3.79</v>
      </c>
      <c r="AA2807" s="203">
        <v>4.43</v>
      </c>
      <c r="AB2807" s="203">
        <v>4.31</v>
      </c>
      <c r="AC2807" s="203">
        <v>3.95</v>
      </c>
      <c r="AD2807" s="203">
        <v>3.12</v>
      </c>
      <c r="AE2807" s="203">
        <v>2.99</v>
      </c>
      <c r="AF2807" s="203">
        <v>2.53</v>
      </c>
      <c r="AG2807" s="179">
        <v>1.98717776796001</v>
      </c>
      <c r="AH2807" s="179">
        <v>2.17743946914767</v>
      </c>
      <c r="AI2807" s="179">
        <v>2.56853296603342</v>
      </c>
      <c r="AJ2807" s="179">
        <v>3.17102835312768</v>
      </c>
      <c r="AK2807" s="179">
        <v>3.58326203903428</v>
      </c>
      <c r="AL2807" s="179">
        <v>4.0060658194513</v>
      </c>
      <c r="AM2807" s="179">
        <v>4.68255186811854</v>
      </c>
      <c r="AN2807" s="179">
        <v>4.55571073399343</v>
      </c>
      <c r="AO2807" s="179">
        <v>4.17518733161811</v>
      </c>
      <c r="AP2807" s="179">
        <v>3.29786948725279</v>
      </c>
      <c r="AQ2807" s="179">
        <v>3.16045825861725</v>
      </c>
      <c r="AR2807" s="179">
        <v>2.67423391113768</v>
      </c>
      <c r="AS2807" s="177">
        <v>0.8</v>
      </c>
      <c r="AT2807" s="180">
        <v>1.09369752290701</v>
      </c>
      <c r="AU2807" s="181">
        <v>2800</v>
      </c>
    </row>
    <row r="2808" customHeight="1" spans="1:47">
      <c r="A2808" s="184" t="s">
        <v>3170</v>
      </c>
      <c r="B2808" s="185" t="s">
        <v>3185</v>
      </c>
      <c r="C2808" s="167" t="s">
        <v>3189</v>
      </c>
      <c r="D2808" s="186">
        <v>0</v>
      </c>
      <c r="E2808" s="186">
        <v>0.75</v>
      </c>
      <c r="F2808" s="186" t="s">
        <v>160</v>
      </c>
      <c r="G2808" s="186" t="s">
        <v>160</v>
      </c>
      <c r="H2808" s="186" t="s">
        <v>160</v>
      </c>
      <c r="I2808" s="186" t="s">
        <v>160</v>
      </c>
      <c r="J2808" s="186" t="s">
        <v>160</v>
      </c>
      <c r="K2808" s="186" t="s">
        <v>160</v>
      </c>
      <c r="L2808" s="171">
        <v>0.414</v>
      </c>
      <c r="M2808" s="172">
        <v>152</v>
      </c>
      <c r="N2808" s="173">
        <v>110.28</v>
      </c>
      <c r="O2808" s="173">
        <v>25.28</v>
      </c>
      <c r="Q2808" s="175">
        <v>23.98</v>
      </c>
      <c r="S2808" s="174">
        <f t="shared" si="86"/>
        <v>0.923496</v>
      </c>
      <c r="T2808" s="177">
        <f t="shared" si="87"/>
        <v>-1</v>
      </c>
      <c r="U2808" s="203">
        <v>1.88</v>
      </c>
      <c r="V2808" s="203">
        <v>2.06</v>
      </c>
      <c r="W2808" s="203">
        <v>2.43</v>
      </c>
      <c r="X2808" s="203">
        <v>3</v>
      </c>
      <c r="Y2808" s="203">
        <v>3.39</v>
      </c>
      <c r="Z2808" s="203">
        <v>3.79</v>
      </c>
      <c r="AA2808" s="203">
        <v>4.43</v>
      </c>
      <c r="AB2808" s="203">
        <v>4.31</v>
      </c>
      <c r="AC2808" s="203">
        <v>3.95</v>
      </c>
      <c r="AD2808" s="203">
        <v>3.12</v>
      </c>
      <c r="AE2808" s="203">
        <v>2.99</v>
      </c>
      <c r="AF2808" s="203">
        <v>2.53</v>
      </c>
      <c r="AG2808" s="179">
        <v>1.98717776796001</v>
      </c>
      <c r="AH2808" s="179">
        <v>2.17743946914767</v>
      </c>
      <c r="AI2808" s="179">
        <v>2.56853296603342</v>
      </c>
      <c r="AJ2808" s="179">
        <v>3.17102835312768</v>
      </c>
      <c r="AK2808" s="179">
        <v>3.58326203903428</v>
      </c>
      <c r="AL2808" s="179">
        <v>4.0060658194513</v>
      </c>
      <c r="AM2808" s="179">
        <v>4.68255186811854</v>
      </c>
      <c r="AN2808" s="179">
        <v>4.55571073399343</v>
      </c>
      <c r="AO2808" s="179">
        <v>4.17518733161811</v>
      </c>
      <c r="AP2808" s="179">
        <v>3.29786948725279</v>
      </c>
      <c r="AQ2808" s="179">
        <v>3.16045825861725</v>
      </c>
      <c r="AR2808" s="179">
        <v>2.67423391113768</v>
      </c>
      <c r="AS2808" s="177">
        <v>0.8</v>
      </c>
      <c r="AT2808" s="180">
        <v>1.09968270032961</v>
      </c>
      <c r="AU2808" s="181">
        <v>2801</v>
      </c>
    </row>
    <row r="2809" customHeight="1" spans="1:47">
      <c r="A2809" s="184" t="s">
        <v>3170</v>
      </c>
      <c r="B2809" s="185" t="s">
        <v>3185</v>
      </c>
      <c r="C2809" s="167" t="s">
        <v>3190</v>
      </c>
      <c r="D2809" s="186">
        <v>0</v>
      </c>
      <c r="E2809" s="186">
        <v>0.75</v>
      </c>
      <c r="F2809" s="186" t="s">
        <v>160</v>
      </c>
      <c r="G2809" s="186" t="s">
        <v>160</v>
      </c>
      <c r="H2809" s="186" t="s">
        <v>160</v>
      </c>
      <c r="I2809" s="186" t="s">
        <v>160</v>
      </c>
      <c r="J2809" s="186" t="s">
        <v>160</v>
      </c>
      <c r="K2809" s="186" t="s">
        <v>160</v>
      </c>
      <c r="L2809" s="171">
        <v>0.414</v>
      </c>
      <c r="M2809" s="172">
        <v>152</v>
      </c>
      <c r="N2809" s="173">
        <v>110.28</v>
      </c>
      <c r="O2809" s="173">
        <v>25.28</v>
      </c>
      <c r="Q2809" s="175">
        <v>23.98</v>
      </c>
      <c r="S2809" s="174">
        <f t="shared" si="86"/>
        <v>0.923496</v>
      </c>
      <c r="T2809" s="177">
        <f t="shared" si="87"/>
        <v>-1</v>
      </c>
      <c r="U2809" s="203">
        <v>1.88</v>
      </c>
      <c r="V2809" s="203">
        <v>2.06</v>
      </c>
      <c r="W2809" s="203">
        <v>2.43</v>
      </c>
      <c r="X2809" s="203">
        <v>3</v>
      </c>
      <c r="Y2809" s="203">
        <v>3.39</v>
      </c>
      <c r="Z2809" s="203">
        <v>3.79</v>
      </c>
      <c r="AA2809" s="203">
        <v>4.43</v>
      </c>
      <c r="AB2809" s="203">
        <v>4.31</v>
      </c>
      <c r="AC2809" s="203">
        <v>3.95</v>
      </c>
      <c r="AD2809" s="203">
        <v>3.12</v>
      </c>
      <c r="AE2809" s="203">
        <v>2.99</v>
      </c>
      <c r="AF2809" s="203">
        <v>2.53</v>
      </c>
      <c r="AG2809" s="179">
        <v>1.98717776796001</v>
      </c>
      <c r="AH2809" s="179">
        <v>2.17743946914767</v>
      </c>
      <c r="AI2809" s="179">
        <v>2.56853296603342</v>
      </c>
      <c r="AJ2809" s="179">
        <v>3.17102835312768</v>
      </c>
      <c r="AK2809" s="179">
        <v>3.58326203903428</v>
      </c>
      <c r="AL2809" s="179">
        <v>4.0060658194513</v>
      </c>
      <c r="AM2809" s="179">
        <v>4.68255186811854</v>
      </c>
      <c r="AN2809" s="179">
        <v>4.55571073399343</v>
      </c>
      <c r="AO2809" s="179">
        <v>4.17518733161811</v>
      </c>
      <c r="AP2809" s="179">
        <v>3.29786948725279</v>
      </c>
      <c r="AQ2809" s="179">
        <v>3.16045825861725</v>
      </c>
      <c r="AR2809" s="179">
        <v>2.67423391113768</v>
      </c>
      <c r="AS2809" s="177">
        <v>0.8</v>
      </c>
      <c r="AT2809" s="180">
        <v>1.0963319063966</v>
      </c>
      <c r="AU2809" s="181">
        <v>2802</v>
      </c>
    </row>
    <row r="2810" customHeight="1" spans="1:47">
      <c r="A2810" s="184" t="s">
        <v>3170</v>
      </c>
      <c r="B2810" s="185" t="s">
        <v>3185</v>
      </c>
      <c r="C2810" s="167" t="s">
        <v>3191</v>
      </c>
      <c r="D2810" s="186">
        <v>0</v>
      </c>
      <c r="E2810" s="186">
        <v>0.75</v>
      </c>
      <c r="F2810" s="186" t="s">
        <v>160</v>
      </c>
      <c r="G2810" s="186" t="s">
        <v>160</v>
      </c>
      <c r="H2810" s="186" t="s">
        <v>160</v>
      </c>
      <c r="I2810" s="186" t="s">
        <v>160</v>
      </c>
      <c r="J2810" s="186" t="s">
        <v>160</v>
      </c>
      <c r="K2810" s="186" t="s">
        <v>160</v>
      </c>
      <c r="L2810" s="171">
        <v>0.414</v>
      </c>
      <c r="M2810" s="172">
        <v>152</v>
      </c>
      <c r="N2810" s="173">
        <v>110.28</v>
      </c>
      <c r="O2810" s="173">
        <v>25.28</v>
      </c>
      <c r="Q2810" s="175">
        <v>23.98</v>
      </c>
      <c r="S2810" s="174">
        <f t="shared" si="86"/>
        <v>0.923496</v>
      </c>
      <c r="T2810" s="177">
        <f t="shared" si="87"/>
        <v>-1</v>
      </c>
      <c r="U2810" s="203">
        <v>1.88</v>
      </c>
      <c r="V2810" s="203">
        <v>2.06</v>
      </c>
      <c r="W2810" s="203">
        <v>2.43</v>
      </c>
      <c r="X2810" s="203">
        <v>3</v>
      </c>
      <c r="Y2810" s="203">
        <v>3.39</v>
      </c>
      <c r="Z2810" s="203">
        <v>3.79</v>
      </c>
      <c r="AA2810" s="203">
        <v>4.43</v>
      </c>
      <c r="AB2810" s="203">
        <v>4.31</v>
      </c>
      <c r="AC2810" s="203">
        <v>3.95</v>
      </c>
      <c r="AD2810" s="203">
        <v>3.12</v>
      </c>
      <c r="AE2810" s="203">
        <v>2.99</v>
      </c>
      <c r="AF2810" s="203">
        <v>2.53</v>
      </c>
      <c r="AG2810" s="179">
        <v>1.98717776796001</v>
      </c>
      <c r="AH2810" s="179">
        <v>2.17743946914767</v>
      </c>
      <c r="AI2810" s="179">
        <v>2.56853296603342</v>
      </c>
      <c r="AJ2810" s="179">
        <v>3.17102835312768</v>
      </c>
      <c r="AK2810" s="179">
        <v>3.58326203903428</v>
      </c>
      <c r="AL2810" s="179">
        <v>4.0060658194513</v>
      </c>
      <c r="AM2810" s="179">
        <v>4.68255186811854</v>
      </c>
      <c r="AN2810" s="179">
        <v>4.55571073399343</v>
      </c>
      <c r="AO2810" s="179">
        <v>4.17518733161811</v>
      </c>
      <c r="AP2810" s="179">
        <v>3.29786948725279</v>
      </c>
      <c r="AQ2810" s="179">
        <v>3.16045825861725</v>
      </c>
      <c r="AR2810" s="179">
        <v>2.67423391113768</v>
      </c>
      <c r="AS2810" s="177">
        <v>0.8</v>
      </c>
      <c r="AT2810" s="180">
        <v>1.09327248022855</v>
      </c>
      <c r="AU2810" s="181">
        <v>2803</v>
      </c>
    </row>
    <row r="2811" customHeight="1" spans="1:47">
      <c r="A2811" s="184" t="s">
        <v>3170</v>
      </c>
      <c r="B2811" s="185" t="s">
        <v>3185</v>
      </c>
      <c r="C2811" s="167" t="s">
        <v>3192</v>
      </c>
      <c r="D2811" s="186">
        <v>0</v>
      </c>
      <c r="E2811" s="186">
        <v>0.75</v>
      </c>
      <c r="F2811" s="186" t="s">
        <v>160</v>
      </c>
      <c r="G2811" s="186" t="s">
        <v>160</v>
      </c>
      <c r="H2811" s="186" t="s">
        <v>160</v>
      </c>
      <c r="I2811" s="186" t="s">
        <v>160</v>
      </c>
      <c r="J2811" s="186" t="s">
        <v>160</v>
      </c>
      <c r="K2811" s="186" t="s">
        <v>160</v>
      </c>
      <c r="L2811" s="171">
        <v>0.414</v>
      </c>
      <c r="M2811" s="172">
        <v>112</v>
      </c>
      <c r="N2811" s="173">
        <v>110.48</v>
      </c>
      <c r="O2811" s="173">
        <v>24.78</v>
      </c>
      <c r="Q2811" s="175">
        <v>21.28</v>
      </c>
      <c r="S2811" s="174">
        <f t="shared" si="86"/>
        <v>0.994896</v>
      </c>
      <c r="T2811" s="177">
        <f t="shared" si="87"/>
        <v>-1</v>
      </c>
      <c r="U2811" s="203">
        <v>2.08</v>
      </c>
      <c r="V2811" s="203">
        <v>2.2</v>
      </c>
      <c r="W2811" s="203">
        <v>2.65</v>
      </c>
      <c r="X2811" s="203">
        <v>3.11</v>
      </c>
      <c r="Y2811" s="203">
        <v>3.68</v>
      </c>
      <c r="Z2811" s="203">
        <v>4.11</v>
      </c>
      <c r="AA2811" s="203">
        <v>4.71</v>
      </c>
      <c r="AB2811" s="203">
        <v>4.57</v>
      </c>
      <c r="AC2811" s="203">
        <v>4.23</v>
      </c>
      <c r="AD2811" s="203">
        <v>3.55</v>
      </c>
      <c r="AE2811" s="203">
        <v>3.13</v>
      </c>
      <c r="AF2811" s="203">
        <v>2.78</v>
      </c>
      <c r="AG2811" s="179">
        <v>2.16760746851932</v>
      </c>
      <c r="AH2811" s="179">
        <v>2.29266174554928</v>
      </c>
      <c r="AI2811" s="179">
        <v>2.76161528441164</v>
      </c>
      <c r="AJ2811" s="179">
        <v>3.24099001302649</v>
      </c>
      <c r="AK2811" s="179">
        <v>3.8349978289188</v>
      </c>
      <c r="AL2811" s="179">
        <v>4.28310898827616</v>
      </c>
      <c r="AM2811" s="179">
        <v>4.90838037342596</v>
      </c>
      <c r="AN2811" s="179">
        <v>4.76248371689101</v>
      </c>
      <c r="AO2811" s="179">
        <v>4.40816326530612</v>
      </c>
      <c r="AP2811" s="179">
        <v>3.69952236213634</v>
      </c>
      <c r="AQ2811" s="179">
        <v>3.26183239253148</v>
      </c>
      <c r="AR2811" s="179">
        <v>2.89709075119409</v>
      </c>
      <c r="AS2811" s="177">
        <v>0.8</v>
      </c>
      <c r="AT2811" s="180">
        <v>1.09373333150977</v>
      </c>
      <c r="AU2811" s="181">
        <v>2804</v>
      </c>
    </row>
    <row r="2812" customHeight="1" spans="1:47">
      <c r="A2812" s="184" t="s">
        <v>3170</v>
      </c>
      <c r="B2812" s="185" t="s">
        <v>3185</v>
      </c>
      <c r="C2812" s="167" t="s">
        <v>3193</v>
      </c>
      <c r="D2812" s="186">
        <v>0</v>
      </c>
      <c r="E2812" s="186">
        <v>0.75</v>
      </c>
      <c r="F2812" s="186" t="s">
        <v>160</v>
      </c>
      <c r="G2812" s="186" t="s">
        <v>160</v>
      </c>
      <c r="H2812" s="186" t="s">
        <v>160</v>
      </c>
      <c r="I2812" s="186" t="s">
        <v>160</v>
      </c>
      <c r="J2812" s="186" t="s">
        <v>160</v>
      </c>
      <c r="K2812" s="186" t="s">
        <v>160</v>
      </c>
      <c r="L2812" s="171">
        <v>0.414</v>
      </c>
      <c r="M2812" s="172">
        <v>162</v>
      </c>
      <c r="N2812" s="173">
        <v>110.2</v>
      </c>
      <c r="O2812" s="173">
        <v>25.23</v>
      </c>
      <c r="Q2812" s="175">
        <v>23.83</v>
      </c>
      <c r="S2812" s="174">
        <f t="shared" si="86"/>
        <v>0.923496</v>
      </c>
      <c r="T2812" s="177">
        <f t="shared" si="87"/>
        <v>-1</v>
      </c>
      <c r="U2812" s="203">
        <v>1.88</v>
      </c>
      <c r="V2812" s="203">
        <v>2.06</v>
      </c>
      <c r="W2812" s="203">
        <v>2.43</v>
      </c>
      <c r="X2812" s="203">
        <v>3</v>
      </c>
      <c r="Y2812" s="203">
        <v>3.39</v>
      </c>
      <c r="Z2812" s="203">
        <v>3.79</v>
      </c>
      <c r="AA2812" s="203">
        <v>4.43</v>
      </c>
      <c r="AB2812" s="203">
        <v>4.31</v>
      </c>
      <c r="AC2812" s="203">
        <v>3.95</v>
      </c>
      <c r="AD2812" s="203">
        <v>3.12</v>
      </c>
      <c r="AE2812" s="203">
        <v>2.99</v>
      </c>
      <c r="AF2812" s="203">
        <v>2.53</v>
      </c>
      <c r="AG2812" s="179">
        <v>1.98618432564949</v>
      </c>
      <c r="AH2812" s="179">
        <v>2.17635091002018</v>
      </c>
      <c r="AI2812" s="179">
        <v>2.56724888900439</v>
      </c>
      <c r="AJ2812" s="179">
        <v>3.16944307284493</v>
      </c>
      <c r="AK2812" s="179">
        <v>3.58147067231477</v>
      </c>
      <c r="AL2812" s="179">
        <v>4.00406308202743</v>
      </c>
      <c r="AM2812" s="179">
        <v>4.68021093756768</v>
      </c>
      <c r="AN2812" s="179">
        <v>4.55343321465388</v>
      </c>
      <c r="AO2812" s="179">
        <v>4.17310004591249</v>
      </c>
      <c r="AP2812" s="179">
        <v>3.29622079575873</v>
      </c>
      <c r="AQ2812" s="179">
        <v>3.15887826260211</v>
      </c>
      <c r="AR2812" s="179">
        <v>2.67289699143256</v>
      </c>
      <c r="AS2812" s="177">
        <v>0.8</v>
      </c>
      <c r="AT2812" s="180">
        <v>1.09327248022855</v>
      </c>
      <c r="AU2812" s="181">
        <v>2805</v>
      </c>
    </row>
    <row r="2813" customHeight="1" spans="1:47">
      <c r="A2813" s="184" t="s">
        <v>3170</v>
      </c>
      <c r="B2813" s="185" t="s">
        <v>3185</v>
      </c>
      <c r="C2813" s="167" t="s">
        <v>3194</v>
      </c>
      <c r="D2813" s="186">
        <v>0</v>
      </c>
      <c r="E2813" s="186">
        <v>0.75</v>
      </c>
      <c r="F2813" s="186" t="s">
        <v>160</v>
      </c>
      <c r="G2813" s="186" t="s">
        <v>160</v>
      </c>
      <c r="H2813" s="186" t="s">
        <v>160</v>
      </c>
      <c r="I2813" s="186" t="s">
        <v>160</v>
      </c>
      <c r="J2813" s="186" t="s">
        <v>160</v>
      </c>
      <c r="K2813" s="186" t="s">
        <v>160</v>
      </c>
      <c r="L2813" s="171">
        <v>0.414</v>
      </c>
      <c r="M2813" s="172">
        <v>176</v>
      </c>
      <c r="N2813" s="173">
        <v>110.32</v>
      </c>
      <c r="O2813" s="173">
        <v>25.42</v>
      </c>
      <c r="Q2813" s="175">
        <v>24.12</v>
      </c>
      <c r="S2813" s="174">
        <f t="shared" si="86"/>
        <v>0.923496</v>
      </c>
      <c r="T2813" s="177">
        <f t="shared" si="87"/>
        <v>-1</v>
      </c>
      <c r="U2813" s="203">
        <v>1.88</v>
      </c>
      <c r="V2813" s="203">
        <v>2.06</v>
      </c>
      <c r="W2813" s="203">
        <v>2.43</v>
      </c>
      <c r="X2813" s="203">
        <v>3</v>
      </c>
      <c r="Y2813" s="203">
        <v>3.39</v>
      </c>
      <c r="Z2813" s="203">
        <v>3.79</v>
      </c>
      <c r="AA2813" s="203">
        <v>4.43</v>
      </c>
      <c r="AB2813" s="203">
        <v>4.31</v>
      </c>
      <c r="AC2813" s="203">
        <v>3.95</v>
      </c>
      <c r="AD2813" s="203">
        <v>3.12</v>
      </c>
      <c r="AE2813" s="203">
        <v>2.99</v>
      </c>
      <c r="AF2813" s="203">
        <v>2.53</v>
      </c>
      <c r="AG2813" s="179">
        <v>1.98898550724638</v>
      </c>
      <c r="AH2813" s="179">
        <v>2.17942028985507</v>
      </c>
      <c r="AI2813" s="179">
        <v>2.57086956521739</v>
      </c>
      <c r="AJ2813" s="179">
        <v>3.17391304347826</v>
      </c>
      <c r="AK2813" s="179">
        <v>3.58652173913043</v>
      </c>
      <c r="AL2813" s="179">
        <v>4.00971014492754</v>
      </c>
      <c r="AM2813" s="179">
        <v>4.6868115942029</v>
      </c>
      <c r="AN2813" s="179">
        <v>4.55985507246377</v>
      </c>
      <c r="AO2813" s="179">
        <v>4.17898550724638</v>
      </c>
      <c r="AP2813" s="179">
        <v>3.30086956521739</v>
      </c>
      <c r="AQ2813" s="179">
        <v>3.16333333333333</v>
      </c>
      <c r="AR2813" s="179">
        <v>2.67666666666667</v>
      </c>
      <c r="AS2813" s="177">
        <v>0.8</v>
      </c>
      <c r="AT2813" s="180">
        <v>1.09240845904609</v>
      </c>
      <c r="AU2813" s="181">
        <v>2806</v>
      </c>
    </row>
    <row r="2814" customHeight="1" spans="1:47">
      <c r="A2814" s="184" t="s">
        <v>3170</v>
      </c>
      <c r="B2814" s="185" t="s">
        <v>3185</v>
      </c>
      <c r="C2814" s="167" t="s">
        <v>3195</v>
      </c>
      <c r="D2814" s="186">
        <v>0</v>
      </c>
      <c r="E2814" s="186">
        <v>0.75</v>
      </c>
      <c r="F2814" s="186" t="s">
        <v>160</v>
      </c>
      <c r="G2814" s="186" t="s">
        <v>160</v>
      </c>
      <c r="H2814" s="186" t="s">
        <v>160</v>
      </c>
      <c r="I2814" s="186" t="s">
        <v>160</v>
      </c>
      <c r="J2814" s="186" t="s">
        <v>160</v>
      </c>
      <c r="K2814" s="186" t="s">
        <v>160</v>
      </c>
      <c r="L2814" s="171">
        <v>0.414</v>
      </c>
      <c r="M2814" s="172">
        <v>150</v>
      </c>
      <c r="N2814" s="173">
        <v>111.07</v>
      </c>
      <c r="O2814" s="173">
        <v>25.93</v>
      </c>
      <c r="Q2814" s="175">
        <v>24.03</v>
      </c>
      <c r="S2814" s="174">
        <f t="shared" si="86"/>
        <v>0.9302</v>
      </c>
      <c r="T2814" s="177">
        <f t="shared" si="87"/>
        <v>-1</v>
      </c>
      <c r="U2814" s="203">
        <v>1.87</v>
      </c>
      <c r="V2814" s="203">
        <v>2.05</v>
      </c>
      <c r="W2814" s="203">
        <v>2.4</v>
      </c>
      <c r="X2814" s="203">
        <v>2.99</v>
      </c>
      <c r="Y2814" s="203">
        <v>3.45</v>
      </c>
      <c r="Z2814" s="203">
        <v>4.04</v>
      </c>
      <c r="AA2814" s="203">
        <v>4.84</v>
      </c>
      <c r="AB2814" s="203">
        <v>4.27</v>
      </c>
      <c r="AC2814" s="203">
        <v>3.74</v>
      </c>
      <c r="AD2814" s="203">
        <v>3</v>
      </c>
      <c r="AE2814" s="203">
        <v>2.98</v>
      </c>
      <c r="AF2814" s="203">
        <v>2.52</v>
      </c>
      <c r="AG2814" s="179">
        <v>1.97738327241453</v>
      </c>
      <c r="AH2814" s="179">
        <v>2.16771963018706</v>
      </c>
      <c r="AI2814" s="179">
        <v>2.53781810363363</v>
      </c>
      <c r="AJ2814" s="179">
        <v>3.16169838744356</v>
      </c>
      <c r="AK2814" s="179">
        <v>3.64811352397334</v>
      </c>
      <c r="AL2814" s="179">
        <v>4.27199380778327</v>
      </c>
      <c r="AM2814" s="179">
        <v>5.11793317566115</v>
      </c>
      <c r="AN2814" s="179">
        <v>4.51520137604816</v>
      </c>
      <c r="AO2814" s="179">
        <v>3.95476654482907</v>
      </c>
      <c r="AP2814" s="179">
        <v>3.17227262954203</v>
      </c>
      <c r="AQ2814" s="179">
        <v>3.15112414534509</v>
      </c>
      <c r="AR2814" s="179">
        <v>2.66470900881531</v>
      </c>
      <c r="AS2814" s="177">
        <v>0.8</v>
      </c>
      <c r="AT2814" s="180">
        <v>1.09847231150075</v>
      </c>
      <c r="AU2814" s="181">
        <v>2807</v>
      </c>
    </row>
    <row r="2815" customHeight="1" spans="1:47">
      <c r="A2815" s="184" t="s">
        <v>3170</v>
      </c>
      <c r="B2815" s="185" t="s">
        <v>3185</v>
      </c>
      <c r="C2815" s="167" t="s">
        <v>3196</v>
      </c>
      <c r="D2815" s="186">
        <v>0</v>
      </c>
      <c r="E2815" s="186">
        <v>0.75</v>
      </c>
      <c r="F2815" s="186" t="s">
        <v>160</v>
      </c>
      <c r="G2815" s="186" t="s">
        <v>160</v>
      </c>
      <c r="H2815" s="186" t="s">
        <v>160</v>
      </c>
      <c r="I2815" s="186" t="s">
        <v>160</v>
      </c>
      <c r="J2815" s="186" t="s">
        <v>160</v>
      </c>
      <c r="K2815" s="186" t="s">
        <v>160</v>
      </c>
      <c r="L2815" s="171">
        <v>0.414</v>
      </c>
      <c r="M2815" s="172">
        <v>226</v>
      </c>
      <c r="N2815" s="173">
        <v>110.67</v>
      </c>
      <c r="O2815" s="173">
        <v>25.62</v>
      </c>
      <c r="Q2815" s="175">
        <v>24.42</v>
      </c>
      <c r="S2815" s="174">
        <f t="shared" si="86"/>
        <v>0.923496</v>
      </c>
      <c r="T2815" s="177">
        <f t="shared" si="87"/>
        <v>-1</v>
      </c>
      <c r="U2815" s="203">
        <v>1.88</v>
      </c>
      <c r="V2815" s="203">
        <v>2.06</v>
      </c>
      <c r="W2815" s="203">
        <v>2.43</v>
      </c>
      <c r="X2815" s="203">
        <v>3</v>
      </c>
      <c r="Y2815" s="203">
        <v>3.39</v>
      </c>
      <c r="Z2815" s="203">
        <v>3.79</v>
      </c>
      <c r="AA2815" s="203">
        <v>4.43</v>
      </c>
      <c r="AB2815" s="203">
        <v>4.31</v>
      </c>
      <c r="AC2815" s="203">
        <v>3.95</v>
      </c>
      <c r="AD2815" s="203">
        <v>3.12</v>
      </c>
      <c r="AE2815" s="203">
        <v>2.99</v>
      </c>
      <c r="AF2815" s="203">
        <v>2.53</v>
      </c>
      <c r="AG2815" s="179">
        <v>1.99186811854085</v>
      </c>
      <c r="AH2815" s="179">
        <v>2.18257889584795</v>
      </c>
      <c r="AI2815" s="179">
        <v>2.57459549364588</v>
      </c>
      <c r="AJ2815" s="179">
        <v>3.17851295511838</v>
      </c>
      <c r="AK2815" s="179">
        <v>3.59171963928376</v>
      </c>
      <c r="AL2815" s="179">
        <v>4.01552136663288</v>
      </c>
      <c r="AM2815" s="179">
        <v>4.69360413039147</v>
      </c>
      <c r="AN2815" s="179">
        <v>4.56646361218673</v>
      </c>
      <c r="AO2815" s="179">
        <v>4.18504205757253</v>
      </c>
      <c r="AP2815" s="179">
        <v>3.30565347332311</v>
      </c>
      <c r="AQ2815" s="179">
        <v>3.16791791193465</v>
      </c>
      <c r="AR2815" s="179">
        <v>2.68054592548316</v>
      </c>
      <c r="AS2815" s="177">
        <v>0.8</v>
      </c>
      <c r="AT2815" s="180">
        <v>1.10210779361042</v>
      </c>
      <c r="AU2815" s="181">
        <v>2808</v>
      </c>
    </row>
    <row r="2816" customHeight="1" spans="1:47">
      <c r="A2816" s="184" t="s">
        <v>3170</v>
      </c>
      <c r="B2816" s="185" t="s">
        <v>3185</v>
      </c>
      <c r="C2816" s="167" t="s">
        <v>3197</v>
      </c>
      <c r="D2816" s="186">
        <v>0</v>
      </c>
      <c r="E2816" s="186">
        <v>0.75</v>
      </c>
      <c r="F2816" s="186" t="s">
        <v>160</v>
      </c>
      <c r="G2816" s="186" t="s">
        <v>160</v>
      </c>
      <c r="H2816" s="186" t="s">
        <v>160</v>
      </c>
      <c r="I2816" s="186" t="s">
        <v>160</v>
      </c>
      <c r="J2816" s="186" t="s">
        <v>160</v>
      </c>
      <c r="K2816" s="186" t="s">
        <v>160</v>
      </c>
      <c r="L2816" s="171">
        <v>0.414</v>
      </c>
      <c r="M2816" s="172">
        <v>146</v>
      </c>
      <c r="N2816" s="173">
        <v>109.98</v>
      </c>
      <c r="O2816" s="173">
        <v>24.98</v>
      </c>
      <c r="Q2816" s="175">
        <v>21.58</v>
      </c>
      <c r="S2816" s="174">
        <f t="shared" si="86"/>
        <v>0.990792</v>
      </c>
      <c r="T2816" s="177">
        <f t="shared" si="87"/>
        <v>-1</v>
      </c>
      <c r="U2816" s="203">
        <v>2.03</v>
      </c>
      <c r="V2816" s="203">
        <v>2.26</v>
      </c>
      <c r="W2816" s="203">
        <v>2.76</v>
      </c>
      <c r="X2816" s="203">
        <v>3.25</v>
      </c>
      <c r="Y2816" s="203">
        <v>3.75</v>
      </c>
      <c r="Z2816" s="203">
        <v>3.99</v>
      </c>
      <c r="AA2816" s="203">
        <v>4.53</v>
      </c>
      <c r="AB2816" s="203">
        <v>4.51</v>
      </c>
      <c r="AC2816" s="203">
        <v>4.26</v>
      </c>
      <c r="AD2816" s="203">
        <v>3.52</v>
      </c>
      <c r="AE2816" s="203">
        <v>3.07</v>
      </c>
      <c r="AF2816" s="203">
        <v>2.71</v>
      </c>
      <c r="AG2816" s="179">
        <v>2.1145607958078</v>
      </c>
      <c r="AH2816" s="179">
        <v>2.35414157562839</v>
      </c>
      <c r="AI2816" s="179">
        <v>2.87496935784706</v>
      </c>
      <c r="AJ2816" s="179">
        <v>3.38538058442135</v>
      </c>
      <c r="AK2816" s="179">
        <v>3.90620836664002</v>
      </c>
      <c r="AL2816" s="179">
        <v>4.15620570210498</v>
      </c>
      <c r="AM2816" s="179">
        <v>4.71869970690115</v>
      </c>
      <c r="AN2816" s="179">
        <v>4.6978665956124</v>
      </c>
      <c r="AO2816" s="179">
        <v>4.43745270450306</v>
      </c>
      <c r="AP2816" s="179">
        <v>3.66662758681943</v>
      </c>
      <c r="AQ2816" s="179">
        <v>3.19788258282263</v>
      </c>
      <c r="AR2816" s="179">
        <v>2.82288657962519</v>
      </c>
      <c r="AS2816" s="177">
        <v>0.8</v>
      </c>
      <c r="AT2816" s="180">
        <v>1.11349215294952</v>
      </c>
      <c r="AU2816" s="181">
        <v>2809</v>
      </c>
    </row>
    <row r="2817" customHeight="1" spans="1:47">
      <c r="A2817" s="184" t="s">
        <v>3170</v>
      </c>
      <c r="B2817" s="185" t="s">
        <v>3185</v>
      </c>
      <c r="C2817" s="167" t="s">
        <v>3198</v>
      </c>
      <c r="D2817" s="186">
        <v>0</v>
      </c>
      <c r="E2817" s="186">
        <v>0.75</v>
      </c>
      <c r="F2817" s="186" t="s">
        <v>160</v>
      </c>
      <c r="G2817" s="186" t="s">
        <v>160</v>
      </c>
      <c r="H2817" s="186" t="s">
        <v>160</v>
      </c>
      <c r="I2817" s="186" t="s">
        <v>160</v>
      </c>
      <c r="J2817" s="186" t="s">
        <v>160</v>
      </c>
      <c r="K2817" s="186" t="s">
        <v>160</v>
      </c>
      <c r="L2817" s="171">
        <v>0.414</v>
      </c>
      <c r="M2817" s="172">
        <v>242</v>
      </c>
      <c r="N2817" s="173">
        <v>111.15</v>
      </c>
      <c r="O2817" s="173">
        <v>25.48</v>
      </c>
      <c r="Q2817" s="175">
        <v>23.48</v>
      </c>
      <c r="S2817" s="174">
        <f t="shared" si="86"/>
        <v>0.9302</v>
      </c>
      <c r="T2817" s="177">
        <f t="shared" si="87"/>
        <v>-1</v>
      </c>
      <c r="U2817" s="203">
        <v>1.87</v>
      </c>
      <c r="V2817" s="203">
        <v>2.05</v>
      </c>
      <c r="W2817" s="203">
        <v>2.4</v>
      </c>
      <c r="X2817" s="203">
        <v>2.99</v>
      </c>
      <c r="Y2817" s="203">
        <v>3.45</v>
      </c>
      <c r="Z2817" s="203">
        <v>4.04</v>
      </c>
      <c r="AA2817" s="203">
        <v>4.84</v>
      </c>
      <c r="AB2817" s="203">
        <v>4.27</v>
      </c>
      <c r="AC2817" s="203">
        <v>3.74</v>
      </c>
      <c r="AD2817" s="203">
        <v>3</v>
      </c>
      <c r="AE2817" s="203">
        <v>2.98</v>
      </c>
      <c r="AF2817" s="203">
        <v>2.52</v>
      </c>
      <c r="AG2817" s="179">
        <v>1.97140055901957</v>
      </c>
      <c r="AH2817" s="179">
        <v>2.16116104063642</v>
      </c>
      <c r="AI2817" s="179">
        <v>2.53013975489142</v>
      </c>
      <c r="AJ2817" s="179">
        <v>3.15213244463556</v>
      </c>
      <c r="AK2817" s="179">
        <v>3.63707589765642</v>
      </c>
      <c r="AL2817" s="179">
        <v>4.25906858740056</v>
      </c>
      <c r="AM2817" s="179">
        <v>5.1024485056977</v>
      </c>
      <c r="AN2817" s="179">
        <v>4.50154031391099</v>
      </c>
      <c r="AO2817" s="179">
        <v>3.94280111803913</v>
      </c>
      <c r="AP2817" s="179">
        <v>3.16267469361428</v>
      </c>
      <c r="AQ2817" s="179">
        <v>3.14159019565685</v>
      </c>
      <c r="AR2817" s="179">
        <v>2.65664674263599</v>
      </c>
      <c r="AS2817" s="177">
        <v>0.8</v>
      </c>
      <c r="AT2817" s="180">
        <v>1.11379051988781</v>
      </c>
      <c r="AU2817" s="181">
        <v>2810</v>
      </c>
    </row>
    <row r="2818" customHeight="1" spans="1:47">
      <c r="A2818" s="184" t="s">
        <v>3170</v>
      </c>
      <c r="B2818" s="185" t="s">
        <v>3185</v>
      </c>
      <c r="C2818" s="167" t="s">
        <v>3199</v>
      </c>
      <c r="D2818" s="186">
        <v>0</v>
      </c>
      <c r="E2818" s="186">
        <v>0.75</v>
      </c>
      <c r="F2818" s="186" t="s">
        <v>160</v>
      </c>
      <c r="G2818" s="186" t="s">
        <v>160</v>
      </c>
      <c r="H2818" s="186" t="s">
        <v>160</v>
      </c>
      <c r="I2818" s="186" t="s">
        <v>160</v>
      </c>
      <c r="J2818" s="186" t="s">
        <v>160</v>
      </c>
      <c r="K2818" s="186" t="s">
        <v>160</v>
      </c>
      <c r="L2818" s="171">
        <v>0.414</v>
      </c>
      <c r="M2818" s="172">
        <v>374</v>
      </c>
      <c r="N2818" s="173">
        <v>110</v>
      </c>
      <c r="O2818" s="173">
        <v>25.8</v>
      </c>
      <c r="Q2818" s="175">
        <v>24.6</v>
      </c>
      <c r="S2818" s="174">
        <f t="shared" si="86"/>
        <v>0.923496</v>
      </c>
      <c r="T2818" s="177">
        <f t="shared" si="87"/>
        <v>-1</v>
      </c>
      <c r="U2818" s="203">
        <v>1.88</v>
      </c>
      <c r="V2818" s="203">
        <v>2.06</v>
      </c>
      <c r="W2818" s="203">
        <v>2.43</v>
      </c>
      <c r="X2818" s="203">
        <v>3</v>
      </c>
      <c r="Y2818" s="203">
        <v>3.39</v>
      </c>
      <c r="Z2818" s="203">
        <v>3.79</v>
      </c>
      <c r="AA2818" s="203">
        <v>4.43</v>
      </c>
      <c r="AB2818" s="203">
        <v>4.31</v>
      </c>
      <c r="AC2818" s="203">
        <v>3.95</v>
      </c>
      <c r="AD2818" s="203">
        <v>3.12</v>
      </c>
      <c r="AE2818" s="203">
        <v>2.99</v>
      </c>
      <c r="AF2818" s="203">
        <v>2.53</v>
      </c>
      <c r="AG2818" s="179">
        <v>1.99413186413368</v>
      </c>
      <c r="AH2818" s="179">
        <v>2.1850593830401</v>
      </c>
      <c r="AI2818" s="179">
        <v>2.57752150523662</v>
      </c>
      <c r="AJ2818" s="179">
        <v>3.18212531510694</v>
      </c>
      <c r="AK2818" s="179">
        <v>3.59580160607084</v>
      </c>
      <c r="AL2818" s="179">
        <v>4.02008498141844</v>
      </c>
      <c r="AM2818" s="179">
        <v>4.69893838197458</v>
      </c>
      <c r="AN2818" s="179">
        <v>4.57165336937031</v>
      </c>
      <c r="AO2818" s="179">
        <v>4.18979833155747</v>
      </c>
      <c r="AP2818" s="179">
        <v>3.30941032771122</v>
      </c>
      <c r="AQ2818" s="179">
        <v>3.17151823072325</v>
      </c>
      <c r="AR2818" s="179">
        <v>2.68359234907352</v>
      </c>
      <c r="AS2818" s="177">
        <v>0.8</v>
      </c>
      <c r="AT2818" s="180">
        <v>1.10228895934223</v>
      </c>
      <c r="AU2818" s="181">
        <v>2811</v>
      </c>
    </row>
    <row r="2819" customHeight="1" spans="1:47">
      <c r="A2819" s="184" t="s">
        <v>3170</v>
      </c>
      <c r="B2819" s="185" t="s">
        <v>3185</v>
      </c>
      <c r="C2819" s="167" t="s">
        <v>3200</v>
      </c>
      <c r="D2819" s="186">
        <v>0</v>
      </c>
      <c r="E2819" s="186">
        <v>0.75</v>
      </c>
      <c r="F2819" s="186" t="s">
        <v>160</v>
      </c>
      <c r="G2819" s="186" t="s">
        <v>160</v>
      </c>
      <c r="H2819" s="186" t="s">
        <v>160</v>
      </c>
      <c r="I2819" s="186" t="s">
        <v>160</v>
      </c>
      <c r="J2819" s="186" t="s">
        <v>160</v>
      </c>
      <c r="K2819" s="186" t="s">
        <v>160</v>
      </c>
      <c r="L2819" s="171">
        <v>0.414</v>
      </c>
      <c r="M2819" s="172">
        <v>431</v>
      </c>
      <c r="N2819" s="173">
        <v>110.63</v>
      </c>
      <c r="O2819" s="173">
        <v>26.03</v>
      </c>
      <c r="Q2819" s="175">
        <v>23.23</v>
      </c>
      <c r="S2819" s="174">
        <f t="shared" si="86"/>
        <v>0.929488</v>
      </c>
      <c r="T2819" s="177">
        <f t="shared" si="87"/>
        <v>-1</v>
      </c>
      <c r="U2819" s="203">
        <v>1.83</v>
      </c>
      <c r="V2819" s="203">
        <v>2.02</v>
      </c>
      <c r="W2819" s="203">
        <v>2.5</v>
      </c>
      <c r="X2819" s="203">
        <v>3.27</v>
      </c>
      <c r="Y2819" s="203">
        <v>3.65</v>
      </c>
      <c r="Z2819" s="203">
        <v>3.94</v>
      </c>
      <c r="AA2819" s="203">
        <v>4.76</v>
      </c>
      <c r="AB2819" s="203">
        <v>4.34</v>
      </c>
      <c r="AC2819" s="203">
        <v>3.79</v>
      </c>
      <c r="AD2819" s="203">
        <v>2.9</v>
      </c>
      <c r="AE2819" s="203">
        <v>2.8</v>
      </c>
      <c r="AF2819" s="203">
        <v>2.32</v>
      </c>
      <c r="AG2819" s="179">
        <v>1.92324359217117</v>
      </c>
      <c r="AH2819" s="179">
        <v>2.12292462086654</v>
      </c>
      <c r="AI2819" s="179">
        <v>2.627381956518</v>
      </c>
      <c r="AJ2819" s="179">
        <v>3.43661559912554</v>
      </c>
      <c r="AK2819" s="179">
        <v>3.83597765651628</v>
      </c>
      <c r="AL2819" s="179">
        <v>4.14075396347236</v>
      </c>
      <c r="AM2819" s="179">
        <v>5.00253524521027</v>
      </c>
      <c r="AN2819" s="179">
        <v>4.56113507651524</v>
      </c>
      <c r="AO2819" s="179">
        <v>3.98311104608128</v>
      </c>
      <c r="AP2819" s="179">
        <v>3.04776306956088</v>
      </c>
      <c r="AQ2819" s="179">
        <v>2.94266779130016</v>
      </c>
      <c r="AR2819" s="179">
        <v>2.4382104556487</v>
      </c>
      <c r="AS2819" s="177">
        <v>0.8</v>
      </c>
      <c r="AT2819" s="180">
        <v>1.1181798290689</v>
      </c>
      <c r="AU2819" s="181">
        <v>2812</v>
      </c>
    </row>
    <row r="2820" customHeight="1" spans="1:47">
      <c r="A2820" s="184" t="s">
        <v>3170</v>
      </c>
      <c r="B2820" s="185" t="s">
        <v>3185</v>
      </c>
      <c r="C2820" s="167" t="s">
        <v>3201</v>
      </c>
      <c r="D2820" s="186">
        <v>0</v>
      </c>
      <c r="E2820" s="186">
        <v>0.75</v>
      </c>
      <c r="F2820" s="186" t="s">
        <v>160</v>
      </c>
      <c r="G2820" s="186" t="s">
        <v>160</v>
      </c>
      <c r="H2820" s="186" t="s">
        <v>160</v>
      </c>
      <c r="I2820" s="186" t="s">
        <v>160</v>
      </c>
      <c r="J2820" s="186" t="s">
        <v>160</v>
      </c>
      <c r="K2820" s="186" t="s">
        <v>160</v>
      </c>
      <c r="L2820" s="171">
        <v>0.414</v>
      </c>
      <c r="M2820" s="172">
        <v>139</v>
      </c>
      <c r="N2820" s="173">
        <v>110.63</v>
      </c>
      <c r="O2820" s="173">
        <v>24.63</v>
      </c>
      <c r="Q2820" s="175">
        <v>21.13</v>
      </c>
      <c r="S2820" s="174">
        <f t="shared" si="86"/>
        <v>0.994896</v>
      </c>
      <c r="T2820" s="177">
        <f t="shared" si="87"/>
        <v>-1</v>
      </c>
      <c r="U2820" s="203">
        <v>2.08</v>
      </c>
      <c r="V2820" s="203">
        <v>2.2</v>
      </c>
      <c r="W2820" s="203">
        <v>2.65</v>
      </c>
      <c r="X2820" s="203">
        <v>3.11</v>
      </c>
      <c r="Y2820" s="203">
        <v>3.68</v>
      </c>
      <c r="Z2820" s="203">
        <v>4.11</v>
      </c>
      <c r="AA2820" s="203">
        <v>4.71</v>
      </c>
      <c r="AB2820" s="203">
        <v>4.57</v>
      </c>
      <c r="AC2820" s="203">
        <v>4.23</v>
      </c>
      <c r="AD2820" s="203">
        <v>3.55</v>
      </c>
      <c r="AE2820" s="203">
        <v>3.13</v>
      </c>
      <c r="AF2820" s="203">
        <v>2.78</v>
      </c>
      <c r="AG2820" s="179">
        <v>2.16591820652611</v>
      </c>
      <c r="AH2820" s="179">
        <v>2.29087502613338</v>
      </c>
      <c r="AI2820" s="179">
        <v>2.75946309966067</v>
      </c>
      <c r="AJ2820" s="179">
        <v>3.23846424148856</v>
      </c>
      <c r="AK2820" s="179">
        <v>3.83200913462312</v>
      </c>
      <c r="AL2820" s="179">
        <v>4.27977107154919</v>
      </c>
      <c r="AM2820" s="179">
        <v>4.90455516958556</v>
      </c>
      <c r="AN2820" s="179">
        <v>4.75877221337708</v>
      </c>
      <c r="AO2820" s="179">
        <v>4.40472789115646</v>
      </c>
      <c r="AP2820" s="179">
        <v>3.69663924671523</v>
      </c>
      <c r="AQ2820" s="179">
        <v>3.25929037808977</v>
      </c>
      <c r="AR2820" s="179">
        <v>2.89483298756855</v>
      </c>
      <c r="AS2820" s="177">
        <v>0.8</v>
      </c>
      <c r="AT2820" s="180">
        <v>1.099694055325</v>
      </c>
      <c r="AU2820" s="181">
        <v>2813</v>
      </c>
    </row>
    <row r="2821" customHeight="1" spans="1:47">
      <c r="A2821" s="184" t="s">
        <v>3170</v>
      </c>
      <c r="B2821" s="185" t="s">
        <v>3185</v>
      </c>
      <c r="C2821" s="167" t="s">
        <v>3202</v>
      </c>
      <c r="D2821" s="186">
        <v>0</v>
      </c>
      <c r="E2821" s="186">
        <v>0.75</v>
      </c>
      <c r="F2821" s="186" t="s">
        <v>160</v>
      </c>
      <c r="G2821" s="186" t="s">
        <v>160</v>
      </c>
      <c r="H2821" s="186" t="s">
        <v>160</v>
      </c>
      <c r="I2821" s="186" t="s">
        <v>160</v>
      </c>
      <c r="J2821" s="186" t="s">
        <v>160</v>
      </c>
      <c r="K2821" s="186" t="s">
        <v>160</v>
      </c>
      <c r="L2821" s="171">
        <v>0.414</v>
      </c>
      <c r="M2821" s="172">
        <v>152</v>
      </c>
      <c r="N2821" s="173">
        <v>110.28</v>
      </c>
      <c r="O2821" s="173">
        <v>25.28</v>
      </c>
      <c r="Q2821" s="175">
        <v>21.13</v>
      </c>
      <c r="S2821" s="174">
        <f t="shared" si="86"/>
        <v>0.994896</v>
      </c>
      <c r="T2821" s="177">
        <f t="shared" si="87"/>
        <v>-1</v>
      </c>
      <c r="U2821" s="203">
        <v>2.08</v>
      </c>
      <c r="V2821" s="203">
        <v>2.2</v>
      </c>
      <c r="W2821" s="203">
        <v>2.65</v>
      </c>
      <c r="X2821" s="203">
        <v>3.11</v>
      </c>
      <c r="Y2821" s="203">
        <v>3.68</v>
      </c>
      <c r="Z2821" s="203">
        <v>4.11</v>
      </c>
      <c r="AA2821" s="203">
        <v>4.71</v>
      </c>
      <c r="AB2821" s="203">
        <v>4.57</v>
      </c>
      <c r="AC2821" s="203">
        <v>4.23</v>
      </c>
      <c r="AD2821" s="203">
        <v>3.55</v>
      </c>
      <c r="AE2821" s="203">
        <v>3.13</v>
      </c>
      <c r="AF2821" s="203">
        <v>2.78</v>
      </c>
      <c r="AG2821" s="179">
        <v>2.16591820652611</v>
      </c>
      <c r="AH2821" s="179">
        <v>2.29087502613338</v>
      </c>
      <c r="AI2821" s="179">
        <v>2.75946309966067</v>
      </c>
      <c r="AJ2821" s="179">
        <v>3.23846424148856</v>
      </c>
      <c r="AK2821" s="179">
        <v>3.83200913462312</v>
      </c>
      <c r="AL2821" s="179">
        <v>4.27977107154919</v>
      </c>
      <c r="AM2821" s="179">
        <v>4.90455516958556</v>
      </c>
      <c r="AN2821" s="179">
        <v>4.75877221337708</v>
      </c>
      <c r="AO2821" s="179">
        <v>4.40472789115646</v>
      </c>
      <c r="AP2821" s="179">
        <v>3.69663924671523</v>
      </c>
      <c r="AQ2821" s="179">
        <v>3.25929037808977</v>
      </c>
      <c r="AR2821" s="179">
        <v>2.89483298756855</v>
      </c>
      <c r="AS2821" s="177">
        <v>0.8</v>
      </c>
      <c r="AT2821" s="180">
        <v>1.099694055325</v>
      </c>
      <c r="AU2821" s="181">
        <v>2814</v>
      </c>
    </row>
    <row r="2822" customHeight="1" spans="1:47">
      <c r="A2822" s="184" t="s">
        <v>3170</v>
      </c>
      <c r="B2822" s="185" t="s">
        <v>3185</v>
      </c>
      <c r="C2822" s="167" t="s">
        <v>3203</v>
      </c>
      <c r="D2822" s="186">
        <v>0</v>
      </c>
      <c r="E2822" s="186">
        <v>0.75</v>
      </c>
      <c r="F2822" s="186" t="s">
        <v>160</v>
      </c>
      <c r="G2822" s="186" t="s">
        <v>160</v>
      </c>
      <c r="H2822" s="186" t="s">
        <v>160</v>
      </c>
      <c r="I2822" s="186" t="s">
        <v>160</v>
      </c>
      <c r="J2822" s="186" t="s">
        <v>160</v>
      </c>
      <c r="K2822" s="186" t="s">
        <v>160</v>
      </c>
      <c r="L2822" s="171">
        <v>0.414</v>
      </c>
      <c r="M2822" s="172">
        <v>141</v>
      </c>
      <c r="N2822" s="173">
        <v>110.83</v>
      </c>
      <c r="O2822" s="173">
        <v>24.83</v>
      </c>
      <c r="Q2822" s="175">
        <v>21.33</v>
      </c>
      <c r="S2822" s="174">
        <f t="shared" si="86"/>
        <v>0.994896</v>
      </c>
      <c r="T2822" s="177">
        <f t="shared" si="87"/>
        <v>-1</v>
      </c>
      <c r="U2822" s="203">
        <v>2.08</v>
      </c>
      <c r="V2822" s="203">
        <v>2.2</v>
      </c>
      <c r="W2822" s="203">
        <v>2.65</v>
      </c>
      <c r="X2822" s="203">
        <v>3.11</v>
      </c>
      <c r="Y2822" s="203">
        <v>3.68</v>
      </c>
      <c r="Z2822" s="203">
        <v>4.11</v>
      </c>
      <c r="AA2822" s="203">
        <v>4.71</v>
      </c>
      <c r="AB2822" s="203">
        <v>4.57</v>
      </c>
      <c r="AC2822" s="203">
        <v>4.23</v>
      </c>
      <c r="AD2822" s="203">
        <v>3.55</v>
      </c>
      <c r="AE2822" s="203">
        <v>3.13</v>
      </c>
      <c r="AF2822" s="203">
        <v>2.78</v>
      </c>
      <c r="AG2822" s="179">
        <v>2.16812595487367</v>
      </c>
      <c r="AH2822" s="179">
        <v>2.29321014457792</v>
      </c>
      <c r="AI2822" s="179">
        <v>2.76227585596886</v>
      </c>
      <c r="AJ2822" s="179">
        <v>3.24176524983516</v>
      </c>
      <c r="AK2822" s="179">
        <v>3.83591515093035</v>
      </c>
      <c r="AL2822" s="179">
        <v>4.28413349737058</v>
      </c>
      <c r="AM2822" s="179">
        <v>4.90955444589183</v>
      </c>
      <c r="AN2822" s="179">
        <v>4.76362289123687</v>
      </c>
      <c r="AO2822" s="179">
        <v>4.40921768707483</v>
      </c>
      <c r="AP2822" s="179">
        <v>3.70040727875074</v>
      </c>
      <c r="AQ2822" s="179">
        <v>3.26261261478587</v>
      </c>
      <c r="AR2822" s="179">
        <v>2.89778372814847</v>
      </c>
      <c r="AS2822" s="177">
        <v>0.8</v>
      </c>
      <c r="AT2822" s="180">
        <v>1.09977903995694</v>
      </c>
      <c r="AU2822" s="181">
        <v>2815</v>
      </c>
    </row>
    <row r="2823" customHeight="1" spans="1:47">
      <c r="A2823" s="184" t="s">
        <v>3170</v>
      </c>
      <c r="B2823" s="185" t="s">
        <v>3204</v>
      </c>
      <c r="C2823" s="167" t="s">
        <v>3205</v>
      </c>
      <c r="D2823" s="186">
        <v>0</v>
      </c>
      <c r="E2823" s="186">
        <v>0.75</v>
      </c>
      <c r="F2823" s="186" t="s">
        <v>160</v>
      </c>
      <c r="G2823" s="186" t="s">
        <v>160</v>
      </c>
      <c r="H2823" s="186" t="s">
        <v>160</v>
      </c>
      <c r="I2823" s="186" t="s">
        <v>160</v>
      </c>
      <c r="J2823" s="186" t="s">
        <v>160</v>
      </c>
      <c r="K2823" s="186" t="s">
        <v>160</v>
      </c>
      <c r="L2823" s="171">
        <v>0.414</v>
      </c>
      <c r="M2823" s="172">
        <v>137</v>
      </c>
      <c r="N2823" s="173">
        <v>106.62</v>
      </c>
      <c r="O2823" s="173">
        <v>23.9</v>
      </c>
      <c r="Q2823" s="175">
        <v>17.8</v>
      </c>
      <c r="S2823" s="174">
        <f t="shared" si="86"/>
        <v>1.088896</v>
      </c>
      <c r="T2823" s="177">
        <f t="shared" si="87"/>
        <v>-1</v>
      </c>
      <c r="U2823" s="203">
        <v>2.44</v>
      </c>
      <c r="V2823" s="203">
        <v>2.91</v>
      </c>
      <c r="W2823" s="203">
        <v>3.76</v>
      </c>
      <c r="X2823" s="203">
        <v>4.32</v>
      </c>
      <c r="Y2823" s="203">
        <v>4.46</v>
      </c>
      <c r="Z2823" s="203">
        <v>4.37</v>
      </c>
      <c r="AA2823" s="203">
        <v>4.47</v>
      </c>
      <c r="AB2823" s="203">
        <v>4.46</v>
      </c>
      <c r="AC2823" s="203">
        <v>4.04</v>
      </c>
      <c r="AD2823" s="203">
        <v>3.47</v>
      </c>
      <c r="AE2823" s="203">
        <v>3.12</v>
      </c>
      <c r="AF2823" s="203">
        <v>2.88</v>
      </c>
      <c r="AG2823" s="179">
        <v>2.4989420477254</v>
      </c>
      <c r="AH2823" s="179">
        <v>2.98029563888562</v>
      </c>
      <c r="AI2823" s="179">
        <v>3.85082872928177</v>
      </c>
      <c r="AJ2823" s="179">
        <v>4.42435641236629</v>
      </c>
      <c r="AK2823" s="179">
        <v>4.56773833313742</v>
      </c>
      <c r="AL2823" s="179">
        <v>4.47556424121312</v>
      </c>
      <c r="AM2823" s="179">
        <v>4.57797989890678</v>
      </c>
      <c r="AN2823" s="179">
        <v>4.56773833313742</v>
      </c>
      <c r="AO2823" s="179">
        <v>4.13759257082403</v>
      </c>
      <c r="AP2823" s="179">
        <v>3.55382332197014</v>
      </c>
      <c r="AQ2823" s="179">
        <v>3.19536852004232</v>
      </c>
      <c r="AR2823" s="179">
        <v>2.94957094157752</v>
      </c>
      <c r="AS2823" s="177">
        <v>0.8</v>
      </c>
      <c r="AT2823" s="180">
        <v>1.099694055325</v>
      </c>
      <c r="AU2823" s="181">
        <v>2816</v>
      </c>
    </row>
    <row r="2824" customHeight="1" spans="1:47">
      <c r="A2824" s="184" t="s">
        <v>3170</v>
      </c>
      <c r="B2824" s="185" t="s">
        <v>3204</v>
      </c>
      <c r="C2824" s="167" t="s">
        <v>3206</v>
      </c>
      <c r="D2824" s="186">
        <v>0</v>
      </c>
      <c r="E2824" s="186">
        <v>0.75</v>
      </c>
      <c r="F2824" s="186" t="s">
        <v>160</v>
      </c>
      <c r="G2824" s="186" t="s">
        <v>160</v>
      </c>
      <c r="H2824" s="186" t="s">
        <v>160</v>
      </c>
      <c r="I2824" s="186" t="s">
        <v>160</v>
      </c>
      <c r="J2824" s="186" t="s">
        <v>160</v>
      </c>
      <c r="K2824" s="186" t="s">
        <v>160</v>
      </c>
      <c r="L2824" s="171">
        <v>0.414</v>
      </c>
      <c r="M2824" s="172">
        <v>137</v>
      </c>
      <c r="N2824" s="173">
        <v>106.62</v>
      </c>
      <c r="O2824" s="173">
        <v>23.9</v>
      </c>
      <c r="Q2824" s="175">
        <v>17.8</v>
      </c>
      <c r="S2824" s="174">
        <f t="shared" si="86"/>
        <v>1.088896</v>
      </c>
      <c r="T2824" s="177">
        <f t="shared" si="87"/>
        <v>-1</v>
      </c>
      <c r="U2824" s="203">
        <v>2.44</v>
      </c>
      <c r="V2824" s="203">
        <v>2.91</v>
      </c>
      <c r="W2824" s="203">
        <v>3.76</v>
      </c>
      <c r="X2824" s="203">
        <v>4.32</v>
      </c>
      <c r="Y2824" s="203">
        <v>4.46</v>
      </c>
      <c r="Z2824" s="203">
        <v>4.37</v>
      </c>
      <c r="AA2824" s="203">
        <v>4.47</v>
      </c>
      <c r="AB2824" s="203">
        <v>4.46</v>
      </c>
      <c r="AC2824" s="203">
        <v>4.04</v>
      </c>
      <c r="AD2824" s="203">
        <v>3.47</v>
      </c>
      <c r="AE2824" s="203">
        <v>3.12</v>
      </c>
      <c r="AF2824" s="203">
        <v>2.88</v>
      </c>
      <c r="AG2824" s="179">
        <v>2.4989420477254</v>
      </c>
      <c r="AH2824" s="179">
        <v>2.98029563888562</v>
      </c>
      <c r="AI2824" s="179">
        <v>3.85082872928177</v>
      </c>
      <c r="AJ2824" s="179">
        <v>4.42435641236629</v>
      </c>
      <c r="AK2824" s="179">
        <v>4.56773833313742</v>
      </c>
      <c r="AL2824" s="179">
        <v>4.47556424121312</v>
      </c>
      <c r="AM2824" s="179">
        <v>4.57797989890678</v>
      </c>
      <c r="AN2824" s="179">
        <v>4.56773833313742</v>
      </c>
      <c r="AO2824" s="179">
        <v>4.13759257082403</v>
      </c>
      <c r="AP2824" s="179">
        <v>3.55382332197014</v>
      </c>
      <c r="AQ2824" s="179">
        <v>3.19536852004232</v>
      </c>
      <c r="AR2824" s="179">
        <v>2.94957094157752</v>
      </c>
      <c r="AS2824" s="177">
        <v>0.8</v>
      </c>
      <c r="AT2824" s="180">
        <v>1.10151414285917</v>
      </c>
      <c r="AU2824" s="181">
        <v>2817</v>
      </c>
    </row>
    <row r="2825" customHeight="1" spans="1:47">
      <c r="A2825" s="184" t="s">
        <v>3170</v>
      </c>
      <c r="B2825" s="185" t="s">
        <v>3204</v>
      </c>
      <c r="C2825" s="167" t="s">
        <v>3207</v>
      </c>
      <c r="D2825" s="186">
        <v>0</v>
      </c>
      <c r="E2825" s="186">
        <v>0.75</v>
      </c>
      <c r="F2825" s="186" t="s">
        <v>160</v>
      </c>
      <c r="G2825" s="186" t="s">
        <v>160</v>
      </c>
      <c r="H2825" s="186" t="s">
        <v>160</v>
      </c>
      <c r="I2825" s="186" t="s">
        <v>160</v>
      </c>
      <c r="J2825" s="186" t="s">
        <v>160</v>
      </c>
      <c r="K2825" s="186" t="s">
        <v>160</v>
      </c>
      <c r="L2825" s="171">
        <v>0.414</v>
      </c>
      <c r="M2825" s="172">
        <v>113</v>
      </c>
      <c r="N2825" s="173">
        <v>106.92</v>
      </c>
      <c r="O2825" s="173">
        <v>23.73</v>
      </c>
      <c r="Q2825" s="175">
        <v>17.63</v>
      </c>
      <c r="S2825" s="174">
        <f t="shared" si="86"/>
        <v>1.088896</v>
      </c>
      <c r="T2825" s="177">
        <f t="shared" si="87"/>
        <v>-1</v>
      </c>
      <c r="U2825" s="203">
        <v>2.44</v>
      </c>
      <c r="V2825" s="203">
        <v>2.91</v>
      </c>
      <c r="W2825" s="203">
        <v>3.76</v>
      </c>
      <c r="X2825" s="203">
        <v>4.32</v>
      </c>
      <c r="Y2825" s="203">
        <v>4.46</v>
      </c>
      <c r="Z2825" s="203">
        <v>4.37</v>
      </c>
      <c r="AA2825" s="203">
        <v>4.47</v>
      </c>
      <c r="AB2825" s="203">
        <v>4.46</v>
      </c>
      <c r="AC2825" s="203">
        <v>4.04</v>
      </c>
      <c r="AD2825" s="203">
        <v>3.47</v>
      </c>
      <c r="AE2825" s="203">
        <v>3.12</v>
      </c>
      <c r="AF2825" s="203">
        <v>2.88</v>
      </c>
      <c r="AG2825" s="179">
        <v>2.49723903843893</v>
      </c>
      <c r="AH2825" s="179">
        <v>2.97826459092512</v>
      </c>
      <c r="AI2825" s="179">
        <v>3.8482044198895</v>
      </c>
      <c r="AJ2825" s="179">
        <v>4.42134124838368</v>
      </c>
      <c r="AK2825" s="179">
        <v>4.56462545550723</v>
      </c>
      <c r="AL2825" s="179">
        <v>4.47251417949924</v>
      </c>
      <c r="AM2825" s="179">
        <v>4.57486004173034</v>
      </c>
      <c r="AN2825" s="179">
        <v>4.56462545550723</v>
      </c>
      <c r="AO2825" s="179">
        <v>4.13477283413659</v>
      </c>
      <c r="AP2825" s="179">
        <v>3.5514014194193</v>
      </c>
      <c r="AQ2825" s="179">
        <v>3.19319090161044</v>
      </c>
      <c r="AR2825" s="179">
        <v>2.94756083225579</v>
      </c>
      <c r="AS2825" s="177">
        <v>0.8</v>
      </c>
      <c r="AT2825" s="180">
        <v>1.1008342658036</v>
      </c>
      <c r="AU2825" s="181">
        <v>2818</v>
      </c>
    </row>
    <row r="2826" customHeight="1" spans="1:47">
      <c r="A2826" s="184" t="s">
        <v>3170</v>
      </c>
      <c r="B2826" s="185" t="s">
        <v>3204</v>
      </c>
      <c r="C2826" s="167" t="s">
        <v>3208</v>
      </c>
      <c r="D2826" s="186">
        <v>0</v>
      </c>
      <c r="E2826" s="186">
        <v>0.75</v>
      </c>
      <c r="F2826" s="186" t="s">
        <v>160</v>
      </c>
      <c r="G2826" s="186" t="s">
        <v>160</v>
      </c>
      <c r="H2826" s="186" t="s">
        <v>160</v>
      </c>
      <c r="I2826" s="186" t="s">
        <v>160</v>
      </c>
      <c r="J2826" s="186" t="s">
        <v>160</v>
      </c>
      <c r="K2826" s="186" t="s">
        <v>160</v>
      </c>
      <c r="L2826" s="171">
        <v>0.414</v>
      </c>
      <c r="M2826" s="172">
        <v>114</v>
      </c>
      <c r="N2826" s="173">
        <v>107.12</v>
      </c>
      <c r="O2826" s="173">
        <v>23.6</v>
      </c>
      <c r="Q2826" s="175">
        <v>17.2</v>
      </c>
      <c r="S2826" s="174">
        <f t="shared" si="86"/>
        <v>1.071216</v>
      </c>
      <c r="T2826" s="177">
        <f t="shared" si="87"/>
        <v>-1</v>
      </c>
      <c r="U2826" s="203">
        <v>2.32</v>
      </c>
      <c r="V2826" s="203">
        <v>2.69</v>
      </c>
      <c r="W2826" s="203">
        <v>3.4</v>
      </c>
      <c r="X2826" s="203">
        <v>3.97</v>
      </c>
      <c r="Y2826" s="203">
        <v>4.27</v>
      </c>
      <c r="Z2826" s="203">
        <v>4.37</v>
      </c>
      <c r="AA2826" s="203">
        <v>4.58</v>
      </c>
      <c r="AB2826" s="203">
        <v>4.55</v>
      </c>
      <c r="AC2826" s="203">
        <v>4.17</v>
      </c>
      <c r="AD2826" s="203">
        <v>3.61</v>
      </c>
      <c r="AE2826" s="203">
        <v>3.16</v>
      </c>
      <c r="AF2826" s="203">
        <v>2.87</v>
      </c>
      <c r="AG2826" s="179">
        <v>2.37057489805977</v>
      </c>
      <c r="AH2826" s="179">
        <v>2.74864072231931</v>
      </c>
      <c r="AI2826" s="179">
        <v>3.4741183850876</v>
      </c>
      <c r="AJ2826" s="179">
        <v>4.05654411435229</v>
      </c>
      <c r="AK2826" s="179">
        <v>4.36308397186002</v>
      </c>
      <c r="AL2826" s="179">
        <v>4.46526392436259</v>
      </c>
      <c r="AM2826" s="179">
        <v>4.679841824618</v>
      </c>
      <c r="AN2826" s="179">
        <v>4.64918783886723</v>
      </c>
      <c r="AO2826" s="179">
        <v>4.26090401935744</v>
      </c>
      <c r="AP2826" s="179">
        <v>3.68869628534301</v>
      </c>
      <c r="AQ2826" s="179">
        <v>3.22888649908142</v>
      </c>
      <c r="AR2826" s="179">
        <v>2.93256463682395</v>
      </c>
      <c r="AS2826" s="177">
        <v>0.8</v>
      </c>
      <c r="AT2826" s="180">
        <v>1.099694055325</v>
      </c>
      <c r="AU2826" s="181">
        <v>2819</v>
      </c>
    </row>
    <row r="2827" customHeight="1" spans="1:47">
      <c r="A2827" s="184" t="s">
        <v>3170</v>
      </c>
      <c r="B2827" s="185" t="s">
        <v>3204</v>
      </c>
      <c r="C2827" s="167" t="s">
        <v>3209</v>
      </c>
      <c r="D2827" s="186">
        <v>0</v>
      </c>
      <c r="E2827" s="186">
        <v>0.75</v>
      </c>
      <c r="F2827" s="186" t="s">
        <v>160</v>
      </c>
      <c r="G2827" s="186" t="s">
        <v>160</v>
      </c>
      <c r="H2827" s="186" t="s">
        <v>160</v>
      </c>
      <c r="I2827" s="186" t="s">
        <v>160</v>
      </c>
      <c r="J2827" s="186" t="s">
        <v>160</v>
      </c>
      <c r="K2827" s="186" t="s">
        <v>160</v>
      </c>
      <c r="L2827" s="171">
        <v>0.414</v>
      </c>
      <c r="M2827" s="172">
        <v>117</v>
      </c>
      <c r="N2827" s="173">
        <v>107.58</v>
      </c>
      <c r="O2827" s="173">
        <v>23.32</v>
      </c>
      <c r="Q2827" s="175">
        <v>16.62</v>
      </c>
      <c r="S2827" s="174">
        <f t="shared" ref="S2827:S2890" si="88">(U2827*31+V2827*28+W2827*31+X2827*30+Y2827*31+Z2827*30+AA2827*31+AB2827*31+AC2827*30+AD2827*31+AE2827*30+AF2827*31)*AS2827/1000</f>
        <v>1.071216</v>
      </c>
      <c r="T2827" s="177">
        <f t="shared" ref="T2827:T2890" si="89">P2827/S2827-1</f>
        <v>-1</v>
      </c>
      <c r="U2827" s="203">
        <v>2.32</v>
      </c>
      <c r="V2827" s="203">
        <v>2.69</v>
      </c>
      <c r="W2827" s="203">
        <v>3.4</v>
      </c>
      <c r="X2827" s="203">
        <v>3.97</v>
      </c>
      <c r="Y2827" s="203">
        <v>4.27</v>
      </c>
      <c r="Z2827" s="203">
        <v>4.37</v>
      </c>
      <c r="AA2827" s="203">
        <v>4.58</v>
      </c>
      <c r="AB2827" s="203">
        <v>4.55</v>
      </c>
      <c r="AC2827" s="203">
        <v>4.17</v>
      </c>
      <c r="AD2827" s="203">
        <v>3.61</v>
      </c>
      <c r="AE2827" s="203">
        <v>3.16</v>
      </c>
      <c r="AF2827" s="203">
        <v>2.87</v>
      </c>
      <c r="AG2827" s="179">
        <v>2.36584487162253</v>
      </c>
      <c r="AH2827" s="179">
        <v>2.7431563382175</v>
      </c>
      <c r="AI2827" s="179">
        <v>3.46718644979164</v>
      </c>
      <c r="AJ2827" s="179">
        <v>4.048450060492</v>
      </c>
      <c r="AK2827" s="179">
        <v>4.35437827665009</v>
      </c>
      <c r="AL2827" s="179">
        <v>4.45635434870278</v>
      </c>
      <c r="AM2827" s="179">
        <v>4.67050410001344</v>
      </c>
      <c r="AN2827" s="179">
        <v>4.63991127839763</v>
      </c>
      <c r="AO2827" s="179">
        <v>4.25240220459739</v>
      </c>
      <c r="AP2827" s="179">
        <v>3.6813362011023</v>
      </c>
      <c r="AQ2827" s="179">
        <v>3.22244387686517</v>
      </c>
      <c r="AR2827" s="179">
        <v>2.92671326791235</v>
      </c>
      <c r="AS2827" s="177">
        <v>0.8</v>
      </c>
      <c r="AT2827" s="180">
        <v>1.09871673205762</v>
      </c>
      <c r="AU2827" s="181">
        <v>2820</v>
      </c>
    </row>
    <row r="2828" customHeight="1" spans="1:47">
      <c r="A2828" s="184" t="s">
        <v>3170</v>
      </c>
      <c r="B2828" s="185" t="s">
        <v>3204</v>
      </c>
      <c r="C2828" s="167" t="s">
        <v>3210</v>
      </c>
      <c r="D2828" s="186">
        <v>0</v>
      </c>
      <c r="E2828" s="186">
        <v>0.75</v>
      </c>
      <c r="F2828" s="186" t="s">
        <v>160</v>
      </c>
      <c r="G2828" s="186" t="s">
        <v>160</v>
      </c>
      <c r="H2828" s="186" t="s">
        <v>160</v>
      </c>
      <c r="I2828" s="186" t="s">
        <v>160</v>
      </c>
      <c r="J2828" s="186" t="s">
        <v>160</v>
      </c>
      <c r="K2828" s="186" t="s">
        <v>160</v>
      </c>
      <c r="L2828" s="171">
        <v>0.414</v>
      </c>
      <c r="M2828" s="172">
        <v>646</v>
      </c>
      <c r="N2828" s="173">
        <v>106.62</v>
      </c>
      <c r="O2828" s="173">
        <v>23.33</v>
      </c>
      <c r="Q2828" s="175">
        <v>16.93</v>
      </c>
      <c r="S2828" s="174">
        <f t="shared" si="88"/>
        <v>1.088896</v>
      </c>
      <c r="T2828" s="177">
        <f t="shared" si="89"/>
        <v>-1</v>
      </c>
      <c r="U2828" s="203">
        <v>2.44</v>
      </c>
      <c r="V2828" s="203">
        <v>2.91</v>
      </c>
      <c r="W2828" s="203">
        <v>3.76</v>
      </c>
      <c r="X2828" s="203">
        <v>4.32</v>
      </c>
      <c r="Y2828" s="203">
        <v>4.46</v>
      </c>
      <c r="Z2828" s="203">
        <v>4.37</v>
      </c>
      <c r="AA2828" s="203">
        <v>4.47</v>
      </c>
      <c r="AB2828" s="203">
        <v>4.46</v>
      </c>
      <c r="AC2828" s="203">
        <v>4.04</v>
      </c>
      <c r="AD2828" s="203">
        <v>3.47</v>
      </c>
      <c r="AE2828" s="203">
        <v>3.12</v>
      </c>
      <c r="AF2828" s="203">
        <v>2.88</v>
      </c>
      <c r="AG2828" s="179">
        <v>2.49091101445868</v>
      </c>
      <c r="AH2828" s="179">
        <v>2.97071764429294</v>
      </c>
      <c r="AI2828" s="179">
        <v>3.83845303867403</v>
      </c>
      <c r="AJ2828" s="179">
        <v>4.4101375337957</v>
      </c>
      <c r="AK2828" s="179">
        <v>4.55305865757611</v>
      </c>
      <c r="AL2828" s="179">
        <v>4.4611807922887</v>
      </c>
      <c r="AM2828" s="179">
        <v>4.56326730927471</v>
      </c>
      <c r="AN2828" s="179">
        <v>4.55305865757611</v>
      </c>
      <c r="AO2828" s="179">
        <v>4.12429528623487</v>
      </c>
      <c r="AP2828" s="179">
        <v>3.5424021394146</v>
      </c>
      <c r="AQ2828" s="179">
        <v>3.18509932996356</v>
      </c>
      <c r="AR2828" s="179">
        <v>2.94009168919713</v>
      </c>
      <c r="AS2828" s="177">
        <v>0.8</v>
      </c>
      <c r="AT2828" s="180">
        <v>1.10481751210862</v>
      </c>
      <c r="AU2828" s="181">
        <v>2821</v>
      </c>
    </row>
    <row r="2829" customHeight="1" spans="1:47">
      <c r="A2829" s="184" t="s">
        <v>3170</v>
      </c>
      <c r="B2829" s="185" t="s">
        <v>3204</v>
      </c>
      <c r="C2829" s="167" t="s">
        <v>3211</v>
      </c>
      <c r="D2829" s="186">
        <v>0</v>
      </c>
      <c r="E2829" s="186">
        <v>0.75</v>
      </c>
      <c r="F2829" s="186" t="s">
        <v>160</v>
      </c>
      <c r="G2829" s="186" t="s">
        <v>160</v>
      </c>
      <c r="H2829" s="186" t="s">
        <v>160</v>
      </c>
      <c r="I2829" s="186" t="s">
        <v>160</v>
      </c>
      <c r="J2829" s="186" t="s">
        <v>160</v>
      </c>
      <c r="K2829" s="186" t="s">
        <v>160</v>
      </c>
      <c r="L2829" s="171">
        <v>0.414</v>
      </c>
      <c r="M2829" s="172">
        <v>746</v>
      </c>
      <c r="N2829" s="173">
        <v>106.42</v>
      </c>
      <c r="O2829" s="173">
        <v>23.13</v>
      </c>
      <c r="Q2829" s="175">
        <v>16.63</v>
      </c>
      <c r="S2829" s="174">
        <f t="shared" si="88"/>
        <v>1.088896</v>
      </c>
      <c r="T2829" s="177">
        <f t="shared" si="89"/>
        <v>-1</v>
      </c>
      <c r="U2829" s="203">
        <v>2.44</v>
      </c>
      <c r="V2829" s="203">
        <v>2.91</v>
      </c>
      <c r="W2829" s="203">
        <v>3.76</v>
      </c>
      <c r="X2829" s="203">
        <v>4.32</v>
      </c>
      <c r="Y2829" s="203">
        <v>4.46</v>
      </c>
      <c r="Z2829" s="203">
        <v>4.37</v>
      </c>
      <c r="AA2829" s="203">
        <v>4.47</v>
      </c>
      <c r="AB2829" s="203">
        <v>4.46</v>
      </c>
      <c r="AC2829" s="203">
        <v>4.04</v>
      </c>
      <c r="AD2829" s="203">
        <v>3.47</v>
      </c>
      <c r="AE2829" s="203">
        <v>3.12</v>
      </c>
      <c r="AF2829" s="203">
        <v>2.88</v>
      </c>
      <c r="AG2829" s="179">
        <v>2.48879569766075</v>
      </c>
      <c r="AH2829" s="179">
        <v>2.96819486893147</v>
      </c>
      <c r="AI2829" s="179">
        <v>3.83519337016575</v>
      </c>
      <c r="AJ2829" s="179">
        <v>4.40639238274362</v>
      </c>
      <c r="AK2829" s="179">
        <v>4.54919213588809</v>
      </c>
      <c r="AL2829" s="179">
        <v>4.45739229458093</v>
      </c>
      <c r="AM2829" s="179">
        <v>4.55939211825555</v>
      </c>
      <c r="AN2829" s="179">
        <v>4.54919213588809</v>
      </c>
      <c r="AO2829" s="179">
        <v>4.12079287645468</v>
      </c>
      <c r="AP2829" s="179">
        <v>3.53939388150935</v>
      </c>
      <c r="AQ2829" s="179">
        <v>3.18239449864817</v>
      </c>
      <c r="AR2829" s="179">
        <v>2.93759492182908</v>
      </c>
      <c r="AS2829" s="177">
        <v>0.8</v>
      </c>
      <c r="AT2829" s="180">
        <v>1.10358210223651</v>
      </c>
      <c r="AU2829" s="181">
        <v>2822</v>
      </c>
    </row>
    <row r="2830" customHeight="1" spans="1:47">
      <c r="A2830" s="184" t="s">
        <v>3170</v>
      </c>
      <c r="B2830" s="185" t="s">
        <v>3204</v>
      </c>
      <c r="C2830" s="167" t="s">
        <v>3212</v>
      </c>
      <c r="D2830" s="186">
        <v>0</v>
      </c>
      <c r="E2830" s="186">
        <v>0.75</v>
      </c>
      <c r="F2830" s="186" t="s">
        <v>160</v>
      </c>
      <c r="G2830" s="186" t="s">
        <v>160</v>
      </c>
      <c r="H2830" s="186" t="s">
        <v>160</v>
      </c>
      <c r="I2830" s="186" t="s">
        <v>160</v>
      </c>
      <c r="J2830" s="186" t="s">
        <v>160</v>
      </c>
      <c r="K2830" s="186" t="s">
        <v>160</v>
      </c>
      <c r="L2830" s="171">
        <v>0.414</v>
      </c>
      <c r="M2830" s="172">
        <v>831</v>
      </c>
      <c r="N2830" s="173">
        <v>105.83</v>
      </c>
      <c r="O2830" s="173">
        <v>23.42</v>
      </c>
      <c r="Q2830" s="175">
        <v>18.22</v>
      </c>
      <c r="S2830" s="174">
        <f t="shared" si="88"/>
        <v>1.15448</v>
      </c>
      <c r="T2830" s="177">
        <f t="shared" si="89"/>
        <v>-1</v>
      </c>
      <c r="U2830" s="203">
        <v>2.83</v>
      </c>
      <c r="V2830" s="203">
        <v>3.4</v>
      </c>
      <c r="W2830" s="203">
        <v>4.35</v>
      </c>
      <c r="X2830" s="203">
        <v>4.91</v>
      </c>
      <c r="Y2830" s="203">
        <v>4.78</v>
      </c>
      <c r="Z2830" s="203">
        <v>4.5</v>
      </c>
      <c r="AA2830" s="203">
        <v>4.49</v>
      </c>
      <c r="AB2830" s="203">
        <v>4.42</v>
      </c>
      <c r="AC2830" s="203">
        <v>4.05</v>
      </c>
      <c r="AD2830" s="203">
        <v>3.44</v>
      </c>
      <c r="AE2830" s="203">
        <v>3.26</v>
      </c>
      <c r="AF2830" s="203">
        <v>2.99</v>
      </c>
      <c r="AG2830" s="179">
        <v>2.90493195204767</v>
      </c>
      <c r="AH2830" s="179">
        <v>3.4900242533435</v>
      </c>
      <c r="AI2830" s="179">
        <v>4.46517808883653</v>
      </c>
      <c r="AJ2830" s="179">
        <v>5.04000561291664</v>
      </c>
      <c r="AK2830" s="179">
        <v>4.90656350911233</v>
      </c>
      <c r="AL2830" s="179">
        <v>4.61914974707227</v>
      </c>
      <c r="AM2830" s="179">
        <v>4.60888496985656</v>
      </c>
      <c r="AN2830" s="179">
        <v>4.53703152934655</v>
      </c>
      <c r="AO2830" s="179">
        <v>4.15723477236505</v>
      </c>
      <c r="AP2830" s="179">
        <v>3.53108336220636</v>
      </c>
      <c r="AQ2830" s="179">
        <v>3.34631737232347</v>
      </c>
      <c r="AR2830" s="179">
        <v>3.06916838749913</v>
      </c>
      <c r="AS2830" s="177">
        <v>0.8</v>
      </c>
      <c r="AT2830" s="180">
        <v>1.10385830229034</v>
      </c>
      <c r="AU2830" s="181">
        <v>2823</v>
      </c>
    </row>
    <row r="2831" customHeight="1" spans="1:47">
      <c r="A2831" s="184" t="s">
        <v>3170</v>
      </c>
      <c r="B2831" s="185" t="s">
        <v>3204</v>
      </c>
      <c r="C2831" s="167" t="s">
        <v>3213</v>
      </c>
      <c r="D2831" s="186">
        <v>0</v>
      </c>
      <c r="E2831" s="186">
        <v>0.75</v>
      </c>
      <c r="F2831" s="186" t="s">
        <v>160</v>
      </c>
      <c r="G2831" s="186" t="s">
        <v>160</v>
      </c>
      <c r="H2831" s="186" t="s">
        <v>160</v>
      </c>
      <c r="I2831" s="186" t="s">
        <v>160</v>
      </c>
      <c r="J2831" s="186" t="s">
        <v>160</v>
      </c>
      <c r="K2831" s="186" t="s">
        <v>160</v>
      </c>
      <c r="L2831" s="171">
        <v>0.414</v>
      </c>
      <c r="M2831" s="172">
        <v>440</v>
      </c>
      <c r="N2831" s="173">
        <v>106.57</v>
      </c>
      <c r="O2831" s="173">
        <v>24.35</v>
      </c>
      <c r="Q2831" s="175">
        <v>17.35</v>
      </c>
      <c r="S2831" s="174">
        <f t="shared" si="88"/>
        <v>1.093616</v>
      </c>
      <c r="T2831" s="177">
        <f t="shared" si="89"/>
        <v>-1</v>
      </c>
      <c r="U2831" s="203">
        <v>2.43</v>
      </c>
      <c r="V2831" s="203">
        <v>2.95</v>
      </c>
      <c r="W2831" s="203">
        <v>3.75</v>
      </c>
      <c r="X2831" s="203">
        <v>4.48</v>
      </c>
      <c r="Y2831" s="203">
        <v>4.57</v>
      </c>
      <c r="Z2831" s="203">
        <v>4.49</v>
      </c>
      <c r="AA2831" s="203">
        <v>4.64</v>
      </c>
      <c r="AB2831" s="203">
        <v>4.5</v>
      </c>
      <c r="AC2831" s="203">
        <v>4.06</v>
      </c>
      <c r="AD2831" s="203">
        <v>3.32</v>
      </c>
      <c r="AE2831" s="203">
        <v>3</v>
      </c>
      <c r="AF2831" s="203">
        <v>2.71</v>
      </c>
      <c r="AG2831" s="179">
        <v>2.48522969671256</v>
      </c>
      <c r="AH2831" s="179">
        <v>3.01704839724364</v>
      </c>
      <c r="AI2831" s="179">
        <v>3.8352310134453</v>
      </c>
      <c r="AJ2831" s="179">
        <v>4.58182265072932</v>
      </c>
      <c r="AK2831" s="179">
        <v>4.67386819505201</v>
      </c>
      <c r="AL2831" s="179">
        <v>4.59204993343184</v>
      </c>
      <c r="AM2831" s="179">
        <v>4.74545917396966</v>
      </c>
      <c r="AN2831" s="179">
        <v>4.60227721613436</v>
      </c>
      <c r="AO2831" s="179">
        <v>4.15227677722345</v>
      </c>
      <c r="AP2831" s="179">
        <v>3.39545785723691</v>
      </c>
      <c r="AQ2831" s="179">
        <v>3.06818481075624</v>
      </c>
      <c r="AR2831" s="179">
        <v>2.77159361238314</v>
      </c>
      <c r="AS2831" s="177">
        <v>0.8</v>
      </c>
      <c r="AT2831" s="180">
        <v>1.08276188046757</v>
      </c>
      <c r="AU2831" s="181">
        <v>2824</v>
      </c>
    </row>
    <row r="2832" customHeight="1" spans="1:47">
      <c r="A2832" s="184" t="s">
        <v>3170</v>
      </c>
      <c r="B2832" s="185" t="s">
        <v>3204</v>
      </c>
      <c r="C2832" s="167" t="s">
        <v>3214</v>
      </c>
      <c r="D2832" s="186">
        <v>0</v>
      </c>
      <c r="E2832" s="186">
        <v>0.75</v>
      </c>
      <c r="F2832" s="186" t="s">
        <v>160</v>
      </c>
      <c r="G2832" s="186" t="s">
        <v>160</v>
      </c>
      <c r="H2832" s="186" t="s">
        <v>160</v>
      </c>
      <c r="I2832" s="186" t="s">
        <v>160</v>
      </c>
      <c r="J2832" s="186" t="s">
        <v>160</v>
      </c>
      <c r="K2832" s="186" t="s">
        <v>160</v>
      </c>
      <c r="L2832" s="171">
        <v>0.414</v>
      </c>
      <c r="M2832" s="172">
        <v>1116</v>
      </c>
      <c r="N2832" s="173">
        <v>106.55</v>
      </c>
      <c r="O2832" s="173">
        <v>24.78</v>
      </c>
      <c r="Q2832" s="175">
        <v>17.88</v>
      </c>
      <c r="S2832" s="174">
        <f t="shared" si="88"/>
        <v>1.093616</v>
      </c>
      <c r="T2832" s="177">
        <f t="shared" si="89"/>
        <v>-1</v>
      </c>
      <c r="U2832" s="203">
        <v>2.43</v>
      </c>
      <c r="V2832" s="203">
        <v>2.95</v>
      </c>
      <c r="W2832" s="203">
        <v>3.75</v>
      </c>
      <c r="X2832" s="203">
        <v>4.48</v>
      </c>
      <c r="Y2832" s="203">
        <v>4.57</v>
      </c>
      <c r="Z2832" s="203">
        <v>4.49</v>
      </c>
      <c r="AA2832" s="203">
        <v>4.64</v>
      </c>
      <c r="AB2832" s="203">
        <v>4.5</v>
      </c>
      <c r="AC2832" s="203">
        <v>4.06</v>
      </c>
      <c r="AD2832" s="203">
        <v>3.32</v>
      </c>
      <c r="AE2832" s="203">
        <v>3</v>
      </c>
      <c r="AF2832" s="203">
        <v>2.71</v>
      </c>
      <c r="AG2832" s="179">
        <v>2.49011806703633</v>
      </c>
      <c r="AH2832" s="179">
        <v>3.0229828385832</v>
      </c>
      <c r="AI2832" s="179">
        <v>3.84277479480915</v>
      </c>
      <c r="AJ2832" s="179">
        <v>4.59083495486533</v>
      </c>
      <c r="AK2832" s="179">
        <v>4.68306154994075</v>
      </c>
      <c r="AL2832" s="179">
        <v>4.60108235431815</v>
      </c>
      <c r="AM2832" s="179">
        <v>4.75479334611052</v>
      </c>
      <c r="AN2832" s="179">
        <v>4.61132975377098</v>
      </c>
      <c r="AO2832" s="179">
        <v>4.1604441778467</v>
      </c>
      <c r="AP2832" s="179">
        <v>3.4021366183377</v>
      </c>
      <c r="AQ2832" s="179">
        <v>3.07421983584732</v>
      </c>
      <c r="AR2832" s="179">
        <v>2.77704525171541</v>
      </c>
      <c r="AS2832" s="177">
        <v>0.8</v>
      </c>
      <c r="AT2832" s="180">
        <v>1.09616011104659</v>
      </c>
      <c r="AU2832" s="181">
        <v>2825</v>
      </c>
    </row>
    <row r="2833" customHeight="1" spans="1:47">
      <c r="A2833" s="184" t="s">
        <v>3170</v>
      </c>
      <c r="B2833" s="185" t="s">
        <v>3204</v>
      </c>
      <c r="C2833" s="167" t="s">
        <v>3215</v>
      </c>
      <c r="D2833" s="186">
        <v>0</v>
      </c>
      <c r="E2833" s="186">
        <v>0.75</v>
      </c>
      <c r="F2833" s="186" t="s">
        <v>160</v>
      </c>
      <c r="G2833" s="186" t="s">
        <v>160</v>
      </c>
      <c r="H2833" s="186" t="s">
        <v>160</v>
      </c>
      <c r="I2833" s="186" t="s">
        <v>160</v>
      </c>
      <c r="J2833" s="186" t="s">
        <v>160</v>
      </c>
      <c r="K2833" s="186" t="s">
        <v>160</v>
      </c>
      <c r="L2833" s="171">
        <v>0.414</v>
      </c>
      <c r="M2833" s="172">
        <v>292</v>
      </c>
      <c r="N2833" s="173">
        <v>106.23</v>
      </c>
      <c r="O2833" s="173">
        <v>24.3</v>
      </c>
      <c r="Q2833" s="175">
        <v>17.3</v>
      </c>
      <c r="S2833" s="174">
        <f t="shared" si="88"/>
        <v>1.093616</v>
      </c>
      <c r="T2833" s="177">
        <f t="shared" si="89"/>
        <v>-1</v>
      </c>
      <c r="U2833" s="203">
        <v>2.43</v>
      </c>
      <c r="V2833" s="203">
        <v>2.95</v>
      </c>
      <c r="W2833" s="203">
        <v>3.75</v>
      </c>
      <c r="X2833" s="203">
        <v>4.48</v>
      </c>
      <c r="Y2833" s="203">
        <v>4.57</v>
      </c>
      <c r="Z2833" s="203">
        <v>4.49</v>
      </c>
      <c r="AA2833" s="203">
        <v>4.64</v>
      </c>
      <c r="AB2833" s="203">
        <v>4.5</v>
      </c>
      <c r="AC2833" s="203">
        <v>4.06</v>
      </c>
      <c r="AD2833" s="203">
        <v>3.32</v>
      </c>
      <c r="AE2833" s="203">
        <v>3</v>
      </c>
      <c r="AF2833" s="203">
        <v>2.71</v>
      </c>
      <c r="AG2833" s="179">
        <v>2.48462531638162</v>
      </c>
      <c r="AH2833" s="179">
        <v>3.0163146844962</v>
      </c>
      <c r="AI2833" s="179">
        <v>3.83429832774941</v>
      </c>
      <c r="AJ2833" s="179">
        <v>4.58070840221796</v>
      </c>
      <c r="AK2833" s="179">
        <v>4.67273156208395</v>
      </c>
      <c r="AL2833" s="179">
        <v>4.59093319775863</v>
      </c>
      <c r="AM2833" s="179">
        <v>4.7443051308686</v>
      </c>
      <c r="AN2833" s="179">
        <v>4.60115799329929</v>
      </c>
      <c r="AO2833" s="179">
        <v>4.15126698951003</v>
      </c>
      <c r="AP2833" s="179">
        <v>3.39463211950081</v>
      </c>
      <c r="AQ2833" s="179">
        <v>3.06743866219953</v>
      </c>
      <c r="AR2833" s="179">
        <v>2.77091959152024</v>
      </c>
      <c r="AS2833" s="177">
        <v>0.8</v>
      </c>
      <c r="AT2833" s="180">
        <v>1.09523046371459</v>
      </c>
      <c r="AU2833" s="181">
        <v>2826</v>
      </c>
    </row>
    <row r="2834" customHeight="1" spans="1:47">
      <c r="A2834" s="184" t="s">
        <v>3170</v>
      </c>
      <c r="B2834" s="185" t="s">
        <v>3204</v>
      </c>
      <c r="C2834" s="167" t="s">
        <v>3216</v>
      </c>
      <c r="D2834" s="186">
        <v>0</v>
      </c>
      <c r="E2834" s="186">
        <v>0.75</v>
      </c>
      <c r="F2834" s="186" t="s">
        <v>160</v>
      </c>
      <c r="G2834" s="186" t="s">
        <v>160</v>
      </c>
      <c r="H2834" s="186" t="s">
        <v>160</v>
      </c>
      <c r="I2834" s="186" t="s">
        <v>160</v>
      </c>
      <c r="J2834" s="186" t="s">
        <v>160</v>
      </c>
      <c r="K2834" s="186" t="s">
        <v>160</v>
      </c>
      <c r="L2834" s="171">
        <v>0.414</v>
      </c>
      <c r="M2834" s="172">
        <v>712</v>
      </c>
      <c r="N2834" s="173">
        <v>105.1</v>
      </c>
      <c r="O2834" s="173">
        <v>24.5</v>
      </c>
      <c r="Q2834" s="175">
        <v>18.3</v>
      </c>
      <c r="S2834" s="174">
        <f t="shared" si="88"/>
        <v>1.147952</v>
      </c>
      <c r="T2834" s="177">
        <f t="shared" si="89"/>
        <v>-1</v>
      </c>
      <c r="U2834" s="203">
        <v>2.7</v>
      </c>
      <c r="V2834" s="203">
        <v>3.31</v>
      </c>
      <c r="W2834" s="203">
        <v>4.21</v>
      </c>
      <c r="X2834" s="203">
        <v>5.01</v>
      </c>
      <c r="Y2834" s="203">
        <v>4.82</v>
      </c>
      <c r="Z2834" s="203">
        <v>4.62</v>
      </c>
      <c r="AA2834" s="203">
        <v>4.69</v>
      </c>
      <c r="AB2834" s="203">
        <v>4.56</v>
      </c>
      <c r="AC2834" s="203">
        <v>4.08</v>
      </c>
      <c r="AD2834" s="203">
        <v>3.29</v>
      </c>
      <c r="AE2834" s="203">
        <v>3.07</v>
      </c>
      <c r="AF2834" s="203">
        <v>2.79</v>
      </c>
      <c r="AG2834" s="179">
        <v>2.77270547897473</v>
      </c>
      <c r="AH2834" s="179">
        <v>3.39913153163198</v>
      </c>
      <c r="AI2834" s="179">
        <v>4.32336669129023</v>
      </c>
      <c r="AJ2834" s="179">
        <v>5.14490905543089</v>
      </c>
      <c r="AK2834" s="179">
        <v>4.94979274394748</v>
      </c>
      <c r="AL2834" s="179">
        <v>4.74440715291232</v>
      </c>
      <c r="AM2834" s="179">
        <v>4.81629210977462</v>
      </c>
      <c r="AN2834" s="179">
        <v>4.68279147560177</v>
      </c>
      <c r="AO2834" s="179">
        <v>4.18986605711737</v>
      </c>
      <c r="AP2834" s="179">
        <v>3.37859297252847</v>
      </c>
      <c r="AQ2834" s="179">
        <v>3.15266882238979</v>
      </c>
      <c r="AR2834" s="179">
        <v>2.86512899494056</v>
      </c>
      <c r="AS2834" s="177">
        <v>0.8</v>
      </c>
      <c r="AT2834" s="180">
        <v>1.0955927951782</v>
      </c>
      <c r="AU2834" s="181">
        <v>2827</v>
      </c>
    </row>
    <row r="2835" customHeight="1" spans="1:47">
      <c r="A2835" s="184" t="s">
        <v>3170</v>
      </c>
      <c r="B2835" s="185" t="s">
        <v>3204</v>
      </c>
      <c r="C2835" s="167" t="s">
        <v>3217</v>
      </c>
      <c r="D2835" s="186">
        <v>0</v>
      </c>
      <c r="E2835" s="186">
        <v>0.75</v>
      </c>
      <c r="F2835" s="186" t="s">
        <v>160</v>
      </c>
      <c r="G2835" s="186" t="s">
        <v>160</v>
      </c>
      <c r="H2835" s="186" t="s">
        <v>160</v>
      </c>
      <c r="I2835" s="186" t="s">
        <v>160</v>
      </c>
      <c r="J2835" s="186" t="s">
        <v>160</v>
      </c>
      <c r="K2835" s="186" t="s">
        <v>160</v>
      </c>
      <c r="L2835" s="171">
        <v>0.414</v>
      </c>
      <c r="M2835" s="172">
        <v>604</v>
      </c>
      <c r="N2835" s="173">
        <v>105.33</v>
      </c>
      <c r="O2835" s="173">
        <v>24.77</v>
      </c>
      <c r="Q2835" s="175">
        <v>18.67</v>
      </c>
      <c r="S2835" s="174">
        <f t="shared" si="88"/>
        <v>1.147952</v>
      </c>
      <c r="T2835" s="177">
        <f t="shared" si="89"/>
        <v>-1</v>
      </c>
      <c r="U2835" s="203">
        <v>2.7</v>
      </c>
      <c r="V2835" s="203">
        <v>3.31</v>
      </c>
      <c r="W2835" s="203">
        <v>4.21</v>
      </c>
      <c r="X2835" s="203">
        <v>5.01</v>
      </c>
      <c r="Y2835" s="203">
        <v>4.82</v>
      </c>
      <c r="Z2835" s="203">
        <v>4.62</v>
      </c>
      <c r="AA2835" s="203">
        <v>4.69</v>
      </c>
      <c r="AB2835" s="203">
        <v>4.56</v>
      </c>
      <c r="AC2835" s="203">
        <v>4.08</v>
      </c>
      <c r="AD2835" s="203">
        <v>3.29</v>
      </c>
      <c r="AE2835" s="203">
        <v>3.07</v>
      </c>
      <c r="AF2835" s="203">
        <v>2.79</v>
      </c>
      <c r="AG2835" s="179">
        <v>2.77658159923063</v>
      </c>
      <c r="AH2835" s="179">
        <v>3.4038833679457</v>
      </c>
      <c r="AI2835" s="179">
        <v>4.32941056768924</v>
      </c>
      <c r="AJ2835" s="179">
        <v>5.15210141190572</v>
      </c>
      <c r="AK2835" s="179">
        <v>4.95671233640431</v>
      </c>
      <c r="AL2835" s="179">
        <v>4.75103962535019</v>
      </c>
      <c r="AM2835" s="179">
        <v>4.82302507421913</v>
      </c>
      <c r="AN2835" s="179">
        <v>4.68933781203395</v>
      </c>
      <c r="AO2835" s="179">
        <v>4.19572330550406</v>
      </c>
      <c r="AP2835" s="179">
        <v>3.38331609684029</v>
      </c>
      <c r="AQ2835" s="179">
        <v>3.15707611468075</v>
      </c>
      <c r="AR2835" s="179">
        <v>2.86913431920498</v>
      </c>
      <c r="AS2835" s="177">
        <v>0.8</v>
      </c>
      <c r="AT2835" s="180">
        <v>1.09479845312337</v>
      </c>
      <c r="AU2835" s="181">
        <v>2828</v>
      </c>
    </row>
    <row r="2836" customHeight="1" spans="1:47">
      <c r="A2836" s="184" t="s">
        <v>3170</v>
      </c>
      <c r="B2836" s="185" t="s">
        <v>3218</v>
      </c>
      <c r="C2836" s="167" t="s">
        <v>3219</v>
      </c>
      <c r="D2836" s="186">
        <v>0</v>
      </c>
      <c r="E2836" s="186">
        <v>0.75</v>
      </c>
      <c r="F2836" s="186" t="s">
        <v>160</v>
      </c>
      <c r="G2836" s="186" t="s">
        <v>160</v>
      </c>
      <c r="H2836" s="186" t="s">
        <v>160</v>
      </c>
      <c r="I2836" s="186" t="s">
        <v>160</v>
      </c>
      <c r="J2836" s="186" t="s">
        <v>160</v>
      </c>
      <c r="K2836" s="186" t="s">
        <v>160</v>
      </c>
      <c r="L2836" s="171">
        <v>0.414</v>
      </c>
      <c r="M2836" s="172">
        <v>83</v>
      </c>
      <c r="N2836" s="173">
        <v>110.17</v>
      </c>
      <c r="O2836" s="173">
        <v>22.63</v>
      </c>
      <c r="Q2836" s="175">
        <v>17.83</v>
      </c>
      <c r="S2836" s="174">
        <f t="shared" si="88"/>
        <v>1.098368</v>
      </c>
      <c r="T2836" s="177">
        <f t="shared" si="89"/>
        <v>-1</v>
      </c>
      <c r="U2836" s="203">
        <v>2.57</v>
      </c>
      <c r="V2836" s="203">
        <v>2.52</v>
      </c>
      <c r="W2836" s="203">
        <v>2.95</v>
      </c>
      <c r="X2836" s="203">
        <v>3.51</v>
      </c>
      <c r="Y2836" s="203">
        <v>4.21</v>
      </c>
      <c r="Z2836" s="203">
        <v>4.47</v>
      </c>
      <c r="AA2836" s="203">
        <v>4.77</v>
      </c>
      <c r="AB2836" s="203">
        <v>4.62</v>
      </c>
      <c r="AC2836" s="203">
        <v>4.4</v>
      </c>
      <c r="AD2836" s="203">
        <v>4.17</v>
      </c>
      <c r="AE2836" s="203">
        <v>3.65</v>
      </c>
      <c r="AF2836" s="203">
        <v>3.21</v>
      </c>
      <c r="AG2836" s="179">
        <v>2.63212730159655</v>
      </c>
      <c r="AH2836" s="179">
        <v>2.58091859923086</v>
      </c>
      <c r="AI2836" s="179">
        <v>3.02131343957581</v>
      </c>
      <c r="AJ2836" s="179">
        <v>3.59485090607155</v>
      </c>
      <c r="AK2836" s="179">
        <v>4.31177273919124</v>
      </c>
      <c r="AL2836" s="179">
        <v>4.57805799149283</v>
      </c>
      <c r="AM2836" s="179">
        <v>4.88531020568698</v>
      </c>
      <c r="AN2836" s="179">
        <v>4.73168409858991</v>
      </c>
      <c r="AO2836" s="179">
        <v>4.50636580818087</v>
      </c>
      <c r="AP2836" s="179">
        <v>4.27080577729868</v>
      </c>
      <c r="AQ2836" s="179">
        <v>3.73823527269549</v>
      </c>
      <c r="AR2836" s="179">
        <v>3.2875986918774</v>
      </c>
      <c r="AS2836" s="177">
        <v>0.8</v>
      </c>
      <c r="AT2836" s="180">
        <v>1.09523046371459</v>
      </c>
      <c r="AU2836" s="181">
        <v>2829</v>
      </c>
    </row>
    <row r="2837" customHeight="1" spans="1:47">
      <c r="A2837" s="184" t="s">
        <v>3170</v>
      </c>
      <c r="B2837" s="185" t="s">
        <v>3218</v>
      </c>
      <c r="C2837" s="167" t="s">
        <v>3220</v>
      </c>
      <c r="D2837" s="186">
        <v>0</v>
      </c>
      <c r="E2837" s="186">
        <v>0.75</v>
      </c>
      <c r="F2837" s="186" t="s">
        <v>160</v>
      </c>
      <c r="G2837" s="186" t="s">
        <v>160</v>
      </c>
      <c r="H2837" s="186" t="s">
        <v>160</v>
      </c>
      <c r="I2837" s="186" t="s">
        <v>160</v>
      </c>
      <c r="J2837" s="186" t="s">
        <v>160</v>
      </c>
      <c r="K2837" s="186" t="s">
        <v>160</v>
      </c>
      <c r="L2837" s="171">
        <v>0.414</v>
      </c>
      <c r="M2837" s="172">
        <v>83</v>
      </c>
      <c r="N2837" s="173">
        <v>110.17</v>
      </c>
      <c r="O2837" s="173">
        <v>22.63</v>
      </c>
      <c r="Q2837" s="175">
        <v>17.83</v>
      </c>
      <c r="S2837" s="174">
        <f t="shared" si="88"/>
        <v>1.098368</v>
      </c>
      <c r="T2837" s="177">
        <f t="shared" si="89"/>
        <v>-1</v>
      </c>
      <c r="U2837" s="203">
        <v>2.57</v>
      </c>
      <c r="V2837" s="203">
        <v>2.52</v>
      </c>
      <c r="W2837" s="203">
        <v>2.95</v>
      </c>
      <c r="X2837" s="203">
        <v>3.51</v>
      </c>
      <c r="Y2837" s="203">
        <v>4.21</v>
      </c>
      <c r="Z2837" s="203">
        <v>4.47</v>
      </c>
      <c r="AA2837" s="203">
        <v>4.77</v>
      </c>
      <c r="AB2837" s="203">
        <v>4.62</v>
      </c>
      <c r="AC2837" s="203">
        <v>4.4</v>
      </c>
      <c r="AD2837" s="203">
        <v>4.17</v>
      </c>
      <c r="AE2837" s="203">
        <v>3.65</v>
      </c>
      <c r="AF2837" s="203">
        <v>3.21</v>
      </c>
      <c r="AG2837" s="179">
        <v>2.63212730159655</v>
      </c>
      <c r="AH2837" s="179">
        <v>2.58091859923086</v>
      </c>
      <c r="AI2837" s="179">
        <v>3.02131343957581</v>
      </c>
      <c r="AJ2837" s="179">
        <v>3.59485090607155</v>
      </c>
      <c r="AK2837" s="179">
        <v>4.31177273919124</v>
      </c>
      <c r="AL2837" s="179">
        <v>4.57805799149283</v>
      </c>
      <c r="AM2837" s="179">
        <v>4.88531020568698</v>
      </c>
      <c r="AN2837" s="179">
        <v>4.73168409858991</v>
      </c>
      <c r="AO2837" s="179">
        <v>4.50636580818087</v>
      </c>
      <c r="AP2837" s="179">
        <v>4.27080577729868</v>
      </c>
      <c r="AQ2837" s="179">
        <v>3.73823527269549</v>
      </c>
      <c r="AR2837" s="179">
        <v>3.2875986918774</v>
      </c>
      <c r="AS2837" s="177">
        <v>0.8</v>
      </c>
      <c r="AT2837" s="180">
        <v>1.09886771417622</v>
      </c>
      <c r="AU2837" s="181">
        <v>2830</v>
      </c>
    </row>
    <row r="2838" customHeight="1" spans="1:47">
      <c r="A2838" s="184" t="s">
        <v>3170</v>
      </c>
      <c r="B2838" s="185" t="s">
        <v>3218</v>
      </c>
      <c r="C2838" s="167" t="s">
        <v>3221</v>
      </c>
      <c r="D2838" s="186">
        <v>0</v>
      </c>
      <c r="E2838" s="186">
        <v>0.75</v>
      </c>
      <c r="F2838" s="186" t="s">
        <v>160</v>
      </c>
      <c r="G2838" s="186" t="s">
        <v>160</v>
      </c>
      <c r="H2838" s="186" t="s">
        <v>160</v>
      </c>
      <c r="I2838" s="186" t="s">
        <v>160</v>
      </c>
      <c r="J2838" s="186" t="s">
        <v>160</v>
      </c>
      <c r="K2838" s="186" t="s">
        <v>160</v>
      </c>
      <c r="L2838" s="171">
        <v>0.414</v>
      </c>
      <c r="M2838" s="172">
        <v>76</v>
      </c>
      <c r="N2838" s="173">
        <v>110.55</v>
      </c>
      <c r="O2838" s="173">
        <v>22.87</v>
      </c>
      <c r="Q2838" s="175">
        <v>18.07</v>
      </c>
      <c r="S2838" s="174">
        <f t="shared" si="88"/>
        <v>1.098368</v>
      </c>
      <c r="T2838" s="177">
        <f t="shared" si="89"/>
        <v>-1</v>
      </c>
      <c r="U2838" s="203">
        <v>2.57</v>
      </c>
      <c r="V2838" s="203">
        <v>2.52</v>
      </c>
      <c r="W2838" s="203">
        <v>2.95</v>
      </c>
      <c r="X2838" s="203">
        <v>3.51</v>
      </c>
      <c r="Y2838" s="203">
        <v>4.21</v>
      </c>
      <c r="Z2838" s="203">
        <v>4.47</v>
      </c>
      <c r="AA2838" s="203">
        <v>4.77</v>
      </c>
      <c r="AB2838" s="203">
        <v>4.62</v>
      </c>
      <c r="AC2838" s="203">
        <v>4.4</v>
      </c>
      <c r="AD2838" s="203">
        <v>4.17</v>
      </c>
      <c r="AE2838" s="203">
        <v>3.65</v>
      </c>
      <c r="AF2838" s="203">
        <v>3.21</v>
      </c>
      <c r="AG2838" s="179">
        <v>2.63527203997203</v>
      </c>
      <c r="AH2838" s="179">
        <v>2.58400215592588</v>
      </c>
      <c r="AI2838" s="179">
        <v>3.02492315872276</v>
      </c>
      <c r="AJ2838" s="179">
        <v>3.59914586003962</v>
      </c>
      <c r="AK2838" s="179">
        <v>4.3169242366857</v>
      </c>
      <c r="AL2838" s="179">
        <v>4.58352763372567</v>
      </c>
      <c r="AM2838" s="179">
        <v>4.89114693800256</v>
      </c>
      <c r="AN2838" s="179">
        <v>4.73733728586412</v>
      </c>
      <c r="AO2838" s="179">
        <v>4.51174979606107</v>
      </c>
      <c r="AP2838" s="179">
        <v>4.27590832944878</v>
      </c>
      <c r="AQ2838" s="179">
        <v>3.74270153536884</v>
      </c>
      <c r="AR2838" s="179">
        <v>3.29152655576273</v>
      </c>
      <c r="AS2838" s="177">
        <v>0.8</v>
      </c>
      <c r="AT2838" s="180">
        <v>1.09765529735568</v>
      </c>
      <c r="AU2838" s="181">
        <v>2831</v>
      </c>
    </row>
    <row r="2839" customHeight="1" spans="1:47">
      <c r="A2839" s="184" t="s">
        <v>3170</v>
      </c>
      <c r="B2839" s="185" t="s">
        <v>3218</v>
      </c>
      <c r="C2839" s="167" t="s">
        <v>3222</v>
      </c>
      <c r="D2839" s="186">
        <v>0</v>
      </c>
      <c r="E2839" s="186">
        <v>0.75</v>
      </c>
      <c r="F2839" s="186" t="s">
        <v>160</v>
      </c>
      <c r="G2839" s="186" t="s">
        <v>160</v>
      </c>
      <c r="H2839" s="186" t="s">
        <v>160</v>
      </c>
      <c r="I2839" s="186" t="s">
        <v>160</v>
      </c>
      <c r="J2839" s="186" t="s">
        <v>160</v>
      </c>
      <c r="K2839" s="186" t="s">
        <v>160</v>
      </c>
      <c r="L2839" s="171">
        <v>0.414</v>
      </c>
      <c r="M2839" s="172">
        <v>101</v>
      </c>
      <c r="N2839" s="173">
        <v>110.27</v>
      </c>
      <c r="O2839" s="173">
        <v>22.33</v>
      </c>
      <c r="Q2839" s="175">
        <v>17.43</v>
      </c>
      <c r="S2839" s="174">
        <f t="shared" si="88"/>
        <v>1.098368</v>
      </c>
      <c r="T2839" s="177">
        <f t="shared" si="89"/>
        <v>-1</v>
      </c>
      <c r="U2839" s="203">
        <v>2.57</v>
      </c>
      <c r="V2839" s="203">
        <v>2.52</v>
      </c>
      <c r="W2839" s="203">
        <v>2.95</v>
      </c>
      <c r="X2839" s="203">
        <v>3.51</v>
      </c>
      <c r="Y2839" s="203">
        <v>4.21</v>
      </c>
      <c r="Z2839" s="203">
        <v>4.47</v>
      </c>
      <c r="AA2839" s="203">
        <v>4.77</v>
      </c>
      <c r="AB2839" s="203">
        <v>4.62</v>
      </c>
      <c r="AC2839" s="203">
        <v>4.4</v>
      </c>
      <c r="AD2839" s="203">
        <v>4.17</v>
      </c>
      <c r="AE2839" s="203">
        <v>3.65</v>
      </c>
      <c r="AF2839" s="203">
        <v>3.21</v>
      </c>
      <c r="AG2839" s="179">
        <v>2.62872050168978</v>
      </c>
      <c r="AH2839" s="179">
        <v>2.57757807947792</v>
      </c>
      <c r="AI2839" s="179">
        <v>3.01740291049994</v>
      </c>
      <c r="AJ2839" s="179">
        <v>3.59019803927281</v>
      </c>
      <c r="AK2839" s="179">
        <v>4.3061919502389</v>
      </c>
      <c r="AL2839" s="179">
        <v>4.57213254574059</v>
      </c>
      <c r="AM2839" s="179">
        <v>4.87898707901177</v>
      </c>
      <c r="AN2839" s="179">
        <v>4.72555981237618</v>
      </c>
      <c r="AO2839" s="179">
        <v>4.50053315464398</v>
      </c>
      <c r="AP2839" s="179">
        <v>4.26527801246941</v>
      </c>
      <c r="AQ2839" s="179">
        <v>3.73339682146603</v>
      </c>
      <c r="AR2839" s="179">
        <v>3.28334350600163</v>
      </c>
      <c r="AS2839" s="177">
        <v>0.8</v>
      </c>
      <c r="AT2839" s="180">
        <v>1.09765529735568</v>
      </c>
      <c r="AU2839" s="181">
        <v>2832</v>
      </c>
    </row>
    <row r="2840" customHeight="1" spans="1:47">
      <c r="A2840" s="184" t="s">
        <v>3170</v>
      </c>
      <c r="B2840" s="185" t="s">
        <v>3218</v>
      </c>
      <c r="C2840" s="167" t="s">
        <v>3223</v>
      </c>
      <c r="D2840" s="186">
        <v>0</v>
      </c>
      <c r="E2840" s="186">
        <v>0.75</v>
      </c>
      <c r="F2840" s="186" t="s">
        <v>160</v>
      </c>
      <c r="G2840" s="186" t="s">
        <v>160</v>
      </c>
      <c r="H2840" s="186" t="s">
        <v>160</v>
      </c>
      <c r="I2840" s="186" t="s">
        <v>160</v>
      </c>
      <c r="J2840" s="186" t="s">
        <v>160</v>
      </c>
      <c r="K2840" s="186" t="s">
        <v>160</v>
      </c>
      <c r="L2840" s="171">
        <v>0.414</v>
      </c>
      <c r="M2840" s="172">
        <v>69</v>
      </c>
      <c r="N2840" s="173">
        <v>109.97</v>
      </c>
      <c r="O2840" s="173">
        <v>22.28</v>
      </c>
      <c r="Q2840" s="175">
        <v>16.88</v>
      </c>
      <c r="S2840" s="174">
        <f t="shared" si="88"/>
        <v>1.089112</v>
      </c>
      <c r="T2840" s="177">
        <f t="shared" si="89"/>
        <v>-1</v>
      </c>
      <c r="U2840" s="203">
        <v>2.44</v>
      </c>
      <c r="V2840" s="203">
        <v>2.56</v>
      </c>
      <c r="W2840" s="203">
        <v>3.03</v>
      </c>
      <c r="X2840" s="203">
        <v>3.66</v>
      </c>
      <c r="Y2840" s="203">
        <v>4.29</v>
      </c>
      <c r="Z2840" s="203">
        <v>4.4</v>
      </c>
      <c r="AA2840" s="203">
        <v>4.61</v>
      </c>
      <c r="AB2840" s="203">
        <v>4.55</v>
      </c>
      <c r="AC2840" s="203">
        <v>4.41</v>
      </c>
      <c r="AD2840" s="203">
        <v>4.1</v>
      </c>
      <c r="AE2840" s="203">
        <v>3.54</v>
      </c>
      <c r="AF2840" s="203">
        <v>3.09</v>
      </c>
      <c r="AG2840" s="179">
        <v>2.4904886917048</v>
      </c>
      <c r="AH2840" s="179">
        <v>2.61297174211651</v>
      </c>
      <c r="AI2840" s="179">
        <v>3.09269702289572</v>
      </c>
      <c r="AJ2840" s="179">
        <v>3.7357330375572</v>
      </c>
      <c r="AK2840" s="179">
        <v>4.37876905221869</v>
      </c>
      <c r="AL2840" s="179">
        <v>4.49104518176276</v>
      </c>
      <c r="AM2840" s="179">
        <v>4.70539051998325</v>
      </c>
      <c r="AN2840" s="179">
        <v>4.6441489947774</v>
      </c>
      <c r="AO2840" s="179">
        <v>4.5012521026304</v>
      </c>
      <c r="AP2840" s="179">
        <v>4.18483755573348</v>
      </c>
      <c r="AQ2840" s="179">
        <v>3.61324998714549</v>
      </c>
      <c r="AR2840" s="179">
        <v>3.15393854810157</v>
      </c>
      <c r="AS2840" s="177">
        <v>0.8</v>
      </c>
      <c r="AT2840" s="180">
        <v>1.09672159704561</v>
      </c>
      <c r="AU2840" s="181">
        <v>2833</v>
      </c>
    </row>
    <row r="2841" customHeight="1" spans="1:47">
      <c r="A2841" s="184" t="s">
        <v>3170</v>
      </c>
      <c r="B2841" s="185" t="s">
        <v>3218</v>
      </c>
      <c r="C2841" s="167" t="s">
        <v>3224</v>
      </c>
      <c r="D2841" s="186">
        <v>0</v>
      </c>
      <c r="E2841" s="186">
        <v>0.75</v>
      </c>
      <c r="F2841" s="186" t="s">
        <v>160</v>
      </c>
      <c r="G2841" s="186" t="s">
        <v>160</v>
      </c>
      <c r="H2841" s="186" t="s">
        <v>160</v>
      </c>
      <c r="I2841" s="186" t="s">
        <v>160</v>
      </c>
      <c r="J2841" s="186" t="s">
        <v>160</v>
      </c>
      <c r="K2841" s="186" t="s">
        <v>160</v>
      </c>
      <c r="L2841" s="171">
        <v>0.414</v>
      </c>
      <c r="M2841" s="172">
        <v>113</v>
      </c>
      <c r="N2841" s="173">
        <v>109.87</v>
      </c>
      <c r="O2841" s="173">
        <v>22.75</v>
      </c>
      <c r="Q2841" s="175">
        <v>17.45</v>
      </c>
      <c r="S2841" s="174">
        <f t="shared" si="88"/>
        <v>1.089112</v>
      </c>
      <c r="T2841" s="177">
        <f t="shared" si="89"/>
        <v>-1</v>
      </c>
      <c r="U2841" s="203">
        <v>2.44</v>
      </c>
      <c r="V2841" s="203">
        <v>2.56</v>
      </c>
      <c r="W2841" s="203">
        <v>3.03</v>
      </c>
      <c r="X2841" s="203">
        <v>3.66</v>
      </c>
      <c r="Y2841" s="203">
        <v>4.29</v>
      </c>
      <c r="Z2841" s="203">
        <v>4.4</v>
      </c>
      <c r="AA2841" s="203">
        <v>4.61</v>
      </c>
      <c r="AB2841" s="203">
        <v>4.55</v>
      </c>
      <c r="AC2841" s="203">
        <v>4.41</v>
      </c>
      <c r="AD2841" s="203">
        <v>4.1</v>
      </c>
      <c r="AE2841" s="203">
        <v>3.54</v>
      </c>
      <c r="AF2841" s="203">
        <v>3.09</v>
      </c>
      <c r="AG2841" s="179">
        <v>2.49563255202403</v>
      </c>
      <c r="AH2841" s="179">
        <v>2.61836857917276</v>
      </c>
      <c r="AI2841" s="179">
        <v>3.09908468550526</v>
      </c>
      <c r="AJ2841" s="179">
        <v>3.74344882803605</v>
      </c>
      <c r="AK2841" s="179">
        <v>4.38781297056685</v>
      </c>
      <c r="AL2841" s="179">
        <v>4.50032099545318</v>
      </c>
      <c r="AM2841" s="179">
        <v>4.71510904296344</v>
      </c>
      <c r="AN2841" s="179">
        <v>4.65374102938908</v>
      </c>
      <c r="AO2841" s="179">
        <v>4.51054899771557</v>
      </c>
      <c r="AP2841" s="179">
        <v>4.19348092758137</v>
      </c>
      <c r="AQ2841" s="179">
        <v>3.62071280088733</v>
      </c>
      <c r="AR2841" s="179">
        <v>3.16045269907962</v>
      </c>
      <c r="AS2841" s="177">
        <v>0.8</v>
      </c>
      <c r="AT2841" s="180">
        <v>1.09958540919068</v>
      </c>
      <c r="AU2841" s="181">
        <v>2834</v>
      </c>
    </row>
    <row r="2842" customHeight="1" spans="1:47">
      <c r="A2842" s="184" t="s">
        <v>3170</v>
      </c>
      <c r="B2842" s="185" t="s">
        <v>3218</v>
      </c>
      <c r="C2842" s="167" t="s">
        <v>3225</v>
      </c>
      <c r="D2842" s="186">
        <v>0</v>
      </c>
      <c r="E2842" s="186">
        <v>0.75</v>
      </c>
      <c r="F2842" s="186" t="s">
        <v>160</v>
      </c>
      <c r="G2842" s="186" t="s">
        <v>160</v>
      </c>
      <c r="H2842" s="186" t="s">
        <v>160</v>
      </c>
      <c r="I2842" s="186" t="s">
        <v>160</v>
      </c>
      <c r="J2842" s="186" t="s">
        <v>160</v>
      </c>
      <c r="K2842" s="186" t="s">
        <v>160</v>
      </c>
      <c r="L2842" s="171">
        <v>0.414</v>
      </c>
      <c r="M2842" s="172">
        <v>97</v>
      </c>
      <c r="N2842" s="173">
        <v>110.35</v>
      </c>
      <c r="O2842" s="173">
        <v>22.72</v>
      </c>
      <c r="Q2842" s="175">
        <v>17.92</v>
      </c>
      <c r="S2842" s="174">
        <f t="shared" si="88"/>
        <v>1.098368</v>
      </c>
      <c r="T2842" s="177">
        <f t="shared" si="89"/>
        <v>-1</v>
      </c>
      <c r="U2842" s="203">
        <v>2.57</v>
      </c>
      <c r="V2842" s="203">
        <v>2.52</v>
      </c>
      <c r="W2842" s="203">
        <v>2.95</v>
      </c>
      <c r="X2842" s="203">
        <v>3.51</v>
      </c>
      <c r="Y2842" s="203">
        <v>4.21</v>
      </c>
      <c r="Z2842" s="203">
        <v>4.47</v>
      </c>
      <c r="AA2842" s="203">
        <v>4.77</v>
      </c>
      <c r="AB2842" s="203">
        <v>4.62</v>
      </c>
      <c r="AC2842" s="203">
        <v>4.4</v>
      </c>
      <c r="AD2842" s="203">
        <v>4.17</v>
      </c>
      <c r="AE2842" s="203">
        <v>3.65</v>
      </c>
      <c r="AF2842" s="203">
        <v>3.21</v>
      </c>
      <c r="AG2842" s="179">
        <v>2.63308195431768</v>
      </c>
      <c r="AH2842" s="179">
        <v>2.58185467894185</v>
      </c>
      <c r="AI2842" s="179">
        <v>3.02240924717399</v>
      </c>
      <c r="AJ2842" s="179">
        <v>3.59615473138329</v>
      </c>
      <c r="AK2842" s="179">
        <v>4.31333658664491</v>
      </c>
      <c r="AL2842" s="179">
        <v>4.57971841859923</v>
      </c>
      <c r="AM2842" s="179">
        <v>4.88708207085421</v>
      </c>
      <c r="AN2842" s="179">
        <v>4.73340024472672</v>
      </c>
      <c r="AO2842" s="179">
        <v>4.50800023307307</v>
      </c>
      <c r="AP2842" s="179">
        <v>4.27235476634425</v>
      </c>
      <c r="AQ2842" s="179">
        <v>3.73959110243561</v>
      </c>
      <c r="AR2842" s="179">
        <v>3.28879107912831</v>
      </c>
      <c r="AS2842" s="177">
        <v>0.8</v>
      </c>
      <c r="AT2842" s="180">
        <v>1.10848256861291</v>
      </c>
      <c r="AU2842" s="181">
        <v>2835</v>
      </c>
    </row>
    <row r="2843" customHeight="1" spans="1:47">
      <c r="A2843" s="184" t="s">
        <v>3170</v>
      </c>
      <c r="B2843" s="185" t="s">
        <v>3226</v>
      </c>
      <c r="C2843" s="167" t="s">
        <v>3227</v>
      </c>
      <c r="D2843" s="186">
        <v>0</v>
      </c>
      <c r="E2843" s="186">
        <v>0.75</v>
      </c>
      <c r="F2843" s="186" t="s">
        <v>160</v>
      </c>
      <c r="G2843" s="186" t="s">
        <v>160</v>
      </c>
      <c r="H2843" s="186" t="s">
        <v>160</v>
      </c>
      <c r="I2843" s="186" t="s">
        <v>160</v>
      </c>
      <c r="J2843" s="186" t="s">
        <v>160</v>
      </c>
      <c r="K2843" s="186" t="s">
        <v>160</v>
      </c>
      <c r="L2843" s="171">
        <v>0.414</v>
      </c>
      <c r="M2843" s="172">
        <v>10</v>
      </c>
      <c r="N2843" s="173">
        <v>108.62</v>
      </c>
      <c r="O2843" s="173">
        <v>21.95</v>
      </c>
      <c r="Q2843" s="175">
        <v>17.35</v>
      </c>
      <c r="S2843" s="174">
        <f t="shared" si="88"/>
        <v>1.128184</v>
      </c>
      <c r="T2843" s="177">
        <f t="shared" si="89"/>
        <v>-1</v>
      </c>
      <c r="U2843" s="203">
        <v>2.58</v>
      </c>
      <c r="V2843" s="203">
        <v>2.8</v>
      </c>
      <c r="W2843" s="203">
        <v>3.37</v>
      </c>
      <c r="X2843" s="203">
        <v>4.02</v>
      </c>
      <c r="Y2843" s="203">
        <v>4.66</v>
      </c>
      <c r="Z2843" s="203">
        <v>4.4</v>
      </c>
      <c r="AA2843" s="203">
        <v>4.43</v>
      </c>
      <c r="AB2843" s="203">
        <v>4.4</v>
      </c>
      <c r="AC2843" s="203">
        <v>4.58</v>
      </c>
      <c r="AD2843" s="203">
        <v>4.21</v>
      </c>
      <c r="AE2843" s="203">
        <v>3.67</v>
      </c>
      <c r="AF2843" s="203">
        <v>3.18</v>
      </c>
      <c r="AG2843" s="179">
        <v>2.63810456450366</v>
      </c>
      <c r="AH2843" s="179">
        <v>2.8630592172908</v>
      </c>
      <c r="AI2843" s="179">
        <v>3.44589627223928</v>
      </c>
      <c r="AJ2843" s="179">
        <v>4.11053501911036</v>
      </c>
      <c r="AK2843" s="179">
        <v>4.76494855449111</v>
      </c>
      <c r="AL2843" s="179">
        <v>4.49909305574268</v>
      </c>
      <c r="AM2843" s="179">
        <v>4.52976869021365</v>
      </c>
      <c r="AN2843" s="179">
        <v>4.49909305574268</v>
      </c>
      <c r="AO2843" s="179">
        <v>4.68314686256852</v>
      </c>
      <c r="AP2843" s="179">
        <v>4.30481403742652</v>
      </c>
      <c r="AQ2843" s="179">
        <v>3.75265261694901</v>
      </c>
      <c r="AR2843" s="179">
        <v>3.25161725392312</v>
      </c>
      <c r="AS2843" s="177">
        <v>0.8</v>
      </c>
      <c r="AT2843" s="180">
        <v>1.11498631825139</v>
      </c>
      <c r="AU2843" s="181">
        <v>2836</v>
      </c>
    </row>
    <row r="2844" customHeight="1" spans="1:47">
      <c r="A2844" s="184" t="s">
        <v>3170</v>
      </c>
      <c r="B2844" s="185" t="s">
        <v>3226</v>
      </c>
      <c r="C2844" s="167" t="s">
        <v>3228</v>
      </c>
      <c r="D2844" s="186">
        <v>0</v>
      </c>
      <c r="E2844" s="186">
        <v>0.75</v>
      </c>
      <c r="F2844" s="186" t="s">
        <v>160</v>
      </c>
      <c r="G2844" s="186" t="s">
        <v>160</v>
      </c>
      <c r="H2844" s="186" t="s">
        <v>160</v>
      </c>
      <c r="I2844" s="186" t="s">
        <v>160</v>
      </c>
      <c r="J2844" s="186" t="s">
        <v>160</v>
      </c>
      <c r="K2844" s="186" t="s">
        <v>160</v>
      </c>
      <c r="L2844" s="171">
        <v>0.414</v>
      </c>
      <c r="M2844" s="172">
        <v>10</v>
      </c>
      <c r="N2844" s="173">
        <v>108.62</v>
      </c>
      <c r="O2844" s="173">
        <v>21.95</v>
      </c>
      <c r="Q2844" s="175">
        <v>17.38</v>
      </c>
      <c r="S2844" s="174">
        <f t="shared" si="88"/>
        <v>1.128184</v>
      </c>
      <c r="T2844" s="177">
        <f t="shared" si="89"/>
        <v>-1</v>
      </c>
      <c r="U2844" s="203">
        <v>2.58</v>
      </c>
      <c r="V2844" s="203">
        <v>2.8</v>
      </c>
      <c r="W2844" s="203">
        <v>3.37</v>
      </c>
      <c r="X2844" s="203">
        <v>4.02</v>
      </c>
      <c r="Y2844" s="203">
        <v>4.66</v>
      </c>
      <c r="Z2844" s="203">
        <v>4.4</v>
      </c>
      <c r="AA2844" s="203">
        <v>4.43</v>
      </c>
      <c r="AB2844" s="203">
        <v>4.4</v>
      </c>
      <c r="AC2844" s="203">
        <v>4.58</v>
      </c>
      <c r="AD2844" s="203">
        <v>4.21</v>
      </c>
      <c r="AE2844" s="203">
        <v>3.67</v>
      </c>
      <c r="AF2844" s="203">
        <v>3.18</v>
      </c>
      <c r="AG2844" s="179">
        <v>2.63837898782468</v>
      </c>
      <c r="AH2844" s="179">
        <v>2.86335704105004</v>
      </c>
      <c r="AI2844" s="179">
        <v>3.44625472440666</v>
      </c>
      <c r="AJ2844" s="179">
        <v>4.11096260893613</v>
      </c>
      <c r="AK2844" s="179">
        <v>4.765444218319</v>
      </c>
      <c r="AL2844" s="179">
        <v>4.49956106450721</v>
      </c>
      <c r="AM2844" s="179">
        <v>4.53023988994703</v>
      </c>
      <c r="AN2844" s="179">
        <v>4.49956106450721</v>
      </c>
      <c r="AO2844" s="179">
        <v>4.68363401714614</v>
      </c>
      <c r="AP2844" s="179">
        <v>4.30526183672167</v>
      </c>
      <c r="AQ2844" s="179">
        <v>3.75304297880488</v>
      </c>
      <c r="AR2844" s="179">
        <v>3.25195549662112</v>
      </c>
      <c r="AS2844" s="177">
        <v>0.8</v>
      </c>
      <c r="AT2844" s="180">
        <v>1.10977402776306</v>
      </c>
      <c r="AU2844" s="181">
        <v>2837</v>
      </c>
    </row>
    <row r="2845" customHeight="1" spans="1:47">
      <c r="A2845" s="184" t="s">
        <v>3170</v>
      </c>
      <c r="B2845" s="185" t="s">
        <v>3226</v>
      </c>
      <c r="C2845" s="167" t="s">
        <v>3229</v>
      </c>
      <c r="D2845" s="186">
        <v>0</v>
      </c>
      <c r="E2845" s="186">
        <v>0.75</v>
      </c>
      <c r="F2845" s="186" t="s">
        <v>160</v>
      </c>
      <c r="G2845" s="186" t="s">
        <v>160</v>
      </c>
      <c r="H2845" s="186" t="s">
        <v>160</v>
      </c>
      <c r="I2845" s="186" t="s">
        <v>160</v>
      </c>
      <c r="J2845" s="186" t="s">
        <v>160</v>
      </c>
      <c r="K2845" s="186" t="s">
        <v>160</v>
      </c>
      <c r="L2845" s="171">
        <v>0.414</v>
      </c>
      <c r="M2845" s="172">
        <v>24</v>
      </c>
      <c r="N2845" s="173">
        <v>108.63</v>
      </c>
      <c r="O2845" s="173">
        <v>21.98</v>
      </c>
      <c r="Q2845" s="175">
        <v>17.38</v>
      </c>
      <c r="S2845" s="174">
        <f t="shared" si="88"/>
        <v>1.128184</v>
      </c>
      <c r="T2845" s="177">
        <f t="shared" si="89"/>
        <v>-1</v>
      </c>
      <c r="U2845" s="203">
        <v>2.58</v>
      </c>
      <c r="V2845" s="203">
        <v>2.8</v>
      </c>
      <c r="W2845" s="203">
        <v>3.37</v>
      </c>
      <c r="X2845" s="203">
        <v>4.02</v>
      </c>
      <c r="Y2845" s="203">
        <v>4.66</v>
      </c>
      <c r="Z2845" s="203">
        <v>4.4</v>
      </c>
      <c r="AA2845" s="203">
        <v>4.43</v>
      </c>
      <c r="AB2845" s="203">
        <v>4.4</v>
      </c>
      <c r="AC2845" s="203">
        <v>4.58</v>
      </c>
      <c r="AD2845" s="203">
        <v>4.21</v>
      </c>
      <c r="AE2845" s="203">
        <v>3.67</v>
      </c>
      <c r="AF2845" s="203">
        <v>3.18</v>
      </c>
      <c r="AG2845" s="179">
        <v>2.63837898782468</v>
      </c>
      <c r="AH2845" s="179">
        <v>2.86335704105004</v>
      </c>
      <c r="AI2845" s="179">
        <v>3.44625472440666</v>
      </c>
      <c r="AJ2845" s="179">
        <v>4.11096260893613</v>
      </c>
      <c r="AK2845" s="179">
        <v>4.765444218319</v>
      </c>
      <c r="AL2845" s="179">
        <v>4.49956106450721</v>
      </c>
      <c r="AM2845" s="179">
        <v>4.53023988994703</v>
      </c>
      <c r="AN2845" s="179">
        <v>4.49956106450721</v>
      </c>
      <c r="AO2845" s="179">
        <v>4.68363401714614</v>
      </c>
      <c r="AP2845" s="179">
        <v>4.30526183672167</v>
      </c>
      <c r="AQ2845" s="179">
        <v>3.75304297880488</v>
      </c>
      <c r="AR2845" s="179">
        <v>3.25195549662112</v>
      </c>
      <c r="AS2845" s="177">
        <v>0.8</v>
      </c>
      <c r="AT2845" s="180">
        <v>1.1008744730516</v>
      </c>
      <c r="AU2845" s="181">
        <v>2838</v>
      </c>
    </row>
    <row r="2846" customHeight="1" spans="1:47">
      <c r="A2846" s="184" t="s">
        <v>3170</v>
      </c>
      <c r="B2846" s="185" t="s">
        <v>3226</v>
      </c>
      <c r="C2846" s="167" t="s">
        <v>3230</v>
      </c>
      <c r="D2846" s="186">
        <v>0</v>
      </c>
      <c r="E2846" s="186">
        <v>0.75</v>
      </c>
      <c r="F2846" s="186" t="s">
        <v>160</v>
      </c>
      <c r="G2846" s="186" t="s">
        <v>160</v>
      </c>
      <c r="H2846" s="186" t="s">
        <v>160</v>
      </c>
      <c r="I2846" s="186" t="s">
        <v>160</v>
      </c>
      <c r="J2846" s="186" t="s">
        <v>160</v>
      </c>
      <c r="K2846" s="186" t="s">
        <v>160</v>
      </c>
      <c r="L2846" s="171">
        <v>0.414</v>
      </c>
      <c r="M2846" s="172">
        <v>63</v>
      </c>
      <c r="N2846" s="173">
        <v>109.3</v>
      </c>
      <c r="O2846" s="173">
        <v>22.43</v>
      </c>
      <c r="Q2846" s="175">
        <v>17.03</v>
      </c>
      <c r="S2846" s="174">
        <f t="shared" si="88"/>
        <v>1.089112</v>
      </c>
      <c r="T2846" s="177">
        <f t="shared" si="89"/>
        <v>-1</v>
      </c>
      <c r="U2846" s="203">
        <v>2.44</v>
      </c>
      <c r="V2846" s="203">
        <v>2.56</v>
      </c>
      <c r="W2846" s="203">
        <v>3.03</v>
      </c>
      <c r="X2846" s="203">
        <v>3.66</v>
      </c>
      <c r="Y2846" s="203">
        <v>4.29</v>
      </c>
      <c r="Z2846" s="203">
        <v>4.4</v>
      </c>
      <c r="AA2846" s="203">
        <v>4.61</v>
      </c>
      <c r="AB2846" s="203">
        <v>4.55</v>
      </c>
      <c r="AC2846" s="203">
        <v>4.41</v>
      </c>
      <c r="AD2846" s="203">
        <v>4.1</v>
      </c>
      <c r="AE2846" s="203">
        <v>3.54</v>
      </c>
      <c r="AF2846" s="203">
        <v>3.09</v>
      </c>
      <c r="AG2846" s="179">
        <v>2.49211967180602</v>
      </c>
      <c r="AH2846" s="179">
        <v>2.61468293435386</v>
      </c>
      <c r="AI2846" s="179">
        <v>3.09472237933289</v>
      </c>
      <c r="AJ2846" s="179">
        <v>3.73817950770903</v>
      </c>
      <c r="AK2846" s="179">
        <v>4.38163663608518</v>
      </c>
      <c r="AL2846" s="179">
        <v>4.4939862934207</v>
      </c>
      <c r="AM2846" s="179">
        <v>4.70847200287941</v>
      </c>
      <c r="AN2846" s="179">
        <v>4.64719037160549</v>
      </c>
      <c r="AO2846" s="179">
        <v>4.50419989863302</v>
      </c>
      <c r="AP2846" s="179">
        <v>4.1875781370511</v>
      </c>
      <c r="AQ2846" s="179">
        <v>3.6156162451612</v>
      </c>
      <c r="AR2846" s="179">
        <v>3.15600401060681</v>
      </c>
      <c r="AS2846" s="177">
        <v>0.8</v>
      </c>
      <c r="AT2846" s="180">
        <v>1.09451276870014</v>
      </c>
      <c r="AU2846" s="181">
        <v>2839</v>
      </c>
    </row>
    <row r="2847" customHeight="1" spans="1:47">
      <c r="A2847" s="184" t="s">
        <v>3170</v>
      </c>
      <c r="B2847" s="185" t="s">
        <v>3226</v>
      </c>
      <c r="C2847" s="167" t="s">
        <v>3231</v>
      </c>
      <c r="D2847" s="186">
        <v>0</v>
      </c>
      <c r="E2847" s="186">
        <v>0.75</v>
      </c>
      <c r="F2847" s="186" t="s">
        <v>160</v>
      </c>
      <c r="G2847" s="186" t="s">
        <v>160</v>
      </c>
      <c r="H2847" s="186" t="s">
        <v>160</v>
      </c>
      <c r="I2847" s="186" t="s">
        <v>160</v>
      </c>
      <c r="J2847" s="186" t="s">
        <v>160</v>
      </c>
      <c r="K2847" s="186" t="s">
        <v>160</v>
      </c>
      <c r="L2847" s="171">
        <v>0.414</v>
      </c>
      <c r="M2847" s="172">
        <v>82</v>
      </c>
      <c r="N2847" s="173">
        <v>109.55</v>
      </c>
      <c r="O2847" s="173">
        <v>22.27</v>
      </c>
      <c r="Q2847" s="175">
        <v>16.87</v>
      </c>
      <c r="S2847" s="174">
        <f t="shared" si="88"/>
        <v>1.089112</v>
      </c>
      <c r="T2847" s="177">
        <f t="shared" si="89"/>
        <v>-1</v>
      </c>
      <c r="U2847" s="203">
        <v>2.44</v>
      </c>
      <c r="V2847" s="203">
        <v>2.56</v>
      </c>
      <c r="W2847" s="203">
        <v>3.03</v>
      </c>
      <c r="X2847" s="203">
        <v>3.66</v>
      </c>
      <c r="Y2847" s="203">
        <v>4.29</v>
      </c>
      <c r="Z2847" s="203">
        <v>4.4</v>
      </c>
      <c r="AA2847" s="203">
        <v>4.61</v>
      </c>
      <c r="AB2847" s="203">
        <v>4.55</v>
      </c>
      <c r="AC2847" s="203">
        <v>4.41</v>
      </c>
      <c r="AD2847" s="203">
        <v>4.1</v>
      </c>
      <c r="AE2847" s="203">
        <v>3.54</v>
      </c>
      <c r="AF2847" s="203">
        <v>3.09</v>
      </c>
      <c r="AG2847" s="179">
        <v>2.49041700027178</v>
      </c>
      <c r="AH2847" s="179">
        <v>2.61289652487531</v>
      </c>
      <c r="AI2847" s="179">
        <v>3.09260799623914</v>
      </c>
      <c r="AJ2847" s="179">
        <v>3.73562550040767</v>
      </c>
      <c r="AK2847" s="179">
        <v>4.37864300457621</v>
      </c>
      <c r="AL2847" s="179">
        <v>4.49091590212944</v>
      </c>
      <c r="AM2847" s="179">
        <v>4.70525507018562</v>
      </c>
      <c r="AN2847" s="179">
        <v>4.64401530788385</v>
      </c>
      <c r="AO2847" s="179">
        <v>4.50112252917974</v>
      </c>
      <c r="AP2847" s="179">
        <v>4.18471709062062</v>
      </c>
      <c r="AQ2847" s="179">
        <v>3.61314597580414</v>
      </c>
      <c r="AR2847" s="179">
        <v>3.1538477585409</v>
      </c>
      <c r="AS2847" s="177">
        <v>0.8</v>
      </c>
      <c r="AT2847" s="180">
        <v>1.09497265094241</v>
      </c>
      <c r="AU2847" s="181">
        <v>2840</v>
      </c>
    </row>
    <row r="2848" customHeight="1" spans="1:47">
      <c r="A2848" s="184" t="s">
        <v>3170</v>
      </c>
      <c r="B2848" s="185" t="s">
        <v>3232</v>
      </c>
      <c r="C2848" s="167" t="s">
        <v>3233</v>
      </c>
      <c r="D2848" s="186">
        <v>0</v>
      </c>
      <c r="E2848" s="186">
        <v>0.75</v>
      </c>
      <c r="F2848" s="186" t="s">
        <v>160</v>
      </c>
      <c r="G2848" s="186" t="s">
        <v>160</v>
      </c>
      <c r="H2848" s="186" t="s">
        <v>160</v>
      </c>
      <c r="I2848" s="186" t="s">
        <v>160</v>
      </c>
      <c r="J2848" s="186" t="s">
        <v>160</v>
      </c>
      <c r="K2848" s="186" t="s">
        <v>160</v>
      </c>
      <c r="L2848" s="171">
        <v>0.414</v>
      </c>
      <c r="M2848" s="172">
        <v>21</v>
      </c>
      <c r="N2848" s="173">
        <v>109.12</v>
      </c>
      <c r="O2848" s="173">
        <v>21.48</v>
      </c>
      <c r="Q2848" s="175">
        <v>16.48</v>
      </c>
      <c r="S2848" s="174">
        <f t="shared" si="88"/>
        <v>1.19312</v>
      </c>
      <c r="T2848" s="177">
        <f t="shared" si="89"/>
        <v>-1</v>
      </c>
      <c r="U2848" s="203">
        <v>2.78</v>
      </c>
      <c r="V2848" s="203">
        <v>2.91</v>
      </c>
      <c r="W2848" s="203">
        <v>3.5</v>
      </c>
      <c r="X2848" s="203">
        <v>4.34</v>
      </c>
      <c r="Y2848" s="203">
        <v>4.97</v>
      </c>
      <c r="Z2848" s="203">
        <v>4.87</v>
      </c>
      <c r="AA2848" s="203">
        <v>4.93</v>
      </c>
      <c r="AB2848" s="203">
        <v>4.65</v>
      </c>
      <c r="AC2848" s="203">
        <v>4.62</v>
      </c>
      <c r="AD2848" s="203">
        <v>4.38</v>
      </c>
      <c r="AE2848" s="203">
        <v>3.8</v>
      </c>
      <c r="AF2848" s="203">
        <v>3.21</v>
      </c>
      <c r="AG2848" s="179">
        <v>2.83547324661392</v>
      </c>
      <c r="AH2848" s="179">
        <v>2.96806731929731</v>
      </c>
      <c r="AI2848" s="179">
        <v>3.56984041839882</v>
      </c>
      <c r="AJ2848" s="179">
        <v>4.42660211881454</v>
      </c>
      <c r="AK2848" s="179">
        <v>5.06917339412633</v>
      </c>
      <c r="AL2848" s="179">
        <v>4.96717795360065</v>
      </c>
      <c r="AM2848" s="179">
        <v>5.02837521791605</v>
      </c>
      <c r="AN2848" s="179">
        <v>4.74278798444415</v>
      </c>
      <c r="AO2848" s="179">
        <v>4.71218935228644</v>
      </c>
      <c r="AP2848" s="179">
        <v>4.46740029502481</v>
      </c>
      <c r="AQ2848" s="179">
        <v>3.87582673997586</v>
      </c>
      <c r="AR2848" s="179">
        <v>3.27405364087435</v>
      </c>
      <c r="AS2848" s="177">
        <v>0.8</v>
      </c>
      <c r="AT2848" s="180">
        <v>1.0982056156571</v>
      </c>
      <c r="AU2848" s="181">
        <v>2841</v>
      </c>
    </row>
    <row r="2849" customHeight="1" spans="1:47">
      <c r="A2849" s="184" t="s">
        <v>3170</v>
      </c>
      <c r="B2849" s="185" t="s">
        <v>3232</v>
      </c>
      <c r="C2849" s="167" t="s">
        <v>3234</v>
      </c>
      <c r="D2849" s="186">
        <v>0</v>
      </c>
      <c r="E2849" s="186">
        <v>0.75</v>
      </c>
      <c r="F2849" s="186" t="s">
        <v>160</v>
      </c>
      <c r="G2849" s="186" t="s">
        <v>160</v>
      </c>
      <c r="H2849" s="186" t="s">
        <v>160</v>
      </c>
      <c r="I2849" s="186" t="s">
        <v>160</v>
      </c>
      <c r="J2849" s="186" t="s">
        <v>160</v>
      </c>
      <c r="K2849" s="186" t="s">
        <v>160</v>
      </c>
      <c r="L2849" s="171">
        <v>0.414</v>
      </c>
      <c r="M2849" s="172">
        <v>21</v>
      </c>
      <c r="N2849" s="173">
        <v>109.12</v>
      </c>
      <c r="O2849" s="173">
        <v>21.48</v>
      </c>
      <c r="Q2849" s="175">
        <v>16.48</v>
      </c>
      <c r="S2849" s="174">
        <f t="shared" si="88"/>
        <v>1.19312</v>
      </c>
      <c r="T2849" s="177">
        <f t="shared" si="89"/>
        <v>-1</v>
      </c>
      <c r="U2849" s="203">
        <v>2.78</v>
      </c>
      <c r="V2849" s="203">
        <v>2.91</v>
      </c>
      <c r="W2849" s="203">
        <v>3.5</v>
      </c>
      <c r="X2849" s="203">
        <v>4.34</v>
      </c>
      <c r="Y2849" s="203">
        <v>4.97</v>
      </c>
      <c r="Z2849" s="203">
        <v>4.87</v>
      </c>
      <c r="AA2849" s="203">
        <v>4.93</v>
      </c>
      <c r="AB2849" s="203">
        <v>4.65</v>
      </c>
      <c r="AC2849" s="203">
        <v>4.62</v>
      </c>
      <c r="AD2849" s="203">
        <v>4.38</v>
      </c>
      <c r="AE2849" s="203">
        <v>3.8</v>
      </c>
      <c r="AF2849" s="203">
        <v>3.21</v>
      </c>
      <c r="AG2849" s="179">
        <v>2.83547324661392</v>
      </c>
      <c r="AH2849" s="179">
        <v>2.96806731929731</v>
      </c>
      <c r="AI2849" s="179">
        <v>3.56984041839882</v>
      </c>
      <c r="AJ2849" s="179">
        <v>4.42660211881454</v>
      </c>
      <c r="AK2849" s="179">
        <v>5.06917339412633</v>
      </c>
      <c r="AL2849" s="179">
        <v>4.96717795360065</v>
      </c>
      <c r="AM2849" s="179">
        <v>5.02837521791605</v>
      </c>
      <c r="AN2849" s="179">
        <v>4.74278798444415</v>
      </c>
      <c r="AO2849" s="179">
        <v>4.71218935228644</v>
      </c>
      <c r="AP2849" s="179">
        <v>4.46740029502481</v>
      </c>
      <c r="AQ2849" s="179">
        <v>3.87582673997586</v>
      </c>
      <c r="AR2849" s="179">
        <v>3.27405364087435</v>
      </c>
      <c r="AS2849" s="177">
        <v>0.8</v>
      </c>
      <c r="AT2849" s="180">
        <v>1.0982056156571</v>
      </c>
      <c r="AU2849" s="181">
        <v>2842</v>
      </c>
    </row>
    <row r="2850" customHeight="1" spans="1:47">
      <c r="A2850" s="184" t="s">
        <v>3170</v>
      </c>
      <c r="B2850" s="185" t="s">
        <v>3232</v>
      </c>
      <c r="C2850" s="167" t="s">
        <v>3235</v>
      </c>
      <c r="D2850" s="186">
        <v>0</v>
      </c>
      <c r="E2850" s="186">
        <v>0.75</v>
      </c>
      <c r="F2850" s="186" t="s">
        <v>160</v>
      </c>
      <c r="G2850" s="186" t="s">
        <v>160</v>
      </c>
      <c r="H2850" s="186" t="s">
        <v>160</v>
      </c>
      <c r="I2850" s="186" t="s">
        <v>160</v>
      </c>
      <c r="J2850" s="186" t="s">
        <v>160</v>
      </c>
      <c r="K2850" s="186" t="s">
        <v>160</v>
      </c>
      <c r="L2850" s="171">
        <v>0.414</v>
      </c>
      <c r="M2850" s="172">
        <v>21</v>
      </c>
      <c r="N2850" s="173">
        <v>109.12</v>
      </c>
      <c r="O2850" s="173">
        <v>21.48</v>
      </c>
      <c r="Q2850" s="175">
        <v>16.48</v>
      </c>
      <c r="S2850" s="174">
        <f t="shared" si="88"/>
        <v>1.19312</v>
      </c>
      <c r="T2850" s="177">
        <f t="shared" si="89"/>
        <v>-1</v>
      </c>
      <c r="U2850" s="203">
        <v>2.78</v>
      </c>
      <c r="V2850" s="203">
        <v>2.91</v>
      </c>
      <c r="W2850" s="203">
        <v>3.5</v>
      </c>
      <c r="X2850" s="203">
        <v>4.34</v>
      </c>
      <c r="Y2850" s="203">
        <v>4.97</v>
      </c>
      <c r="Z2850" s="203">
        <v>4.87</v>
      </c>
      <c r="AA2850" s="203">
        <v>4.93</v>
      </c>
      <c r="AB2850" s="203">
        <v>4.65</v>
      </c>
      <c r="AC2850" s="203">
        <v>4.62</v>
      </c>
      <c r="AD2850" s="203">
        <v>4.38</v>
      </c>
      <c r="AE2850" s="203">
        <v>3.8</v>
      </c>
      <c r="AF2850" s="203">
        <v>3.21</v>
      </c>
      <c r="AG2850" s="179">
        <v>2.83547324661392</v>
      </c>
      <c r="AH2850" s="179">
        <v>2.96806731929731</v>
      </c>
      <c r="AI2850" s="179">
        <v>3.56984041839882</v>
      </c>
      <c r="AJ2850" s="179">
        <v>4.42660211881454</v>
      </c>
      <c r="AK2850" s="179">
        <v>5.06917339412633</v>
      </c>
      <c r="AL2850" s="179">
        <v>4.96717795360065</v>
      </c>
      <c r="AM2850" s="179">
        <v>5.02837521791605</v>
      </c>
      <c r="AN2850" s="179">
        <v>4.74278798444415</v>
      </c>
      <c r="AO2850" s="179">
        <v>4.71218935228644</v>
      </c>
      <c r="AP2850" s="179">
        <v>4.46740029502481</v>
      </c>
      <c r="AQ2850" s="179">
        <v>3.87582673997586</v>
      </c>
      <c r="AR2850" s="179">
        <v>3.27405364087435</v>
      </c>
      <c r="AS2850" s="177">
        <v>0.8</v>
      </c>
      <c r="AT2850" s="180">
        <v>1.0983834128862</v>
      </c>
      <c r="AU2850" s="181">
        <v>2843</v>
      </c>
    </row>
    <row r="2851" customHeight="1" spans="1:47">
      <c r="A2851" s="184" t="s">
        <v>3170</v>
      </c>
      <c r="B2851" s="185" t="s">
        <v>3232</v>
      </c>
      <c r="C2851" s="167" t="s">
        <v>3236</v>
      </c>
      <c r="D2851" s="186">
        <v>0</v>
      </c>
      <c r="E2851" s="186">
        <v>0.75</v>
      </c>
      <c r="F2851" s="186" t="s">
        <v>160</v>
      </c>
      <c r="G2851" s="186" t="s">
        <v>160</v>
      </c>
      <c r="H2851" s="186" t="s">
        <v>160</v>
      </c>
      <c r="I2851" s="186" t="s">
        <v>160</v>
      </c>
      <c r="J2851" s="186" t="s">
        <v>160</v>
      </c>
      <c r="K2851" s="186" t="s">
        <v>160</v>
      </c>
      <c r="L2851" s="171">
        <v>0.414</v>
      </c>
      <c r="M2851" s="172">
        <v>26</v>
      </c>
      <c r="N2851" s="173">
        <v>109.43</v>
      </c>
      <c r="O2851" s="173">
        <v>21.53</v>
      </c>
      <c r="Q2851" s="175">
        <v>16.53</v>
      </c>
      <c r="S2851" s="174">
        <f t="shared" si="88"/>
        <v>1.19312</v>
      </c>
      <c r="T2851" s="177">
        <f t="shared" si="89"/>
        <v>-1</v>
      </c>
      <c r="U2851" s="203">
        <v>2.78</v>
      </c>
      <c r="V2851" s="203">
        <v>2.91</v>
      </c>
      <c r="W2851" s="203">
        <v>3.5</v>
      </c>
      <c r="X2851" s="203">
        <v>4.34</v>
      </c>
      <c r="Y2851" s="203">
        <v>4.97</v>
      </c>
      <c r="Z2851" s="203">
        <v>4.87</v>
      </c>
      <c r="AA2851" s="203">
        <v>4.93</v>
      </c>
      <c r="AB2851" s="203">
        <v>4.65</v>
      </c>
      <c r="AC2851" s="203">
        <v>4.62</v>
      </c>
      <c r="AD2851" s="203">
        <v>4.38</v>
      </c>
      <c r="AE2851" s="203">
        <v>3.8</v>
      </c>
      <c r="AF2851" s="203">
        <v>3.21</v>
      </c>
      <c r="AG2851" s="179">
        <v>2.83616293415583</v>
      </c>
      <c r="AH2851" s="179">
        <v>2.96878925841491</v>
      </c>
      <c r="AI2851" s="179">
        <v>3.5707087300523</v>
      </c>
      <c r="AJ2851" s="179">
        <v>4.42767882526485</v>
      </c>
      <c r="AK2851" s="179">
        <v>5.07040639667427</v>
      </c>
      <c r="AL2851" s="179">
        <v>4.9683861472442</v>
      </c>
      <c r="AM2851" s="179">
        <v>5.02959829690224</v>
      </c>
      <c r="AN2851" s="179">
        <v>4.74394159849806</v>
      </c>
      <c r="AO2851" s="179">
        <v>4.71333552366904</v>
      </c>
      <c r="AP2851" s="179">
        <v>4.46848692503688</v>
      </c>
      <c r="AQ2851" s="179">
        <v>3.8767694783425</v>
      </c>
      <c r="AR2851" s="179">
        <v>3.27485000670511</v>
      </c>
      <c r="AS2851" s="177">
        <v>0.8</v>
      </c>
      <c r="AT2851" s="180">
        <v>1.10209836381268</v>
      </c>
      <c r="AU2851" s="181">
        <v>2844</v>
      </c>
    </row>
    <row r="2852" customHeight="1" spans="1:47">
      <c r="A2852" s="184" t="s">
        <v>3170</v>
      </c>
      <c r="B2852" s="185" t="s">
        <v>3232</v>
      </c>
      <c r="C2852" s="167" t="s">
        <v>3237</v>
      </c>
      <c r="D2852" s="186">
        <v>0</v>
      </c>
      <c r="E2852" s="186">
        <v>0.75</v>
      </c>
      <c r="F2852" s="186" t="s">
        <v>160</v>
      </c>
      <c r="G2852" s="186" t="s">
        <v>160</v>
      </c>
      <c r="H2852" s="186" t="s">
        <v>160</v>
      </c>
      <c r="I2852" s="186" t="s">
        <v>160</v>
      </c>
      <c r="J2852" s="186" t="s">
        <v>160</v>
      </c>
      <c r="K2852" s="186" t="s">
        <v>160</v>
      </c>
      <c r="L2852" s="171">
        <v>0.414</v>
      </c>
      <c r="M2852" s="172">
        <v>16</v>
      </c>
      <c r="N2852" s="173">
        <v>109.2</v>
      </c>
      <c r="O2852" s="173">
        <v>21.67</v>
      </c>
      <c r="Q2852" s="175">
        <v>16.67</v>
      </c>
      <c r="S2852" s="174">
        <f t="shared" si="88"/>
        <v>1.19312</v>
      </c>
      <c r="T2852" s="177">
        <f t="shared" si="89"/>
        <v>-1</v>
      </c>
      <c r="U2852" s="203">
        <v>2.78</v>
      </c>
      <c r="V2852" s="203">
        <v>2.91</v>
      </c>
      <c r="W2852" s="203">
        <v>3.5</v>
      </c>
      <c r="X2852" s="203">
        <v>4.34</v>
      </c>
      <c r="Y2852" s="203">
        <v>4.97</v>
      </c>
      <c r="Z2852" s="203">
        <v>4.87</v>
      </c>
      <c r="AA2852" s="203">
        <v>4.93</v>
      </c>
      <c r="AB2852" s="203">
        <v>4.65</v>
      </c>
      <c r="AC2852" s="203">
        <v>4.62</v>
      </c>
      <c r="AD2852" s="203">
        <v>4.38</v>
      </c>
      <c r="AE2852" s="203">
        <v>3.8</v>
      </c>
      <c r="AF2852" s="203">
        <v>3.21</v>
      </c>
      <c r="AG2852" s="179">
        <v>2.83772871127799</v>
      </c>
      <c r="AH2852" s="179">
        <v>2.97042825533056</v>
      </c>
      <c r="AI2852" s="179">
        <v>3.57268003218452</v>
      </c>
      <c r="AJ2852" s="179">
        <v>4.43012323990881</v>
      </c>
      <c r="AK2852" s="179">
        <v>5.07320564570202</v>
      </c>
      <c r="AL2852" s="179">
        <v>4.9711290733539</v>
      </c>
      <c r="AM2852" s="179">
        <v>5.03237501676277</v>
      </c>
      <c r="AN2852" s="179">
        <v>4.74656061418801</v>
      </c>
      <c r="AO2852" s="179">
        <v>4.71593764248357</v>
      </c>
      <c r="AP2852" s="179">
        <v>4.47095386884806</v>
      </c>
      <c r="AQ2852" s="179">
        <v>3.87890974922891</v>
      </c>
      <c r="AR2852" s="179">
        <v>3.27665797237495</v>
      </c>
      <c r="AS2852" s="177">
        <v>0.8</v>
      </c>
      <c r="AT2852" s="180">
        <v>1.10176156023907</v>
      </c>
      <c r="AU2852" s="181">
        <v>2845</v>
      </c>
    </row>
    <row r="2853" customHeight="1" spans="1:47">
      <c r="A2853" s="184" t="s">
        <v>3170</v>
      </c>
      <c r="B2853" s="185" t="s">
        <v>3238</v>
      </c>
      <c r="C2853" s="167" t="s">
        <v>3239</v>
      </c>
      <c r="D2853" s="186">
        <v>0</v>
      </c>
      <c r="E2853" s="186">
        <v>0.75</v>
      </c>
      <c r="F2853" s="186" t="s">
        <v>160</v>
      </c>
      <c r="G2853" s="186" t="s">
        <v>160</v>
      </c>
      <c r="H2853" s="186" t="s">
        <v>160</v>
      </c>
      <c r="I2853" s="186" t="s">
        <v>160</v>
      </c>
      <c r="J2853" s="186" t="s">
        <v>160</v>
      </c>
      <c r="K2853" s="186" t="s">
        <v>160</v>
      </c>
      <c r="L2853" s="171">
        <v>0.414</v>
      </c>
      <c r="M2853" s="172">
        <v>31</v>
      </c>
      <c r="N2853" s="173">
        <v>111.27</v>
      </c>
      <c r="O2853" s="173">
        <v>23.48</v>
      </c>
      <c r="Q2853" s="175">
        <v>21.28</v>
      </c>
      <c r="S2853" s="174">
        <f t="shared" si="88"/>
        <v>1.067568</v>
      </c>
      <c r="T2853" s="177">
        <f t="shared" si="89"/>
        <v>-1</v>
      </c>
      <c r="U2853" s="203">
        <v>2.44</v>
      </c>
      <c r="V2853" s="203">
        <v>2.39</v>
      </c>
      <c r="W2853" s="203">
        <v>2.71</v>
      </c>
      <c r="X2853" s="203">
        <v>3.28</v>
      </c>
      <c r="Y2853" s="203">
        <v>3.96</v>
      </c>
      <c r="Z2853" s="203">
        <v>4.4</v>
      </c>
      <c r="AA2853" s="203">
        <v>4.9</v>
      </c>
      <c r="AB2853" s="203">
        <v>4.68</v>
      </c>
      <c r="AC2853" s="203">
        <v>4.35</v>
      </c>
      <c r="AD2853" s="203">
        <v>3.98</v>
      </c>
      <c r="AE2853" s="203">
        <v>3.52</v>
      </c>
      <c r="AF2853" s="203">
        <v>3.17</v>
      </c>
      <c r="AG2853" s="179">
        <v>2.53976050237549</v>
      </c>
      <c r="AH2853" s="179">
        <v>2.48771622978583</v>
      </c>
      <c r="AI2853" s="179">
        <v>2.82079957435967</v>
      </c>
      <c r="AJ2853" s="179">
        <v>3.41410428188181</v>
      </c>
      <c r="AK2853" s="179">
        <v>4.12190638910121</v>
      </c>
      <c r="AL2853" s="179">
        <v>4.57989598789023</v>
      </c>
      <c r="AM2853" s="179">
        <v>5.10033871378685</v>
      </c>
      <c r="AN2853" s="179">
        <v>4.87134391439234</v>
      </c>
      <c r="AO2853" s="179">
        <v>4.52785171530057</v>
      </c>
      <c r="AP2853" s="179">
        <v>4.14272409813707</v>
      </c>
      <c r="AQ2853" s="179">
        <v>3.66391679031219</v>
      </c>
      <c r="AR2853" s="179">
        <v>3.29960688218455</v>
      </c>
      <c r="AS2853" s="177">
        <v>0.8</v>
      </c>
      <c r="AT2853" s="180">
        <v>1.11647174787543</v>
      </c>
      <c r="AU2853" s="181">
        <v>2846</v>
      </c>
    </row>
    <row r="2854" customHeight="1" spans="1:47">
      <c r="A2854" s="184" t="s">
        <v>3170</v>
      </c>
      <c r="B2854" s="185" t="s">
        <v>3238</v>
      </c>
      <c r="C2854" s="167" t="s">
        <v>3240</v>
      </c>
      <c r="D2854" s="186">
        <v>0</v>
      </c>
      <c r="E2854" s="186">
        <v>0.75</v>
      </c>
      <c r="F2854" s="186" t="s">
        <v>160</v>
      </c>
      <c r="G2854" s="186" t="s">
        <v>160</v>
      </c>
      <c r="H2854" s="186" t="s">
        <v>160</v>
      </c>
      <c r="I2854" s="186" t="s">
        <v>160</v>
      </c>
      <c r="J2854" s="186" t="s">
        <v>160</v>
      </c>
      <c r="K2854" s="186" t="s">
        <v>160</v>
      </c>
      <c r="L2854" s="171">
        <v>0.414</v>
      </c>
      <c r="M2854" s="172">
        <v>31</v>
      </c>
      <c r="N2854" s="173">
        <v>111.27</v>
      </c>
      <c r="O2854" s="173">
        <v>23.48</v>
      </c>
      <c r="Q2854" s="175">
        <v>21.28</v>
      </c>
      <c r="S2854" s="174">
        <f t="shared" si="88"/>
        <v>1.067568</v>
      </c>
      <c r="T2854" s="177">
        <f t="shared" si="89"/>
        <v>-1</v>
      </c>
      <c r="U2854" s="203">
        <v>2.44</v>
      </c>
      <c r="V2854" s="203">
        <v>2.39</v>
      </c>
      <c r="W2854" s="203">
        <v>2.71</v>
      </c>
      <c r="X2854" s="203">
        <v>3.28</v>
      </c>
      <c r="Y2854" s="203">
        <v>3.96</v>
      </c>
      <c r="Z2854" s="203">
        <v>4.4</v>
      </c>
      <c r="AA2854" s="203">
        <v>4.9</v>
      </c>
      <c r="AB2854" s="203">
        <v>4.68</v>
      </c>
      <c r="AC2854" s="203">
        <v>4.35</v>
      </c>
      <c r="AD2854" s="203">
        <v>3.98</v>
      </c>
      <c r="AE2854" s="203">
        <v>3.52</v>
      </c>
      <c r="AF2854" s="203">
        <v>3.17</v>
      </c>
      <c r="AG2854" s="179">
        <v>2.53976050237549</v>
      </c>
      <c r="AH2854" s="179">
        <v>2.48771622978583</v>
      </c>
      <c r="AI2854" s="179">
        <v>2.82079957435967</v>
      </c>
      <c r="AJ2854" s="179">
        <v>3.41410428188181</v>
      </c>
      <c r="AK2854" s="179">
        <v>4.12190638910121</v>
      </c>
      <c r="AL2854" s="179">
        <v>4.57989598789023</v>
      </c>
      <c r="AM2854" s="179">
        <v>5.10033871378685</v>
      </c>
      <c r="AN2854" s="179">
        <v>4.87134391439234</v>
      </c>
      <c r="AO2854" s="179">
        <v>4.52785171530057</v>
      </c>
      <c r="AP2854" s="179">
        <v>4.14272409813707</v>
      </c>
      <c r="AQ2854" s="179">
        <v>3.66391679031219</v>
      </c>
      <c r="AR2854" s="179">
        <v>3.29960688218455</v>
      </c>
      <c r="AS2854" s="177">
        <v>0.8</v>
      </c>
      <c r="AT2854" s="180">
        <v>1.11507018253426</v>
      </c>
      <c r="AU2854" s="181">
        <v>2847</v>
      </c>
    </row>
    <row r="2855" customHeight="1" spans="1:47">
      <c r="A2855" s="184" t="s">
        <v>3170</v>
      </c>
      <c r="B2855" s="185" t="s">
        <v>3238</v>
      </c>
      <c r="C2855" s="167" t="s">
        <v>3241</v>
      </c>
      <c r="D2855" s="186">
        <v>0</v>
      </c>
      <c r="E2855" s="186">
        <v>0.75</v>
      </c>
      <c r="F2855" s="186" t="s">
        <v>160</v>
      </c>
      <c r="G2855" s="186" t="s">
        <v>160</v>
      </c>
      <c r="H2855" s="186" t="s">
        <v>160</v>
      </c>
      <c r="I2855" s="186" t="s">
        <v>160</v>
      </c>
      <c r="J2855" s="186" t="s">
        <v>160</v>
      </c>
      <c r="K2855" s="186" t="s">
        <v>160</v>
      </c>
      <c r="L2855" s="171">
        <v>0.414</v>
      </c>
      <c r="M2855" s="172">
        <v>31</v>
      </c>
      <c r="N2855" s="173">
        <v>111.27</v>
      </c>
      <c r="O2855" s="173">
        <v>23.48</v>
      </c>
      <c r="Q2855" s="175">
        <v>21.28</v>
      </c>
      <c r="S2855" s="174">
        <f t="shared" si="88"/>
        <v>1.067568</v>
      </c>
      <c r="T2855" s="177">
        <f t="shared" si="89"/>
        <v>-1</v>
      </c>
      <c r="U2855" s="203">
        <v>2.44</v>
      </c>
      <c r="V2855" s="203">
        <v>2.39</v>
      </c>
      <c r="W2855" s="203">
        <v>2.71</v>
      </c>
      <c r="X2855" s="203">
        <v>3.28</v>
      </c>
      <c r="Y2855" s="203">
        <v>3.96</v>
      </c>
      <c r="Z2855" s="203">
        <v>4.4</v>
      </c>
      <c r="AA2855" s="203">
        <v>4.9</v>
      </c>
      <c r="AB2855" s="203">
        <v>4.68</v>
      </c>
      <c r="AC2855" s="203">
        <v>4.35</v>
      </c>
      <c r="AD2855" s="203">
        <v>3.98</v>
      </c>
      <c r="AE2855" s="203">
        <v>3.52</v>
      </c>
      <c r="AF2855" s="203">
        <v>3.17</v>
      </c>
      <c r="AG2855" s="179">
        <v>2.53976050237549</v>
      </c>
      <c r="AH2855" s="179">
        <v>2.48771622978583</v>
      </c>
      <c r="AI2855" s="179">
        <v>2.82079957435967</v>
      </c>
      <c r="AJ2855" s="179">
        <v>3.41410428188181</v>
      </c>
      <c r="AK2855" s="179">
        <v>4.12190638910121</v>
      </c>
      <c r="AL2855" s="179">
        <v>4.57989598789023</v>
      </c>
      <c r="AM2855" s="179">
        <v>5.10033871378685</v>
      </c>
      <c r="AN2855" s="179">
        <v>4.87134391439234</v>
      </c>
      <c r="AO2855" s="179">
        <v>4.52785171530057</v>
      </c>
      <c r="AP2855" s="179">
        <v>4.14272409813707</v>
      </c>
      <c r="AQ2855" s="179">
        <v>3.66391679031219</v>
      </c>
      <c r="AR2855" s="179">
        <v>3.29960688218455</v>
      </c>
      <c r="AS2855" s="177">
        <v>0.8</v>
      </c>
      <c r="AT2855" s="180">
        <v>1.10373100646908</v>
      </c>
      <c r="AU2855" s="181">
        <v>2848</v>
      </c>
    </row>
    <row r="2856" customHeight="1" spans="1:47">
      <c r="A2856" s="184" t="s">
        <v>3170</v>
      </c>
      <c r="B2856" s="185" t="s">
        <v>3238</v>
      </c>
      <c r="C2856" s="167" t="s">
        <v>3242</v>
      </c>
      <c r="D2856" s="186">
        <v>0</v>
      </c>
      <c r="E2856" s="186">
        <v>0.75</v>
      </c>
      <c r="F2856" s="186" t="s">
        <v>160</v>
      </c>
      <c r="G2856" s="186" t="s">
        <v>160</v>
      </c>
      <c r="H2856" s="186" t="s">
        <v>160</v>
      </c>
      <c r="I2856" s="186" t="s">
        <v>160</v>
      </c>
      <c r="J2856" s="186" t="s">
        <v>160</v>
      </c>
      <c r="K2856" s="186" t="s">
        <v>160</v>
      </c>
      <c r="L2856" s="171">
        <v>0.414</v>
      </c>
      <c r="M2856" s="172">
        <v>31</v>
      </c>
      <c r="N2856" s="173">
        <v>111.27</v>
      </c>
      <c r="O2856" s="173">
        <v>23.48</v>
      </c>
      <c r="Q2856" s="175">
        <v>21.28</v>
      </c>
      <c r="S2856" s="174">
        <f t="shared" si="88"/>
        <v>1.067568</v>
      </c>
      <c r="T2856" s="177">
        <f t="shared" si="89"/>
        <v>-1</v>
      </c>
      <c r="U2856" s="203">
        <v>2.44</v>
      </c>
      <c r="V2856" s="203">
        <v>2.39</v>
      </c>
      <c r="W2856" s="203">
        <v>2.71</v>
      </c>
      <c r="X2856" s="203">
        <v>3.28</v>
      </c>
      <c r="Y2856" s="203">
        <v>3.96</v>
      </c>
      <c r="Z2856" s="203">
        <v>4.4</v>
      </c>
      <c r="AA2856" s="203">
        <v>4.9</v>
      </c>
      <c r="AB2856" s="203">
        <v>4.68</v>
      </c>
      <c r="AC2856" s="203">
        <v>4.35</v>
      </c>
      <c r="AD2856" s="203">
        <v>3.98</v>
      </c>
      <c r="AE2856" s="203">
        <v>3.52</v>
      </c>
      <c r="AF2856" s="203">
        <v>3.17</v>
      </c>
      <c r="AG2856" s="179">
        <v>2.53976050237549</v>
      </c>
      <c r="AH2856" s="179">
        <v>2.48771622978583</v>
      </c>
      <c r="AI2856" s="179">
        <v>2.82079957435967</v>
      </c>
      <c r="AJ2856" s="179">
        <v>3.41410428188181</v>
      </c>
      <c r="AK2856" s="179">
        <v>4.12190638910121</v>
      </c>
      <c r="AL2856" s="179">
        <v>4.57989598789023</v>
      </c>
      <c r="AM2856" s="179">
        <v>5.10033871378685</v>
      </c>
      <c r="AN2856" s="179">
        <v>4.87134391439234</v>
      </c>
      <c r="AO2856" s="179">
        <v>4.52785171530057</v>
      </c>
      <c r="AP2856" s="179">
        <v>4.14272409813707</v>
      </c>
      <c r="AQ2856" s="179">
        <v>3.66391679031219</v>
      </c>
      <c r="AR2856" s="179">
        <v>3.29960688218455</v>
      </c>
      <c r="AS2856" s="177">
        <v>0.8</v>
      </c>
      <c r="AT2856" s="180">
        <v>1.11507018253426</v>
      </c>
      <c r="AU2856" s="181">
        <v>2849</v>
      </c>
    </row>
    <row r="2857" customHeight="1" spans="1:47">
      <c r="A2857" s="184" t="s">
        <v>3170</v>
      </c>
      <c r="B2857" s="185" t="s">
        <v>3238</v>
      </c>
      <c r="C2857" s="167" t="s">
        <v>3243</v>
      </c>
      <c r="D2857" s="186">
        <v>0</v>
      </c>
      <c r="E2857" s="186">
        <v>0.75</v>
      </c>
      <c r="F2857" s="186" t="s">
        <v>160</v>
      </c>
      <c r="G2857" s="186" t="s">
        <v>160</v>
      </c>
      <c r="H2857" s="186" t="s">
        <v>160</v>
      </c>
      <c r="I2857" s="186" t="s">
        <v>160</v>
      </c>
      <c r="J2857" s="186" t="s">
        <v>160</v>
      </c>
      <c r="K2857" s="186" t="s">
        <v>160</v>
      </c>
      <c r="L2857" s="171">
        <v>0.414</v>
      </c>
      <c r="M2857" s="172">
        <v>44</v>
      </c>
      <c r="N2857" s="173">
        <v>111.23</v>
      </c>
      <c r="O2857" s="173">
        <v>23.42</v>
      </c>
      <c r="Q2857" s="175">
        <v>21.12</v>
      </c>
      <c r="S2857" s="174">
        <f t="shared" si="88"/>
        <v>1.067568</v>
      </c>
      <c r="T2857" s="177">
        <f t="shared" si="89"/>
        <v>-1</v>
      </c>
      <c r="U2857" s="203">
        <v>2.44</v>
      </c>
      <c r="V2857" s="203">
        <v>2.39</v>
      </c>
      <c r="W2857" s="203">
        <v>2.71</v>
      </c>
      <c r="X2857" s="203">
        <v>3.28</v>
      </c>
      <c r="Y2857" s="203">
        <v>3.96</v>
      </c>
      <c r="Z2857" s="203">
        <v>4.4</v>
      </c>
      <c r="AA2857" s="203">
        <v>4.9</v>
      </c>
      <c r="AB2857" s="203">
        <v>4.68</v>
      </c>
      <c r="AC2857" s="203">
        <v>4.35</v>
      </c>
      <c r="AD2857" s="203">
        <v>3.98</v>
      </c>
      <c r="AE2857" s="203">
        <v>3.52</v>
      </c>
      <c r="AF2857" s="203">
        <v>3.17</v>
      </c>
      <c r="AG2857" s="179">
        <v>2.53877313669949</v>
      </c>
      <c r="AH2857" s="179">
        <v>2.48674909701302</v>
      </c>
      <c r="AI2857" s="179">
        <v>2.8197029510064</v>
      </c>
      <c r="AJ2857" s="179">
        <v>3.4127770034321</v>
      </c>
      <c r="AK2857" s="179">
        <v>4.12030394316802</v>
      </c>
      <c r="AL2857" s="179">
        <v>4.57811549240891</v>
      </c>
      <c r="AM2857" s="179">
        <v>5.09835588927356</v>
      </c>
      <c r="AN2857" s="179">
        <v>4.86945011465312</v>
      </c>
      <c r="AO2857" s="179">
        <v>4.52609145272245</v>
      </c>
      <c r="AP2857" s="179">
        <v>4.14111355904261</v>
      </c>
      <c r="AQ2857" s="179">
        <v>3.66249239392713</v>
      </c>
      <c r="AR2857" s="179">
        <v>3.29832411612188</v>
      </c>
      <c r="AS2857" s="177">
        <v>0.8</v>
      </c>
      <c r="AT2857" s="180">
        <v>1.10130339045639</v>
      </c>
      <c r="AU2857" s="181">
        <v>2850</v>
      </c>
    </row>
    <row r="2858" customHeight="1" spans="1:47">
      <c r="A2858" s="184" t="s">
        <v>3170</v>
      </c>
      <c r="B2858" s="185" t="s">
        <v>3238</v>
      </c>
      <c r="C2858" s="167" t="s">
        <v>3244</v>
      </c>
      <c r="D2858" s="186">
        <v>0</v>
      </c>
      <c r="E2858" s="186">
        <v>0.75</v>
      </c>
      <c r="F2858" s="186" t="s">
        <v>160</v>
      </c>
      <c r="G2858" s="186" t="s">
        <v>160</v>
      </c>
      <c r="H2858" s="186" t="s">
        <v>160</v>
      </c>
      <c r="I2858" s="186" t="s">
        <v>160</v>
      </c>
      <c r="J2858" s="186" t="s">
        <v>160</v>
      </c>
      <c r="K2858" s="186" t="s">
        <v>160</v>
      </c>
      <c r="L2858" s="171">
        <v>0.414</v>
      </c>
      <c r="M2858" s="172">
        <v>13</v>
      </c>
      <c r="N2858" s="173">
        <v>110.92</v>
      </c>
      <c r="O2858" s="173">
        <v>23.38</v>
      </c>
      <c r="Q2858" s="175">
        <v>20.48</v>
      </c>
      <c r="S2858" s="174">
        <f t="shared" si="88"/>
        <v>1.034712</v>
      </c>
      <c r="T2858" s="177">
        <f t="shared" si="89"/>
        <v>-1</v>
      </c>
      <c r="U2858" s="203">
        <v>2.29</v>
      </c>
      <c r="V2858" s="203">
        <v>2.32</v>
      </c>
      <c r="W2858" s="203">
        <v>2.75</v>
      </c>
      <c r="X2858" s="203">
        <v>3.24</v>
      </c>
      <c r="Y2858" s="203">
        <v>3.91</v>
      </c>
      <c r="Z2858" s="203">
        <v>4.24</v>
      </c>
      <c r="AA2858" s="203">
        <v>4.75</v>
      </c>
      <c r="AB2858" s="203">
        <v>4.57</v>
      </c>
      <c r="AC2858" s="203">
        <v>4.22</v>
      </c>
      <c r="AD2858" s="203">
        <v>3.86</v>
      </c>
      <c r="AE2858" s="203">
        <v>3.28</v>
      </c>
      <c r="AF2858" s="203">
        <v>3</v>
      </c>
      <c r="AG2858" s="179">
        <v>2.37408299120915</v>
      </c>
      <c r="AH2858" s="179">
        <v>2.40518451511145</v>
      </c>
      <c r="AI2858" s="179">
        <v>2.8509730243778</v>
      </c>
      <c r="AJ2858" s="179">
        <v>3.35896458144875</v>
      </c>
      <c r="AK2858" s="179">
        <v>4.05356528193352</v>
      </c>
      <c r="AL2858" s="179">
        <v>4.39568204485886</v>
      </c>
      <c r="AM2858" s="179">
        <v>4.92440795119801</v>
      </c>
      <c r="AN2858" s="179">
        <v>4.7377988077842</v>
      </c>
      <c r="AO2858" s="179">
        <v>4.37494769559066</v>
      </c>
      <c r="AP2858" s="179">
        <v>4.00172940876302</v>
      </c>
      <c r="AQ2858" s="179">
        <v>3.40043327998516</v>
      </c>
      <c r="AR2858" s="179">
        <v>3.11015239023033</v>
      </c>
      <c r="AS2858" s="177">
        <v>0.8</v>
      </c>
      <c r="AT2858" s="180">
        <v>1.11996163785065</v>
      </c>
      <c r="AU2858" s="181">
        <v>2851</v>
      </c>
    </row>
    <row r="2859" customHeight="1" spans="1:47">
      <c r="A2859" s="184" t="s">
        <v>3170</v>
      </c>
      <c r="B2859" s="185" t="s">
        <v>3238</v>
      </c>
      <c r="C2859" s="167" t="s">
        <v>3245</v>
      </c>
      <c r="D2859" s="186">
        <v>0</v>
      </c>
      <c r="E2859" s="186">
        <v>0.75</v>
      </c>
      <c r="F2859" s="186" t="s">
        <v>160</v>
      </c>
      <c r="G2859" s="186" t="s">
        <v>160</v>
      </c>
      <c r="H2859" s="186" t="s">
        <v>160</v>
      </c>
      <c r="I2859" s="186" t="s">
        <v>160</v>
      </c>
      <c r="J2859" s="186" t="s">
        <v>160</v>
      </c>
      <c r="K2859" s="186" t="s">
        <v>160</v>
      </c>
      <c r="L2859" s="171">
        <v>0.414</v>
      </c>
      <c r="M2859" s="172">
        <v>145</v>
      </c>
      <c r="N2859" s="173">
        <v>110.52</v>
      </c>
      <c r="O2859" s="173">
        <v>24.2</v>
      </c>
      <c r="Q2859" s="175">
        <v>20.5</v>
      </c>
      <c r="S2859" s="174">
        <f t="shared" si="88"/>
        <v>0.994896</v>
      </c>
      <c r="T2859" s="177">
        <f t="shared" si="89"/>
        <v>-1</v>
      </c>
      <c r="U2859" s="203">
        <v>2.08</v>
      </c>
      <c r="V2859" s="203">
        <v>2.2</v>
      </c>
      <c r="W2859" s="203">
        <v>2.65</v>
      </c>
      <c r="X2859" s="203">
        <v>3.11</v>
      </c>
      <c r="Y2859" s="203">
        <v>3.68</v>
      </c>
      <c r="Z2859" s="203">
        <v>4.11</v>
      </c>
      <c r="AA2859" s="203">
        <v>4.71</v>
      </c>
      <c r="AB2859" s="203">
        <v>4.57</v>
      </c>
      <c r="AC2859" s="203">
        <v>4.23</v>
      </c>
      <c r="AD2859" s="203">
        <v>3.55</v>
      </c>
      <c r="AE2859" s="203">
        <v>3.13</v>
      </c>
      <c r="AF2859" s="203">
        <v>2.78</v>
      </c>
      <c r="AG2859" s="179">
        <v>2.16018140589569</v>
      </c>
      <c r="AH2859" s="179">
        <v>2.28480725623583</v>
      </c>
      <c r="AI2859" s="179">
        <v>2.75215419501134</v>
      </c>
      <c r="AJ2859" s="179">
        <v>3.22988662131519</v>
      </c>
      <c r="AK2859" s="179">
        <v>3.82185941043084</v>
      </c>
      <c r="AL2859" s="179">
        <v>4.26843537414966</v>
      </c>
      <c r="AM2859" s="179">
        <v>4.89156462585034</v>
      </c>
      <c r="AN2859" s="179">
        <v>4.74616780045351</v>
      </c>
      <c r="AO2859" s="179">
        <v>4.3930612244898</v>
      </c>
      <c r="AP2859" s="179">
        <v>3.68684807256236</v>
      </c>
      <c r="AQ2859" s="179">
        <v>3.25065759637188</v>
      </c>
      <c r="AR2859" s="179">
        <v>2.88716553287982</v>
      </c>
      <c r="AS2859" s="177">
        <v>0.8</v>
      </c>
      <c r="AT2859" s="180">
        <v>1.10227718209891</v>
      </c>
      <c r="AU2859" s="181">
        <v>2852</v>
      </c>
    </row>
    <row r="2860" customHeight="1" spans="1:47">
      <c r="A2860" s="184" t="s">
        <v>3170</v>
      </c>
      <c r="B2860" s="185" t="s">
        <v>3238</v>
      </c>
      <c r="C2860" s="167" t="s">
        <v>3246</v>
      </c>
      <c r="D2860" s="186">
        <v>0</v>
      </c>
      <c r="E2860" s="186">
        <v>0.75</v>
      </c>
      <c r="F2860" s="186" t="s">
        <v>160</v>
      </c>
      <c r="G2860" s="186" t="s">
        <v>160</v>
      </c>
      <c r="H2860" s="186" t="s">
        <v>160</v>
      </c>
      <c r="I2860" s="186" t="s">
        <v>160</v>
      </c>
      <c r="J2860" s="186" t="s">
        <v>160</v>
      </c>
      <c r="K2860" s="186" t="s">
        <v>160</v>
      </c>
      <c r="L2860" s="171">
        <v>0.414</v>
      </c>
      <c r="M2860" s="172">
        <v>106</v>
      </c>
      <c r="N2860" s="173">
        <v>110.98</v>
      </c>
      <c r="O2860" s="173">
        <v>22.92</v>
      </c>
      <c r="Q2860" s="175">
        <v>18.22</v>
      </c>
      <c r="S2860" s="174">
        <f t="shared" si="88"/>
        <v>1.098368</v>
      </c>
      <c r="T2860" s="177">
        <f t="shared" si="89"/>
        <v>-1</v>
      </c>
      <c r="U2860" s="203">
        <v>2.57</v>
      </c>
      <c r="V2860" s="203">
        <v>2.52</v>
      </c>
      <c r="W2860" s="203">
        <v>2.95</v>
      </c>
      <c r="X2860" s="203">
        <v>3.51</v>
      </c>
      <c r="Y2860" s="203">
        <v>4.21</v>
      </c>
      <c r="Z2860" s="203">
        <v>4.47</v>
      </c>
      <c r="AA2860" s="203">
        <v>4.77</v>
      </c>
      <c r="AB2860" s="203">
        <v>4.62</v>
      </c>
      <c r="AC2860" s="203">
        <v>4.4</v>
      </c>
      <c r="AD2860" s="203">
        <v>4.17</v>
      </c>
      <c r="AE2860" s="203">
        <v>3.65</v>
      </c>
      <c r="AF2860" s="203">
        <v>3.21</v>
      </c>
      <c r="AG2860" s="179">
        <v>2.63579616303461</v>
      </c>
      <c r="AH2860" s="179">
        <v>2.58451608204172</v>
      </c>
      <c r="AI2860" s="179">
        <v>3.02552477858058</v>
      </c>
      <c r="AJ2860" s="179">
        <v>3.59986168570097</v>
      </c>
      <c r="AK2860" s="179">
        <v>4.31778281960144</v>
      </c>
      <c r="AL2860" s="179">
        <v>4.58443924076448</v>
      </c>
      <c r="AM2860" s="179">
        <v>4.89211972672183</v>
      </c>
      <c r="AN2860" s="179">
        <v>4.73827948374315</v>
      </c>
      <c r="AO2860" s="179">
        <v>4.51264712737443</v>
      </c>
      <c r="AP2860" s="179">
        <v>4.27675875480713</v>
      </c>
      <c r="AQ2860" s="179">
        <v>3.74344591248106</v>
      </c>
      <c r="AR2860" s="179">
        <v>3.29218119974362</v>
      </c>
      <c r="AS2860" s="177">
        <v>0.8</v>
      </c>
      <c r="AT2860" s="180">
        <v>1.13987891683765</v>
      </c>
      <c r="AU2860" s="181">
        <v>2853</v>
      </c>
    </row>
    <row r="2861" customHeight="1" spans="1:47">
      <c r="A2861" s="184" t="s">
        <v>3170</v>
      </c>
      <c r="B2861" s="185" t="s">
        <v>3247</v>
      </c>
      <c r="C2861" s="167" t="s">
        <v>3248</v>
      </c>
      <c r="D2861" s="186">
        <v>0</v>
      </c>
      <c r="E2861" s="186">
        <v>0.75</v>
      </c>
      <c r="F2861" s="186" t="s">
        <v>160</v>
      </c>
      <c r="G2861" s="186" t="s">
        <v>160</v>
      </c>
      <c r="H2861" s="186" t="s">
        <v>160</v>
      </c>
      <c r="I2861" s="186" t="s">
        <v>160</v>
      </c>
      <c r="J2861" s="186" t="s">
        <v>160</v>
      </c>
      <c r="K2861" s="186" t="s">
        <v>160</v>
      </c>
      <c r="L2861" s="171">
        <v>0.414</v>
      </c>
      <c r="M2861" s="172">
        <v>69</v>
      </c>
      <c r="N2861" s="173">
        <v>109.42</v>
      </c>
      <c r="O2861" s="173">
        <v>24.33</v>
      </c>
      <c r="Q2861" s="175">
        <v>23.53</v>
      </c>
      <c r="S2861" s="174">
        <f t="shared" si="88"/>
        <v>0.990792</v>
      </c>
      <c r="T2861" s="177">
        <f t="shared" si="89"/>
        <v>-1</v>
      </c>
      <c r="U2861" s="203">
        <v>2.03</v>
      </c>
      <c r="V2861" s="203">
        <v>2.26</v>
      </c>
      <c r="W2861" s="203">
        <v>2.76</v>
      </c>
      <c r="X2861" s="203">
        <v>3.25</v>
      </c>
      <c r="Y2861" s="203">
        <v>3.75</v>
      </c>
      <c r="Z2861" s="203">
        <v>3.99</v>
      </c>
      <c r="AA2861" s="203">
        <v>4.53</v>
      </c>
      <c r="AB2861" s="203">
        <v>4.51</v>
      </c>
      <c r="AC2861" s="203">
        <v>4.26</v>
      </c>
      <c r="AD2861" s="203">
        <v>3.52</v>
      </c>
      <c r="AE2861" s="203">
        <v>3.07</v>
      </c>
      <c r="AF2861" s="203">
        <v>2.71</v>
      </c>
      <c r="AG2861" s="179">
        <v>2.13762283102811</v>
      </c>
      <c r="AH2861" s="179">
        <v>2.37981655079976</v>
      </c>
      <c r="AI2861" s="179">
        <v>2.90632463725989</v>
      </c>
      <c r="AJ2861" s="179">
        <v>3.42230256199081</v>
      </c>
      <c r="AK2861" s="179">
        <v>3.94881064845094</v>
      </c>
      <c r="AL2861" s="179">
        <v>4.2015345299518</v>
      </c>
      <c r="AM2861" s="179">
        <v>4.77016326332873</v>
      </c>
      <c r="AN2861" s="179">
        <v>4.74910293987033</v>
      </c>
      <c r="AO2861" s="179">
        <v>4.48584889664026</v>
      </c>
      <c r="AP2861" s="179">
        <v>3.70661692867928</v>
      </c>
      <c r="AQ2861" s="179">
        <v>3.23275965086517</v>
      </c>
      <c r="AR2861" s="179">
        <v>2.85367382861388</v>
      </c>
      <c r="AS2861" s="177">
        <v>0.8</v>
      </c>
      <c r="AT2861" s="180">
        <v>1.13987891683765</v>
      </c>
      <c r="AU2861" s="181">
        <v>2854</v>
      </c>
    </row>
    <row r="2862" customHeight="1" spans="1:47">
      <c r="A2862" s="184" t="s">
        <v>3170</v>
      </c>
      <c r="B2862" s="185" t="s">
        <v>3247</v>
      </c>
      <c r="C2862" s="167" t="s">
        <v>3249</v>
      </c>
      <c r="D2862" s="186">
        <v>0</v>
      </c>
      <c r="E2862" s="186">
        <v>0.75</v>
      </c>
      <c r="F2862" s="186" t="s">
        <v>160</v>
      </c>
      <c r="G2862" s="186" t="s">
        <v>160</v>
      </c>
      <c r="H2862" s="186" t="s">
        <v>160</v>
      </c>
      <c r="I2862" s="186" t="s">
        <v>160</v>
      </c>
      <c r="J2862" s="186" t="s">
        <v>160</v>
      </c>
      <c r="K2862" s="186" t="s">
        <v>160</v>
      </c>
      <c r="L2862" s="171">
        <v>0.414</v>
      </c>
      <c r="M2862" s="172">
        <v>69</v>
      </c>
      <c r="N2862" s="173">
        <v>109.42</v>
      </c>
      <c r="O2862" s="173">
        <v>24.33</v>
      </c>
      <c r="Q2862" s="175">
        <v>23.53</v>
      </c>
      <c r="S2862" s="174">
        <f t="shared" si="88"/>
        <v>0.990792</v>
      </c>
      <c r="T2862" s="177">
        <f t="shared" si="89"/>
        <v>-1</v>
      </c>
      <c r="U2862" s="203">
        <v>2.03</v>
      </c>
      <c r="V2862" s="203">
        <v>2.26</v>
      </c>
      <c r="W2862" s="203">
        <v>2.76</v>
      </c>
      <c r="X2862" s="203">
        <v>3.25</v>
      </c>
      <c r="Y2862" s="203">
        <v>3.75</v>
      </c>
      <c r="Z2862" s="203">
        <v>3.99</v>
      </c>
      <c r="AA2862" s="203">
        <v>4.53</v>
      </c>
      <c r="AB2862" s="203">
        <v>4.51</v>
      </c>
      <c r="AC2862" s="203">
        <v>4.26</v>
      </c>
      <c r="AD2862" s="203">
        <v>3.52</v>
      </c>
      <c r="AE2862" s="203">
        <v>3.07</v>
      </c>
      <c r="AF2862" s="203">
        <v>2.71</v>
      </c>
      <c r="AG2862" s="179">
        <v>2.13762283102811</v>
      </c>
      <c r="AH2862" s="179">
        <v>2.37981655079976</v>
      </c>
      <c r="AI2862" s="179">
        <v>2.90632463725989</v>
      </c>
      <c r="AJ2862" s="179">
        <v>3.42230256199081</v>
      </c>
      <c r="AK2862" s="179">
        <v>3.94881064845094</v>
      </c>
      <c r="AL2862" s="179">
        <v>4.2015345299518</v>
      </c>
      <c r="AM2862" s="179">
        <v>4.77016326332873</v>
      </c>
      <c r="AN2862" s="179">
        <v>4.74910293987033</v>
      </c>
      <c r="AO2862" s="179">
        <v>4.48584889664026</v>
      </c>
      <c r="AP2862" s="179">
        <v>3.70661692867928</v>
      </c>
      <c r="AQ2862" s="179">
        <v>3.23275965086517</v>
      </c>
      <c r="AR2862" s="179">
        <v>2.85367382861388</v>
      </c>
      <c r="AS2862" s="177">
        <v>0.8</v>
      </c>
      <c r="AT2862" s="180">
        <v>1.13866765722488</v>
      </c>
      <c r="AU2862" s="181">
        <v>2855</v>
      </c>
    </row>
    <row r="2863" customHeight="1" spans="1:47">
      <c r="A2863" s="184" t="s">
        <v>3170</v>
      </c>
      <c r="B2863" s="185" t="s">
        <v>3247</v>
      </c>
      <c r="C2863" s="167" t="s">
        <v>3250</v>
      </c>
      <c r="D2863" s="186">
        <v>0</v>
      </c>
      <c r="E2863" s="186">
        <v>0.75</v>
      </c>
      <c r="F2863" s="186" t="s">
        <v>160</v>
      </c>
      <c r="G2863" s="186" t="s">
        <v>160</v>
      </c>
      <c r="H2863" s="186" t="s">
        <v>160</v>
      </c>
      <c r="I2863" s="186" t="s">
        <v>160</v>
      </c>
      <c r="J2863" s="186" t="s">
        <v>160</v>
      </c>
      <c r="K2863" s="186" t="s">
        <v>160</v>
      </c>
      <c r="L2863" s="171">
        <v>0.414</v>
      </c>
      <c r="M2863" s="172">
        <v>69</v>
      </c>
      <c r="N2863" s="173">
        <v>109.42</v>
      </c>
      <c r="O2863" s="173">
        <v>24.33</v>
      </c>
      <c r="Q2863" s="175">
        <v>23.53</v>
      </c>
      <c r="S2863" s="174">
        <f t="shared" si="88"/>
        <v>0.990792</v>
      </c>
      <c r="T2863" s="177">
        <f t="shared" si="89"/>
        <v>-1</v>
      </c>
      <c r="U2863" s="203">
        <v>2.03</v>
      </c>
      <c r="V2863" s="203">
        <v>2.26</v>
      </c>
      <c r="W2863" s="203">
        <v>2.76</v>
      </c>
      <c r="X2863" s="203">
        <v>3.25</v>
      </c>
      <c r="Y2863" s="203">
        <v>3.75</v>
      </c>
      <c r="Z2863" s="203">
        <v>3.99</v>
      </c>
      <c r="AA2863" s="203">
        <v>4.53</v>
      </c>
      <c r="AB2863" s="203">
        <v>4.51</v>
      </c>
      <c r="AC2863" s="203">
        <v>4.26</v>
      </c>
      <c r="AD2863" s="203">
        <v>3.52</v>
      </c>
      <c r="AE2863" s="203">
        <v>3.07</v>
      </c>
      <c r="AF2863" s="203">
        <v>2.71</v>
      </c>
      <c r="AG2863" s="179">
        <v>2.13762283102811</v>
      </c>
      <c r="AH2863" s="179">
        <v>2.37981655079976</v>
      </c>
      <c r="AI2863" s="179">
        <v>2.90632463725989</v>
      </c>
      <c r="AJ2863" s="179">
        <v>3.42230256199081</v>
      </c>
      <c r="AK2863" s="179">
        <v>3.94881064845094</v>
      </c>
      <c r="AL2863" s="179">
        <v>4.2015345299518</v>
      </c>
      <c r="AM2863" s="179">
        <v>4.77016326332873</v>
      </c>
      <c r="AN2863" s="179">
        <v>4.74910293987033</v>
      </c>
      <c r="AO2863" s="179">
        <v>4.48584889664026</v>
      </c>
      <c r="AP2863" s="179">
        <v>3.70661692867928</v>
      </c>
      <c r="AQ2863" s="179">
        <v>3.23275965086517</v>
      </c>
      <c r="AR2863" s="179">
        <v>2.85367382861388</v>
      </c>
      <c r="AS2863" s="177">
        <v>0.8</v>
      </c>
      <c r="AT2863" s="180">
        <v>1.14387438378674</v>
      </c>
      <c r="AU2863" s="181">
        <v>2856</v>
      </c>
    </row>
    <row r="2864" customHeight="1" spans="1:47">
      <c r="A2864" s="184" t="s">
        <v>3170</v>
      </c>
      <c r="B2864" s="185" t="s">
        <v>3247</v>
      </c>
      <c r="C2864" s="167" t="s">
        <v>3251</v>
      </c>
      <c r="D2864" s="186">
        <v>0</v>
      </c>
      <c r="E2864" s="186">
        <v>0.75</v>
      </c>
      <c r="F2864" s="186" t="s">
        <v>160</v>
      </c>
      <c r="G2864" s="186" t="s">
        <v>160</v>
      </c>
      <c r="H2864" s="186" t="s">
        <v>160</v>
      </c>
      <c r="I2864" s="186" t="s">
        <v>160</v>
      </c>
      <c r="J2864" s="186" t="s">
        <v>160</v>
      </c>
      <c r="K2864" s="186" t="s">
        <v>160</v>
      </c>
      <c r="L2864" s="171">
        <v>0.414</v>
      </c>
      <c r="M2864" s="172">
        <v>91</v>
      </c>
      <c r="N2864" s="173">
        <v>109.38</v>
      </c>
      <c r="O2864" s="173">
        <v>24.35</v>
      </c>
      <c r="Q2864" s="175">
        <v>23.55</v>
      </c>
      <c r="S2864" s="174">
        <f t="shared" si="88"/>
        <v>0.990792</v>
      </c>
      <c r="T2864" s="177">
        <f t="shared" si="89"/>
        <v>-1</v>
      </c>
      <c r="U2864" s="203">
        <v>2.03</v>
      </c>
      <c r="V2864" s="203">
        <v>2.26</v>
      </c>
      <c r="W2864" s="203">
        <v>2.76</v>
      </c>
      <c r="X2864" s="203">
        <v>3.25</v>
      </c>
      <c r="Y2864" s="203">
        <v>3.75</v>
      </c>
      <c r="Z2864" s="203">
        <v>3.99</v>
      </c>
      <c r="AA2864" s="203">
        <v>4.53</v>
      </c>
      <c r="AB2864" s="203">
        <v>4.51</v>
      </c>
      <c r="AC2864" s="203">
        <v>4.26</v>
      </c>
      <c r="AD2864" s="203">
        <v>3.52</v>
      </c>
      <c r="AE2864" s="203">
        <v>3.07</v>
      </c>
      <c r="AF2864" s="203">
        <v>2.71</v>
      </c>
      <c r="AG2864" s="179">
        <v>2.13785230401537</v>
      </c>
      <c r="AH2864" s="179">
        <v>2.38007202318953</v>
      </c>
      <c r="AI2864" s="179">
        <v>2.90663663008987</v>
      </c>
      <c r="AJ2864" s="179">
        <v>3.4226699448522</v>
      </c>
      <c r="AK2864" s="179">
        <v>3.94923455175254</v>
      </c>
      <c r="AL2864" s="179">
        <v>4.2019855630647</v>
      </c>
      <c r="AM2864" s="179">
        <v>4.77067533851707</v>
      </c>
      <c r="AN2864" s="179">
        <v>4.74961275424105</v>
      </c>
      <c r="AO2864" s="179">
        <v>4.48633045079088</v>
      </c>
      <c r="AP2864" s="179">
        <v>3.70701483257838</v>
      </c>
      <c r="AQ2864" s="179">
        <v>3.23310668636808</v>
      </c>
      <c r="AR2864" s="179">
        <v>2.85398016939983</v>
      </c>
      <c r="AS2864" s="177">
        <v>0.8</v>
      </c>
      <c r="AT2864" s="180">
        <v>1.14226000404513</v>
      </c>
      <c r="AU2864" s="181">
        <v>2857</v>
      </c>
    </row>
    <row r="2865" customHeight="1" spans="1:47">
      <c r="A2865" s="184" t="s">
        <v>3170</v>
      </c>
      <c r="B2865" s="185" t="s">
        <v>3247</v>
      </c>
      <c r="C2865" s="167" t="s">
        <v>3252</v>
      </c>
      <c r="D2865" s="186">
        <v>0</v>
      </c>
      <c r="E2865" s="186">
        <v>0.75</v>
      </c>
      <c r="F2865" s="186" t="s">
        <v>160</v>
      </c>
      <c r="G2865" s="186" t="s">
        <v>160</v>
      </c>
      <c r="H2865" s="186" t="s">
        <v>160</v>
      </c>
      <c r="I2865" s="186" t="s">
        <v>160</v>
      </c>
      <c r="J2865" s="186" t="s">
        <v>160</v>
      </c>
      <c r="K2865" s="186" t="s">
        <v>160</v>
      </c>
      <c r="L2865" s="171">
        <v>0.414</v>
      </c>
      <c r="M2865" s="172">
        <v>69</v>
      </c>
      <c r="N2865" s="173">
        <v>109.42</v>
      </c>
      <c r="O2865" s="173">
        <v>24.33</v>
      </c>
      <c r="Q2865" s="175">
        <v>23.55</v>
      </c>
      <c r="S2865" s="174">
        <f t="shared" si="88"/>
        <v>0.990792</v>
      </c>
      <c r="T2865" s="177">
        <f t="shared" si="89"/>
        <v>-1</v>
      </c>
      <c r="U2865" s="203">
        <v>2.03</v>
      </c>
      <c r="V2865" s="203">
        <v>2.26</v>
      </c>
      <c r="W2865" s="203">
        <v>2.76</v>
      </c>
      <c r="X2865" s="203">
        <v>3.25</v>
      </c>
      <c r="Y2865" s="203">
        <v>3.75</v>
      </c>
      <c r="Z2865" s="203">
        <v>3.99</v>
      </c>
      <c r="AA2865" s="203">
        <v>4.53</v>
      </c>
      <c r="AB2865" s="203">
        <v>4.51</v>
      </c>
      <c r="AC2865" s="203">
        <v>4.26</v>
      </c>
      <c r="AD2865" s="203">
        <v>3.52</v>
      </c>
      <c r="AE2865" s="203">
        <v>3.07</v>
      </c>
      <c r="AF2865" s="203">
        <v>2.71</v>
      </c>
      <c r="AG2865" s="179">
        <v>2.13785230401537</v>
      </c>
      <c r="AH2865" s="179">
        <v>2.38007202318953</v>
      </c>
      <c r="AI2865" s="179">
        <v>2.90663663008987</v>
      </c>
      <c r="AJ2865" s="179">
        <v>3.4226699448522</v>
      </c>
      <c r="AK2865" s="179">
        <v>3.94923455175254</v>
      </c>
      <c r="AL2865" s="179">
        <v>4.2019855630647</v>
      </c>
      <c r="AM2865" s="179">
        <v>4.77067533851707</v>
      </c>
      <c r="AN2865" s="179">
        <v>4.74961275424105</v>
      </c>
      <c r="AO2865" s="179">
        <v>4.48633045079088</v>
      </c>
      <c r="AP2865" s="179">
        <v>3.70701483257838</v>
      </c>
      <c r="AQ2865" s="179">
        <v>3.23310668636808</v>
      </c>
      <c r="AR2865" s="179">
        <v>2.85398016939983</v>
      </c>
      <c r="AS2865" s="177">
        <v>0.8</v>
      </c>
      <c r="AT2865" s="180">
        <v>1.14432454340502</v>
      </c>
      <c r="AU2865" s="181">
        <v>2858</v>
      </c>
    </row>
    <row r="2866" customHeight="1" spans="1:47">
      <c r="A2866" s="184" t="s">
        <v>3170</v>
      </c>
      <c r="B2866" s="185" t="s">
        <v>3247</v>
      </c>
      <c r="C2866" s="167" t="s">
        <v>3253</v>
      </c>
      <c r="D2866" s="186">
        <v>0</v>
      </c>
      <c r="E2866" s="186">
        <v>0.75</v>
      </c>
      <c r="F2866" s="186" t="s">
        <v>160</v>
      </c>
      <c r="G2866" s="186" t="s">
        <v>160</v>
      </c>
      <c r="H2866" s="186" t="s">
        <v>160</v>
      </c>
      <c r="I2866" s="186" t="s">
        <v>160</v>
      </c>
      <c r="J2866" s="186" t="s">
        <v>160</v>
      </c>
      <c r="K2866" s="186" t="s">
        <v>160</v>
      </c>
      <c r="L2866" s="171">
        <v>0.414</v>
      </c>
      <c r="M2866" s="172">
        <v>112</v>
      </c>
      <c r="N2866" s="173">
        <v>109.33</v>
      </c>
      <c r="O2866" s="173">
        <v>24.27</v>
      </c>
      <c r="Q2866" s="175">
        <v>23.37</v>
      </c>
      <c r="S2866" s="174">
        <f t="shared" si="88"/>
        <v>0.990792</v>
      </c>
      <c r="T2866" s="177">
        <f t="shared" si="89"/>
        <v>-1</v>
      </c>
      <c r="U2866" s="203">
        <v>2.03</v>
      </c>
      <c r="V2866" s="203">
        <v>2.26</v>
      </c>
      <c r="W2866" s="203">
        <v>2.76</v>
      </c>
      <c r="X2866" s="203">
        <v>3.25</v>
      </c>
      <c r="Y2866" s="203">
        <v>3.75</v>
      </c>
      <c r="Z2866" s="203">
        <v>3.99</v>
      </c>
      <c r="AA2866" s="203">
        <v>4.53</v>
      </c>
      <c r="AB2866" s="203">
        <v>4.51</v>
      </c>
      <c r="AC2866" s="203">
        <v>4.26</v>
      </c>
      <c r="AD2866" s="203">
        <v>3.52</v>
      </c>
      <c r="AE2866" s="203">
        <v>3.07</v>
      </c>
      <c r="AF2866" s="203">
        <v>2.71</v>
      </c>
      <c r="AG2866" s="179">
        <v>2.13631155681515</v>
      </c>
      <c r="AH2866" s="179">
        <v>2.37835670857254</v>
      </c>
      <c r="AI2866" s="179">
        <v>2.90454182108858</v>
      </c>
      <c r="AJ2866" s="179">
        <v>3.42020323135431</v>
      </c>
      <c r="AK2866" s="179">
        <v>3.94638834387036</v>
      </c>
      <c r="AL2866" s="179">
        <v>4.19895719787806</v>
      </c>
      <c r="AM2866" s="179">
        <v>4.76723711939539</v>
      </c>
      <c r="AN2866" s="179">
        <v>4.74618971489475</v>
      </c>
      <c r="AO2866" s="179">
        <v>4.48309715863673</v>
      </c>
      <c r="AP2866" s="179">
        <v>3.70434319211298</v>
      </c>
      <c r="AQ2866" s="179">
        <v>3.23077659084853</v>
      </c>
      <c r="AR2866" s="179">
        <v>2.85192330983698</v>
      </c>
      <c r="AS2866" s="177">
        <v>0.8</v>
      </c>
      <c r="AT2866" s="180">
        <v>1.13925006504344</v>
      </c>
      <c r="AU2866" s="181">
        <v>2859</v>
      </c>
    </row>
    <row r="2867" customHeight="1" spans="1:47">
      <c r="A2867" s="184" t="s">
        <v>3170</v>
      </c>
      <c r="B2867" s="185" t="s">
        <v>3247</v>
      </c>
      <c r="C2867" s="167" t="s">
        <v>3254</v>
      </c>
      <c r="D2867" s="186">
        <v>0</v>
      </c>
      <c r="E2867" s="186">
        <v>0.75</v>
      </c>
      <c r="F2867" s="186" t="s">
        <v>160</v>
      </c>
      <c r="G2867" s="186" t="s">
        <v>160</v>
      </c>
      <c r="H2867" s="186" t="s">
        <v>160</v>
      </c>
      <c r="I2867" s="186" t="s">
        <v>160</v>
      </c>
      <c r="J2867" s="186" t="s">
        <v>160</v>
      </c>
      <c r="K2867" s="186" t="s">
        <v>160</v>
      </c>
      <c r="L2867" s="171">
        <v>0.414</v>
      </c>
      <c r="M2867" s="172">
        <v>105</v>
      </c>
      <c r="N2867" s="173">
        <v>109.23</v>
      </c>
      <c r="O2867" s="173">
        <v>24.65</v>
      </c>
      <c r="Q2867" s="175">
        <v>23.85</v>
      </c>
      <c r="S2867" s="174">
        <f t="shared" si="88"/>
        <v>0.990792</v>
      </c>
      <c r="T2867" s="177">
        <f t="shared" si="89"/>
        <v>-1</v>
      </c>
      <c r="U2867" s="203">
        <v>2.03</v>
      </c>
      <c r="V2867" s="203">
        <v>2.26</v>
      </c>
      <c r="W2867" s="203">
        <v>2.76</v>
      </c>
      <c r="X2867" s="203">
        <v>3.25</v>
      </c>
      <c r="Y2867" s="203">
        <v>3.75</v>
      </c>
      <c r="Z2867" s="203">
        <v>3.99</v>
      </c>
      <c r="AA2867" s="203">
        <v>4.53</v>
      </c>
      <c r="AB2867" s="203">
        <v>4.51</v>
      </c>
      <c r="AC2867" s="203">
        <v>4.26</v>
      </c>
      <c r="AD2867" s="203">
        <v>3.52</v>
      </c>
      <c r="AE2867" s="203">
        <v>3.07</v>
      </c>
      <c r="AF2867" s="203">
        <v>2.71</v>
      </c>
      <c r="AG2867" s="179">
        <v>2.14198281778617</v>
      </c>
      <c r="AH2867" s="179">
        <v>2.3846705262053</v>
      </c>
      <c r="AI2867" s="179">
        <v>2.91225250102948</v>
      </c>
      <c r="AJ2867" s="179">
        <v>3.42928283635718</v>
      </c>
      <c r="AK2867" s="179">
        <v>3.95686481118136</v>
      </c>
      <c r="AL2867" s="179">
        <v>4.21010415909696</v>
      </c>
      <c r="AM2867" s="179">
        <v>4.77989269190708</v>
      </c>
      <c r="AN2867" s="179">
        <v>4.75878941291411</v>
      </c>
      <c r="AO2867" s="179">
        <v>4.49499842550202</v>
      </c>
      <c r="AP2867" s="179">
        <v>3.71417710276223</v>
      </c>
      <c r="AQ2867" s="179">
        <v>3.23935332542047</v>
      </c>
      <c r="AR2867" s="179">
        <v>2.85949430354706</v>
      </c>
      <c r="AS2867" s="177">
        <v>0.8</v>
      </c>
      <c r="AT2867" s="180">
        <v>1.13465435570079</v>
      </c>
      <c r="AU2867" s="181">
        <v>2860</v>
      </c>
    </row>
    <row r="2868" customHeight="1" spans="1:47">
      <c r="A2868" s="184" t="s">
        <v>3170</v>
      </c>
      <c r="B2868" s="185" t="s">
        <v>3247</v>
      </c>
      <c r="C2868" s="167" t="s">
        <v>3255</v>
      </c>
      <c r="D2868" s="186">
        <v>0</v>
      </c>
      <c r="E2868" s="186">
        <v>0.75</v>
      </c>
      <c r="F2868" s="186" t="s">
        <v>160</v>
      </c>
      <c r="G2868" s="186" t="s">
        <v>160</v>
      </c>
      <c r="H2868" s="186" t="s">
        <v>160</v>
      </c>
      <c r="I2868" s="186" t="s">
        <v>160</v>
      </c>
      <c r="J2868" s="186" t="s">
        <v>160</v>
      </c>
      <c r="K2868" s="186" t="s">
        <v>160</v>
      </c>
      <c r="L2868" s="171">
        <v>0.414</v>
      </c>
      <c r="M2868" s="172">
        <v>97</v>
      </c>
      <c r="N2868" s="173">
        <v>109.73</v>
      </c>
      <c r="O2868" s="173">
        <v>24.48</v>
      </c>
      <c r="Q2868" s="175">
        <v>23.68</v>
      </c>
      <c r="S2868" s="174">
        <f t="shared" si="88"/>
        <v>0.990792</v>
      </c>
      <c r="T2868" s="177">
        <f t="shared" si="89"/>
        <v>-1</v>
      </c>
      <c r="U2868" s="203">
        <v>2.03</v>
      </c>
      <c r="V2868" s="203">
        <v>2.26</v>
      </c>
      <c r="W2868" s="203">
        <v>2.76</v>
      </c>
      <c r="X2868" s="203">
        <v>3.25</v>
      </c>
      <c r="Y2868" s="203">
        <v>3.75</v>
      </c>
      <c r="Z2868" s="203">
        <v>3.99</v>
      </c>
      <c r="AA2868" s="203">
        <v>4.53</v>
      </c>
      <c r="AB2868" s="203">
        <v>4.51</v>
      </c>
      <c r="AC2868" s="203">
        <v>4.26</v>
      </c>
      <c r="AD2868" s="203">
        <v>3.52</v>
      </c>
      <c r="AE2868" s="203">
        <v>3.07</v>
      </c>
      <c r="AF2868" s="203">
        <v>2.71</v>
      </c>
      <c r="AG2868" s="179">
        <v>2.13945861492624</v>
      </c>
      <c r="AH2868" s="179">
        <v>2.38186032991788</v>
      </c>
      <c r="AI2868" s="179">
        <v>2.90882057989972</v>
      </c>
      <c r="AJ2868" s="179">
        <v>3.42524162488191</v>
      </c>
      <c r="AK2868" s="179">
        <v>3.95220187486374</v>
      </c>
      <c r="AL2868" s="179">
        <v>4.20514279485502</v>
      </c>
      <c r="AM2868" s="179">
        <v>4.7742598648354</v>
      </c>
      <c r="AN2868" s="179">
        <v>4.75318145483613</v>
      </c>
      <c r="AO2868" s="179">
        <v>4.48970132984521</v>
      </c>
      <c r="AP2868" s="179">
        <v>3.7098001598721</v>
      </c>
      <c r="AQ2868" s="179">
        <v>3.23553593488845</v>
      </c>
      <c r="AR2868" s="179">
        <v>2.85612455490153</v>
      </c>
      <c r="AS2868" s="177">
        <v>0.8</v>
      </c>
      <c r="AT2868" s="180">
        <v>1.13465435570079</v>
      </c>
      <c r="AU2868" s="181">
        <v>2861</v>
      </c>
    </row>
    <row r="2869" customHeight="1" spans="1:47">
      <c r="A2869" s="184" t="s">
        <v>3170</v>
      </c>
      <c r="B2869" s="185" t="s">
        <v>3247</v>
      </c>
      <c r="C2869" s="167" t="s">
        <v>3256</v>
      </c>
      <c r="D2869" s="186">
        <v>0</v>
      </c>
      <c r="E2869" s="186">
        <v>0.75</v>
      </c>
      <c r="F2869" s="186" t="s">
        <v>160</v>
      </c>
      <c r="G2869" s="186" t="s">
        <v>160</v>
      </c>
      <c r="H2869" s="186" t="s">
        <v>160</v>
      </c>
      <c r="I2869" s="186" t="s">
        <v>160</v>
      </c>
      <c r="J2869" s="186" t="s">
        <v>160</v>
      </c>
      <c r="K2869" s="186" t="s">
        <v>160</v>
      </c>
      <c r="L2869" s="171">
        <v>0.414</v>
      </c>
      <c r="M2869" s="172">
        <v>114</v>
      </c>
      <c r="N2869" s="173">
        <v>109.4</v>
      </c>
      <c r="O2869" s="173">
        <v>25.23</v>
      </c>
      <c r="Q2869" s="175">
        <v>23.63</v>
      </c>
      <c r="S2869" s="174">
        <f t="shared" si="88"/>
        <v>0.934072</v>
      </c>
      <c r="T2869" s="177">
        <f t="shared" si="89"/>
        <v>-1</v>
      </c>
      <c r="U2869" s="203">
        <v>1.85</v>
      </c>
      <c r="V2869" s="203">
        <v>2.16</v>
      </c>
      <c r="W2869" s="203">
        <v>2.62</v>
      </c>
      <c r="X2869" s="203">
        <v>3.23</v>
      </c>
      <c r="Y2869" s="203">
        <v>3.57</v>
      </c>
      <c r="Z2869" s="203">
        <v>3.78</v>
      </c>
      <c r="AA2869" s="203">
        <v>4.37</v>
      </c>
      <c r="AB2869" s="203">
        <v>4.31</v>
      </c>
      <c r="AC2869" s="203">
        <v>3.98</v>
      </c>
      <c r="AD2869" s="203">
        <v>3.12</v>
      </c>
      <c r="AE2869" s="203">
        <v>2.86</v>
      </c>
      <c r="AF2869" s="203">
        <v>2.47</v>
      </c>
      <c r="AG2869" s="179">
        <v>1.94826822771692</v>
      </c>
      <c r="AH2869" s="179">
        <v>2.27473479560462</v>
      </c>
      <c r="AI2869" s="179">
        <v>2.75916905763153</v>
      </c>
      <c r="AJ2869" s="179">
        <v>3.40157101379765</v>
      </c>
      <c r="AK2869" s="179">
        <v>3.75963112051319</v>
      </c>
      <c r="AL2869" s="179">
        <v>3.98078589230809</v>
      </c>
      <c r="AM2869" s="179">
        <v>4.60212548925564</v>
      </c>
      <c r="AN2869" s="179">
        <v>4.53893841159996</v>
      </c>
      <c r="AO2869" s="179">
        <v>4.1914094844937</v>
      </c>
      <c r="AP2869" s="179">
        <v>3.28572803809556</v>
      </c>
      <c r="AQ2869" s="179">
        <v>3.01191736825427</v>
      </c>
      <c r="AR2869" s="179">
        <v>2.60120136349232</v>
      </c>
      <c r="AS2869" s="177">
        <v>0.8</v>
      </c>
      <c r="AT2869" s="180">
        <v>1.12680594877371</v>
      </c>
      <c r="AU2869" s="181">
        <v>2862</v>
      </c>
    </row>
    <row r="2870" customHeight="1" spans="1:47">
      <c r="A2870" s="184" t="s">
        <v>3170</v>
      </c>
      <c r="B2870" s="185" t="s">
        <v>3247</v>
      </c>
      <c r="C2870" s="167" t="s">
        <v>3257</v>
      </c>
      <c r="D2870" s="186">
        <v>0</v>
      </c>
      <c r="E2870" s="186">
        <v>0.75</v>
      </c>
      <c r="F2870" s="186" t="s">
        <v>160</v>
      </c>
      <c r="G2870" s="186" t="s">
        <v>160</v>
      </c>
      <c r="H2870" s="186" t="s">
        <v>160</v>
      </c>
      <c r="I2870" s="186" t="s">
        <v>160</v>
      </c>
      <c r="J2870" s="186" t="s">
        <v>160</v>
      </c>
      <c r="K2870" s="186" t="s">
        <v>160</v>
      </c>
      <c r="L2870" s="171">
        <v>0.414</v>
      </c>
      <c r="M2870" s="172">
        <v>117</v>
      </c>
      <c r="N2870" s="173">
        <v>109.25</v>
      </c>
      <c r="O2870" s="173">
        <v>25.07</v>
      </c>
      <c r="Q2870" s="175">
        <v>23.47</v>
      </c>
      <c r="S2870" s="174">
        <f t="shared" si="88"/>
        <v>0.934072</v>
      </c>
      <c r="T2870" s="177">
        <f t="shared" si="89"/>
        <v>-1</v>
      </c>
      <c r="U2870" s="203">
        <v>1.85</v>
      </c>
      <c r="V2870" s="203">
        <v>2.16</v>
      </c>
      <c r="W2870" s="203">
        <v>2.62</v>
      </c>
      <c r="X2870" s="203">
        <v>3.23</v>
      </c>
      <c r="Y2870" s="203">
        <v>3.57</v>
      </c>
      <c r="Z2870" s="203">
        <v>3.78</v>
      </c>
      <c r="AA2870" s="203">
        <v>4.37</v>
      </c>
      <c r="AB2870" s="203">
        <v>4.31</v>
      </c>
      <c r="AC2870" s="203">
        <v>3.98</v>
      </c>
      <c r="AD2870" s="203">
        <v>3.12</v>
      </c>
      <c r="AE2870" s="203">
        <v>2.86</v>
      </c>
      <c r="AF2870" s="203">
        <v>2.47</v>
      </c>
      <c r="AG2870" s="179">
        <v>1.94631934154969</v>
      </c>
      <c r="AH2870" s="179">
        <v>2.27245933932288</v>
      </c>
      <c r="AI2870" s="179">
        <v>2.75640901343794</v>
      </c>
      <c r="AJ2870" s="179">
        <v>3.39816836389486</v>
      </c>
      <c r="AK2870" s="179">
        <v>3.75587029693642</v>
      </c>
      <c r="AL2870" s="179">
        <v>3.97680384381504</v>
      </c>
      <c r="AM2870" s="179">
        <v>4.59752190409305</v>
      </c>
      <c r="AN2870" s="179">
        <v>4.5343980335563</v>
      </c>
      <c r="AO2870" s="179">
        <v>4.18721674560419</v>
      </c>
      <c r="AP2870" s="179">
        <v>3.28244126791082</v>
      </c>
      <c r="AQ2870" s="179">
        <v>3.00890449558492</v>
      </c>
      <c r="AR2870" s="179">
        <v>2.59859933709607</v>
      </c>
      <c r="AS2870" s="177">
        <v>0.8</v>
      </c>
      <c r="AT2870" s="180">
        <v>1.12369630223908</v>
      </c>
      <c r="AU2870" s="181">
        <v>2863</v>
      </c>
    </row>
    <row r="2871" customHeight="1" spans="1:47">
      <c r="A2871" s="184" t="s">
        <v>3170</v>
      </c>
      <c r="B2871" s="185" t="s">
        <v>3247</v>
      </c>
      <c r="C2871" s="167" t="s">
        <v>3258</v>
      </c>
      <c r="D2871" s="186">
        <v>0</v>
      </c>
      <c r="E2871" s="186">
        <v>0.75</v>
      </c>
      <c r="F2871" s="186" t="s">
        <v>160</v>
      </c>
      <c r="G2871" s="186" t="s">
        <v>160</v>
      </c>
      <c r="H2871" s="186" t="s">
        <v>160</v>
      </c>
      <c r="I2871" s="186" t="s">
        <v>160</v>
      </c>
      <c r="J2871" s="186" t="s">
        <v>160</v>
      </c>
      <c r="K2871" s="186" t="s">
        <v>160</v>
      </c>
      <c r="L2871" s="171">
        <v>0.414</v>
      </c>
      <c r="M2871" s="172">
        <v>182</v>
      </c>
      <c r="N2871" s="173">
        <v>109.6</v>
      </c>
      <c r="O2871" s="173">
        <v>25.78</v>
      </c>
      <c r="Q2871" s="175">
        <v>24.28</v>
      </c>
      <c r="S2871" s="174">
        <f t="shared" si="88"/>
        <v>0.934072</v>
      </c>
      <c r="T2871" s="177">
        <f t="shared" si="89"/>
        <v>-1</v>
      </c>
      <c r="U2871" s="203">
        <v>1.85</v>
      </c>
      <c r="V2871" s="203">
        <v>2.16</v>
      </c>
      <c r="W2871" s="203">
        <v>2.62</v>
      </c>
      <c r="X2871" s="203">
        <v>3.23</v>
      </c>
      <c r="Y2871" s="203">
        <v>3.57</v>
      </c>
      <c r="Z2871" s="203">
        <v>3.78</v>
      </c>
      <c r="AA2871" s="203">
        <v>4.37</v>
      </c>
      <c r="AB2871" s="203">
        <v>4.31</v>
      </c>
      <c r="AC2871" s="203">
        <v>3.98</v>
      </c>
      <c r="AD2871" s="203">
        <v>3.12</v>
      </c>
      <c r="AE2871" s="203">
        <v>2.86</v>
      </c>
      <c r="AF2871" s="203">
        <v>2.47</v>
      </c>
      <c r="AG2871" s="179">
        <v>1.95506556239776</v>
      </c>
      <c r="AH2871" s="179">
        <v>2.28267114312387</v>
      </c>
      <c r="AI2871" s="179">
        <v>2.76879555323358</v>
      </c>
      <c r="AJ2871" s="179">
        <v>3.4134387927269</v>
      </c>
      <c r="AK2871" s="179">
        <v>3.77274813932973</v>
      </c>
      <c r="AL2871" s="179">
        <v>3.99467450046677</v>
      </c>
      <c r="AM2871" s="179">
        <v>4.61818189604227</v>
      </c>
      <c r="AN2871" s="179">
        <v>4.55477436428883</v>
      </c>
      <c r="AO2871" s="179">
        <v>4.20603293964491</v>
      </c>
      <c r="AP2871" s="179">
        <v>3.29719165117892</v>
      </c>
      <c r="AQ2871" s="179">
        <v>3.02242568024735</v>
      </c>
      <c r="AR2871" s="179">
        <v>2.61027672384998</v>
      </c>
      <c r="AS2871" s="177">
        <v>0.8</v>
      </c>
      <c r="AT2871" s="180">
        <v>1.13030037838484</v>
      </c>
      <c r="AU2871" s="181">
        <v>2864</v>
      </c>
    </row>
    <row r="2872" customHeight="1" spans="1:47">
      <c r="A2872" s="184" t="s">
        <v>3170</v>
      </c>
      <c r="B2872" s="185" t="s">
        <v>3259</v>
      </c>
      <c r="C2872" s="167" t="s">
        <v>3260</v>
      </c>
      <c r="D2872" s="186">
        <v>0</v>
      </c>
      <c r="E2872" s="186">
        <v>0.75</v>
      </c>
      <c r="F2872" s="186" t="s">
        <v>160</v>
      </c>
      <c r="G2872" s="186" t="s">
        <v>160</v>
      </c>
      <c r="H2872" s="186" t="s">
        <v>160</v>
      </c>
      <c r="I2872" s="186" t="s">
        <v>160</v>
      </c>
      <c r="J2872" s="186" t="s">
        <v>160</v>
      </c>
      <c r="K2872" s="186" t="s">
        <v>160</v>
      </c>
      <c r="L2872" s="171">
        <v>0.414</v>
      </c>
      <c r="M2872" s="172">
        <v>195</v>
      </c>
      <c r="N2872" s="173">
        <v>108.07</v>
      </c>
      <c r="O2872" s="173">
        <v>24.7</v>
      </c>
      <c r="Q2872" s="175">
        <v>19.6</v>
      </c>
      <c r="S2872" s="174">
        <f t="shared" si="88"/>
        <v>0.986904</v>
      </c>
      <c r="T2872" s="177">
        <f t="shared" si="89"/>
        <v>-1</v>
      </c>
      <c r="U2872" s="203">
        <v>2.04</v>
      </c>
      <c r="V2872" s="203">
        <v>2.36</v>
      </c>
      <c r="W2872" s="203">
        <v>2.97</v>
      </c>
      <c r="X2872" s="203">
        <v>3.49</v>
      </c>
      <c r="Y2872" s="203">
        <v>3.85</v>
      </c>
      <c r="Z2872" s="203">
        <v>3.96</v>
      </c>
      <c r="AA2872" s="203">
        <v>4.37</v>
      </c>
      <c r="AB2872" s="203">
        <v>4.41</v>
      </c>
      <c r="AC2872" s="203">
        <v>4.09</v>
      </c>
      <c r="AD2872" s="203">
        <v>3.37</v>
      </c>
      <c r="AE2872" s="203">
        <v>2.94</v>
      </c>
      <c r="AF2872" s="203">
        <v>2.64</v>
      </c>
      <c r="AG2872" s="179">
        <v>2.10411225407942</v>
      </c>
      <c r="AH2872" s="179">
        <v>2.43416907824875</v>
      </c>
      <c r="AI2872" s="179">
        <v>3.06333989932151</v>
      </c>
      <c r="AJ2872" s="179">
        <v>3.59968223859666</v>
      </c>
      <c r="AK2872" s="179">
        <v>3.97099616578715</v>
      </c>
      <c r="AL2872" s="179">
        <v>4.08445319909535</v>
      </c>
      <c r="AM2872" s="179">
        <v>4.5073385050623</v>
      </c>
      <c r="AN2872" s="179">
        <v>4.54859560808346</v>
      </c>
      <c r="AO2872" s="179">
        <v>4.21853878391414</v>
      </c>
      <c r="AP2872" s="179">
        <v>3.47591092953317</v>
      </c>
      <c r="AQ2872" s="179">
        <v>3.03239707205564</v>
      </c>
      <c r="AR2872" s="179">
        <v>2.7229687993969</v>
      </c>
      <c r="AS2872" s="177">
        <v>0.8</v>
      </c>
      <c r="AT2872" s="180">
        <v>1.1208518707607</v>
      </c>
      <c r="AU2872" s="181">
        <v>2865</v>
      </c>
    </row>
    <row r="2873" customHeight="1" spans="1:47">
      <c r="A2873" s="184" t="s">
        <v>3170</v>
      </c>
      <c r="B2873" s="185" t="s">
        <v>3259</v>
      </c>
      <c r="C2873" s="167" t="s">
        <v>3261</v>
      </c>
      <c r="D2873" s="186">
        <v>0</v>
      </c>
      <c r="E2873" s="186">
        <v>0.75</v>
      </c>
      <c r="F2873" s="186" t="s">
        <v>160</v>
      </c>
      <c r="G2873" s="186" t="s">
        <v>160</v>
      </c>
      <c r="H2873" s="186" t="s">
        <v>160</v>
      </c>
      <c r="I2873" s="186" t="s">
        <v>160</v>
      </c>
      <c r="J2873" s="186" t="s">
        <v>160</v>
      </c>
      <c r="K2873" s="186" t="s">
        <v>160</v>
      </c>
      <c r="L2873" s="171">
        <v>0.414</v>
      </c>
      <c r="M2873" s="172">
        <v>245</v>
      </c>
      <c r="N2873" s="173">
        <v>108.05</v>
      </c>
      <c r="O2873" s="173">
        <v>24.7</v>
      </c>
      <c r="Q2873" s="175">
        <v>19.6</v>
      </c>
      <c r="S2873" s="174">
        <f t="shared" si="88"/>
        <v>0.986904</v>
      </c>
      <c r="T2873" s="177">
        <f t="shared" si="89"/>
        <v>-1</v>
      </c>
      <c r="U2873" s="203">
        <v>2.04</v>
      </c>
      <c r="V2873" s="203">
        <v>2.36</v>
      </c>
      <c r="W2873" s="203">
        <v>2.97</v>
      </c>
      <c r="X2873" s="203">
        <v>3.49</v>
      </c>
      <c r="Y2873" s="203">
        <v>3.85</v>
      </c>
      <c r="Z2873" s="203">
        <v>3.96</v>
      </c>
      <c r="AA2873" s="203">
        <v>4.37</v>
      </c>
      <c r="AB2873" s="203">
        <v>4.41</v>
      </c>
      <c r="AC2873" s="203">
        <v>4.09</v>
      </c>
      <c r="AD2873" s="203">
        <v>3.37</v>
      </c>
      <c r="AE2873" s="203">
        <v>2.94</v>
      </c>
      <c r="AF2873" s="203">
        <v>2.64</v>
      </c>
      <c r="AG2873" s="179">
        <v>2.10411225407942</v>
      </c>
      <c r="AH2873" s="179">
        <v>2.43416907824875</v>
      </c>
      <c r="AI2873" s="179">
        <v>3.06333989932151</v>
      </c>
      <c r="AJ2873" s="179">
        <v>3.59968223859666</v>
      </c>
      <c r="AK2873" s="179">
        <v>3.97099616578715</v>
      </c>
      <c r="AL2873" s="179">
        <v>4.08445319909535</v>
      </c>
      <c r="AM2873" s="179">
        <v>4.5073385050623</v>
      </c>
      <c r="AN2873" s="179">
        <v>4.54859560808346</v>
      </c>
      <c r="AO2873" s="179">
        <v>4.21853878391414</v>
      </c>
      <c r="AP2873" s="179">
        <v>3.47591092953317</v>
      </c>
      <c r="AQ2873" s="179">
        <v>3.03239707205564</v>
      </c>
      <c r="AR2873" s="179">
        <v>2.7229687993969</v>
      </c>
      <c r="AS2873" s="177">
        <v>0.8</v>
      </c>
      <c r="AT2873" s="180">
        <v>1.1208518707607</v>
      </c>
      <c r="AU2873" s="181">
        <v>2866</v>
      </c>
    </row>
    <row r="2874" customHeight="1" spans="1:47">
      <c r="A2874" s="184" t="s">
        <v>3170</v>
      </c>
      <c r="B2874" s="185" t="s">
        <v>3259</v>
      </c>
      <c r="C2874" s="167" t="s">
        <v>3262</v>
      </c>
      <c r="D2874" s="186">
        <v>0</v>
      </c>
      <c r="E2874" s="186">
        <v>0.75</v>
      </c>
      <c r="F2874" s="186" t="s">
        <v>160</v>
      </c>
      <c r="G2874" s="186" t="s">
        <v>160</v>
      </c>
      <c r="H2874" s="186" t="s">
        <v>160</v>
      </c>
      <c r="I2874" s="186" t="s">
        <v>160</v>
      </c>
      <c r="J2874" s="186" t="s">
        <v>160</v>
      </c>
      <c r="K2874" s="186" t="s">
        <v>160</v>
      </c>
      <c r="L2874" s="171">
        <v>0.414</v>
      </c>
      <c r="M2874" s="172">
        <v>684</v>
      </c>
      <c r="N2874" s="173">
        <v>107.53</v>
      </c>
      <c r="O2874" s="173">
        <v>24.98</v>
      </c>
      <c r="Q2874" s="175">
        <v>17.68</v>
      </c>
      <c r="S2874" s="174">
        <f t="shared" si="88"/>
        <v>1.017104</v>
      </c>
      <c r="T2874" s="177">
        <f t="shared" si="89"/>
        <v>-1</v>
      </c>
      <c r="U2874" s="203">
        <v>2.18</v>
      </c>
      <c r="V2874" s="203">
        <v>2.56</v>
      </c>
      <c r="W2874" s="203">
        <v>3.28</v>
      </c>
      <c r="X2874" s="203">
        <v>3.86</v>
      </c>
      <c r="Y2874" s="203">
        <v>4.1</v>
      </c>
      <c r="Z2874" s="203">
        <v>4.1</v>
      </c>
      <c r="AA2874" s="203">
        <v>4.38</v>
      </c>
      <c r="AB2874" s="203">
        <v>4.42</v>
      </c>
      <c r="AC2874" s="203">
        <v>4</v>
      </c>
      <c r="AD2874" s="203">
        <v>3.3</v>
      </c>
      <c r="AE2874" s="203">
        <v>2.92</v>
      </c>
      <c r="AF2874" s="203">
        <v>2.64</v>
      </c>
      <c r="AG2874" s="179">
        <v>2.23094291242587</v>
      </c>
      <c r="AH2874" s="179">
        <v>2.61982286963772</v>
      </c>
      <c r="AI2874" s="179">
        <v>3.35664805172332</v>
      </c>
      <c r="AJ2874" s="179">
        <v>3.95020167062562</v>
      </c>
      <c r="AK2874" s="179">
        <v>4.19581006465416</v>
      </c>
      <c r="AL2874" s="179">
        <v>4.19581006465416</v>
      </c>
      <c r="AM2874" s="179">
        <v>4.48235319102078</v>
      </c>
      <c r="AN2874" s="179">
        <v>4.52328792335887</v>
      </c>
      <c r="AO2874" s="179">
        <v>4.09347323380893</v>
      </c>
      <c r="AP2874" s="179">
        <v>3.37711541789237</v>
      </c>
      <c r="AQ2874" s="179">
        <v>2.98823546068052</v>
      </c>
      <c r="AR2874" s="179">
        <v>2.7016923343139</v>
      </c>
      <c r="AS2874" s="177">
        <v>0.8</v>
      </c>
      <c r="AT2874" s="180">
        <v>1.07829356238274</v>
      </c>
      <c r="AU2874" s="181">
        <v>2867</v>
      </c>
    </row>
    <row r="2875" customHeight="1" spans="1:47">
      <c r="A2875" s="184" t="s">
        <v>3170</v>
      </c>
      <c r="B2875" s="185" t="s">
        <v>3259</v>
      </c>
      <c r="C2875" s="167" t="s">
        <v>3263</v>
      </c>
      <c r="D2875" s="186">
        <v>0</v>
      </c>
      <c r="E2875" s="186">
        <v>0.75</v>
      </c>
      <c r="F2875" s="186" t="s">
        <v>160</v>
      </c>
      <c r="G2875" s="186" t="s">
        <v>160</v>
      </c>
      <c r="H2875" s="186" t="s">
        <v>160</v>
      </c>
      <c r="I2875" s="186" t="s">
        <v>160</v>
      </c>
      <c r="J2875" s="186" t="s">
        <v>160</v>
      </c>
      <c r="K2875" s="186" t="s">
        <v>160</v>
      </c>
      <c r="L2875" s="171">
        <v>0.414</v>
      </c>
      <c r="M2875" s="172">
        <v>303</v>
      </c>
      <c r="N2875" s="173">
        <v>107.17</v>
      </c>
      <c r="O2875" s="173">
        <v>25</v>
      </c>
      <c r="Q2875" s="175">
        <v>16.2</v>
      </c>
      <c r="S2875" s="174">
        <f t="shared" si="88"/>
        <v>0.978032</v>
      </c>
      <c r="T2875" s="177">
        <f t="shared" si="89"/>
        <v>-1</v>
      </c>
      <c r="U2875" s="203">
        <v>2.07</v>
      </c>
      <c r="V2875" s="203">
        <v>2.49</v>
      </c>
      <c r="W2875" s="203">
        <v>3.14</v>
      </c>
      <c r="X2875" s="203">
        <v>3.8</v>
      </c>
      <c r="Y2875" s="203">
        <v>4.02</v>
      </c>
      <c r="Z2875" s="203">
        <v>3.97</v>
      </c>
      <c r="AA2875" s="203">
        <v>4.4</v>
      </c>
      <c r="AB2875" s="203">
        <v>4.33</v>
      </c>
      <c r="AC2875" s="203">
        <v>3.86</v>
      </c>
      <c r="AD2875" s="203">
        <v>3</v>
      </c>
      <c r="AE2875" s="203">
        <v>2.7</v>
      </c>
      <c r="AF2875" s="203">
        <v>2.36</v>
      </c>
      <c r="AG2875" s="179">
        <v>2.10687781176894</v>
      </c>
      <c r="AH2875" s="179">
        <v>2.53436026633075</v>
      </c>
      <c r="AI2875" s="179">
        <v>3.19594025553356</v>
      </c>
      <c r="AJ2875" s="179">
        <v>3.86769839841641</v>
      </c>
      <c r="AK2875" s="179">
        <v>4.09161777937736</v>
      </c>
      <c r="AL2875" s="179">
        <v>4.04072701097715</v>
      </c>
      <c r="AM2875" s="179">
        <v>4.478387619219</v>
      </c>
      <c r="AN2875" s="179">
        <v>4.4071405434587</v>
      </c>
      <c r="AO2875" s="179">
        <v>3.92876732049667</v>
      </c>
      <c r="AP2875" s="179">
        <v>3.05344610401296</v>
      </c>
      <c r="AQ2875" s="179">
        <v>2.74810149361166</v>
      </c>
      <c r="AR2875" s="179">
        <v>2.40204426849019</v>
      </c>
      <c r="AS2875" s="177">
        <v>0.8</v>
      </c>
      <c r="AT2875" s="180">
        <v>1.07829356238274</v>
      </c>
      <c r="AU2875" s="181">
        <v>2868</v>
      </c>
    </row>
    <row r="2876" customHeight="1" spans="1:47">
      <c r="A2876" s="184" t="s">
        <v>3170</v>
      </c>
      <c r="B2876" s="185" t="s">
        <v>3259</v>
      </c>
      <c r="C2876" s="167" t="s">
        <v>3264</v>
      </c>
      <c r="D2876" s="186">
        <v>0</v>
      </c>
      <c r="E2876" s="186">
        <v>0.75</v>
      </c>
      <c r="F2876" s="186" t="s">
        <v>160</v>
      </c>
      <c r="G2876" s="186" t="s">
        <v>160</v>
      </c>
      <c r="H2876" s="186" t="s">
        <v>160</v>
      </c>
      <c r="I2876" s="186" t="s">
        <v>160</v>
      </c>
      <c r="J2876" s="186" t="s">
        <v>160</v>
      </c>
      <c r="K2876" s="186" t="s">
        <v>160</v>
      </c>
      <c r="L2876" s="171">
        <v>0.414</v>
      </c>
      <c r="M2876" s="172">
        <v>483</v>
      </c>
      <c r="N2876" s="173">
        <v>107.05</v>
      </c>
      <c r="O2876" s="173">
        <v>24.55</v>
      </c>
      <c r="Q2876" s="175">
        <v>17.15</v>
      </c>
      <c r="S2876" s="174">
        <f t="shared" si="88"/>
        <v>1.017104</v>
      </c>
      <c r="T2876" s="177">
        <f t="shared" si="89"/>
        <v>-1</v>
      </c>
      <c r="U2876" s="203">
        <v>2.18</v>
      </c>
      <c r="V2876" s="203">
        <v>2.56</v>
      </c>
      <c r="W2876" s="203">
        <v>3.28</v>
      </c>
      <c r="X2876" s="203">
        <v>3.86</v>
      </c>
      <c r="Y2876" s="203">
        <v>4.1</v>
      </c>
      <c r="Z2876" s="203">
        <v>4.1</v>
      </c>
      <c r="AA2876" s="203">
        <v>4.38</v>
      </c>
      <c r="AB2876" s="203">
        <v>4.42</v>
      </c>
      <c r="AC2876" s="203">
        <v>4</v>
      </c>
      <c r="AD2876" s="203">
        <v>3.3</v>
      </c>
      <c r="AE2876" s="203">
        <v>2.92</v>
      </c>
      <c r="AF2876" s="203">
        <v>2.64</v>
      </c>
      <c r="AG2876" s="179">
        <v>2.22675911214586</v>
      </c>
      <c r="AH2876" s="179">
        <v>2.61490978307036</v>
      </c>
      <c r="AI2876" s="179">
        <v>3.3503531595589</v>
      </c>
      <c r="AJ2876" s="179">
        <v>3.94279365728578</v>
      </c>
      <c r="AK2876" s="179">
        <v>4.18794144944863</v>
      </c>
      <c r="AL2876" s="179">
        <v>4.18794144944863</v>
      </c>
      <c r="AM2876" s="179">
        <v>4.47394720697195</v>
      </c>
      <c r="AN2876" s="179">
        <v>4.51480517233243</v>
      </c>
      <c r="AO2876" s="179">
        <v>4.08579653604744</v>
      </c>
      <c r="AP2876" s="179">
        <v>3.37078214223914</v>
      </c>
      <c r="AQ2876" s="179">
        <v>2.98263147131463</v>
      </c>
      <c r="AR2876" s="179">
        <v>2.69662571379131</v>
      </c>
      <c r="AS2876" s="177">
        <v>0.8</v>
      </c>
      <c r="AT2876" s="180">
        <v>1.07212310370181</v>
      </c>
      <c r="AU2876" s="181">
        <v>2869</v>
      </c>
    </row>
    <row r="2877" customHeight="1" spans="1:47">
      <c r="A2877" s="184" t="s">
        <v>3170</v>
      </c>
      <c r="B2877" s="185" t="s">
        <v>3259</v>
      </c>
      <c r="C2877" s="167" t="s">
        <v>3265</v>
      </c>
      <c r="D2877" s="186">
        <v>0</v>
      </c>
      <c r="E2877" s="186">
        <v>0.75</v>
      </c>
      <c r="F2877" s="186" t="s">
        <v>160</v>
      </c>
      <c r="G2877" s="186" t="s">
        <v>160</v>
      </c>
      <c r="H2877" s="186" t="s">
        <v>160</v>
      </c>
      <c r="I2877" s="186" t="s">
        <v>160</v>
      </c>
      <c r="J2877" s="186" t="s">
        <v>160</v>
      </c>
      <c r="K2877" s="186" t="s">
        <v>160</v>
      </c>
      <c r="L2877" s="171">
        <v>0.414</v>
      </c>
      <c r="M2877" s="172">
        <v>368</v>
      </c>
      <c r="N2877" s="173">
        <v>107.37</v>
      </c>
      <c r="O2877" s="173">
        <v>24.52</v>
      </c>
      <c r="Q2877" s="175">
        <v>17.12</v>
      </c>
      <c r="S2877" s="174">
        <f t="shared" si="88"/>
        <v>1.017104</v>
      </c>
      <c r="T2877" s="177">
        <f t="shared" si="89"/>
        <v>-1</v>
      </c>
      <c r="U2877" s="203">
        <v>2.18</v>
      </c>
      <c r="V2877" s="203">
        <v>2.56</v>
      </c>
      <c r="W2877" s="203">
        <v>3.28</v>
      </c>
      <c r="X2877" s="203">
        <v>3.86</v>
      </c>
      <c r="Y2877" s="203">
        <v>4.1</v>
      </c>
      <c r="Z2877" s="203">
        <v>4.1</v>
      </c>
      <c r="AA2877" s="203">
        <v>4.38</v>
      </c>
      <c r="AB2877" s="203">
        <v>4.42</v>
      </c>
      <c r="AC2877" s="203">
        <v>4</v>
      </c>
      <c r="AD2877" s="203">
        <v>3.3</v>
      </c>
      <c r="AE2877" s="203">
        <v>2.92</v>
      </c>
      <c r="AF2877" s="203">
        <v>2.64</v>
      </c>
      <c r="AG2877" s="179">
        <v>2.22655335147635</v>
      </c>
      <c r="AH2877" s="179">
        <v>2.61466815586213</v>
      </c>
      <c r="AI2877" s="179">
        <v>3.35004357469836</v>
      </c>
      <c r="AJ2877" s="179">
        <v>3.94242932876087</v>
      </c>
      <c r="AK2877" s="179">
        <v>4.18755446837295</v>
      </c>
      <c r="AL2877" s="179">
        <v>4.18755446837295</v>
      </c>
      <c r="AM2877" s="179">
        <v>4.47353379792037</v>
      </c>
      <c r="AN2877" s="179">
        <v>4.51438798785572</v>
      </c>
      <c r="AO2877" s="179">
        <v>4.08541899353459</v>
      </c>
      <c r="AP2877" s="179">
        <v>3.37047066966603</v>
      </c>
      <c r="AQ2877" s="179">
        <v>2.98235586528025</v>
      </c>
      <c r="AR2877" s="179">
        <v>2.69637653573283</v>
      </c>
      <c r="AS2877" s="177">
        <v>0.8</v>
      </c>
      <c r="AT2877" s="180">
        <v>1.07930493667917</v>
      </c>
      <c r="AU2877" s="181">
        <v>2870</v>
      </c>
    </row>
    <row r="2878" customHeight="1" spans="1:47">
      <c r="A2878" s="184" t="s">
        <v>3170</v>
      </c>
      <c r="B2878" s="185" t="s">
        <v>3259</v>
      </c>
      <c r="C2878" s="167" t="s">
        <v>3266</v>
      </c>
      <c r="D2878" s="186">
        <v>0</v>
      </c>
      <c r="E2878" s="186">
        <v>0.75</v>
      </c>
      <c r="F2878" s="186" t="s">
        <v>160</v>
      </c>
      <c r="G2878" s="186" t="s">
        <v>160</v>
      </c>
      <c r="H2878" s="186" t="s">
        <v>160</v>
      </c>
      <c r="I2878" s="186" t="s">
        <v>160</v>
      </c>
      <c r="J2878" s="186" t="s">
        <v>160</v>
      </c>
      <c r="K2878" s="186" t="s">
        <v>160</v>
      </c>
      <c r="L2878" s="171">
        <v>0.414</v>
      </c>
      <c r="M2878" s="172">
        <v>332</v>
      </c>
      <c r="N2878" s="173">
        <v>108.9</v>
      </c>
      <c r="O2878" s="173">
        <v>24.78</v>
      </c>
      <c r="Q2878" s="175">
        <v>19.78</v>
      </c>
      <c r="S2878" s="174">
        <f t="shared" si="88"/>
        <v>0.986904</v>
      </c>
      <c r="T2878" s="177">
        <f t="shared" si="89"/>
        <v>-1</v>
      </c>
      <c r="U2878" s="203">
        <v>2.04</v>
      </c>
      <c r="V2878" s="203">
        <v>2.36</v>
      </c>
      <c r="W2878" s="203">
        <v>2.97</v>
      </c>
      <c r="X2878" s="203">
        <v>3.49</v>
      </c>
      <c r="Y2878" s="203">
        <v>3.85</v>
      </c>
      <c r="Z2878" s="203">
        <v>3.96</v>
      </c>
      <c r="AA2878" s="203">
        <v>4.37</v>
      </c>
      <c r="AB2878" s="203">
        <v>4.41</v>
      </c>
      <c r="AC2878" s="203">
        <v>4.09</v>
      </c>
      <c r="AD2878" s="203">
        <v>3.37</v>
      </c>
      <c r="AE2878" s="203">
        <v>2.94</v>
      </c>
      <c r="AF2878" s="203">
        <v>2.64</v>
      </c>
      <c r="AG2878" s="179">
        <v>2.1050217650349</v>
      </c>
      <c r="AH2878" s="179">
        <v>2.43522125758939</v>
      </c>
      <c r="AI2878" s="179">
        <v>3.06466404027139</v>
      </c>
      <c r="AJ2878" s="179">
        <v>3.60123821567245</v>
      </c>
      <c r="AK2878" s="179">
        <v>3.97271264479625</v>
      </c>
      <c r="AL2878" s="179">
        <v>4.08621872036186</v>
      </c>
      <c r="AM2878" s="179">
        <v>4.5092868201973</v>
      </c>
      <c r="AN2878" s="179">
        <v>4.55056175676662</v>
      </c>
      <c r="AO2878" s="179">
        <v>4.22036226421212</v>
      </c>
      <c r="AP2878" s="179">
        <v>3.47741340596451</v>
      </c>
      <c r="AQ2878" s="179">
        <v>3.03370783784441</v>
      </c>
      <c r="AR2878" s="179">
        <v>2.72414581357457</v>
      </c>
      <c r="AS2878" s="177">
        <v>0.8</v>
      </c>
      <c r="AT2878" s="180">
        <v>1.07989124061914</v>
      </c>
      <c r="AU2878" s="181">
        <v>2871</v>
      </c>
    </row>
    <row r="2879" customHeight="1" spans="1:47">
      <c r="A2879" s="184" t="s">
        <v>3170</v>
      </c>
      <c r="B2879" s="185" t="s">
        <v>3259</v>
      </c>
      <c r="C2879" s="167" t="s">
        <v>3267</v>
      </c>
      <c r="D2879" s="186">
        <v>0</v>
      </c>
      <c r="E2879" s="186">
        <v>0.75</v>
      </c>
      <c r="F2879" s="186" t="s">
        <v>160</v>
      </c>
      <c r="G2879" s="186" t="s">
        <v>160</v>
      </c>
      <c r="H2879" s="186" t="s">
        <v>160</v>
      </c>
      <c r="I2879" s="186" t="s">
        <v>160</v>
      </c>
      <c r="J2879" s="186" t="s">
        <v>160</v>
      </c>
      <c r="K2879" s="186" t="s">
        <v>160</v>
      </c>
      <c r="L2879" s="171">
        <v>0.414</v>
      </c>
      <c r="M2879" s="172">
        <v>209</v>
      </c>
      <c r="N2879" s="173">
        <v>108.25</v>
      </c>
      <c r="O2879" s="173">
        <v>24.83</v>
      </c>
      <c r="Q2879" s="175">
        <v>19.83</v>
      </c>
      <c r="S2879" s="174">
        <f t="shared" si="88"/>
        <v>0.986904</v>
      </c>
      <c r="T2879" s="177">
        <f t="shared" si="89"/>
        <v>-1</v>
      </c>
      <c r="U2879" s="203">
        <v>2.04</v>
      </c>
      <c r="V2879" s="203">
        <v>2.36</v>
      </c>
      <c r="W2879" s="203">
        <v>2.97</v>
      </c>
      <c r="X2879" s="203">
        <v>3.49</v>
      </c>
      <c r="Y2879" s="203">
        <v>3.85</v>
      </c>
      <c r="Z2879" s="203">
        <v>3.96</v>
      </c>
      <c r="AA2879" s="203">
        <v>4.37</v>
      </c>
      <c r="AB2879" s="203">
        <v>4.41</v>
      </c>
      <c r="AC2879" s="203">
        <v>4.09</v>
      </c>
      <c r="AD2879" s="203">
        <v>3.37</v>
      </c>
      <c r="AE2879" s="203">
        <v>2.94</v>
      </c>
      <c r="AF2879" s="203">
        <v>2.64</v>
      </c>
      <c r="AG2879" s="179">
        <v>2.10560054473383</v>
      </c>
      <c r="AH2879" s="179">
        <v>2.43589082626071</v>
      </c>
      <c r="AI2879" s="179">
        <v>3.06550667542132</v>
      </c>
      <c r="AJ2879" s="179">
        <v>3.60222838290249</v>
      </c>
      <c r="AK2879" s="179">
        <v>3.97380494962023</v>
      </c>
      <c r="AL2879" s="179">
        <v>4.08734223389509</v>
      </c>
      <c r="AM2879" s="179">
        <v>4.5105266571014</v>
      </c>
      <c r="AN2879" s="179">
        <v>4.55181294229226</v>
      </c>
      <c r="AO2879" s="179">
        <v>4.22152266076538</v>
      </c>
      <c r="AP2879" s="179">
        <v>3.47836952732991</v>
      </c>
      <c r="AQ2879" s="179">
        <v>3.03454196152817</v>
      </c>
      <c r="AR2879" s="179">
        <v>2.72489482259673</v>
      </c>
      <c r="AS2879" s="177">
        <v>0.8</v>
      </c>
      <c r="AT2879" s="180">
        <v>1.05877846921692</v>
      </c>
      <c r="AU2879" s="181">
        <v>2872</v>
      </c>
    </row>
    <row r="2880" customHeight="1" spans="1:47">
      <c r="A2880" s="184" t="s">
        <v>3170</v>
      </c>
      <c r="B2880" s="185" t="s">
        <v>3259</v>
      </c>
      <c r="C2880" s="167" t="s">
        <v>3268</v>
      </c>
      <c r="D2880" s="186">
        <v>0</v>
      </c>
      <c r="E2880" s="186">
        <v>0.75</v>
      </c>
      <c r="F2880" s="186" t="s">
        <v>160</v>
      </c>
      <c r="G2880" s="186" t="s">
        <v>160</v>
      </c>
      <c r="H2880" s="186" t="s">
        <v>160</v>
      </c>
      <c r="I2880" s="186" t="s">
        <v>160</v>
      </c>
      <c r="J2880" s="186" t="s">
        <v>160</v>
      </c>
      <c r="K2880" s="186" t="s">
        <v>160</v>
      </c>
      <c r="L2880" s="171">
        <v>0.414</v>
      </c>
      <c r="M2880" s="172">
        <v>244</v>
      </c>
      <c r="N2880" s="173">
        <v>107.25</v>
      </c>
      <c r="O2880" s="173">
        <v>24.15</v>
      </c>
      <c r="Q2880" s="175">
        <v>16.75</v>
      </c>
      <c r="S2880" s="174">
        <f t="shared" si="88"/>
        <v>1.017104</v>
      </c>
      <c r="T2880" s="177">
        <f t="shared" si="89"/>
        <v>-1</v>
      </c>
      <c r="U2880" s="203">
        <v>2.18</v>
      </c>
      <c r="V2880" s="203">
        <v>2.56</v>
      </c>
      <c r="W2880" s="203">
        <v>3.28</v>
      </c>
      <c r="X2880" s="203">
        <v>3.86</v>
      </c>
      <c r="Y2880" s="203">
        <v>4.1</v>
      </c>
      <c r="Z2880" s="203">
        <v>4.1</v>
      </c>
      <c r="AA2880" s="203">
        <v>4.38</v>
      </c>
      <c r="AB2880" s="203">
        <v>4.42</v>
      </c>
      <c r="AC2880" s="203">
        <v>4</v>
      </c>
      <c r="AD2880" s="203">
        <v>3.3</v>
      </c>
      <c r="AE2880" s="203">
        <v>2.92</v>
      </c>
      <c r="AF2880" s="203">
        <v>2.64</v>
      </c>
      <c r="AG2880" s="179">
        <v>2.22324403404175</v>
      </c>
      <c r="AH2880" s="179">
        <v>2.61078198492976</v>
      </c>
      <c r="AI2880" s="179">
        <v>3.34506441819126</v>
      </c>
      <c r="AJ2880" s="179">
        <v>3.93656971165191</v>
      </c>
      <c r="AK2880" s="179">
        <v>4.18133052273907</v>
      </c>
      <c r="AL2880" s="179">
        <v>4.18133052273907</v>
      </c>
      <c r="AM2880" s="179">
        <v>4.46688480234076</v>
      </c>
      <c r="AN2880" s="179">
        <v>4.50767827085529</v>
      </c>
      <c r="AO2880" s="179">
        <v>4.07934685145275</v>
      </c>
      <c r="AP2880" s="179">
        <v>3.36546115244852</v>
      </c>
      <c r="AQ2880" s="179">
        <v>2.97792320156051</v>
      </c>
      <c r="AR2880" s="179">
        <v>2.69236892195882</v>
      </c>
      <c r="AS2880" s="177">
        <v>0.8</v>
      </c>
      <c r="AT2880" s="180">
        <v>1.0748240625422</v>
      </c>
      <c r="AU2880" s="181">
        <v>2873</v>
      </c>
    </row>
    <row r="2881" customHeight="1" spans="1:47">
      <c r="A2881" s="184" t="s">
        <v>3170</v>
      </c>
      <c r="B2881" s="185" t="s">
        <v>3259</v>
      </c>
      <c r="C2881" s="167" t="s">
        <v>3269</v>
      </c>
      <c r="D2881" s="186">
        <v>0</v>
      </c>
      <c r="E2881" s="186">
        <v>0.75</v>
      </c>
      <c r="F2881" s="186" t="s">
        <v>160</v>
      </c>
      <c r="G2881" s="186" t="s">
        <v>160</v>
      </c>
      <c r="H2881" s="186" t="s">
        <v>160</v>
      </c>
      <c r="I2881" s="186" t="s">
        <v>160</v>
      </c>
      <c r="J2881" s="186" t="s">
        <v>160</v>
      </c>
      <c r="K2881" s="186" t="s">
        <v>160</v>
      </c>
      <c r="L2881" s="171">
        <v>0.414</v>
      </c>
      <c r="M2881" s="172">
        <v>160</v>
      </c>
      <c r="N2881" s="173">
        <v>108.1</v>
      </c>
      <c r="O2881" s="173">
        <v>23.93</v>
      </c>
      <c r="Q2881" s="175">
        <v>17.13</v>
      </c>
      <c r="S2881" s="174">
        <f t="shared" si="88"/>
        <v>1.027632</v>
      </c>
      <c r="T2881" s="177">
        <f t="shared" si="89"/>
        <v>-1</v>
      </c>
      <c r="U2881" s="203">
        <v>2.16</v>
      </c>
      <c r="V2881" s="203">
        <v>2.43</v>
      </c>
      <c r="W2881" s="203">
        <v>3.03</v>
      </c>
      <c r="X2881" s="203">
        <v>3.6</v>
      </c>
      <c r="Y2881" s="203">
        <v>4.05</v>
      </c>
      <c r="Z2881" s="203">
        <v>4.21</v>
      </c>
      <c r="AA2881" s="203">
        <v>4.48</v>
      </c>
      <c r="AB2881" s="203">
        <v>4.48</v>
      </c>
      <c r="AC2881" s="203">
        <v>4.2</v>
      </c>
      <c r="AD2881" s="203">
        <v>3.62</v>
      </c>
      <c r="AE2881" s="203">
        <v>3.12</v>
      </c>
      <c r="AF2881" s="203">
        <v>2.78</v>
      </c>
      <c r="AG2881" s="179">
        <v>2.2059059274137</v>
      </c>
      <c r="AH2881" s="179">
        <v>2.48164416834042</v>
      </c>
      <c r="AI2881" s="179">
        <v>3.09439581484422</v>
      </c>
      <c r="AJ2881" s="179">
        <v>3.67650987902284</v>
      </c>
      <c r="AK2881" s="179">
        <v>4.1360736139007</v>
      </c>
      <c r="AL2881" s="179">
        <v>4.29947405296838</v>
      </c>
      <c r="AM2881" s="179">
        <v>4.57521229389509</v>
      </c>
      <c r="AN2881" s="179">
        <v>4.57521229389509</v>
      </c>
      <c r="AO2881" s="179">
        <v>4.28926152552665</v>
      </c>
      <c r="AP2881" s="179">
        <v>3.6969349339063</v>
      </c>
      <c r="AQ2881" s="179">
        <v>3.18630856181979</v>
      </c>
      <c r="AR2881" s="179">
        <v>2.83908262880097</v>
      </c>
      <c r="AS2881" s="177">
        <v>0.8</v>
      </c>
      <c r="AT2881" s="180">
        <v>1.05829791344668</v>
      </c>
      <c r="AU2881" s="181">
        <v>2874</v>
      </c>
    </row>
    <row r="2882" customHeight="1" spans="1:47">
      <c r="A2882" s="184" t="s">
        <v>3170</v>
      </c>
      <c r="B2882" s="185" t="s">
        <v>3259</v>
      </c>
      <c r="C2882" s="167" t="s">
        <v>3270</v>
      </c>
      <c r="D2882" s="186">
        <v>0</v>
      </c>
      <c r="E2882" s="186">
        <v>0.75</v>
      </c>
      <c r="F2882" s="186" t="s">
        <v>160</v>
      </c>
      <c r="G2882" s="186" t="s">
        <v>160</v>
      </c>
      <c r="H2882" s="186" t="s">
        <v>160</v>
      </c>
      <c r="I2882" s="186" t="s">
        <v>160</v>
      </c>
      <c r="J2882" s="186" t="s">
        <v>160</v>
      </c>
      <c r="K2882" s="186" t="s">
        <v>160</v>
      </c>
      <c r="L2882" s="171">
        <v>0.414</v>
      </c>
      <c r="M2882" s="172">
        <v>177</v>
      </c>
      <c r="N2882" s="173">
        <v>107.98</v>
      </c>
      <c r="O2882" s="173">
        <v>23.73</v>
      </c>
      <c r="Q2882" s="175">
        <v>17.33</v>
      </c>
      <c r="S2882" s="174">
        <f t="shared" si="88"/>
        <v>1.071216</v>
      </c>
      <c r="T2882" s="177">
        <f t="shared" si="89"/>
        <v>-1</v>
      </c>
      <c r="U2882" s="203">
        <v>2.32</v>
      </c>
      <c r="V2882" s="203">
        <v>2.69</v>
      </c>
      <c r="W2882" s="203">
        <v>3.4</v>
      </c>
      <c r="X2882" s="203">
        <v>3.97</v>
      </c>
      <c r="Y2882" s="203">
        <v>4.27</v>
      </c>
      <c r="Z2882" s="203">
        <v>4.37</v>
      </c>
      <c r="AA2882" s="203">
        <v>4.58</v>
      </c>
      <c r="AB2882" s="203">
        <v>4.55</v>
      </c>
      <c r="AC2882" s="203">
        <v>4.17</v>
      </c>
      <c r="AD2882" s="203">
        <v>3.61</v>
      </c>
      <c r="AE2882" s="203">
        <v>3.16</v>
      </c>
      <c r="AF2882" s="203">
        <v>2.87</v>
      </c>
      <c r="AG2882" s="179">
        <v>2.37178772535138</v>
      </c>
      <c r="AH2882" s="179">
        <v>2.7500469746531</v>
      </c>
      <c r="AI2882" s="179">
        <v>3.47589580439426</v>
      </c>
      <c r="AJ2882" s="179">
        <v>4.058619512778</v>
      </c>
      <c r="AK2882" s="179">
        <v>4.36531620140102</v>
      </c>
      <c r="AL2882" s="179">
        <v>4.46754843094203</v>
      </c>
      <c r="AM2882" s="179">
        <v>4.68223611297815</v>
      </c>
      <c r="AN2882" s="179">
        <v>4.65156644411585</v>
      </c>
      <c r="AO2882" s="179">
        <v>4.26308397186002</v>
      </c>
      <c r="AP2882" s="179">
        <v>3.69058348643037</v>
      </c>
      <c r="AQ2882" s="179">
        <v>3.23053845349584</v>
      </c>
      <c r="AR2882" s="179">
        <v>2.93406498782692</v>
      </c>
      <c r="AS2882" s="177">
        <v>0.8</v>
      </c>
      <c r="AT2882" s="180">
        <v>1.07672223639392</v>
      </c>
      <c r="AU2882" s="181">
        <v>2875</v>
      </c>
    </row>
    <row r="2883" customHeight="1" spans="1:47">
      <c r="A2883" s="184" t="s">
        <v>3170</v>
      </c>
      <c r="B2883" s="185" t="s">
        <v>3259</v>
      </c>
      <c r="C2883" s="167" t="s">
        <v>3271</v>
      </c>
      <c r="D2883" s="186">
        <v>0</v>
      </c>
      <c r="E2883" s="186">
        <v>0.75</v>
      </c>
      <c r="F2883" s="186" t="s">
        <v>160</v>
      </c>
      <c r="G2883" s="186" t="s">
        <v>160</v>
      </c>
      <c r="H2883" s="186" t="s">
        <v>160</v>
      </c>
      <c r="I2883" s="186" t="s">
        <v>160</v>
      </c>
      <c r="J2883" s="186" t="s">
        <v>160</v>
      </c>
      <c r="K2883" s="186" t="s">
        <v>160</v>
      </c>
      <c r="L2883" s="171">
        <v>0.414</v>
      </c>
      <c r="M2883" s="172">
        <v>151</v>
      </c>
      <c r="N2883" s="173">
        <v>108.67</v>
      </c>
      <c r="O2883" s="173">
        <v>24.5</v>
      </c>
      <c r="Q2883" s="175">
        <v>19.4</v>
      </c>
      <c r="S2883" s="174">
        <f t="shared" si="88"/>
        <v>0.986904</v>
      </c>
      <c r="T2883" s="177">
        <f t="shared" si="89"/>
        <v>-1</v>
      </c>
      <c r="U2883" s="203">
        <v>2.04</v>
      </c>
      <c r="V2883" s="203">
        <v>2.36</v>
      </c>
      <c r="W2883" s="203">
        <v>2.97</v>
      </c>
      <c r="X2883" s="203">
        <v>3.49</v>
      </c>
      <c r="Y2883" s="203">
        <v>3.85</v>
      </c>
      <c r="Z2883" s="203">
        <v>3.96</v>
      </c>
      <c r="AA2883" s="203">
        <v>4.37</v>
      </c>
      <c r="AB2883" s="203">
        <v>4.41</v>
      </c>
      <c r="AC2883" s="203">
        <v>4.09</v>
      </c>
      <c r="AD2883" s="203">
        <v>3.37</v>
      </c>
      <c r="AE2883" s="203">
        <v>2.94</v>
      </c>
      <c r="AF2883" s="203">
        <v>2.64</v>
      </c>
      <c r="AG2883" s="179">
        <v>2.10202864716325</v>
      </c>
      <c r="AH2883" s="179">
        <v>2.43175863103199</v>
      </c>
      <c r="AI2883" s="179">
        <v>3.06030641278179</v>
      </c>
      <c r="AJ2883" s="179">
        <v>3.5961176365685</v>
      </c>
      <c r="AK2883" s="179">
        <v>3.96706386842084</v>
      </c>
      <c r="AL2883" s="179">
        <v>4.08040855037572</v>
      </c>
      <c r="AM2883" s="179">
        <v>4.50287509220755</v>
      </c>
      <c r="AN2883" s="179">
        <v>4.54409134019114</v>
      </c>
      <c r="AO2883" s="179">
        <v>4.2143613563224</v>
      </c>
      <c r="AP2883" s="179">
        <v>3.47246889261772</v>
      </c>
      <c r="AQ2883" s="179">
        <v>3.0293942267941</v>
      </c>
      <c r="AR2883" s="179">
        <v>2.72027236691715</v>
      </c>
      <c r="AS2883" s="177">
        <v>0.8</v>
      </c>
      <c r="AT2883" s="180">
        <v>1.05497994124522</v>
      </c>
      <c r="AU2883" s="181">
        <v>2876</v>
      </c>
    </row>
    <row r="2884" customHeight="1" spans="1:47">
      <c r="A2884" s="184" t="s">
        <v>3170</v>
      </c>
      <c r="B2884" s="185" t="s">
        <v>3272</v>
      </c>
      <c r="C2884" s="167" t="s">
        <v>3273</v>
      </c>
      <c r="D2884" s="186">
        <v>0</v>
      </c>
      <c r="E2884" s="186">
        <v>0.75</v>
      </c>
      <c r="F2884" s="186" t="s">
        <v>160</v>
      </c>
      <c r="G2884" s="186" t="s">
        <v>160</v>
      </c>
      <c r="H2884" s="186" t="s">
        <v>160</v>
      </c>
      <c r="I2884" s="186" t="s">
        <v>160</v>
      </c>
      <c r="J2884" s="186" t="s">
        <v>160</v>
      </c>
      <c r="K2884" s="186" t="s">
        <v>160</v>
      </c>
      <c r="L2884" s="171">
        <v>0.414</v>
      </c>
      <c r="M2884" s="172">
        <v>2</v>
      </c>
      <c r="N2884" s="173">
        <v>108.35</v>
      </c>
      <c r="O2884" s="173">
        <v>21.7</v>
      </c>
      <c r="Q2884" s="175">
        <v>17</v>
      </c>
      <c r="S2884" s="174">
        <f t="shared" si="88"/>
        <v>1.128184</v>
      </c>
      <c r="T2884" s="177">
        <f t="shared" si="89"/>
        <v>-1</v>
      </c>
      <c r="U2884" s="203">
        <v>2.58</v>
      </c>
      <c r="V2884" s="203">
        <v>2.8</v>
      </c>
      <c r="W2884" s="203">
        <v>3.37</v>
      </c>
      <c r="X2884" s="203">
        <v>4.02</v>
      </c>
      <c r="Y2884" s="203">
        <v>4.66</v>
      </c>
      <c r="Z2884" s="203">
        <v>4.4</v>
      </c>
      <c r="AA2884" s="203">
        <v>4.43</v>
      </c>
      <c r="AB2884" s="203">
        <v>4.4</v>
      </c>
      <c r="AC2884" s="203">
        <v>4.58</v>
      </c>
      <c r="AD2884" s="203">
        <v>4.21</v>
      </c>
      <c r="AE2884" s="203">
        <v>3.67</v>
      </c>
      <c r="AF2884" s="203">
        <v>3.18</v>
      </c>
      <c r="AG2884" s="179">
        <v>2.63525056196507</v>
      </c>
      <c r="AH2884" s="179">
        <v>2.85996185019465</v>
      </c>
      <c r="AI2884" s="179">
        <v>3.44216836969856</v>
      </c>
      <c r="AJ2884" s="179">
        <v>4.10608808492232</v>
      </c>
      <c r="AK2884" s="179">
        <v>4.75979365068109</v>
      </c>
      <c r="AL2884" s="179">
        <v>4.49422576459159</v>
      </c>
      <c r="AM2884" s="179">
        <v>4.52486821298653</v>
      </c>
      <c r="AN2884" s="179">
        <v>4.49422576459159</v>
      </c>
      <c r="AO2884" s="179">
        <v>4.67808045496125</v>
      </c>
      <c r="AP2884" s="179">
        <v>4.30015692475695</v>
      </c>
      <c r="AQ2884" s="179">
        <v>3.74859285364799</v>
      </c>
      <c r="AR2884" s="179">
        <v>3.24809952986392</v>
      </c>
      <c r="AS2884" s="177">
        <v>0.8</v>
      </c>
      <c r="AT2884" s="180">
        <v>1.07970829644524</v>
      </c>
      <c r="AU2884" s="181">
        <v>2877</v>
      </c>
    </row>
    <row r="2885" customHeight="1" spans="1:47">
      <c r="A2885" s="184" t="s">
        <v>3170</v>
      </c>
      <c r="B2885" s="185" t="s">
        <v>3272</v>
      </c>
      <c r="C2885" s="167" t="s">
        <v>3274</v>
      </c>
      <c r="D2885" s="186">
        <v>0</v>
      </c>
      <c r="E2885" s="186">
        <v>0.75</v>
      </c>
      <c r="F2885" s="186" t="s">
        <v>160</v>
      </c>
      <c r="G2885" s="186" t="s">
        <v>160</v>
      </c>
      <c r="H2885" s="186" t="s">
        <v>160</v>
      </c>
      <c r="I2885" s="186" t="s">
        <v>160</v>
      </c>
      <c r="J2885" s="186" t="s">
        <v>160</v>
      </c>
      <c r="K2885" s="186" t="s">
        <v>160</v>
      </c>
      <c r="L2885" s="171">
        <v>0.414</v>
      </c>
      <c r="M2885" s="172">
        <v>2</v>
      </c>
      <c r="N2885" s="173">
        <v>108.37</v>
      </c>
      <c r="O2885" s="173">
        <v>21.65</v>
      </c>
      <c r="Q2885" s="175">
        <v>16.95</v>
      </c>
      <c r="S2885" s="174">
        <f t="shared" si="88"/>
        <v>1.128184</v>
      </c>
      <c r="T2885" s="177">
        <f t="shared" si="89"/>
        <v>-1</v>
      </c>
      <c r="U2885" s="203">
        <v>2.58</v>
      </c>
      <c r="V2885" s="203">
        <v>2.8</v>
      </c>
      <c r="W2885" s="203">
        <v>3.37</v>
      </c>
      <c r="X2885" s="203">
        <v>4.02</v>
      </c>
      <c r="Y2885" s="203">
        <v>4.66</v>
      </c>
      <c r="Z2885" s="203">
        <v>4.4</v>
      </c>
      <c r="AA2885" s="203">
        <v>4.43</v>
      </c>
      <c r="AB2885" s="203">
        <v>4.4</v>
      </c>
      <c r="AC2885" s="203">
        <v>4.58</v>
      </c>
      <c r="AD2885" s="203">
        <v>4.21</v>
      </c>
      <c r="AE2885" s="203">
        <v>3.67</v>
      </c>
      <c r="AF2885" s="203">
        <v>3.18</v>
      </c>
      <c r="AG2885" s="179">
        <v>2.6346651255469</v>
      </c>
      <c r="AH2885" s="179">
        <v>2.85932649284159</v>
      </c>
      <c r="AI2885" s="179">
        <v>3.44140367174149</v>
      </c>
      <c r="AJ2885" s="179">
        <v>4.105175893294</v>
      </c>
      <c r="AK2885" s="179">
        <v>4.75873623451494</v>
      </c>
      <c r="AL2885" s="179">
        <v>4.49322734589393</v>
      </c>
      <c r="AM2885" s="179">
        <v>4.52386298688866</v>
      </c>
      <c r="AN2885" s="179">
        <v>4.49322734589393</v>
      </c>
      <c r="AO2885" s="179">
        <v>4.67704119186232</v>
      </c>
      <c r="AP2885" s="179">
        <v>4.29920161959397</v>
      </c>
      <c r="AQ2885" s="179">
        <v>3.7477600816888</v>
      </c>
      <c r="AR2885" s="179">
        <v>3.24737794544152</v>
      </c>
      <c r="AS2885" s="177">
        <v>0.8</v>
      </c>
      <c r="AT2885" s="180">
        <v>1.08302796669794</v>
      </c>
      <c r="AU2885" s="181">
        <v>2878</v>
      </c>
    </row>
    <row r="2886" customHeight="1" spans="1:47">
      <c r="A2886" s="184" t="s">
        <v>3170</v>
      </c>
      <c r="B2886" s="185" t="s">
        <v>3272</v>
      </c>
      <c r="C2886" s="167" t="s">
        <v>3275</v>
      </c>
      <c r="D2886" s="186">
        <v>0</v>
      </c>
      <c r="E2886" s="186">
        <v>0.75</v>
      </c>
      <c r="F2886" s="186" t="s">
        <v>160</v>
      </c>
      <c r="G2886" s="186" t="s">
        <v>160</v>
      </c>
      <c r="H2886" s="186" t="s">
        <v>160</v>
      </c>
      <c r="I2886" s="186" t="s">
        <v>160</v>
      </c>
      <c r="J2886" s="186" t="s">
        <v>160</v>
      </c>
      <c r="K2886" s="186" t="s">
        <v>160</v>
      </c>
      <c r="L2886" s="171">
        <v>0.414</v>
      </c>
      <c r="M2886" s="172">
        <v>15</v>
      </c>
      <c r="N2886" s="173">
        <v>108.35</v>
      </c>
      <c r="O2886" s="173">
        <v>21.77</v>
      </c>
      <c r="Q2886" s="175">
        <v>17.17</v>
      </c>
      <c r="S2886" s="174">
        <f t="shared" si="88"/>
        <v>1.128184</v>
      </c>
      <c r="T2886" s="177">
        <f t="shared" si="89"/>
        <v>-1</v>
      </c>
      <c r="U2886" s="203">
        <v>2.58</v>
      </c>
      <c r="V2886" s="203">
        <v>2.8</v>
      </c>
      <c r="W2886" s="203">
        <v>3.37</v>
      </c>
      <c r="X2886" s="203">
        <v>4.02</v>
      </c>
      <c r="Y2886" s="203">
        <v>4.66</v>
      </c>
      <c r="Z2886" s="203">
        <v>4.4</v>
      </c>
      <c r="AA2886" s="203">
        <v>4.43</v>
      </c>
      <c r="AB2886" s="203">
        <v>4.4</v>
      </c>
      <c r="AC2886" s="203">
        <v>4.58</v>
      </c>
      <c r="AD2886" s="203">
        <v>4.21</v>
      </c>
      <c r="AE2886" s="203">
        <v>3.67</v>
      </c>
      <c r="AF2886" s="203">
        <v>3.18</v>
      </c>
      <c r="AG2886" s="179">
        <v>2.63636655013721</v>
      </c>
      <c r="AH2886" s="179">
        <v>2.86117300014891</v>
      </c>
      <c r="AI2886" s="179">
        <v>3.44362607517923</v>
      </c>
      <c r="AJ2886" s="179">
        <v>4.10782695021379</v>
      </c>
      <c r="AK2886" s="179">
        <v>4.76180935024783</v>
      </c>
      <c r="AL2886" s="179">
        <v>4.49612900023401</v>
      </c>
      <c r="AM2886" s="179">
        <v>4.5267844252356</v>
      </c>
      <c r="AN2886" s="179">
        <v>4.49612900023401</v>
      </c>
      <c r="AO2886" s="179">
        <v>4.68006155024358</v>
      </c>
      <c r="AP2886" s="179">
        <v>4.3019779752239</v>
      </c>
      <c r="AQ2886" s="179">
        <v>3.75018032519518</v>
      </c>
      <c r="AR2886" s="179">
        <v>3.24947505016912</v>
      </c>
      <c r="AS2886" s="177">
        <v>0.8</v>
      </c>
      <c r="AT2886" s="180">
        <v>1.15843082128136</v>
      </c>
      <c r="AU2886" s="181">
        <v>2879</v>
      </c>
    </row>
    <row r="2887" customHeight="1" spans="1:47">
      <c r="A2887" s="184" t="s">
        <v>3170</v>
      </c>
      <c r="B2887" s="185" t="s">
        <v>3272</v>
      </c>
      <c r="C2887" s="167" t="s">
        <v>3276</v>
      </c>
      <c r="D2887" s="186">
        <v>0</v>
      </c>
      <c r="E2887" s="186">
        <v>0.75</v>
      </c>
      <c r="F2887" s="186" t="s">
        <v>160</v>
      </c>
      <c r="G2887" s="186" t="s">
        <v>160</v>
      </c>
      <c r="H2887" s="186" t="s">
        <v>160</v>
      </c>
      <c r="I2887" s="186" t="s">
        <v>160</v>
      </c>
      <c r="J2887" s="186" t="s">
        <v>160</v>
      </c>
      <c r="K2887" s="186" t="s">
        <v>160</v>
      </c>
      <c r="L2887" s="171">
        <v>0.414</v>
      </c>
      <c r="M2887" s="172">
        <v>178</v>
      </c>
      <c r="N2887" s="173">
        <v>107.98</v>
      </c>
      <c r="O2887" s="173">
        <v>22.15</v>
      </c>
      <c r="Q2887" s="175">
        <v>15.85</v>
      </c>
      <c r="S2887" s="174">
        <f t="shared" si="88"/>
        <v>1.087384</v>
      </c>
      <c r="T2887" s="177">
        <f t="shared" si="89"/>
        <v>-1</v>
      </c>
      <c r="U2887" s="203">
        <v>2.37</v>
      </c>
      <c r="V2887" s="203">
        <v>2.69</v>
      </c>
      <c r="W2887" s="203">
        <v>3.33</v>
      </c>
      <c r="X2887" s="203">
        <v>3.8</v>
      </c>
      <c r="Y2887" s="203">
        <v>4.35</v>
      </c>
      <c r="Z2887" s="203">
        <v>4.52</v>
      </c>
      <c r="AA2887" s="203">
        <v>4.61</v>
      </c>
      <c r="AB2887" s="203">
        <v>4.56</v>
      </c>
      <c r="AC2887" s="203">
        <v>4.25</v>
      </c>
      <c r="AD2887" s="203">
        <v>3.78</v>
      </c>
      <c r="AE2887" s="203">
        <v>3.35</v>
      </c>
      <c r="AF2887" s="203">
        <v>3.01</v>
      </c>
      <c r="AG2887" s="179">
        <v>2.41087078713683</v>
      </c>
      <c r="AH2887" s="179">
        <v>2.7363892056532</v>
      </c>
      <c r="AI2887" s="179">
        <v>3.38742604268593</v>
      </c>
      <c r="AJ2887" s="179">
        <v>3.86553121988184</v>
      </c>
      <c r="AK2887" s="179">
        <v>4.42501600170685</v>
      </c>
      <c r="AL2887" s="179">
        <v>4.59794766154367</v>
      </c>
      <c r="AM2887" s="179">
        <v>4.6894997167514</v>
      </c>
      <c r="AN2887" s="179">
        <v>4.63863746385821</v>
      </c>
      <c r="AO2887" s="179">
        <v>4.32329149592048</v>
      </c>
      <c r="AP2887" s="179">
        <v>3.84518631872457</v>
      </c>
      <c r="AQ2887" s="179">
        <v>3.40777094384321</v>
      </c>
      <c r="AR2887" s="179">
        <v>3.06190762416957</v>
      </c>
      <c r="AS2887" s="177">
        <v>0.8</v>
      </c>
      <c r="AT2887" s="180">
        <v>1.15843082128136</v>
      </c>
      <c r="AU2887" s="181">
        <v>2880</v>
      </c>
    </row>
    <row r="2888" customHeight="1" spans="1:47">
      <c r="A2888" s="184" t="s">
        <v>3170</v>
      </c>
      <c r="B2888" s="185" t="s">
        <v>3272</v>
      </c>
      <c r="C2888" s="167" t="s">
        <v>3277</v>
      </c>
      <c r="D2888" s="186">
        <v>0</v>
      </c>
      <c r="E2888" s="186">
        <v>0.75</v>
      </c>
      <c r="F2888" s="186" t="s">
        <v>160</v>
      </c>
      <c r="G2888" s="186" t="s">
        <v>160</v>
      </c>
      <c r="H2888" s="186" t="s">
        <v>160</v>
      </c>
      <c r="I2888" s="186" t="s">
        <v>160</v>
      </c>
      <c r="J2888" s="186" t="s">
        <v>160</v>
      </c>
      <c r="K2888" s="186" t="s">
        <v>160</v>
      </c>
      <c r="L2888" s="171">
        <v>0.414</v>
      </c>
      <c r="M2888" s="172">
        <v>14</v>
      </c>
      <c r="N2888" s="173">
        <v>107.97</v>
      </c>
      <c r="O2888" s="173">
        <v>21.53</v>
      </c>
      <c r="Q2888" s="175">
        <v>16.13</v>
      </c>
      <c r="S2888" s="174">
        <f t="shared" si="88"/>
        <v>1.087416</v>
      </c>
      <c r="T2888" s="177">
        <f t="shared" si="89"/>
        <v>-1</v>
      </c>
      <c r="U2888" s="203">
        <v>2.48</v>
      </c>
      <c r="V2888" s="203">
        <v>2.76</v>
      </c>
      <c r="W2888" s="203">
        <v>3.3</v>
      </c>
      <c r="X2888" s="203">
        <v>3.73</v>
      </c>
      <c r="Y2888" s="203">
        <v>4.41</v>
      </c>
      <c r="Z2888" s="203">
        <v>4.48</v>
      </c>
      <c r="AA2888" s="203">
        <v>4.41</v>
      </c>
      <c r="AB2888" s="203">
        <v>4.32</v>
      </c>
      <c r="AC2888" s="203">
        <v>4.25</v>
      </c>
      <c r="AD2888" s="203">
        <v>3.88</v>
      </c>
      <c r="AE2888" s="203">
        <v>3.52</v>
      </c>
      <c r="AF2888" s="203">
        <v>3.09</v>
      </c>
      <c r="AG2888" s="179">
        <v>2.52484642491926</v>
      </c>
      <c r="AH2888" s="179">
        <v>2.80990973095853</v>
      </c>
      <c r="AI2888" s="179">
        <v>3.35967467831998</v>
      </c>
      <c r="AJ2888" s="179">
        <v>3.79745046973743</v>
      </c>
      <c r="AK2888" s="179">
        <v>4.48974707011852</v>
      </c>
      <c r="AL2888" s="179">
        <v>4.56101289662834</v>
      </c>
      <c r="AM2888" s="179">
        <v>4.48974707011852</v>
      </c>
      <c r="AN2888" s="179">
        <v>4.39811957889161</v>
      </c>
      <c r="AO2888" s="179">
        <v>4.32685375238179</v>
      </c>
      <c r="AP2888" s="179">
        <v>3.95016295511561</v>
      </c>
      <c r="AQ2888" s="179">
        <v>3.58365299020798</v>
      </c>
      <c r="AR2888" s="179">
        <v>3.14587719879053</v>
      </c>
      <c r="AS2888" s="177">
        <v>0.8</v>
      </c>
      <c r="AT2888" s="180">
        <v>1.16895664153132</v>
      </c>
      <c r="AU2888" s="181">
        <v>2881</v>
      </c>
    </row>
    <row r="2889" customHeight="1" spans="1:47">
      <c r="A2889" s="184" t="s">
        <v>3170</v>
      </c>
      <c r="B2889" s="185" t="s">
        <v>3278</v>
      </c>
      <c r="C2889" s="167" t="s">
        <v>3279</v>
      </c>
      <c r="D2889" s="186">
        <v>0</v>
      </c>
      <c r="E2889" s="186">
        <v>0.75</v>
      </c>
      <c r="F2889" s="186" t="s">
        <v>160</v>
      </c>
      <c r="G2889" s="186" t="s">
        <v>160</v>
      </c>
      <c r="H2889" s="186" t="s">
        <v>160</v>
      </c>
      <c r="I2889" s="186" t="s">
        <v>160</v>
      </c>
      <c r="J2889" s="186" t="s">
        <v>160</v>
      </c>
      <c r="K2889" s="186" t="s">
        <v>160</v>
      </c>
      <c r="L2889" s="171">
        <v>0.414</v>
      </c>
      <c r="M2889" s="172">
        <v>106</v>
      </c>
      <c r="N2889" s="173">
        <v>111.55</v>
      </c>
      <c r="O2889" s="173">
        <v>24.42</v>
      </c>
      <c r="Q2889" s="175">
        <v>20.92</v>
      </c>
      <c r="S2889" s="174">
        <f t="shared" si="88"/>
        <v>0.981576</v>
      </c>
      <c r="T2889" s="177">
        <f t="shared" si="89"/>
        <v>-1</v>
      </c>
      <c r="U2889" s="203">
        <v>2.07</v>
      </c>
      <c r="V2889" s="203">
        <v>2.12</v>
      </c>
      <c r="W2889" s="203">
        <v>2.45</v>
      </c>
      <c r="X2889" s="203">
        <v>2.98</v>
      </c>
      <c r="Y2889" s="203">
        <v>3.57</v>
      </c>
      <c r="Z2889" s="203">
        <v>4.13</v>
      </c>
      <c r="AA2889" s="203">
        <v>4.79</v>
      </c>
      <c r="AB2889" s="203">
        <v>4.51</v>
      </c>
      <c r="AC2889" s="203">
        <v>4.07</v>
      </c>
      <c r="AD2889" s="203">
        <v>3.51</v>
      </c>
      <c r="AE2889" s="203">
        <v>3.24</v>
      </c>
      <c r="AF2889" s="203">
        <v>2.81</v>
      </c>
      <c r="AG2889" s="179">
        <v>2.15313944106213</v>
      </c>
      <c r="AH2889" s="179">
        <v>2.2051476401216</v>
      </c>
      <c r="AI2889" s="179">
        <v>2.54840175391411</v>
      </c>
      <c r="AJ2889" s="179">
        <v>3.09968866394451</v>
      </c>
      <c r="AK2889" s="179">
        <v>3.71338541284628</v>
      </c>
      <c r="AL2889" s="179">
        <v>4.29587724231236</v>
      </c>
      <c r="AM2889" s="179">
        <v>4.98238546989739</v>
      </c>
      <c r="AN2889" s="179">
        <v>4.69113955516435</v>
      </c>
      <c r="AO2889" s="179">
        <v>4.233467403441</v>
      </c>
      <c r="AP2889" s="179">
        <v>3.65097557397491</v>
      </c>
      <c r="AQ2889" s="179">
        <v>3.37013129905377</v>
      </c>
      <c r="AR2889" s="179">
        <v>2.92286078714231</v>
      </c>
      <c r="AS2889" s="177">
        <v>0.8</v>
      </c>
      <c r="AT2889" s="180">
        <v>1.16988103066898</v>
      </c>
      <c r="AU2889" s="181">
        <v>2882</v>
      </c>
    </row>
    <row r="2890" customHeight="1" spans="1:47">
      <c r="A2890" s="184" t="s">
        <v>3170</v>
      </c>
      <c r="B2890" s="185" t="s">
        <v>3278</v>
      </c>
      <c r="C2890" s="167" t="s">
        <v>3280</v>
      </c>
      <c r="D2890" s="186">
        <v>0</v>
      </c>
      <c r="E2890" s="186">
        <v>0.75</v>
      </c>
      <c r="F2890" s="186" t="s">
        <v>160</v>
      </c>
      <c r="G2890" s="186" t="s">
        <v>160</v>
      </c>
      <c r="H2890" s="186" t="s">
        <v>160</v>
      </c>
      <c r="I2890" s="186" t="s">
        <v>160</v>
      </c>
      <c r="J2890" s="186" t="s">
        <v>160</v>
      </c>
      <c r="K2890" s="186" t="s">
        <v>160</v>
      </c>
      <c r="L2890" s="171">
        <v>0.414</v>
      </c>
      <c r="M2890" s="172">
        <v>106</v>
      </c>
      <c r="N2890" s="173">
        <v>111.55</v>
      </c>
      <c r="O2890" s="173">
        <v>24.42</v>
      </c>
      <c r="Q2890" s="175">
        <v>20.92</v>
      </c>
      <c r="S2890" s="174">
        <f t="shared" si="88"/>
        <v>0.981576</v>
      </c>
      <c r="T2890" s="177">
        <f t="shared" si="89"/>
        <v>-1</v>
      </c>
      <c r="U2890" s="203">
        <v>2.07</v>
      </c>
      <c r="V2890" s="203">
        <v>2.12</v>
      </c>
      <c r="W2890" s="203">
        <v>2.45</v>
      </c>
      <c r="X2890" s="203">
        <v>2.98</v>
      </c>
      <c r="Y2890" s="203">
        <v>3.57</v>
      </c>
      <c r="Z2890" s="203">
        <v>4.13</v>
      </c>
      <c r="AA2890" s="203">
        <v>4.79</v>
      </c>
      <c r="AB2890" s="203">
        <v>4.51</v>
      </c>
      <c r="AC2890" s="203">
        <v>4.07</v>
      </c>
      <c r="AD2890" s="203">
        <v>3.51</v>
      </c>
      <c r="AE2890" s="203">
        <v>3.24</v>
      </c>
      <c r="AF2890" s="203">
        <v>2.81</v>
      </c>
      <c r="AG2890" s="179">
        <v>2.15313944106213</v>
      </c>
      <c r="AH2890" s="179">
        <v>2.2051476401216</v>
      </c>
      <c r="AI2890" s="179">
        <v>2.54840175391411</v>
      </c>
      <c r="AJ2890" s="179">
        <v>3.09968866394451</v>
      </c>
      <c r="AK2890" s="179">
        <v>3.71338541284628</v>
      </c>
      <c r="AL2890" s="179">
        <v>4.29587724231236</v>
      </c>
      <c r="AM2890" s="179">
        <v>4.98238546989739</v>
      </c>
      <c r="AN2890" s="179">
        <v>4.69113955516435</v>
      </c>
      <c r="AO2890" s="179">
        <v>4.233467403441</v>
      </c>
      <c r="AP2890" s="179">
        <v>3.65097557397491</v>
      </c>
      <c r="AQ2890" s="179">
        <v>3.37013129905377</v>
      </c>
      <c r="AR2890" s="179">
        <v>2.92286078714231</v>
      </c>
      <c r="AS2890" s="177">
        <v>0.8</v>
      </c>
      <c r="AT2890" s="180">
        <v>1.15673055118014</v>
      </c>
      <c r="AU2890" s="181">
        <v>2883</v>
      </c>
    </row>
    <row r="2891" customHeight="1" spans="1:47">
      <c r="A2891" s="184" t="s">
        <v>3170</v>
      </c>
      <c r="B2891" s="185" t="s">
        <v>3278</v>
      </c>
      <c r="C2891" s="167" t="s">
        <v>3281</v>
      </c>
      <c r="D2891" s="186">
        <v>0</v>
      </c>
      <c r="E2891" s="186">
        <v>0.75</v>
      </c>
      <c r="F2891" s="186" t="s">
        <v>160</v>
      </c>
      <c r="G2891" s="186" t="s">
        <v>160</v>
      </c>
      <c r="H2891" s="186" t="s">
        <v>160</v>
      </c>
      <c r="I2891" s="186" t="s">
        <v>160</v>
      </c>
      <c r="J2891" s="186" t="s">
        <v>160</v>
      </c>
      <c r="K2891" s="186" t="s">
        <v>160</v>
      </c>
      <c r="L2891" s="171">
        <v>0.414</v>
      </c>
      <c r="M2891" s="172">
        <v>52</v>
      </c>
      <c r="N2891" s="173">
        <v>110.8</v>
      </c>
      <c r="O2891" s="173">
        <v>24.17</v>
      </c>
      <c r="Q2891" s="175">
        <v>20.47</v>
      </c>
      <c r="S2891" s="174">
        <f t="shared" ref="S2891:S2954" si="90">(U2891*31+V2891*28+W2891*31+X2891*30+Y2891*31+Z2891*30+AA2891*31+AB2891*31+AC2891*30+AD2891*31+AE2891*30+AF2891*31)*AS2891/1000</f>
        <v>0.994896</v>
      </c>
      <c r="T2891" s="177">
        <f t="shared" ref="T2891:T2954" si="91">P2891/S2891-1</f>
        <v>-1</v>
      </c>
      <c r="U2891" s="203">
        <v>2.08</v>
      </c>
      <c r="V2891" s="203">
        <v>2.2</v>
      </c>
      <c r="W2891" s="203">
        <v>2.65</v>
      </c>
      <c r="X2891" s="203">
        <v>3.11</v>
      </c>
      <c r="Y2891" s="203">
        <v>3.68</v>
      </c>
      <c r="Z2891" s="203">
        <v>4.11</v>
      </c>
      <c r="AA2891" s="203">
        <v>4.71</v>
      </c>
      <c r="AB2891" s="203">
        <v>4.57</v>
      </c>
      <c r="AC2891" s="203">
        <v>4.23</v>
      </c>
      <c r="AD2891" s="203">
        <v>3.55</v>
      </c>
      <c r="AE2891" s="203">
        <v>3.13</v>
      </c>
      <c r="AF2891" s="203">
        <v>2.78</v>
      </c>
      <c r="AG2891" s="179">
        <v>2.15989707466911</v>
      </c>
      <c r="AH2891" s="179">
        <v>2.28450652128464</v>
      </c>
      <c r="AI2891" s="179">
        <v>2.75179194609286</v>
      </c>
      <c r="AJ2891" s="179">
        <v>3.22946149145237</v>
      </c>
      <c r="AK2891" s="179">
        <v>3.82135636287612</v>
      </c>
      <c r="AL2891" s="179">
        <v>4.26787354658175</v>
      </c>
      <c r="AM2891" s="179">
        <v>4.89092077965938</v>
      </c>
      <c r="AN2891" s="179">
        <v>4.74554309194127</v>
      </c>
      <c r="AO2891" s="179">
        <v>4.39248299319728</v>
      </c>
      <c r="AP2891" s="179">
        <v>3.6863627957093</v>
      </c>
      <c r="AQ2891" s="179">
        <v>3.25022973255496</v>
      </c>
      <c r="AR2891" s="179">
        <v>2.88678551325968</v>
      </c>
      <c r="AS2891" s="177">
        <v>0.8</v>
      </c>
      <c r="AT2891" s="180">
        <v>1.15248618107389</v>
      </c>
      <c r="AU2891" s="181">
        <v>2884</v>
      </c>
    </row>
    <row r="2892" customHeight="1" spans="1:47">
      <c r="A2892" s="184" t="s">
        <v>3170</v>
      </c>
      <c r="B2892" s="185" t="s">
        <v>3278</v>
      </c>
      <c r="C2892" s="167" t="s">
        <v>3282</v>
      </c>
      <c r="D2892" s="186">
        <v>0</v>
      </c>
      <c r="E2892" s="186">
        <v>0.75</v>
      </c>
      <c r="F2892" s="186" t="s">
        <v>160</v>
      </c>
      <c r="G2892" s="186" t="s">
        <v>160</v>
      </c>
      <c r="H2892" s="186" t="s">
        <v>160</v>
      </c>
      <c r="I2892" s="186" t="s">
        <v>160</v>
      </c>
      <c r="J2892" s="186" t="s">
        <v>160</v>
      </c>
      <c r="K2892" s="186" t="s">
        <v>160</v>
      </c>
      <c r="L2892" s="171">
        <v>0.414</v>
      </c>
      <c r="M2892" s="172">
        <v>138</v>
      </c>
      <c r="N2892" s="173">
        <v>111.3</v>
      </c>
      <c r="O2892" s="173">
        <v>24.53</v>
      </c>
      <c r="Q2892" s="175">
        <v>21.03</v>
      </c>
      <c r="S2892" s="174">
        <f t="shared" si="90"/>
        <v>0.981576</v>
      </c>
      <c r="T2892" s="177">
        <f t="shared" si="91"/>
        <v>-1</v>
      </c>
      <c r="U2892" s="203">
        <v>2.07</v>
      </c>
      <c r="V2892" s="203">
        <v>2.12</v>
      </c>
      <c r="W2892" s="203">
        <v>2.45</v>
      </c>
      <c r="X2892" s="203">
        <v>2.98</v>
      </c>
      <c r="Y2892" s="203">
        <v>3.57</v>
      </c>
      <c r="Z2892" s="203">
        <v>4.13</v>
      </c>
      <c r="AA2892" s="203">
        <v>4.79</v>
      </c>
      <c r="AB2892" s="203">
        <v>4.51</v>
      </c>
      <c r="AC2892" s="203">
        <v>4.07</v>
      </c>
      <c r="AD2892" s="203">
        <v>3.51</v>
      </c>
      <c r="AE2892" s="203">
        <v>3.24</v>
      </c>
      <c r="AF2892" s="203">
        <v>2.81</v>
      </c>
      <c r="AG2892" s="179">
        <v>2.15475904056334</v>
      </c>
      <c r="AH2892" s="179">
        <v>2.20680636038371</v>
      </c>
      <c r="AI2892" s="179">
        <v>2.55031867119815</v>
      </c>
      <c r="AJ2892" s="179">
        <v>3.10202026129408</v>
      </c>
      <c r="AK2892" s="179">
        <v>3.71617863517445</v>
      </c>
      <c r="AL2892" s="179">
        <v>4.2991086171626</v>
      </c>
      <c r="AM2892" s="179">
        <v>4.98613323879149</v>
      </c>
      <c r="AN2892" s="179">
        <v>4.69466824779742</v>
      </c>
      <c r="AO2892" s="179">
        <v>4.23665183337816</v>
      </c>
      <c r="AP2892" s="179">
        <v>3.65372185139001</v>
      </c>
      <c r="AQ2892" s="179">
        <v>3.37266632436001</v>
      </c>
      <c r="AR2892" s="179">
        <v>2.92505937390482</v>
      </c>
      <c r="AS2892" s="177">
        <v>0.8</v>
      </c>
      <c r="AT2892" s="180">
        <v>1.1535214598912</v>
      </c>
      <c r="AU2892" s="181">
        <v>2885</v>
      </c>
    </row>
    <row r="2893" customHeight="1" spans="1:47">
      <c r="A2893" s="184" t="s">
        <v>3170</v>
      </c>
      <c r="B2893" s="185" t="s">
        <v>3278</v>
      </c>
      <c r="C2893" s="167" t="s">
        <v>3283</v>
      </c>
      <c r="D2893" s="186">
        <v>0</v>
      </c>
      <c r="E2893" s="186">
        <v>0.75</v>
      </c>
      <c r="F2893" s="186" t="s">
        <v>160</v>
      </c>
      <c r="G2893" s="186" t="s">
        <v>160</v>
      </c>
      <c r="H2893" s="186" t="s">
        <v>160</v>
      </c>
      <c r="I2893" s="186" t="s">
        <v>160</v>
      </c>
      <c r="J2893" s="186" t="s">
        <v>160</v>
      </c>
      <c r="K2893" s="186" t="s">
        <v>160</v>
      </c>
      <c r="L2893" s="171">
        <v>0.414</v>
      </c>
      <c r="M2893" s="172">
        <v>214</v>
      </c>
      <c r="N2893" s="173">
        <v>111.27</v>
      </c>
      <c r="O2893" s="173">
        <v>24.83</v>
      </c>
      <c r="Q2893" s="175">
        <v>21.43</v>
      </c>
      <c r="S2893" s="174">
        <f t="shared" si="90"/>
        <v>0.981576</v>
      </c>
      <c r="T2893" s="177">
        <f t="shared" si="91"/>
        <v>-1</v>
      </c>
      <c r="U2893" s="203">
        <v>2.07</v>
      </c>
      <c r="V2893" s="203">
        <v>2.12</v>
      </c>
      <c r="W2893" s="203">
        <v>2.45</v>
      </c>
      <c r="X2893" s="203">
        <v>2.98</v>
      </c>
      <c r="Y2893" s="203">
        <v>3.57</v>
      </c>
      <c r="Z2893" s="203">
        <v>4.13</v>
      </c>
      <c r="AA2893" s="203">
        <v>4.79</v>
      </c>
      <c r="AB2893" s="203">
        <v>4.51</v>
      </c>
      <c r="AC2893" s="203">
        <v>4.07</v>
      </c>
      <c r="AD2893" s="203">
        <v>3.51</v>
      </c>
      <c r="AE2893" s="203">
        <v>3.24</v>
      </c>
      <c r="AF2893" s="203">
        <v>2.81</v>
      </c>
      <c r="AG2893" s="179">
        <v>2.15852123523803</v>
      </c>
      <c r="AH2893" s="179">
        <v>2.2106594293259</v>
      </c>
      <c r="AI2893" s="179">
        <v>2.55477151030588</v>
      </c>
      <c r="AJ2893" s="179">
        <v>3.10743636763735</v>
      </c>
      <c r="AK2893" s="179">
        <v>3.72266705787428</v>
      </c>
      <c r="AL2893" s="179">
        <v>4.30661483165848</v>
      </c>
      <c r="AM2893" s="179">
        <v>4.99483899361843</v>
      </c>
      <c r="AN2893" s="179">
        <v>4.70286510672633</v>
      </c>
      <c r="AO2893" s="179">
        <v>4.24404899875303</v>
      </c>
      <c r="AP2893" s="179">
        <v>3.66010122496883</v>
      </c>
      <c r="AQ2893" s="179">
        <v>3.3785549768943</v>
      </c>
      <c r="AR2893" s="179">
        <v>2.93016650773858</v>
      </c>
      <c r="AS2893" s="177">
        <v>0.8</v>
      </c>
      <c r="AT2893" s="180">
        <v>1.15084760294946</v>
      </c>
      <c r="AU2893" s="181">
        <v>2886</v>
      </c>
    </row>
    <row r="2894" customHeight="1" spans="1:47">
      <c r="A2894" s="184" t="s">
        <v>3170</v>
      </c>
      <c r="B2894" s="185" t="s">
        <v>3284</v>
      </c>
      <c r="C2894" s="167" t="s">
        <v>3285</v>
      </c>
      <c r="D2894" s="186">
        <v>0</v>
      </c>
      <c r="E2894" s="186">
        <v>0.75</v>
      </c>
      <c r="F2894" s="186" t="s">
        <v>160</v>
      </c>
      <c r="G2894" s="186" t="s">
        <v>160</v>
      </c>
      <c r="H2894" s="186" t="s">
        <v>160</v>
      </c>
      <c r="I2894" s="186" t="s">
        <v>160</v>
      </c>
      <c r="J2894" s="186" t="s">
        <v>160</v>
      </c>
      <c r="K2894" s="186" t="s">
        <v>160</v>
      </c>
      <c r="L2894" s="171">
        <v>0.414</v>
      </c>
      <c r="M2894" s="172">
        <v>84</v>
      </c>
      <c r="N2894" s="173">
        <v>109.23</v>
      </c>
      <c r="O2894" s="173">
        <v>23.73</v>
      </c>
      <c r="Q2894" s="175">
        <v>19.43</v>
      </c>
      <c r="S2894" s="174">
        <f t="shared" si="90"/>
        <v>1.04984</v>
      </c>
      <c r="T2894" s="177">
        <f t="shared" si="91"/>
        <v>-1</v>
      </c>
      <c r="U2894" s="203">
        <v>2.23</v>
      </c>
      <c r="V2894" s="203">
        <v>2.4</v>
      </c>
      <c r="W2894" s="203">
        <v>2.92</v>
      </c>
      <c r="X2894" s="203">
        <v>3.47</v>
      </c>
      <c r="Y2894" s="203">
        <v>4.09</v>
      </c>
      <c r="Z2894" s="203">
        <v>4.31</v>
      </c>
      <c r="AA2894" s="203">
        <v>4.71</v>
      </c>
      <c r="AB2894" s="203">
        <v>4.64</v>
      </c>
      <c r="AC2894" s="203">
        <v>4.34</v>
      </c>
      <c r="AD2894" s="203">
        <v>3.8</v>
      </c>
      <c r="AE2894" s="203">
        <v>3.24</v>
      </c>
      <c r="AF2894" s="203">
        <v>2.91</v>
      </c>
      <c r="AG2894" s="179">
        <v>2.29950163834489</v>
      </c>
      <c r="AH2894" s="179">
        <v>2.47479996951916</v>
      </c>
      <c r="AI2894" s="179">
        <v>3.01100662958165</v>
      </c>
      <c r="AJ2894" s="179">
        <v>3.57814828926313</v>
      </c>
      <c r="AK2894" s="179">
        <v>4.21747161472224</v>
      </c>
      <c r="AL2894" s="179">
        <v>4.44432827859483</v>
      </c>
      <c r="AM2894" s="179">
        <v>4.85679494018136</v>
      </c>
      <c r="AN2894" s="179">
        <v>4.78461327440372</v>
      </c>
      <c r="AO2894" s="179">
        <v>4.47526327821382</v>
      </c>
      <c r="AP2894" s="179">
        <v>3.91843328507201</v>
      </c>
      <c r="AQ2894" s="179">
        <v>3.34097995885087</v>
      </c>
      <c r="AR2894" s="179">
        <v>3.00069496304199</v>
      </c>
      <c r="AS2894" s="177">
        <v>0.8</v>
      </c>
      <c r="AT2894" s="180">
        <v>1.15573479336616</v>
      </c>
      <c r="AU2894" s="181">
        <v>2887</v>
      </c>
    </row>
    <row r="2895" customHeight="1" spans="1:47">
      <c r="A2895" s="184" t="s">
        <v>3170</v>
      </c>
      <c r="B2895" s="185" t="s">
        <v>3284</v>
      </c>
      <c r="C2895" s="167" t="s">
        <v>3286</v>
      </c>
      <c r="D2895" s="186">
        <v>0</v>
      </c>
      <c r="E2895" s="186">
        <v>0.75</v>
      </c>
      <c r="F2895" s="186" t="s">
        <v>160</v>
      </c>
      <c r="G2895" s="186" t="s">
        <v>160</v>
      </c>
      <c r="H2895" s="186" t="s">
        <v>160</v>
      </c>
      <c r="I2895" s="186" t="s">
        <v>160</v>
      </c>
      <c r="J2895" s="186" t="s">
        <v>160</v>
      </c>
      <c r="K2895" s="186" t="s">
        <v>160</v>
      </c>
      <c r="L2895" s="171">
        <v>0.414</v>
      </c>
      <c r="M2895" s="172">
        <v>84</v>
      </c>
      <c r="N2895" s="173">
        <v>109.23</v>
      </c>
      <c r="O2895" s="173">
        <v>23.73</v>
      </c>
      <c r="Q2895" s="175">
        <v>19.43</v>
      </c>
      <c r="S2895" s="174">
        <f t="shared" si="90"/>
        <v>1.04984</v>
      </c>
      <c r="T2895" s="177">
        <f t="shared" si="91"/>
        <v>-1</v>
      </c>
      <c r="U2895" s="203">
        <v>2.23</v>
      </c>
      <c r="V2895" s="203">
        <v>2.4</v>
      </c>
      <c r="W2895" s="203">
        <v>2.92</v>
      </c>
      <c r="X2895" s="203">
        <v>3.47</v>
      </c>
      <c r="Y2895" s="203">
        <v>4.09</v>
      </c>
      <c r="Z2895" s="203">
        <v>4.31</v>
      </c>
      <c r="AA2895" s="203">
        <v>4.71</v>
      </c>
      <c r="AB2895" s="203">
        <v>4.64</v>
      </c>
      <c r="AC2895" s="203">
        <v>4.34</v>
      </c>
      <c r="AD2895" s="203">
        <v>3.8</v>
      </c>
      <c r="AE2895" s="203">
        <v>3.24</v>
      </c>
      <c r="AF2895" s="203">
        <v>2.91</v>
      </c>
      <c r="AG2895" s="179">
        <v>2.29950163834489</v>
      </c>
      <c r="AH2895" s="179">
        <v>2.47479996951916</v>
      </c>
      <c r="AI2895" s="179">
        <v>3.01100662958165</v>
      </c>
      <c r="AJ2895" s="179">
        <v>3.57814828926313</v>
      </c>
      <c r="AK2895" s="179">
        <v>4.21747161472224</v>
      </c>
      <c r="AL2895" s="179">
        <v>4.44432827859483</v>
      </c>
      <c r="AM2895" s="179">
        <v>4.85679494018136</v>
      </c>
      <c r="AN2895" s="179">
        <v>4.78461327440372</v>
      </c>
      <c r="AO2895" s="179">
        <v>4.47526327821382</v>
      </c>
      <c r="AP2895" s="179">
        <v>3.91843328507201</v>
      </c>
      <c r="AQ2895" s="179">
        <v>3.34097995885087</v>
      </c>
      <c r="AR2895" s="179">
        <v>3.00069496304199</v>
      </c>
      <c r="AS2895" s="177">
        <v>0.8</v>
      </c>
      <c r="AT2895" s="180">
        <v>1.15350082173241</v>
      </c>
      <c r="AU2895" s="181">
        <v>2888</v>
      </c>
    </row>
    <row r="2896" customHeight="1" spans="1:47">
      <c r="A2896" s="184" t="s">
        <v>3170</v>
      </c>
      <c r="B2896" s="185" t="s">
        <v>3284</v>
      </c>
      <c r="C2896" s="167" t="s">
        <v>3287</v>
      </c>
      <c r="D2896" s="186">
        <v>0</v>
      </c>
      <c r="E2896" s="186">
        <v>0.75</v>
      </c>
      <c r="F2896" s="186" t="s">
        <v>160</v>
      </c>
      <c r="G2896" s="186" t="s">
        <v>160</v>
      </c>
      <c r="H2896" s="186" t="s">
        <v>160</v>
      </c>
      <c r="I2896" s="186" t="s">
        <v>160</v>
      </c>
      <c r="J2896" s="186" t="s">
        <v>160</v>
      </c>
      <c r="K2896" s="186" t="s">
        <v>160</v>
      </c>
      <c r="L2896" s="171">
        <v>0.414</v>
      </c>
      <c r="M2896" s="172">
        <v>150</v>
      </c>
      <c r="N2896" s="173">
        <v>108.67</v>
      </c>
      <c r="O2896" s="173">
        <v>24.07</v>
      </c>
      <c r="Q2896" s="175">
        <v>21.87</v>
      </c>
      <c r="S2896" s="174">
        <f t="shared" si="90"/>
        <v>0.986904</v>
      </c>
      <c r="T2896" s="177">
        <f t="shared" si="91"/>
        <v>-1</v>
      </c>
      <c r="U2896" s="203">
        <v>2.04</v>
      </c>
      <c r="V2896" s="203">
        <v>2.36</v>
      </c>
      <c r="W2896" s="203">
        <v>2.97</v>
      </c>
      <c r="X2896" s="203">
        <v>3.49</v>
      </c>
      <c r="Y2896" s="203">
        <v>3.85</v>
      </c>
      <c r="Z2896" s="203">
        <v>3.96</v>
      </c>
      <c r="AA2896" s="203">
        <v>4.37</v>
      </c>
      <c r="AB2896" s="203">
        <v>4.41</v>
      </c>
      <c r="AC2896" s="203">
        <v>4.09</v>
      </c>
      <c r="AD2896" s="203">
        <v>3.37</v>
      </c>
      <c r="AE2896" s="203">
        <v>2.94</v>
      </c>
      <c r="AF2896" s="203">
        <v>2.64</v>
      </c>
      <c r="AG2896" s="179">
        <v>2.12666812577515</v>
      </c>
      <c r="AH2896" s="179">
        <v>2.46026312589674</v>
      </c>
      <c r="AI2896" s="179">
        <v>3.09617859487853</v>
      </c>
      <c r="AJ2896" s="179">
        <v>3.63827047007612</v>
      </c>
      <c r="AK2896" s="179">
        <v>4.01356484521291</v>
      </c>
      <c r="AL2896" s="179">
        <v>4.12823812650471</v>
      </c>
      <c r="AM2896" s="179">
        <v>4.55565672041049</v>
      </c>
      <c r="AN2896" s="179">
        <v>4.59735609542569</v>
      </c>
      <c r="AO2896" s="179">
        <v>4.2637610953041</v>
      </c>
      <c r="AP2896" s="179">
        <v>3.51317234503052</v>
      </c>
      <c r="AQ2896" s="179">
        <v>3.06490406361713</v>
      </c>
      <c r="AR2896" s="179">
        <v>2.75215875100314</v>
      </c>
      <c r="AS2896" s="177">
        <v>0.8</v>
      </c>
      <c r="AT2896" s="180">
        <v>1.15021680017638</v>
      </c>
      <c r="AU2896" s="181">
        <v>2889</v>
      </c>
    </row>
    <row r="2897" customHeight="1" spans="1:47">
      <c r="A2897" s="184" t="s">
        <v>3170</v>
      </c>
      <c r="B2897" s="185" t="s">
        <v>3284</v>
      </c>
      <c r="C2897" s="167" t="s">
        <v>3288</v>
      </c>
      <c r="D2897" s="186">
        <v>0</v>
      </c>
      <c r="E2897" s="186">
        <v>0.75</v>
      </c>
      <c r="F2897" s="186" t="s">
        <v>160</v>
      </c>
      <c r="G2897" s="186" t="s">
        <v>160</v>
      </c>
      <c r="H2897" s="186" t="s">
        <v>160</v>
      </c>
      <c r="I2897" s="186" t="s">
        <v>160</v>
      </c>
      <c r="J2897" s="186" t="s">
        <v>160</v>
      </c>
      <c r="K2897" s="186" t="s">
        <v>160</v>
      </c>
      <c r="L2897" s="171">
        <v>0.414</v>
      </c>
      <c r="M2897" s="172">
        <v>79</v>
      </c>
      <c r="N2897" s="173">
        <v>109.68</v>
      </c>
      <c r="O2897" s="173">
        <v>23.97</v>
      </c>
      <c r="Q2897" s="175">
        <v>19.77</v>
      </c>
      <c r="S2897" s="174">
        <f t="shared" si="90"/>
        <v>1.04984</v>
      </c>
      <c r="T2897" s="177">
        <f t="shared" si="91"/>
        <v>-1</v>
      </c>
      <c r="U2897" s="203">
        <v>2.23</v>
      </c>
      <c r="V2897" s="203">
        <v>2.4</v>
      </c>
      <c r="W2897" s="203">
        <v>2.92</v>
      </c>
      <c r="X2897" s="203">
        <v>3.47</v>
      </c>
      <c r="Y2897" s="203">
        <v>4.09</v>
      </c>
      <c r="Z2897" s="203">
        <v>4.31</v>
      </c>
      <c r="AA2897" s="203">
        <v>4.71</v>
      </c>
      <c r="AB2897" s="203">
        <v>4.64</v>
      </c>
      <c r="AC2897" s="203">
        <v>4.34</v>
      </c>
      <c r="AD2897" s="203">
        <v>3.8</v>
      </c>
      <c r="AE2897" s="203">
        <v>3.24</v>
      </c>
      <c r="AF2897" s="203">
        <v>2.91</v>
      </c>
      <c r="AG2897" s="179">
        <v>2.3024074525642</v>
      </c>
      <c r="AH2897" s="179">
        <v>2.47792730320811</v>
      </c>
      <c r="AI2897" s="179">
        <v>3.01481155223653</v>
      </c>
      <c r="AJ2897" s="179">
        <v>3.58266989255506</v>
      </c>
      <c r="AK2897" s="179">
        <v>4.22280111255048</v>
      </c>
      <c r="AL2897" s="179">
        <v>4.44994444867789</v>
      </c>
      <c r="AM2897" s="179">
        <v>4.86293233254591</v>
      </c>
      <c r="AN2897" s="179">
        <v>4.79065945286901</v>
      </c>
      <c r="AO2897" s="179">
        <v>4.480918539968</v>
      </c>
      <c r="AP2897" s="179">
        <v>3.92338489674617</v>
      </c>
      <c r="AQ2897" s="179">
        <v>3.34520185933095</v>
      </c>
      <c r="AR2897" s="179">
        <v>3.00448685513983</v>
      </c>
      <c r="AS2897" s="177">
        <v>0.8</v>
      </c>
      <c r="AT2897" s="180">
        <v>1.14373729208006</v>
      </c>
      <c r="AU2897" s="181">
        <v>2890</v>
      </c>
    </row>
    <row r="2898" customHeight="1" spans="1:47">
      <c r="A2898" s="184" t="s">
        <v>3170</v>
      </c>
      <c r="B2898" s="185" t="s">
        <v>3284</v>
      </c>
      <c r="C2898" s="167" t="s">
        <v>3289</v>
      </c>
      <c r="D2898" s="186">
        <v>0</v>
      </c>
      <c r="E2898" s="186">
        <v>0.75</v>
      </c>
      <c r="F2898" s="186" t="s">
        <v>160</v>
      </c>
      <c r="G2898" s="186" t="s">
        <v>160</v>
      </c>
      <c r="H2898" s="186" t="s">
        <v>160</v>
      </c>
      <c r="I2898" s="186" t="s">
        <v>160</v>
      </c>
      <c r="J2898" s="186" t="s">
        <v>160</v>
      </c>
      <c r="K2898" s="186" t="s">
        <v>160</v>
      </c>
      <c r="L2898" s="171">
        <v>0.414</v>
      </c>
      <c r="M2898" s="172">
        <v>69</v>
      </c>
      <c r="N2898" s="173">
        <v>109.67</v>
      </c>
      <c r="O2898" s="173">
        <v>23.6</v>
      </c>
      <c r="Q2898" s="175">
        <v>19.3</v>
      </c>
      <c r="S2898" s="174">
        <f t="shared" si="90"/>
        <v>1.04984</v>
      </c>
      <c r="T2898" s="177">
        <f t="shared" si="91"/>
        <v>-1</v>
      </c>
      <c r="U2898" s="203">
        <v>2.23</v>
      </c>
      <c r="V2898" s="203">
        <v>2.4</v>
      </c>
      <c r="W2898" s="203">
        <v>2.92</v>
      </c>
      <c r="X2898" s="203">
        <v>3.47</v>
      </c>
      <c r="Y2898" s="203">
        <v>4.09</v>
      </c>
      <c r="Z2898" s="203">
        <v>4.31</v>
      </c>
      <c r="AA2898" s="203">
        <v>4.71</v>
      </c>
      <c r="AB2898" s="203">
        <v>4.64</v>
      </c>
      <c r="AC2898" s="203">
        <v>4.34</v>
      </c>
      <c r="AD2898" s="203">
        <v>3.8</v>
      </c>
      <c r="AE2898" s="203">
        <v>3.24</v>
      </c>
      <c r="AF2898" s="203">
        <v>2.91</v>
      </c>
      <c r="AG2898" s="179">
        <v>2.29809121389926</v>
      </c>
      <c r="AH2898" s="179">
        <v>2.47328202392746</v>
      </c>
      <c r="AI2898" s="179">
        <v>3.0091597957784</v>
      </c>
      <c r="AJ2898" s="179">
        <v>3.57595359292845</v>
      </c>
      <c r="AK2898" s="179">
        <v>4.21488478244304</v>
      </c>
      <c r="AL2898" s="179">
        <v>4.44160230130305</v>
      </c>
      <c r="AM2898" s="179">
        <v>4.85381597195763</v>
      </c>
      <c r="AN2898" s="179">
        <v>4.78167857959308</v>
      </c>
      <c r="AO2898" s="179">
        <v>4.47251832660215</v>
      </c>
      <c r="AP2898" s="179">
        <v>3.91602987121847</v>
      </c>
      <c r="AQ2898" s="179">
        <v>3.33893073230206</v>
      </c>
      <c r="AR2898" s="179">
        <v>2.99885445401204</v>
      </c>
      <c r="AS2898" s="177">
        <v>0.8</v>
      </c>
      <c r="AT2898" s="180">
        <v>1.15322995517013</v>
      </c>
      <c r="AU2898" s="181">
        <v>2891</v>
      </c>
    </row>
    <row r="2899" customHeight="1" spans="1:47">
      <c r="A2899" s="184" t="s">
        <v>3170</v>
      </c>
      <c r="B2899" s="185" t="s">
        <v>3284</v>
      </c>
      <c r="C2899" s="167" t="s">
        <v>3290</v>
      </c>
      <c r="D2899" s="186">
        <v>0</v>
      </c>
      <c r="E2899" s="186">
        <v>0.75</v>
      </c>
      <c r="F2899" s="186" t="s">
        <v>160</v>
      </c>
      <c r="G2899" s="186" t="s">
        <v>160</v>
      </c>
      <c r="H2899" s="186" t="s">
        <v>160</v>
      </c>
      <c r="I2899" s="186" t="s">
        <v>160</v>
      </c>
      <c r="J2899" s="186" t="s">
        <v>160</v>
      </c>
      <c r="K2899" s="186" t="s">
        <v>160</v>
      </c>
      <c r="L2899" s="171">
        <v>0.414</v>
      </c>
      <c r="M2899" s="172">
        <v>792</v>
      </c>
      <c r="N2899" s="173">
        <v>110.18</v>
      </c>
      <c r="O2899" s="173">
        <v>24.13</v>
      </c>
      <c r="Q2899" s="175">
        <v>20.43</v>
      </c>
      <c r="S2899" s="174">
        <f t="shared" si="90"/>
        <v>0.994896</v>
      </c>
      <c r="T2899" s="177">
        <f t="shared" si="91"/>
        <v>-1</v>
      </c>
      <c r="U2899" s="203">
        <v>2.08</v>
      </c>
      <c r="V2899" s="203">
        <v>2.2</v>
      </c>
      <c r="W2899" s="203">
        <v>2.65</v>
      </c>
      <c r="X2899" s="203">
        <v>3.11</v>
      </c>
      <c r="Y2899" s="203">
        <v>3.68</v>
      </c>
      <c r="Z2899" s="203">
        <v>4.11</v>
      </c>
      <c r="AA2899" s="203">
        <v>4.71</v>
      </c>
      <c r="AB2899" s="203">
        <v>4.57</v>
      </c>
      <c r="AC2899" s="203">
        <v>4.23</v>
      </c>
      <c r="AD2899" s="203">
        <v>3.55</v>
      </c>
      <c r="AE2899" s="203">
        <v>3.13</v>
      </c>
      <c r="AF2899" s="203">
        <v>2.78</v>
      </c>
      <c r="AG2899" s="179">
        <v>2.15949566587864</v>
      </c>
      <c r="AH2899" s="179">
        <v>2.28408195429472</v>
      </c>
      <c r="AI2899" s="179">
        <v>2.751280535855</v>
      </c>
      <c r="AJ2899" s="179">
        <v>3.22886130811663</v>
      </c>
      <c r="AK2899" s="179">
        <v>3.82064617809299</v>
      </c>
      <c r="AL2899" s="179">
        <v>4.26708037825059</v>
      </c>
      <c r="AM2899" s="179">
        <v>4.89001182033097</v>
      </c>
      <c r="AN2899" s="179">
        <v>4.74466115051221</v>
      </c>
      <c r="AO2899" s="179">
        <v>4.39166666666667</v>
      </c>
      <c r="AP2899" s="179">
        <v>3.68567769897557</v>
      </c>
      <c r="AQ2899" s="179">
        <v>3.24962568951931</v>
      </c>
      <c r="AR2899" s="179">
        <v>2.88624901497242</v>
      </c>
      <c r="AS2899" s="177">
        <v>0.8</v>
      </c>
      <c r="AT2899" s="180">
        <v>1.06554450006104</v>
      </c>
      <c r="AU2899" s="181">
        <v>2892</v>
      </c>
    </row>
    <row r="2900" customHeight="1" spans="1:47">
      <c r="A2900" s="184" t="s">
        <v>3170</v>
      </c>
      <c r="B2900" s="185" t="s">
        <v>3284</v>
      </c>
      <c r="C2900" s="167" t="s">
        <v>3291</v>
      </c>
      <c r="D2900" s="186">
        <v>0</v>
      </c>
      <c r="E2900" s="186">
        <v>0.75</v>
      </c>
      <c r="F2900" s="186" t="s">
        <v>160</v>
      </c>
      <c r="G2900" s="186" t="s">
        <v>160</v>
      </c>
      <c r="H2900" s="186" t="s">
        <v>160</v>
      </c>
      <c r="I2900" s="186" t="s">
        <v>160</v>
      </c>
      <c r="J2900" s="186" t="s">
        <v>160</v>
      </c>
      <c r="K2900" s="186" t="s">
        <v>160</v>
      </c>
      <c r="L2900" s="171">
        <v>0.414</v>
      </c>
      <c r="M2900" s="172">
        <v>125</v>
      </c>
      <c r="N2900" s="173">
        <v>108.87</v>
      </c>
      <c r="O2900" s="173">
        <v>23.82</v>
      </c>
      <c r="Q2900" s="175">
        <v>17.02</v>
      </c>
      <c r="S2900" s="174">
        <f t="shared" si="90"/>
        <v>1.027632</v>
      </c>
      <c r="T2900" s="177">
        <f t="shared" si="91"/>
        <v>-1</v>
      </c>
      <c r="U2900" s="203">
        <v>2.16</v>
      </c>
      <c r="V2900" s="203">
        <v>2.43</v>
      </c>
      <c r="W2900" s="203">
        <v>3.03</v>
      </c>
      <c r="X2900" s="203">
        <v>3.6</v>
      </c>
      <c r="Y2900" s="203">
        <v>4.05</v>
      </c>
      <c r="Z2900" s="203">
        <v>4.21</v>
      </c>
      <c r="AA2900" s="203">
        <v>4.48</v>
      </c>
      <c r="AB2900" s="203">
        <v>4.48</v>
      </c>
      <c r="AC2900" s="203">
        <v>4.2</v>
      </c>
      <c r="AD2900" s="203">
        <v>3.62</v>
      </c>
      <c r="AE2900" s="203">
        <v>3.12</v>
      </c>
      <c r="AF2900" s="203">
        <v>2.78</v>
      </c>
      <c r="AG2900" s="179">
        <v>2.2050315287963</v>
      </c>
      <c r="AH2900" s="179">
        <v>2.48066046989584</v>
      </c>
      <c r="AI2900" s="179">
        <v>3.09316922789481</v>
      </c>
      <c r="AJ2900" s="179">
        <v>3.67505254799383</v>
      </c>
      <c r="AK2900" s="179">
        <v>4.13443411649306</v>
      </c>
      <c r="AL2900" s="179">
        <v>4.29776978529279</v>
      </c>
      <c r="AM2900" s="179">
        <v>4.57339872639233</v>
      </c>
      <c r="AN2900" s="179">
        <v>4.57339872639233</v>
      </c>
      <c r="AO2900" s="179">
        <v>4.28756130599281</v>
      </c>
      <c r="AP2900" s="179">
        <v>3.6954695065938</v>
      </c>
      <c r="AQ2900" s="179">
        <v>3.18504554159466</v>
      </c>
      <c r="AR2900" s="179">
        <v>2.83795724539524</v>
      </c>
      <c r="AS2900" s="177">
        <v>0.8</v>
      </c>
      <c r="AT2900" s="180">
        <v>1.06554450006104</v>
      </c>
      <c r="AU2900" s="181">
        <v>2893</v>
      </c>
    </row>
    <row r="2901" customHeight="1" spans="1:47">
      <c r="A2901" s="184" t="s">
        <v>3170</v>
      </c>
      <c r="B2901" s="185" t="s">
        <v>3292</v>
      </c>
      <c r="C2901" s="167" t="s">
        <v>3293</v>
      </c>
      <c r="D2901" s="186">
        <v>0</v>
      </c>
      <c r="E2901" s="186">
        <v>0.75</v>
      </c>
      <c r="F2901" s="186" t="s">
        <v>160</v>
      </c>
      <c r="G2901" s="186" t="s">
        <v>160</v>
      </c>
      <c r="H2901" s="186" t="s">
        <v>160</v>
      </c>
      <c r="I2901" s="186" t="s">
        <v>160</v>
      </c>
      <c r="J2901" s="186" t="s">
        <v>160</v>
      </c>
      <c r="K2901" s="186" t="s">
        <v>160</v>
      </c>
      <c r="L2901" s="171">
        <v>0.414</v>
      </c>
      <c r="M2901" s="172">
        <v>123</v>
      </c>
      <c r="N2901" s="173">
        <v>107.37</v>
      </c>
      <c r="O2901" s="173">
        <v>22.4</v>
      </c>
      <c r="Q2901" s="175">
        <v>16.2</v>
      </c>
      <c r="S2901" s="174">
        <f t="shared" si="90"/>
        <v>1.087384</v>
      </c>
      <c r="T2901" s="177">
        <f t="shared" si="91"/>
        <v>-1</v>
      </c>
      <c r="U2901" s="203">
        <v>2.37</v>
      </c>
      <c r="V2901" s="203">
        <v>2.69</v>
      </c>
      <c r="W2901" s="203">
        <v>3.33</v>
      </c>
      <c r="X2901" s="203">
        <v>3.8</v>
      </c>
      <c r="Y2901" s="203">
        <v>4.35</v>
      </c>
      <c r="Z2901" s="203">
        <v>4.52</v>
      </c>
      <c r="AA2901" s="203">
        <v>4.61</v>
      </c>
      <c r="AB2901" s="203">
        <v>4.56</v>
      </c>
      <c r="AC2901" s="203">
        <v>4.25</v>
      </c>
      <c r="AD2901" s="203">
        <v>3.78</v>
      </c>
      <c r="AE2901" s="203">
        <v>3.35</v>
      </c>
      <c r="AF2901" s="203">
        <v>3.01</v>
      </c>
      <c r="AG2901" s="179">
        <v>2.41334674779103</v>
      </c>
      <c r="AH2901" s="179">
        <v>2.73919947323117</v>
      </c>
      <c r="AI2901" s="179">
        <v>3.39090492411145</v>
      </c>
      <c r="AJ2901" s="179">
        <v>3.86950111460165</v>
      </c>
      <c r="AK2901" s="179">
        <v>4.42956048645189</v>
      </c>
      <c r="AL2901" s="179">
        <v>4.60266974684196</v>
      </c>
      <c r="AM2901" s="179">
        <v>4.694315825872</v>
      </c>
      <c r="AN2901" s="179">
        <v>4.64340133752198</v>
      </c>
      <c r="AO2901" s="179">
        <v>4.32773150975184</v>
      </c>
      <c r="AP2901" s="179">
        <v>3.84913531926164</v>
      </c>
      <c r="AQ2901" s="179">
        <v>3.41127071945145</v>
      </c>
      <c r="AR2901" s="179">
        <v>3.06505219867131</v>
      </c>
      <c r="AS2901" s="177">
        <v>0.8</v>
      </c>
      <c r="AT2901" s="180">
        <v>1.06092487994422</v>
      </c>
      <c r="AU2901" s="181">
        <v>2894</v>
      </c>
    </row>
    <row r="2902" customHeight="1" spans="1:47">
      <c r="A2902" s="184" t="s">
        <v>3170</v>
      </c>
      <c r="B2902" s="185" t="s">
        <v>3292</v>
      </c>
      <c r="C2902" s="167" t="s">
        <v>3294</v>
      </c>
      <c r="D2902" s="186">
        <v>0</v>
      </c>
      <c r="E2902" s="186">
        <v>0.75</v>
      </c>
      <c r="F2902" s="186" t="s">
        <v>160</v>
      </c>
      <c r="G2902" s="186" t="s">
        <v>160</v>
      </c>
      <c r="H2902" s="186" t="s">
        <v>160</v>
      </c>
      <c r="I2902" s="186" t="s">
        <v>160</v>
      </c>
      <c r="J2902" s="186" t="s">
        <v>160</v>
      </c>
      <c r="K2902" s="186" t="s">
        <v>160</v>
      </c>
      <c r="L2902" s="171">
        <v>0.414</v>
      </c>
      <c r="M2902" s="172">
        <v>123</v>
      </c>
      <c r="N2902" s="173">
        <v>107.37</v>
      </c>
      <c r="O2902" s="173">
        <v>22.4</v>
      </c>
      <c r="Q2902" s="175">
        <v>16.2</v>
      </c>
      <c r="S2902" s="174">
        <f t="shared" si="90"/>
        <v>1.087384</v>
      </c>
      <c r="T2902" s="177">
        <f t="shared" si="91"/>
        <v>-1</v>
      </c>
      <c r="U2902" s="203">
        <v>2.37</v>
      </c>
      <c r="V2902" s="203">
        <v>2.69</v>
      </c>
      <c r="W2902" s="203">
        <v>3.33</v>
      </c>
      <c r="X2902" s="203">
        <v>3.8</v>
      </c>
      <c r="Y2902" s="203">
        <v>4.35</v>
      </c>
      <c r="Z2902" s="203">
        <v>4.52</v>
      </c>
      <c r="AA2902" s="203">
        <v>4.61</v>
      </c>
      <c r="AB2902" s="203">
        <v>4.56</v>
      </c>
      <c r="AC2902" s="203">
        <v>4.25</v>
      </c>
      <c r="AD2902" s="203">
        <v>3.78</v>
      </c>
      <c r="AE2902" s="203">
        <v>3.35</v>
      </c>
      <c r="AF2902" s="203">
        <v>3.01</v>
      </c>
      <c r="AG2902" s="179">
        <v>2.41334674779103</v>
      </c>
      <c r="AH2902" s="179">
        <v>2.73919947323117</v>
      </c>
      <c r="AI2902" s="179">
        <v>3.39090492411145</v>
      </c>
      <c r="AJ2902" s="179">
        <v>3.86950111460165</v>
      </c>
      <c r="AK2902" s="179">
        <v>4.42956048645189</v>
      </c>
      <c r="AL2902" s="179">
        <v>4.60266974684196</v>
      </c>
      <c r="AM2902" s="179">
        <v>4.694315825872</v>
      </c>
      <c r="AN2902" s="179">
        <v>4.64340133752198</v>
      </c>
      <c r="AO2902" s="179">
        <v>4.32773150975184</v>
      </c>
      <c r="AP2902" s="179">
        <v>3.84913531926164</v>
      </c>
      <c r="AQ2902" s="179">
        <v>3.41127071945145</v>
      </c>
      <c r="AR2902" s="179">
        <v>3.06505219867131</v>
      </c>
      <c r="AS2902" s="177">
        <v>0.8</v>
      </c>
      <c r="AT2902" s="180">
        <v>1.07997727835472</v>
      </c>
      <c r="AU2902" s="181">
        <v>2895</v>
      </c>
    </row>
    <row r="2903" customHeight="1" spans="1:47">
      <c r="A2903" s="184" t="s">
        <v>3170</v>
      </c>
      <c r="B2903" s="185" t="s">
        <v>3292</v>
      </c>
      <c r="C2903" s="167" t="s">
        <v>3295</v>
      </c>
      <c r="D2903" s="186">
        <v>0</v>
      </c>
      <c r="E2903" s="186">
        <v>0.75</v>
      </c>
      <c r="F2903" s="186" t="s">
        <v>160</v>
      </c>
      <c r="G2903" s="186" t="s">
        <v>160</v>
      </c>
      <c r="H2903" s="186" t="s">
        <v>160</v>
      </c>
      <c r="I2903" s="186" t="s">
        <v>160</v>
      </c>
      <c r="J2903" s="186" t="s">
        <v>160</v>
      </c>
      <c r="K2903" s="186" t="s">
        <v>160</v>
      </c>
      <c r="L2903" s="171">
        <v>0.414</v>
      </c>
      <c r="M2903" s="172">
        <v>94</v>
      </c>
      <c r="N2903" s="173">
        <v>107.9</v>
      </c>
      <c r="O2903" s="173">
        <v>22.63</v>
      </c>
      <c r="Q2903" s="175">
        <v>16.43</v>
      </c>
      <c r="S2903" s="174">
        <f t="shared" si="90"/>
        <v>1.087384</v>
      </c>
      <c r="T2903" s="177">
        <f t="shared" si="91"/>
        <v>-1</v>
      </c>
      <c r="U2903" s="203">
        <v>2.37</v>
      </c>
      <c r="V2903" s="203">
        <v>2.69</v>
      </c>
      <c r="W2903" s="203">
        <v>3.33</v>
      </c>
      <c r="X2903" s="203">
        <v>3.8</v>
      </c>
      <c r="Y2903" s="203">
        <v>4.35</v>
      </c>
      <c r="Z2903" s="203">
        <v>4.52</v>
      </c>
      <c r="AA2903" s="203">
        <v>4.61</v>
      </c>
      <c r="AB2903" s="203">
        <v>4.56</v>
      </c>
      <c r="AC2903" s="203">
        <v>4.25</v>
      </c>
      <c r="AD2903" s="203">
        <v>3.78</v>
      </c>
      <c r="AE2903" s="203">
        <v>3.35</v>
      </c>
      <c r="AF2903" s="203">
        <v>3.01</v>
      </c>
      <c r="AG2903" s="179">
        <v>2.41556116330569</v>
      </c>
      <c r="AH2903" s="179">
        <v>2.74171288155794</v>
      </c>
      <c r="AI2903" s="179">
        <v>3.39401631806243</v>
      </c>
      <c r="AJ2903" s="179">
        <v>3.87305165424542</v>
      </c>
      <c r="AK2903" s="179">
        <v>4.43362491999147</v>
      </c>
      <c r="AL2903" s="179">
        <v>4.60689302031297</v>
      </c>
      <c r="AM2903" s="179">
        <v>4.69862319107142</v>
      </c>
      <c r="AN2903" s="179">
        <v>4.6476619850945</v>
      </c>
      <c r="AO2903" s="179">
        <v>4.33170250803764</v>
      </c>
      <c r="AP2903" s="179">
        <v>3.85266717185465</v>
      </c>
      <c r="AQ2903" s="179">
        <v>3.4144008004532</v>
      </c>
      <c r="AR2903" s="179">
        <v>3.06786459981019</v>
      </c>
      <c r="AS2903" s="177">
        <v>0.8</v>
      </c>
      <c r="AT2903" s="180">
        <v>1.08273009307135</v>
      </c>
      <c r="AU2903" s="181">
        <v>2896</v>
      </c>
    </row>
    <row r="2904" customHeight="1" spans="1:47">
      <c r="A2904" s="184" t="s">
        <v>3170</v>
      </c>
      <c r="B2904" s="185" t="s">
        <v>3292</v>
      </c>
      <c r="C2904" s="167" t="s">
        <v>3296</v>
      </c>
      <c r="D2904" s="186">
        <v>0</v>
      </c>
      <c r="E2904" s="186">
        <v>0.75</v>
      </c>
      <c r="F2904" s="186" t="s">
        <v>160</v>
      </c>
      <c r="G2904" s="186" t="s">
        <v>160</v>
      </c>
      <c r="H2904" s="186" t="s">
        <v>160</v>
      </c>
      <c r="I2904" s="186" t="s">
        <v>160</v>
      </c>
      <c r="J2904" s="186" t="s">
        <v>160</v>
      </c>
      <c r="K2904" s="186" t="s">
        <v>160</v>
      </c>
      <c r="L2904" s="171">
        <v>0.414</v>
      </c>
      <c r="M2904" s="172">
        <v>117</v>
      </c>
      <c r="N2904" s="173">
        <v>107.07</v>
      </c>
      <c r="O2904" s="173">
        <v>22.13</v>
      </c>
      <c r="Q2904" s="175">
        <v>15.83</v>
      </c>
      <c r="S2904" s="174">
        <f t="shared" si="90"/>
        <v>1.087384</v>
      </c>
      <c r="T2904" s="177">
        <f t="shared" si="91"/>
        <v>-1</v>
      </c>
      <c r="U2904" s="203">
        <v>2.37</v>
      </c>
      <c r="V2904" s="203">
        <v>2.69</v>
      </c>
      <c r="W2904" s="203">
        <v>3.33</v>
      </c>
      <c r="X2904" s="203">
        <v>3.8</v>
      </c>
      <c r="Y2904" s="203">
        <v>4.35</v>
      </c>
      <c r="Z2904" s="203">
        <v>4.52</v>
      </c>
      <c r="AA2904" s="203">
        <v>4.61</v>
      </c>
      <c r="AB2904" s="203">
        <v>4.56</v>
      </c>
      <c r="AC2904" s="203">
        <v>4.25</v>
      </c>
      <c r="AD2904" s="203">
        <v>3.78</v>
      </c>
      <c r="AE2904" s="203">
        <v>3.35</v>
      </c>
      <c r="AF2904" s="203">
        <v>3.01</v>
      </c>
      <c r="AG2904" s="179">
        <v>2.41073129639575</v>
      </c>
      <c r="AH2904" s="179">
        <v>2.73623088071923</v>
      </c>
      <c r="AI2904" s="179">
        <v>3.38723004936618</v>
      </c>
      <c r="AJ2904" s="179">
        <v>3.86530756384129</v>
      </c>
      <c r="AK2904" s="179">
        <v>4.42475997439727</v>
      </c>
      <c r="AL2904" s="179">
        <v>4.59768162856912</v>
      </c>
      <c r="AM2904" s="179">
        <v>4.68922838666009</v>
      </c>
      <c r="AN2904" s="179">
        <v>4.63836907660955</v>
      </c>
      <c r="AO2904" s="179">
        <v>4.32304135429618</v>
      </c>
      <c r="AP2904" s="179">
        <v>3.84496383982107</v>
      </c>
      <c r="AQ2904" s="179">
        <v>3.4075737733864</v>
      </c>
      <c r="AR2904" s="179">
        <v>3.06173046504271</v>
      </c>
      <c r="AS2904" s="177">
        <v>0.8</v>
      </c>
      <c r="AT2904" s="180">
        <v>1.05746225979052</v>
      </c>
      <c r="AU2904" s="181">
        <v>2897</v>
      </c>
    </row>
    <row r="2905" customHeight="1" spans="1:47">
      <c r="A2905" s="184" t="s">
        <v>3170</v>
      </c>
      <c r="B2905" s="185" t="s">
        <v>3292</v>
      </c>
      <c r="C2905" s="167" t="s">
        <v>3297</v>
      </c>
      <c r="D2905" s="186">
        <v>0</v>
      </c>
      <c r="E2905" s="186">
        <v>0.75</v>
      </c>
      <c r="F2905" s="186" t="s">
        <v>160</v>
      </c>
      <c r="G2905" s="186" t="s">
        <v>160</v>
      </c>
      <c r="H2905" s="186" t="s">
        <v>160</v>
      </c>
      <c r="I2905" s="186" t="s">
        <v>160</v>
      </c>
      <c r="J2905" s="186" t="s">
        <v>160</v>
      </c>
      <c r="K2905" s="186" t="s">
        <v>160</v>
      </c>
      <c r="L2905" s="171">
        <v>0.414</v>
      </c>
      <c r="M2905" s="172">
        <v>114</v>
      </c>
      <c r="N2905" s="173">
        <v>106.85</v>
      </c>
      <c r="O2905" s="173">
        <v>22.35</v>
      </c>
      <c r="Q2905" s="175">
        <v>15.85</v>
      </c>
      <c r="S2905" s="174">
        <f t="shared" si="90"/>
        <v>1.068504</v>
      </c>
      <c r="T2905" s="177">
        <f t="shared" si="91"/>
        <v>-1</v>
      </c>
      <c r="U2905" s="203">
        <v>2.3</v>
      </c>
      <c r="V2905" s="203">
        <v>2.67</v>
      </c>
      <c r="W2905" s="203">
        <v>3.41</v>
      </c>
      <c r="X2905" s="203">
        <v>3.87</v>
      </c>
      <c r="Y2905" s="203">
        <v>4.34</v>
      </c>
      <c r="Z2905" s="203">
        <v>4.39</v>
      </c>
      <c r="AA2905" s="203">
        <v>4.39</v>
      </c>
      <c r="AB2905" s="203">
        <v>4.47</v>
      </c>
      <c r="AC2905" s="203">
        <v>4.19</v>
      </c>
      <c r="AD2905" s="203">
        <v>3.64</v>
      </c>
      <c r="AE2905" s="203">
        <v>3.26</v>
      </c>
      <c r="AF2905" s="203">
        <v>2.92</v>
      </c>
      <c r="AG2905" s="179">
        <v>2.3392623705667</v>
      </c>
      <c r="AH2905" s="179">
        <v>2.71557849104917</v>
      </c>
      <c r="AI2905" s="179">
        <v>3.46821073201411</v>
      </c>
      <c r="AJ2905" s="179">
        <v>3.93606320612745</v>
      </c>
      <c r="AK2905" s="179">
        <v>4.41408638619977</v>
      </c>
      <c r="AL2905" s="179">
        <v>4.4649399159947</v>
      </c>
      <c r="AM2905" s="179">
        <v>4.4649399159947</v>
      </c>
      <c r="AN2905" s="179">
        <v>4.54630556366658</v>
      </c>
      <c r="AO2905" s="179">
        <v>4.26152579681499</v>
      </c>
      <c r="AP2905" s="179">
        <v>3.70213696907078</v>
      </c>
      <c r="AQ2905" s="179">
        <v>3.31565014262932</v>
      </c>
      <c r="AR2905" s="179">
        <v>2.96984614002381</v>
      </c>
      <c r="AS2905" s="177">
        <v>0.8</v>
      </c>
      <c r="AT2905" s="180">
        <v>1.05606781095034</v>
      </c>
      <c r="AU2905" s="181">
        <v>2898</v>
      </c>
    </row>
    <row r="2906" customHeight="1" spans="1:47">
      <c r="A2906" s="184" t="s">
        <v>3170</v>
      </c>
      <c r="B2906" s="185" t="s">
        <v>3292</v>
      </c>
      <c r="C2906" s="167" t="s">
        <v>3298</v>
      </c>
      <c r="D2906" s="186">
        <v>0</v>
      </c>
      <c r="E2906" s="186">
        <v>0.75</v>
      </c>
      <c r="F2906" s="186" t="s">
        <v>160</v>
      </c>
      <c r="G2906" s="186" t="s">
        <v>160</v>
      </c>
      <c r="H2906" s="186" t="s">
        <v>160</v>
      </c>
      <c r="I2906" s="186" t="s">
        <v>160</v>
      </c>
      <c r="J2906" s="186" t="s">
        <v>160</v>
      </c>
      <c r="K2906" s="186" t="s">
        <v>160</v>
      </c>
      <c r="L2906" s="171">
        <v>0.414</v>
      </c>
      <c r="M2906" s="172">
        <v>254</v>
      </c>
      <c r="N2906" s="173">
        <v>107.2</v>
      </c>
      <c r="O2906" s="173">
        <v>22.83</v>
      </c>
      <c r="Q2906" s="175">
        <v>16.63</v>
      </c>
      <c r="S2906" s="174">
        <f t="shared" si="90"/>
        <v>1.087384</v>
      </c>
      <c r="T2906" s="177">
        <f t="shared" si="91"/>
        <v>-1</v>
      </c>
      <c r="U2906" s="203">
        <v>2.37</v>
      </c>
      <c r="V2906" s="203">
        <v>2.69</v>
      </c>
      <c r="W2906" s="203">
        <v>3.33</v>
      </c>
      <c r="X2906" s="203">
        <v>3.8</v>
      </c>
      <c r="Y2906" s="203">
        <v>4.35</v>
      </c>
      <c r="Z2906" s="203">
        <v>4.52</v>
      </c>
      <c r="AA2906" s="203">
        <v>4.61</v>
      </c>
      <c r="AB2906" s="203">
        <v>4.56</v>
      </c>
      <c r="AC2906" s="203">
        <v>4.25</v>
      </c>
      <c r="AD2906" s="203">
        <v>3.78</v>
      </c>
      <c r="AE2906" s="203">
        <v>3.35</v>
      </c>
      <c r="AF2906" s="203">
        <v>3.01</v>
      </c>
      <c r="AG2906" s="179">
        <v>2.41740941562502</v>
      </c>
      <c r="AH2906" s="179">
        <v>2.74381068693304</v>
      </c>
      <c r="AI2906" s="179">
        <v>3.39661322954908</v>
      </c>
      <c r="AJ2906" s="179">
        <v>3.87601509678274</v>
      </c>
      <c r="AK2906" s="179">
        <v>4.4370172818434</v>
      </c>
      <c r="AL2906" s="179">
        <v>4.61041795722578</v>
      </c>
      <c r="AM2906" s="179">
        <v>4.70221831478116</v>
      </c>
      <c r="AN2906" s="179">
        <v>4.65121811613928</v>
      </c>
      <c r="AO2906" s="179">
        <v>4.33501688455964</v>
      </c>
      <c r="AP2906" s="179">
        <v>3.85561501732599</v>
      </c>
      <c r="AQ2906" s="179">
        <v>3.41701330900583</v>
      </c>
      <c r="AR2906" s="179">
        <v>3.07021195824106</v>
      </c>
      <c r="AS2906" s="177">
        <v>0.8</v>
      </c>
      <c r="AT2906" s="180">
        <v>1.06305701379563</v>
      </c>
      <c r="AU2906" s="181">
        <v>2899</v>
      </c>
    </row>
    <row r="2907" customHeight="1" spans="1:47">
      <c r="A2907" s="184" t="s">
        <v>3170</v>
      </c>
      <c r="B2907" s="185" t="s">
        <v>3292</v>
      </c>
      <c r="C2907" s="167" t="s">
        <v>3299</v>
      </c>
      <c r="D2907" s="186">
        <v>0</v>
      </c>
      <c r="E2907" s="186">
        <v>0.75</v>
      </c>
      <c r="F2907" s="186" t="s">
        <v>160</v>
      </c>
      <c r="G2907" s="186" t="s">
        <v>160</v>
      </c>
      <c r="H2907" s="186" t="s">
        <v>160</v>
      </c>
      <c r="I2907" s="186" t="s">
        <v>160</v>
      </c>
      <c r="J2907" s="186" t="s">
        <v>160</v>
      </c>
      <c r="K2907" s="186" t="s">
        <v>160</v>
      </c>
      <c r="L2907" s="171">
        <v>0.414</v>
      </c>
      <c r="M2907" s="172">
        <v>436</v>
      </c>
      <c r="N2907" s="173">
        <v>107.13</v>
      </c>
      <c r="O2907" s="173">
        <v>23.08</v>
      </c>
      <c r="Q2907" s="175">
        <v>16.38</v>
      </c>
      <c r="S2907" s="174">
        <f t="shared" si="90"/>
        <v>1.071216</v>
      </c>
      <c r="T2907" s="177">
        <f t="shared" si="91"/>
        <v>-1</v>
      </c>
      <c r="U2907" s="203">
        <v>2.32</v>
      </c>
      <c r="V2907" s="203">
        <v>2.69</v>
      </c>
      <c r="W2907" s="203">
        <v>3.4</v>
      </c>
      <c r="X2907" s="203">
        <v>3.97</v>
      </c>
      <c r="Y2907" s="203">
        <v>4.27</v>
      </c>
      <c r="Z2907" s="203">
        <v>4.37</v>
      </c>
      <c r="AA2907" s="203">
        <v>4.58</v>
      </c>
      <c r="AB2907" s="203">
        <v>4.55</v>
      </c>
      <c r="AC2907" s="203">
        <v>4.17</v>
      </c>
      <c r="AD2907" s="203">
        <v>3.61</v>
      </c>
      <c r="AE2907" s="203">
        <v>3.16</v>
      </c>
      <c r="AF2907" s="203">
        <v>2.87</v>
      </c>
      <c r="AG2907" s="179">
        <v>2.36357515197682</v>
      </c>
      <c r="AH2907" s="179">
        <v>2.7405246374214</v>
      </c>
      <c r="AI2907" s="179">
        <v>3.46386013651775</v>
      </c>
      <c r="AJ2907" s="179">
        <v>4.04456610058102</v>
      </c>
      <c r="AK2907" s="179">
        <v>4.35020081850906</v>
      </c>
      <c r="AL2907" s="179">
        <v>4.45207905781841</v>
      </c>
      <c r="AM2907" s="179">
        <v>4.66602336036803</v>
      </c>
      <c r="AN2907" s="179">
        <v>4.63545988857523</v>
      </c>
      <c r="AO2907" s="179">
        <v>4.24832257919971</v>
      </c>
      <c r="AP2907" s="179">
        <v>3.67780443906738</v>
      </c>
      <c r="AQ2907" s="179">
        <v>3.21935236217532</v>
      </c>
      <c r="AR2907" s="179">
        <v>2.92390546817822</v>
      </c>
      <c r="AS2907" s="177">
        <v>0.8</v>
      </c>
      <c r="AT2907" s="180">
        <v>1.05109583188915</v>
      </c>
      <c r="AU2907" s="181">
        <v>2900</v>
      </c>
    </row>
    <row r="2908" customHeight="1" spans="1:47">
      <c r="A2908" s="184" t="s">
        <v>3170</v>
      </c>
      <c r="B2908" s="185" t="s">
        <v>3292</v>
      </c>
      <c r="C2908" s="167" t="s">
        <v>3300</v>
      </c>
      <c r="D2908" s="186">
        <v>0</v>
      </c>
      <c r="E2908" s="186">
        <v>0.75</v>
      </c>
      <c r="F2908" s="186" t="s">
        <v>160</v>
      </c>
      <c r="G2908" s="186" t="s">
        <v>160</v>
      </c>
      <c r="H2908" s="186" t="s">
        <v>160</v>
      </c>
      <c r="I2908" s="186" t="s">
        <v>160</v>
      </c>
      <c r="J2908" s="186" t="s">
        <v>160</v>
      </c>
      <c r="K2908" s="186" t="s">
        <v>160</v>
      </c>
      <c r="L2908" s="171">
        <v>0.414</v>
      </c>
      <c r="M2908" s="172">
        <v>332</v>
      </c>
      <c r="N2908" s="173">
        <v>106.75</v>
      </c>
      <c r="O2908" s="173">
        <v>22.12</v>
      </c>
      <c r="Q2908" s="175">
        <v>15.62</v>
      </c>
      <c r="S2908" s="174">
        <f t="shared" si="90"/>
        <v>1.068504</v>
      </c>
      <c r="T2908" s="177">
        <f t="shared" si="91"/>
        <v>-1</v>
      </c>
      <c r="U2908" s="203">
        <v>2.3</v>
      </c>
      <c r="V2908" s="203">
        <v>2.67</v>
      </c>
      <c r="W2908" s="203">
        <v>3.41</v>
      </c>
      <c r="X2908" s="203">
        <v>3.87</v>
      </c>
      <c r="Y2908" s="203">
        <v>4.34</v>
      </c>
      <c r="Z2908" s="203">
        <v>4.39</v>
      </c>
      <c r="AA2908" s="203">
        <v>4.39</v>
      </c>
      <c r="AB2908" s="203">
        <v>4.47</v>
      </c>
      <c r="AC2908" s="203">
        <v>4.19</v>
      </c>
      <c r="AD2908" s="203">
        <v>3.64</v>
      </c>
      <c r="AE2908" s="203">
        <v>3.26</v>
      </c>
      <c r="AF2908" s="203">
        <v>2.92</v>
      </c>
      <c r="AG2908" s="179">
        <v>2.33721315034852</v>
      </c>
      <c r="AH2908" s="179">
        <v>2.71319961366546</v>
      </c>
      <c r="AI2908" s="179">
        <v>3.46517254029933</v>
      </c>
      <c r="AJ2908" s="179">
        <v>3.93261517036904</v>
      </c>
      <c r="AK2908" s="179">
        <v>4.41021959674461</v>
      </c>
      <c r="AL2908" s="179">
        <v>4.46102857827392</v>
      </c>
      <c r="AM2908" s="179">
        <v>4.46102857827392</v>
      </c>
      <c r="AN2908" s="179">
        <v>4.54232294872083</v>
      </c>
      <c r="AO2908" s="179">
        <v>4.25779265215666</v>
      </c>
      <c r="AP2908" s="179">
        <v>3.69889385533419</v>
      </c>
      <c r="AQ2908" s="179">
        <v>3.31274559571139</v>
      </c>
      <c r="AR2908" s="179">
        <v>2.96724452131204</v>
      </c>
      <c r="AS2908" s="177">
        <v>0.8</v>
      </c>
      <c r="AT2908" s="180">
        <v>1.06680350384568</v>
      </c>
      <c r="AU2908" s="181">
        <v>2901</v>
      </c>
    </row>
    <row r="2909" customHeight="1" spans="1:47">
      <c r="A2909" s="184" t="s">
        <v>3170</v>
      </c>
      <c r="B2909" s="185" t="s">
        <v>3301</v>
      </c>
      <c r="C2909" s="167" t="s">
        <v>3302</v>
      </c>
      <c r="D2909" s="186">
        <v>0</v>
      </c>
      <c r="E2909" s="186">
        <v>0.75</v>
      </c>
      <c r="F2909" s="186" t="s">
        <v>160</v>
      </c>
      <c r="G2909" s="186" t="s">
        <v>160</v>
      </c>
      <c r="H2909" s="186" t="s">
        <v>160</v>
      </c>
      <c r="I2909" s="186" t="s">
        <v>160</v>
      </c>
      <c r="J2909" s="186" t="s">
        <v>160</v>
      </c>
      <c r="K2909" s="186" t="s">
        <v>160</v>
      </c>
      <c r="L2909" s="171">
        <v>0.414</v>
      </c>
      <c r="M2909" s="172">
        <v>44</v>
      </c>
      <c r="N2909" s="173">
        <v>109.6</v>
      </c>
      <c r="O2909" s="173">
        <v>23.1</v>
      </c>
      <c r="Q2909" s="175">
        <v>18.5</v>
      </c>
      <c r="S2909" s="174">
        <f t="shared" si="90"/>
        <v>1.04984</v>
      </c>
      <c r="T2909" s="177">
        <f t="shared" si="91"/>
        <v>-1</v>
      </c>
      <c r="U2909" s="203">
        <v>2.23</v>
      </c>
      <c r="V2909" s="203">
        <v>2.4</v>
      </c>
      <c r="W2909" s="203">
        <v>2.92</v>
      </c>
      <c r="X2909" s="203">
        <v>3.47</v>
      </c>
      <c r="Y2909" s="203">
        <v>4.09</v>
      </c>
      <c r="Z2909" s="203">
        <v>4.31</v>
      </c>
      <c r="AA2909" s="203">
        <v>4.71</v>
      </c>
      <c r="AB2909" s="203">
        <v>4.64</v>
      </c>
      <c r="AC2909" s="203">
        <v>4.34</v>
      </c>
      <c r="AD2909" s="203">
        <v>3.8</v>
      </c>
      <c r="AE2909" s="203">
        <v>3.24</v>
      </c>
      <c r="AF2909" s="203">
        <v>2.91</v>
      </c>
      <c r="AG2909" s="179">
        <v>2.29044433437476</v>
      </c>
      <c r="AH2909" s="179">
        <v>2.46505219843024</v>
      </c>
      <c r="AI2909" s="179">
        <v>2.99914684142345</v>
      </c>
      <c r="AJ2909" s="179">
        <v>3.56405463689705</v>
      </c>
      <c r="AK2909" s="179">
        <v>4.2008597881582</v>
      </c>
      <c r="AL2909" s="179">
        <v>4.42682290634763</v>
      </c>
      <c r="AM2909" s="179">
        <v>4.83766493941934</v>
      </c>
      <c r="AN2909" s="179">
        <v>4.76576758363179</v>
      </c>
      <c r="AO2909" s="179">
        <v>4.45763605882801</v>
      </c>
      <c r="AP2909" s="179">
        <v>3.90299931418121</v>
      </c>
      <c r="AQ2909" s="179">
        <v>3.32782046788082</v>
      </c>
      <c r="AR2909" s="179">
        <v>2.98887579059666</v>
      </c>
      <c r="AS2909" s="177">
        <v>0.8</v>
      </c>
      <c r="AT2909" s="180">
        <v>1.07169613879705</v>
      </c>
      <c r="AU2909" s="181">
        <v>2902</v>
      </c>
    </row>
    <row r="2910" customHeight="1" spans="1:47">
      <c r="A2910" s="184" t="s">
        <v>3170</v>
      </c>
      <c r="B2910" s="185" t="s">
        <v>3301</v>
      </c>
      <c r="C2910" s="167" t="s">
        <v>3303</v>
      </c>
      <c r="D2910" s="186">
        <v>0</v>
      </c>
      <c r="E2910" s="186">
        <v>0.75</v>
      </c>
      <c r="F2910" s="186" t="s">
        <v>160</v>
      </c>
      <c r="G2910" s="186" t="s">
        <v>160</v>
      </c>
      <c r="H2910" s="186" t="s">
        <v>160</v>
      </c>
      <c r="I2910" s="186" t="s">
        <v>160</v>
      </c>
      <c r="J2910" s="186" t="s">
        <v>160</v>
      </c>
      <c r="K2910" s="186" t="s">
        <v>160</v>
      </c>
      <c r="L2910" s="171">
        <v>0.414</v>
      </c>
      <c r="M2910" s="172">
        <v>44</v>
      </c>
      <c r="N2910" s="173">
        <v>109.6</v>
      </c>
      <c r="O2910" s="173">
        <v>23.1</v>
      </c>
      <c r="Q2910" s="175">
        <v>18.5</v>
      </c>
      <c r="S2910" s="174">
        <f t="shared" si="90"/>
        <v>1.04984</v>
      </c>
      <c r="T2910" s="177">
        <f t="shared" si="91"/>
        <v>-1</v>
      </c>
      <c r="U2910" s="203">
        <v>2.23</v>
      </c>
      <c r="V2910" s="203">
        <v>2.4</v>
      </c>
      <c r="W2910" s="203">
        <v>2.92</v>
      </c>
      <c r="X2910" s="203">
        <v>3.47</v>
      </c>
      <c r="Y2910" s="203">
        <v>4.09</v>
      </c>
      <c r="Z2910" s="203">
        <v>4.31</v>
      </c>
      <c r="AA2910" s="203">
        <v>4.71</v>
      </c>
      <c r="AB2910" s="203">
        <v>4.64</v>
      </c>
      <c r="AC2910" s="203">
        <v>4.34</v>
      </c>
      <c r="AD2910" s="203">
        <v>3.8</v>
      </c>
      <c r="AE2910" s="203">
        <v>3.24</v>
      </c>
      <c r="AF2910" s="203">
        <v>2.91</v>
      </c>
      <c r="AG2910" s="179">
        <v>2.29044433437476</v>
      </c>
      <c r="AH2910" s="179">
        <v>2.46505219843024</v>
      </c>
      <c r="AI2910" s="179">
        <v>2.99914684142345</v>
      </c>
      <c r="AJ2910" s="179">
        <v>3.56405463689705</v>
      </c>
      <c r="AK2910" s="179">
        <v>4.2008597881582</v>
      </c>
      <c r="AL2910" s="179">
        <v>4.42682290634763</v>
      </c>
      <c r="AM2910" s="179">
        <v>4.83766493941934</v>
      </c>
      <c r="AN2910" s="179">
        <v>4.76576758363179</v>
      </c>
      <c r="AO2910" s="179">
        <v>4.45763605882801</v>
      </c>
      <c r="AP2910" s="179">
        <v>3.90299931418121</v>
      </c>
      <c r="AQ2910" s="179">
        <v>3.32782046788082</v>
      </c>
      <c r="AR2910" s="179">
        <v>2.98887579059666</v>
      </c>
      <c r="AS2910" s="177">
        <v>0.8</v>
      </c>
      <c r="AT2910" s="180">
        <v>1.08971230737118</v>
      </c>
      <c r="AU2910" s="181">
        <v>2903</v>
      </c>
    </row>
    <row r="2911" customHeight="1" spans="1:47">
      <c r="A2911" s="184" t="s">
        <v>3170</v>
      </c>
      <c r="B2911" s="185" t="s">
        <v>3301</v>
      </c>
      <c r="C2911" s="167" t="s">
        <v>3304</v>
      </c>
      <c r="D2911" s="186">
        <v>0</v>
      </c>
      <c r="E2911" s="186">
        <v>0.75</v>
      </c>
      <c r="F2911" s="186" t="s">
        <v>160</v>
      </c>
      <c r="G2911" s="186" t="s">
        <v>160</v>
      </c>
      <c r="H2911" s="186" t="s">
        <v>160</v>
      </c>
      <c r="I2911" s="186" t="s">
        <v>160</v>
      </c>
      <c r="J2911" s="186" t="s">
        <v>160</v>
      </c>
      <c r="K2911" s="186" t="s">
        <v>160</v>
      </c>
      <c r="L2911" s="171">
        <v>0.414</v>
      </c>
      <c r="M2911" s="172">
        <v>44</v>
      </c>
      <c r="N2911" s="173">
        <v>109.6</v>
      </c>
      <c r="O2911" s="173">
        <v>23.1</v>
      </c>
      <c r="Q2911" s="175">
        <v>18.5</v>
      </c>
      <c r="S2911" s="174">
        <f t="shared" si="90"/>
        <v>1.04984</v>
      </c>
      <c r="T2911" s="177">
        <f t="shared" si="91"/>
        <v>-1</v>
      </c>
      <c r="U2911" s="203">
        <v>2.23</v>
      </c>
      <c r="V2911" s="203">
        <v>2.4</v>
      </c>
      <c r="W2911" s="203">
        <v>2.92</v>
      </c>
      <c r="X2911" s="203">
        <v>3.47</v>
      </c>
      <c r="Y2911" s="203">
        <v>4.09</v>
      </c>
      <c r="Z2911" s="203">
        <v>4.31</v>
      </c>
      <c r="AA2911" s="203">
        <v>4.71</v>
      </c>
      <c r="AB2911" s="203">
        <v>4.64</v>
      </c>
      <c r="AC2911" s="203">
        <v>4.34</v>
      </c>
      <c r="AD2911" s="203">
        <v>3.8</v>
      </c>
      <c r="AE2911" s="203">
        <v>3.24</v>
      </c>
      <c r="AF2911" s="203">
        <v>2.91</v>
      </c>
      <c r="AG2911" s="179">
        <v>2.29044433437476</v>
      </c>
      <c r="AH2911" s="179">
        <v>2.46505219843024</v>
      </c>
      <c r="AI2911" s="179">
        <v>2.99914684142345</v>
      </c>
      <c r="AJ2911" s="179">
        <v>3.56405463689705</v>
      </c>
      <c r="AK2911" s="179">
        <v>4.2008597881582</v>
      </c>
      <c r="AL2911" s="179">
        <v>4.42682290634763</v>
      </c>
      <c r="AM2911" s="179">
        <v>4.83766493941934</v>
      </c>
      <c r="AN2911" s="179">
        <v>4.76576758363179</v>
      </c>
      <c r="AO2911" s="179">
        <v>4.45763605882801</v>
      </c>
      <c r="AP2911" s="179">
        <v>3.90299931418121</v>
      </c>
      <c r="AQ2911" s="179">
        <v>3.32782046788082</v>
      </c>
      <c r="AR2911" s="179">
        <v>2.98887579059666</v>
      </c>
      <c r="AS2911" s="177">
        <v>0.8</v>
      </c>
      <c r="AT2911" s="180">
        <v>1.08971230737118</v>
      </c>
      <c r="AU2911" s="181">
        <v>2904</v>
      </c>
    </row>
    <row r="2912" customHeight="1" spans="1:47">
      <c r="A2912" s="184" t="s">
        <v>3170</v>
      </c>
      <c r="B2912" s="185" t="s">
        <v>3301</v>
      </c>
      <c r="C2912" s="167" t="s">
        <v>3305</v>
      </c>
      <c r="D2912" s="186">
        <v>0</v>
      </c>
      <c r="E2912" s="186">
        <v>0.75</v>
      </c>
      <c r="F2912" s="186" t="s">
        <v>160</v>
      </c>
      <c r="G2912" s="186" t="s">
        <v>160</v>
      </c>
      <c r="H2912" s="186" t="s">
        <v>160</v>
      </c>
      <c r="I2912" s="186" t="s">
        <v>160</v>
      </c>
      <c r="J2912" s="186" t="s">
        <v>160</v>
      </c>
      <c r="K2912" s="186" t="s">
        <v>160</v>
      </c>
      <c r="L2912" s="171">
        <v>0.414</v>
      </c>
      <c r="M2912" s="172">
        <v>85</v>
      </c>
      <c r="N2912" s="173">
        <v>109.42</v>
      </c>
      <c r="O2912" s="173">
        <v>23.13</v>
      </c>
      <c r="Q2912" s="175">
        <v>18.53</v>
      </c>
      <c r="S2912" s="174">
        <f t="shared" si="90"/>
        <v>1.04984</v>
      </c>
      <c r="T2912" s="177">
        <f t="shared" si="91"/>
        <v>-1</v>
      </c>
      <c r="U2912" s="203">
        <v>2.23</v>
      </c>
      <c r="V2912" s="203">
        <v>2.4</v>
      </c>
      <c r="W2912" s="203">
        <v>2.92</v>
      </c>
      <c r="X2912" s="203">
        <v>3.47</v>
      </c>
      <c r="Y2912" s="203">
        <v>4.09</v>
      </c>
      <c r="Z2912" s="203">
        <v>4.31</v>
      </c>
      <c r="AA2912" s="203">
        <v>4.71</v>
      </c>
      <c r="AB2912" s="203">
        <v>4.64</v>
      </c>
      <c r="AC2912" s="203">
        <v>4.34</v>
      </c>
      <c r="AD2912" s="203">
        <v>3.8</v>
      </c>
      <c r="AE2912" s="203">
        <v>3.24</v>
      </c>
      <c r="AF2912" s="203">
        <v>2.91</v>
      </c>
      <c r="AG2912" s="179">
        <v>2.29086916101501</v>
      </c>
      <c r="AH2912" s="179">
        <v>2.46550941095786</v>
      </c>
      <c r="AI2912" s="179">
        <v>2.9997031166654</v>
      </c>
      <c r="AJ2912" s="179">
        <v>3.56471569000991</v>
      </c>
      <c r="AK2912" s="179">
        <v>4.20163895450735</v>
      </c>
      <c r="AL2912" s="179">
        <v>4.42764398384516</v>
      </c>
      <c r="AM2912" s="179">
        <v>4.8385622190048</v>
      </c>
      <c r="AN2912" s="179">
        <v>4.76665152785186</v>
      </c>
      <c r="AO2912" s="179">
        <v>4.45846285148213</v>
      </c>
      <c r="AP2912" s="179">
        <v>3.90372323401661</v>
      </c>
      <c r="AQ2912" s="179">
        <v>3.32843770479311</v>
      </c>
      <c r="AR2912" s="179">
        <v>2.98943016078641</v>
      </c>
      <c r="AS2912" s="177">
        <v>0.8</v>
      </c>
      <c r="AT2912" s="180">
        <v>1.09632803526847</v>
      </c>
      <c r="AU2912" s="181">
        <v>2905</v>
      </c>
    </row>
    <row r="2913" customHeight="1" spans="1:47">
      <c r="A2913" s="184" t="s">
        <v>3170</v>
      </c>
      <c r="B2913" s="185" t="s">
        <v>3301</v>
      </c>
      <c r="C2913" s="167" t="s">
        <v>3306</v>
      </c>
      <c r="D2913" s="186">
        <v>0</v>
      </c>
      <c r="E2913" s="186">
        <v>0.75</v>
      </c>
      <c r="F2913" s="186" t="s">
        <v>160</v>
      </c>
      <c r="G2913" s="186" t="s">
        <v>160</v>
      </c>
      <c r="H2913" s="186" t="s">
        <v>160</v>
      </c>
      <c r="I2913" s="186" t="s">
        <v>160</v>
      </c>
      <c r="J2913" s="186" t="s">
        <v>160</v>
      </c>
      <c r="K2913" s="186" t="s">
        <v>160</v>
      </c>
      <c r="L2913" s="171">
        <v>0.414</v>
      </c>
      <c r="M2913" s="172">
        <v>41</v>
      </c>
      <c r="N2913" s="173">
        <v>110.38</v>
      </c>
      <c r="O2913" s="173">
        <v>23.55</v>
      </c>
      <c r="Q2913" s="175">
        <v>20.65</v>
      </c>
      <c r="S2913" s="174">
        <f t="shared" si="90"/>
        <v>1.034712</v>
      </c>
      <c r="T2913" s="177">
        <f t="shared" si="91"/>
        <v>-1</v>
      </c>
      <c r="U2913" s="203">
        <v>2.29</v>
      </c>
      <c r="V2913" s="203">
        <v>2.32</v>
      </c>
      <c r="W2913" s="203">
        <v>2.75</v>
      </c>
      <c r="X2913" s="203">
        <v>3.24</v>
      </c>
      <c r="Y2913" s="203">
        <v>3.91</v>
      </c>
      <c r="Z2913" s="203">
        <v>4.24</v>
      </c>
      <c r="AA2913" s="203">
        <v>4.75</v>
      </c>
      <c r="AB2913" s="203">
        <v>4.57</v>
      </c>
      <c r="AC2913" s="203">
        <v>4.22</v>
      </c>
      <c r="AD2913" s="203">
        <v>3.86</v>
      </c>
      <c r="AE2913" s="203">
        <v>3.28</v>
      </c>
      <c r="AF2913" s="203">
        <v>3</v>
      </c>
      <c r="AG2913" s="179">
        <v>2.37656174858318</v>
      </c>
      <c r="AH2913" s="179">
        <v>2.40769574528951</v>
      </c>
      <c r="AI2913" s="179">
        <v>2.85394969808024</v>
      </c>
      <c r="AJ2913" s="179">
        <v>3.36247164428363</v>
      </c>
      <c r="AK2913" s="179">
        <v>4.05779757072499</v>
      </c>
      <c r="AL2913" s="179">
        <v>4.40027153449462</v>
      </c>
      <c r="AM2913" s="179">
        <v>4.92954947850223</v>
      </c>
      <c r="AN2913" s="179">
        <v>4.74274549826425</v>
      </c>
      <c r="AO2913" s="179">
        <v>4.3795155366904</v>
      </c>
      <c r="AP2913" s="179">
        <v>4.00590757621444</v>
      </c>
      <c r="AQ2913" s="179">
        <v>3.40398363989207</v>
      </c>
      <c r="AR2913" s="179">
        <v>3.11339967063299</v>
      </c>
      <c r="AS2913" s="177">
        <v>0.8</v>
      </c>
      <c r="AT2913" s="180">
        <v>1.09042979368758</v>
      </c>
      <c r="AU2913" s="181">
        <v>2906</v>
      </c>
    </row>
    <row r="2914" customHeight="1" spans="1:47">
      <c r="A2914" s="184" t="s">
        <v>3170</v>
      </c>
      <c r="B2914" s="185" t="s">
        <v>3301</v>
      </c>
      <c r="C2914" s="167" t="s">
        <v>3307</v>
      </c>
      <c r="D2914" s="186">
        <v>0</v>
      </c>
      <c r="E2914" s="186">
        <v>0.75</v>
      </c>
      <c r="F2914" s="186" t="s">
        <v>160</v>
      </c>
      <c r="G2914" s="186" t="s">
        <v>160</v>
      </c>
      <c r="H2914" s="186" t="s">
        <v>160</v>
      </c>
      <c r="I2914" s="186" t="s">
        <v>160</v>
      </c>
      <c r="J2914" s="186" t="s">
        <v>160</v>
      </c>
      <c r="K2914" s="186" t="s">
        <v>160</v>
      </c>
      <c r="L2914" s="171">
        <v>0.414</v>
      </c>
      <c r="M2914" s="172">
        <v>50</v>
      </c>
      <c r="N2914" s="173">
        <v>110.08</v>
      </c>
      <c r="O2914" s="173">
        <v>23.4</v>
      </c>
      <c r="Q2914" s="175">
        <v>20.5</v>
      </c>
      <c r="S2914" s="174">
        <f t="shared" si="90"/>
        <v>1.034712</v>
      </c>
      <c r="T2914" s="177">
        <f t="shared" si="91"/>
        <v>-1</v>
      </c>
      <c r="U2914" s="203">
        <v>2.29</v>
      </c>
      <c r="V2914" s="203">
        <v>2.32</v>
      </c>
      <c r="W2914" s="203">
        <v>2.75</v>
      </c>
      <c r="X2914" s="203">
        <v>3.24</v>
      </c>
      <c r="Y2914" s="203">
        <v>3.91</v>
      </c>
      <c r="Z2914" s="203">
        <v>4.24</v>
      </c>
      <c r="AA2914" s="203">
        <v>4.75</v>
      </c>
      <c r="AB2914" s="203">
        <v>4.57</v>
      </c>
      <c r="AC2914" s="203">
        <v>4.22</v>
      </c>
      <c r="AD2914" s="203">
        <v>3.86</v>
      </c>
      <c r="AE2914" s="203">
        <v>3.28</v>
      </c>
      <c r="AF2914" s="203">
        <v>3</v>
      </c>
      <c r="AG2914" s="179">
        <v>2.37429545612692</v>
      </c>
      <c r="AH2914" s="179">
        <v>2.40539976341243</v>
      </c>
      <c r="AI2914" s="179">
        <v>2.85122816783801</v>
      </c>
      <c r="AJ2914" s="179">
        <v>3.3592651868346</v>
      </c>
      <c r="AK2914" s="179">
        <v>4.05392804954422</v>
      </c>
      <c r="AL2914" s="179">
        <v>4.39607542968478</v>
      </c>
      <c r="AM2914" s="179">
        <v>4.92484865353838</v>
      </c>
      <c r="AN2914" s="179">
        <v>4.73822280982534</v>
      </c>
      <c r="AO2914" s="179">
        <v>4.37533922482778</v>
      </c>
      <c r="AP2914" s="179">
        <v>4.00208753740171</v>
      </c>
      <c r="AQ2914" s="179">
        <v>3.4007375965486</v>
      </c>
      <c r="AR2914" s="179">
        <v>3.11043072855055</v>
      </c>
      <c r="AS2914" s="177">
        <v>0.8</v>
      </c>
      <c r="AT2914" s="180">
        <v>1.08821930351675</v>
      </c>
      <c r="AU2914" s="181">
        <v>2907</v>
      </c>
    </row>
    <row r="2915" customHeight="1" spans="1:47">
      <c r="A2915" s="184" t="s">
        <v>3308</v>
      </c>
      <c r="B2915" s="185" t="s">
        <v>3309</v>
      </c>
      <c r="C2915" s="167" t="s">
        <v>3310</v>
      </c>
      <c r="D2915" s="186">
        <v>0</v>
      </c>
      <c r="E2915" s="186">
        <v>0.65</v>
      </c>
      <c r="F2915" s="186" t="s">
        <v>160</v>
      </c>
      <c r="G2915" s="186" t="s">
        <v>160</v>
      </c>
      <c r="H2915" s="186" t="s">
        <v>160</v>
      </c>
      <c r="I2915" s="186" t="s">
        <v>160</v>
      </c>
      <c r="J2915" s="186" t="s">
        <v>160</v>
      </c>
      <c r="K2915" s="186" t="s">
        <v>160</v>
      </c>
      <c r="L2915" s="171">
        <v>0.3358</v>
      </c>
      <c r="M2915" s="172">
        <v>1093</v>
      </c>
      <c r="N2915" s="173">
        <v>102.72</v>
      </c>
      <c r="O2915" s="173">
        <v>25.05</v>
      </c>
      <c r="Q2915" s="175">
        <v>25.95</v>
      </c>
      <c r="S2915" s="174">
        <f t="shared" si="90"/>
        <v>1.38492</v>
      </c>
      <c r="T2915" s="177">
        <f t="shared" si="91"/>
        <v>-1</v>
      </c>
      <c r="U2915" s="203">
        <v>4.38</v>
      </c>
      <c r="V2915" s="203">
        <v>5.13</v>
      </c>
      <c r="W2915" s="203">
        <v>5.71</v>
      </c>
      <c r="X2915" s="203">
        <v>6.23</v>
      </c>
      <c r="Y2915" s="203">
        <v>5.61</v>
      </c>
      <c r="Z2915" s="203">
        <v>5.04</v>
      </c>
      <c r="AA2915" s="203">
        <v>4.57</v>
      </c>
      <c r="AB2915" s="203">
        <v>4.6</v>
      </c>
      <c r="AC2915" s="203">
        <v>4.03</v>
      </c>
      <c r="AD2915" s="203">
        <v>3.77</v>
      </c>
      <c r="AE2915" s="203">
        <v>3.92</v>
      </c>
      <c r="AF2915" s="203">
        <v>3.97</v>
      </c>
      <c r="AG2915" s="179">
        <v>4.68457464691101</v>
      </c>
      <c r="AH2915" s="179">
        <v>5.48672783987523</v>
      </c>
      <c r="AI2915" s="179">
        <v>6.10705964243422</v>
      </c>
      <c r="AJ2915" s="179">
        <v>6.66321918955608</v>
      </c>
      <c r="AK2915" s="179">
        <v>6.00010588337233</v>
      </c>
      <c r="AL2915" s="179">
        <v>5.39046945671952</v>
      </c>
      <c r="AM2915" s="179">
        <v>4.88778678912862</v>
      </c>
      <c r="AN2915" s="179">
        <v>4.91987291684718</v>
      </c>
      <c r="AO2915" s="179">
        <v>4.31023649019438</v>
      </c>
      <c r="AP2915" s="179">
        <v>4.03215671663345</v>
      </c>
      <c r="AQ2915" s="179">
        <v>4.1925873552263</v>
      </c>
      <c r="AR2915" s="179">
        <v>4.24606423475724</v>
      </c>
      <c r="AS2915" s="177">
        <v>0.8</v>
      </c>
      <c r="AT2915" s="180">
        <v>1.08587592580596</v>
      </c>
      <c r="AU2915" s="181">
        <v>2908</v>
      </c>
    </row>
    <row r="2916" customHeight="1" spans="1:47">
      <c r="A2916" s="184" t="s">
        <v>3308</v>
      </c>
      <c r="B2916" s="185" t="s">
        <v>3309</v>
      </c>
      <c r="C2916" s="167" t="s">
        <v>3311</v>
      </c>
      <c r="D2916" s="186">
        <v>0</v>
      </c>
      <c r="E2916" s="186">
        <v>0.65</v>
      </c>
      <c r="F2916" s="186" t="s">
        <v>160</v>
      </c>
      <c r="G2916" s="186" t="s">
        <v>160</v>
      </c>
      <c r="H2916" s="186" t="s">
        <v>160</v>
      </c>
      <c r="I2916" s="186" t="s">
        <v>160</v>
      </c>
      <c r="J2916" s="186" t="s">
        <v>160</v>
      </c>
      <c r="K2916" s="186" t="s">
        <v>160</v>
      </c>
      <c r="L2916" s="171">
        <v>0.3358</v>
      </c>
      <c r="M2916" s="172">
        <v>1091</v>
      </c>
      <c r="N2916" s="173">
        <v>102.7</v>
      </c>
      <c r="O2916" s="173">
        <v>25.05</v>
      </c>
      <c r="Q2916" s="175">
        <v>25.95</v>
      </c>
      <c r="S2916" s="174">
        <f t="shared" si="90"/>
        <v>1.38492</v>
      </c>
      <c r="T2916" s="177">
        <f t="shared" si="91"/>
        <v>-1</v>
      </c>
      <c r="U2916" s="203">
        <v>4.38</v>
      </c>
      <c r="V2916" s="203">
        <v>5.13</v>
      </c>
      <c r="W2916" s="203">
        <v>5.71</v>
      </c>
      <c r="X2916" s="203">
        <v>6.23</v>
      </c>
      <c r="Y2916" s="203">
        <v>5.61</v>
      </c>
      <c r="Z2916" s="203">
        <v>5.04</v>
      </c>
      <c r="AA2916" s="203">
        <v>4.57</v>
      </c>
      <c r="AB2916" s="203">
        <v>4.6</v>
      </c>
      <c r="AC2916" s="203">
        <v>4.03</v>
      </c>
      <c r="AD2916" s="203">
        <v>3.77</v>
      </c>
      <c r="AE2916" s="203">
        <v>3.92</v>
      </c>
      <c r="AF2916" s="203">
        <v>3.97</v>
      </c>
      <c r="AG2916" s="179">
        <v>4.68457464691101</v>
      </c>
      <c r="AH2916" s="179">
        <v>5.48672783987523</v>
      </c>
      <c r="AI2916" s="179">
        <v>6.10705964243422</v>
      </c>
      <c r="AJ2916" s="179">
        <v>6.66321918955608</v>
      </c>
      <c r="AK2916" s="179">
        <v>6.00010588337233</v>
      </c>
      <c r="AL2916" s="179">
        <v>5.39046945671952</v>
      </c>
      <c r="AM2916" s="179">
        <v>4.88778678912862</v>
      </c>
      <c r="AN2916" s="179">
        <v>4.91987291684718</v>
      </c>
      <c r="AO2916" s="179">
        <v>4.31023649019438</v>
      </c>
      <c r="AP2916" s="179">
        <v>4.03215671663345</v>
      </c>
      <c r="AQ2916" s="179">
        <v>4.1925873552263</v>
      </c>
      <c r="AR2916" s="179">
        <v>4.24606423475724</v>
      </c>
      <c r="AS2916" s="177">
        <v>0.8</v>
      </c>
      <c r="AT2916" s="180">
        <v>1.08463072128292</v>
      </c>
      <c r="AU2916" s="181">
        <v>2909</v>
      </c>
    </row>
    <row r="2917" customHeight="1" spans="1:47">
      <c r="A2917" s="184" t="s">
        <v>3308</v>
      </c>
      <c r="B2917" s="185" t="s">
        <v>3309</v>
      </c>
      <c r="C2917" s="167" t="s">
        <v>3312</v>
      </c>
      <c r="D2917" s="186">
        <v>0</v>
      </c>
      <c r="E2917" s="186">
        <v>0.65</v>
      </c>
      <c r="F2917" s="186" t="s">
        <v>160</v>
      </c>
      <c r="G2917" s="186" t="s">
        <v>160</v>
      </c>
      <c r="H2917" s="186" t="s">
        <v>160</v>
      </c>
      <c r="I2917" s="186" t="s">
        <v>160</v>
      </c>
      <c r="J2917" s="186" t="s">
        <v>160</v>
      </c>
      <c r="K2917" s="186" t="s">
        <v>160</v>
      </c>
      <c r="L2917" s="171">
        <v>0.3358</v>
      </c>
      <c r="M2917" s="172">
        <v>1911</v>
      </c>
      <c r="N2917" s="173">
        <v>102.72</v>
      </c>
      <c r="O2917" s="173">
        <v>25.03</v>
      </c>
      <c r="Q2917" s="175">
        <v>25.93</v>
      </c>
      <c r="S2917" s="174">
        <f t="shared" si="90"/>
        <v>1.38492</v>
      </c>
      <c r="T2917" s="177">
        <f t="shared" si="91"/>
        <v>-1</v>
      </c>
      <c r="U2917" s="203">
        <v>4.38</v>
      </c>
      <c r="V2917" s="203">
        <v>5.13</v>
      </c>
      <c r="W2917" s="203">
        <v>5.71</v>
      </c>
      <c r="X2917" s="203">
        <v>6.23</v>
      </c>
      <c r="Y2917" s="203">
        <v>5.61</v>
      </c>
      <c r="Z2917" s="203">
        <v>5.04</v>
      </c>
      <c r="AA2917" s="203">
        <v>4.57</v>
      </c>
      <c r="AB2917" s="203">
        <v>4.6</v>
      </c>
      <c r="AC2917" s="203">
        <v>4.03</v>
      </c>
      <c r="AD2917" s="203">
        <v>3.77</v>
      </c>
      <c r="AE2917" s="203">
        <v>3.92</v>
      </c>
      <c r="AF2917" s="203">
        <v>3.97</v>
      </c>
      <c r="AG2917" s="179">
        <v>4.68396742050082</v>
      </c>
      <c r="AH2917" s="179">
        <v>5.48601663634001</v>
      </c>
      <c r="AI2917" s="179">
        <v>6.10626802992231</v>
      </c>
      <c r="AJ2917" s="179">
        <v>6.66235548623747</v>
      </c>
      <c r="AK2917" s="179">
        <v>5.99932813447708</v>
      </c>
      <c r="AL2917" s="179">
        <v>5.3897707304393</v>
      </c>
      <c r="AM2917" s="179">
        <v>4.88715322184675</v>
      </c>
      <c r="AN2917" s="179">
        <v>4.91923519048032</v>
      </c>
      <c r="AO2917" s="179">
        <v>4.30967778644254</v>
      </c>
      <c r="AP2917" s="179">
        <v>4.03163405828496</v>
      </c>
      <c r="AQ2917" s="179">
        <v>4.19204390145279</v>
      </c>
      <c r="AR2917" s="179">
        <v>4.2455138491754</v>
      </c>
      <c r="AS2917" s="177">
        <v>0.8</v>
      </c>
      <c r="AT2917" s="180">
        <v>1.08745942288729</v>
      </c>
      <c r="AU2917" s="181">
        <v>2910</v>
      </c>
    </row>
    <row r="2918" customHeight="1" spans="1:47">
      <c r="A2918" s="184" t="s">
        <v>3308</v>
      </c>
      <c r="B2918" s="185" t="s">
        <v>3309</v>
      </c>
      <c r="C2918" s="167" t="s">
        <v>3313</v>
      </c>
      <c r="D2918" s="186">
        <v>0</v>
      </c>
      <c r="E2918" s="186">
        <v>0.65</v>
      </c>
      <c r="F2918" s="186" t="s">
        <v>160</v>
      </c>
      <c r="G2918" s="186" t="s">
        <v>160</v>
      </c>
      <c r="H2918" s="186" t="s">
        <v>160</v>
      </c>
      <c r="I2918" s="186" t="s">
        <v>160</v>
      </c>
      <c r="J2918" s="186" t="s">
        <v>160</v>
      </c>
      <c r="K2918" s="186" t="s">
        <v>160</v>
      </c>
      <c r="L2918" s="171">
        <v>0.3358</v>
      </c>
      <c r="M2918" s="172">
        <v>1897</v>
      </c>
      <c r="N2918" s="173">
        <v>102.75</v>
      </c>
      <c r="O2918" s="173">
        <v>25.02</v>
      </c>
      <c r="Q2918" s="175">
        <v>25.92</v>
      </c>
      <c r="S2918" s="174">
        <f t="shared" si="90"/>
        <v>1.38492</v>
      </c>
      <c r="T2918" s="177">
        <f t="shared" si="91"/>
        <v>-1</v>
      </c>
      <c r="U2918" s="203">
        <v>4.38</v>
      </c>
      <c r="V2918" s="203">
        <v>5.13</v>
      </c>
      <c r="W2918" s="203">
        <v>5.71</v>
      </c>
      <c r="X2918" s="203">
        <v>6.23</v>
      </c>
      <c r="Y2918" s="203">
        <v>5.61</v>
      </c>
      <c r="Z2918" s="203">
        <v>5.04</v>
      </c>
      <c r="AA2918" s="203">
        <v>4.57</v>
      </c>
      <c r="AB2918" s="203">
        <v>4.6</v>
      </c>
      <c r="AC2918" s="203">
        <v>4.03</v>
      </c>
      <c r="AD2918" s="203">
        <v>3.77</v>
      </c>
      <c r="AE2918" s="203">
        <v>3.92</v>
      </c>
      <c r="AF2918" s="203">
        <v>3.97</v>
      </c>
      <c r="AG2918" s="179">
        <v>4.68366380729573</v>
      </c>
      <c r="AH2918" s="179">
        <v>5.48566103457239</v>
      </c>
      <c r="AI2918" s="179">
        <v>6.10587222366635</v>
      </c>
      <c r="AJ2918" s="179">
        <v>6.66192363457817</v>
      </c>
      <c r="AK2918" s="179">
        <v>5.99893926002946</v>
      </c>
      <c r="AL2918" s="179">
        <v>5.38942136729919</v>
      </c>
      <c r="AM2918" s="179">
        <v>4.88683643820582</v>
      </c>
      <c r="AN2918" s="179">
        <v>4.91891632729688</v>
      </c>
      <c r="AO2918" s="179">
        <v>4.30939843456662</v>
      </c>
      <c r="AP2918" s="179">
        <v>4.03137272911071</v>
      </c>
      <c r="AQ2918" s="179">
        <v>4.19177217456604</v>
      </c>
      <c r="AR2918" s="179">
        <v>4.24523865638449</v>
      </c>
      <c r="AS2918" s="177">
        <v>0.8</v>
      </c>
      <c r="AT2918" s="180">
        <v>1.19751609548485</v>
      </c>
      <c r="AU2918" s="181">
        <v>2911</v>
      </c>
    </row>
    <row r="2919" customHeight="1" spans="1:47">
      <c r="A2919" s="184" t="s">
        <v>3308</v>
      </c>
      <c r="B2919" s="185" t="s">
        <v>3309</v>
      </c>
      <c r="C2919" s="167" t="s">
        <v>3314</v>
      </c>
      <c r="D2919" s="186">
        <v>0</v>
      </c>
      <c r="E2919" s="186">
        <v>0.65</v>
      </c>
      <c r="F2919" s="186" t="s">
        <v>160</v>
      </c>
      <c r="G2919" s="186" t="s">
        <v>160</v>
      </c>
      <c r="H2919" s="186" t="s">
        <v>160</v>
      </c>
      <c r="I2919" s="186" t="s">
        <v>160</v>
      </c>
      <c r="J2919" s="186" t="s">
        <v>160</v>
      </c>
      <c r="K2919" s="186" t="s">
        <v>160</v>
      </c>
      <c r="L2919" s="171">
        <v>0.3358</v>
      </c>
      <c r="M2919" s="172">
        <v>1898</v>
      </c>
      <c r="N2919" s="173">
        <v>102.67</v>
      </c>
      <c r="O2919" s="173">
        <v>25.03</v>
      </c>
      <c r="Q2919" s="175">
        <v>25.93</v>
      </c>
      <c r="S2919" s="174">
        <f t="shared" si="90"/>
        <v>1.38492</v>
      </c>
      <c r="T2919" s="177">
        <f t="shared" si="91"/>
        <v>-1</v>
      </c>
      <c r="U2919" s="203">
        <v>4.38</v>
      </c>
      <c r="V2919" s="203">
        <v>5.13</v>
      </c>
      <c r="W2919" s="203">
        <v>5.71</v>
      </c>
      <c r="X2919" s="203">
        <v>6.23</v>
      </c>
      <c r="Y2919" s="203">
        <v>5.61</v>
      </c>
      <c r="Z2919" s="203">
        <v>5.04</v>
      </c>
      <c r="AA2919" s="203">
        <v>4.57</v>
      </c>
      <c r="AB2919" s="203">
        <v>4.6</v>
      </c>
      <c r="AC2919" s="203">
        <v>4.03</v>
      </c>
      <c r="AD2919" s="203">
        <v>3.77</v>
      </c>
      <c r="AE2919" s="203">
        <v>3.92</v>
      </c>
      <c r="AF2919" s="203">
        <v>3.97</v>
      </c>
      <c r="AG2919" s="179">
        <v>4.68396742050082</v>
      </c>
      <c r="AH2919" s="179">
        <v>5.48601663634001</v>
      </c>
      <c r="AI2919" s="179">
        <v>6.10626802992231</v>
      </c>
      <c r="AJ2919" s="179">
        <v>6.66235548623747</v>
      </c>
      <c r="AK2919" s="179">
        <v>5.99932813447708</v>
      </c>
      <c r="AL2919" s="179">
        <v>5.3897707304393</v>
      </c>
      <c r="AM2919" s="179">
        <v>4.88715322184675</v>
      </c>
      <c r="AN2919" s="179">
        <v>4.91923519048032</v>
      </c>
      <c r="AO2919" s="179">
        <v>4.30967778644254</v>
      </c>
      <c r="AP2919" s="179">
        <v>4.03163405828496</v>
      </c>
      <c r="AQ2919" s="179">
        <v>4.19204390145279</v>
      </c>
      <c r="AR2919" s="179">
        <v>4.2455138491754</v>
      </c>
      <c r="AS2919" s="177">
        <v>0.8</v>
      </c>
      <c r="AT2919" s="180">
        <v>1.15357315097629</v>
      </c>
      <c r="AU2919" s="181">
        <v>2912</v>
      </c>
    </row>
    <row r="2920" customHeight="1" spans="1:47">
      <c r="A2920" s="184" t="s">
        <v>3308</v>
      </c>
      <c r="B2920" s="185" t="s">
        <v>3309</v>
      </c>
      <c r="C2920" s="167" t="s">
        <v>3315</v>
      </c>
      <c r="D2920" s="186">
        <v>0</v>
      </c>
      <c r="E2920" s="186">
        <v>0.65</v>
      </c>
      <c r="F2920" s="186" t="s">
        <v>160</v>
      </c>
      <c r="G2920" s="186" t="s">
        <v>160</v>
      </c>
      <c r="H2920" s="186" t="s">
        <v>160</v>
      </c>
      <c r="I2920" s="186" t="s">
        <v>160</v>
      </c>
      <c r="J2920" s="186" t="s">
        <v>160</v>
      </c>
      <c r="K2920" s="186" t="s">
        <v>160</v>
      </c>
      <c r="L2920" s="171">
        <v>0.3358</v>
      </c>
      <c r="M2920" s="172">
        <v>1300</v>
      </c>
      <c r="N2920" s="173">
        <v>103.18</v>
      </c>
      <c r="O2920" s="173">
        <v>26.08</v>
      </c>
      <c r="Q2920" s="175">
        <v>25.78</v>
      </c>
      <c r="S2920" s="174">
        <f t="shared" si="90"/>
        <v>1.311216</v>
      </c>
      <c r="T2920" s="177">
        <f t="shared" si="91"/>
        <v>-1</v>
      </c>
      <c r="U2920" s="203">
        <v>3.97</v>
      </c>
      <c r="V2920" s="203">
        <v>4.74</v>
      </c>
      <c r="W2920" s="203">
        <v>5.49</v>
      </c>
      <c r="X2920" s="203">
        <v>6.11</v>
      </c>
      <c r="Y2920" s="203">
        <v>5.35</v>
      </c>
      <c r="Z2920" s="203">
        <v>4.73</v>
      </c>
      <c r="AA2920" s="203">
        <v>4.57</v>
      </c>
      <c r="AB2920" s="203">
        <v>4.47</v>
      </c>
      <c r="AC2920" s="203">
        <v>3.85</v>
      </c>
      <c r="AD2920" s="203">
        <v>3.41</v>
      </c>
      <c r="AE2920" s="203">
        <v>3.59</v>
      </c>
      <c r="AF2920" s="203">
        <v>3.64</v>
      </c>
      <c r="AG2920" s="179">
        <v>4.23738435162475</v>
      </c>
      <c r="AH2920" s="179">
        <v>5.05924479261998</v>
      </c>
      <c r="AI2920" s="179">
        <v>5.85975820917378</v>
      </c>
      <c r="AJ2920" s="179">
        <v>6.52151596685824</v>
      </c>
      <c r="AK2920" s="179">
        <v>5.71032903808373</v>
      </c>
      <c r="AL2920" s="179">
        <v>5.04857128039926</v>
      </c>
      <c r="AM2920" s="179">
        <v>4.87779508486779</v>
      </c>
      <c r="AN2920" s="179">
        <v>4.77105996266061</v>
      </c>
      <c r="AO2920" s="179">
        <v>4.10930220497614</v>
      </c>
      <c r="AP2920" s="179">
        <v>3.63966766726458</v>
      </c>
      <c r="AQ2920" s="179">
        <v>3.8317908872375</v>
      </c>
      <c r="AR2920" s="179">
        <v>3.88515844834108</v>
      </c>
      <c r="AS2920" s="177">
        <v>0.8</v>
      </c>
      <c r="AT2920" s="180">
        <v>1.1530290476956</v>
      </c>
      <c r="AU2920" s="181">
        <v>2913</v>
      </c>
    </row>
    <row r="2921" customHeight="1" spans="1:47">
      <c r="A2921" s="184" t="s">
        <v>3308</v>
      </c>
      <c r="B2921" s="185" t="s">
        <v>3309</v>
      </c>
      <c r="C2921" s="167" t="s">
        <v>3316</v>
      </c>
      <c r="D2921" s="186">
        <v>0</v>
      </c>
      <c r="E2921" s="186">
        <v>0.65</v>
      </c>
      <c r="F2921" s="186" t="s">
        <v>160</v>
      </c>
      <c r="G2921" s="186" t="s">
        <v>160</v>
      </c>
      <c r="H2921" s="186" t="s">
        <v>160</v>
      </c>
      <c r="I2921" s="186" t="s">
        <v>160</v>
      </c>
      <c r="J2921" s="186" t="s">
        <v>160</v>
      </c>
      <c r="K2921" s="186" t="s">
        <v>160</v>
      </c>
      <c r="L2921" s="171">
        <v>0.3358</v>
      </c>
      <c r="M2921" s="172">
        <v>1927</v>
      </c>
      <c r="N2921" s="173">
        <v>102.8</v>
      </c>
      <c r="O2921" s="173">
        <v>24.88</v>
      </c>
      <c r="Q2921" s="175">
        <v>25.28</v>
      </c>
      <c r="S2921" s="174">
        <f t="shared" si="90"/>
        <v>1.367</v>
      </c>
      <c r="T2921" s="177">
        <f t="shared" si="91"/>
        <v>-1</v>
      </c>
      <c r="U2921" s="203">
        <v>4.34</v>
      </c>
      <c r="V2921" s="203">
        <v>5.09</v>
      </c>
      <c r="W2921" s="203">
        <v>5.63</v>
      </c>
      <c r="X2921" s="203">
        <v>6.19</v>
      </c>
      <c r="Y2921" s="203">
        <v>5.5</v>
      </c>
      <c r="Z2921" s="203">
        <v>5</v>
      </c>
      <c r="AA2921" s="203">
        <v>4.51</v>
      </c>
      <c r="AB2921" s="203">
        <v>4.52</v>
      </c>
      <c r="AC2921" s="203">
        <v>4.13</v>
      </c>
      <c r="AD2921" s="203">
        <v>3.75</v>
      </c>
      <c r="AE2921" s="203">
        <v>3.79</v>
      </c>
      <c r="AF2921" s="203">
        <v>3.78</v>
      </c>
      <c r="AG2921" s="179">
        <v>4.62350010241405</v>
      </c>
      <c r="AH2921" s="179">
        <v>5.4224920555962</v>
      </c>
      <c r="AI2921" s="179">
        <v>5.99776626188734</v>
      </c>
      <c r="AJ2921" s="179">
        <v>6.59434692026335</v>
      </c>
      <c r="AK2921" s="179">
        <v>5.85927432333577</v>
      </c>
      <c r="AL2921" s="179">
        <v>5.32661302121434</v>
      </c>
      <c r="AM2921" s="179">
        <v>4.80460494513533</v>
      </c>
      <c r="AN2921" s="179">
        <v>4.81525817117776</v>
      </c>
      <c r="AO2921" s="179">
        <v>4.39978235552304</v>
      </c>
      <c r="AP2921" s="179">
        <v>3.99495976591075</v>
      </c>
      <c r="AQ2921" s="179">
        <v>4.03757267008047</v>
      </c>
      <c r="AR2921" s="179">
        <v>4.02691944403804</v>
      </c>
      <c r="AS2921" s="177">
        <v>0.8</v>
      </c>
      <c r="AT2921" s="180">
        <v>1.15357315097629</v>
      </c>
      <c r="AU2921" s="181">
        <v>2914</v>
      </c>
    </row>
    <row r="2922" customHeight="1" spans="1:47">
      <c r="A2922" s="184" t="s">
        <v>3308</v>
      </c>
      <c r="B2922" s="185" t="s">
        <v>3309</v>
      </c>
      <c r="C2922" s="167" t="s">
        <v>3317</v>
      </c>
      <c r="D2922" s="186">
        <v>0</v>
      </c>
      <c r="E2922" s="186">
        <v>0.65</v>
      </c>
      <c r="F2922" s="186" t="s">
        <v>160</v>
      </c>
      <c r="G2922" s="186" t="s">
        <v>160</v>
      </c>
      <c r="H2922" s="186" t="s">
        <v>160</v>
      </c>
      <c r="I2922" s="186" t="s">
        <v>160</v>
      </c>
      <c r="J2922" s="186" t="s">
        <v>160</v>
      </c>
      <c r="K2922" s="186" t="s">
        <v>160</v>
      </c>
      <c r="L2922" s="171">
        <v>0.3358</v>
      </c>
      <c r="M2922" s="172">
        <v>1891</v>
      </c>
      <c r="N2922" s="173">
        <v>102.6</v>
      </c>
      <c r="O2922" s="173">
        <v>24.67</v>
      </c>
      <c r="Q2922" s="175">
        <v>25.07</v>
      </c>
      <c r="S2922" s="174">
        <f t="shared" si="90"/>
        <v>1.367</v>
      </c>
      <c r="T2922" s="177">
        <f t="shared" si="91"/>
        <v>-1</v>
      </c>
      <c r="U2922" s="203">
        <v>4.34</v>
      </c>
      <c r="V2922" s="203">
        <v>5.09</v>
      </c>
      <c r="W2922" s="203">
        <v>5.63</v>
      </c>
      <c r="X2922" s="203">
        <v>6.19</v>
      </c>
      <c r="Y2922" s="203">
        <v>5.5</v>
      </c>
      <c r="Z2922" s="203">
        <v>5</v>
      </c>
      <c r="AA2922" s="203">
        <v>4.51</v>
      </c>
      <c r="AB2922" s="203">
        <v>4.52</v>
      </c>
      <c r="AC2922" s="203">
        <v>4.13</v>
      </c>
      <c r="AD2922" s="203">
        <v>3.75</v>
      </c>
      <c r="AE2922" s="203">
        <v>3.79</v>
      </c>
      <c r="AF2922" s="203">
        <v>3.78</v>
      </c>
      <c r="AG2922" s="179">
        <v>4.6158550987564</v>
      </c>
      <c r="AH2922" s="179">
        <v>5.41352591075347</v>
      </c>
      <c r="AI2922" s="179">
        <v>5.98784889539137</v>
      </c>
      <c r="AJ2922" s="179">
        <v>6.58344310168252</v>
      </c>
      <c r="AK2922" s="179">
        <v>5.84958595464521</v>
      </c>
      <c r="AL2922" s="179">
        <v>5.31780541331383</v>
      </c>
      <c r="AM2922" s="179">
        <v>4.79666048280907</v>
      </c>
      <c r="AN2922" s="179">
        <v>4.8072960936357</v>
      </c>
      <c r="AO2922" s="179">
        <v>4.39250727139722</v>
      </c>
      <c r="AP2922" s="179">
        <v>3.98835405998537</v>
      </c>
      <c r="AQ2922" s="179">
        <v>4.03089650329188</v>
      </c>
      <c r="AR2922" s="179">
        <v>4.02026089246525</v>
      </c>
      <c r="AS2922" s="177">
        <v>0.8</v>
      </c>
      <c r="AT2922" s="180">
        <v>1.15395031347769</v>
      </c>
      <c r="AU2922" s="181">
        <v>2915</v>
      </c>
    </row>
    <row r="2923" customHeight="1" spans="1:47">
      <c r="A2923" s="184" t="s">
        <v>3308</v>
      </c>
      <c r="B2923" s="185" t="s">
        <v>3309</v>
      </c>
      <c r="C2923" s="167" t="s">
        <v>3318</v>
      </c>
      <c r="D2923" s="186">
        <v>0</v>
      </c>
      <c r="E2923" s="186">
        <v>0.65</v>
      </c>
      <c r="F2923" s="186" t="s">
        <v>160</v>
      </c>
      <c r="G2923" s="186" t="s">
        <v>160</v>
      </c>
      <c r="H2923" s="186" t="s">
        <v>160</v>
      </c>
      <c r="I2923" s="186" t="s">
        <v>160</v>
      </c>
      <c r="J2923" s="186" t="s">
        <v>160</v>
      </c>
      <c r="K2923" s="186" t="s">
        <v>160</v>
      </c>
      <c r="L2923" s="171">
        <v>0.3358</v>
      </c>
      <c r="M2923" s="172">
        <v>1685</v>
      </c>
      <c r="N2923" s="173">
        <v>102.5</v>
      </c>
      <c r="O2923" s="173">
        <v>25.22</v>
      </c>
      <c r="Q2923" s="175">
        <v>26.12</v>
      </c>
      <c r="S2923" s="174">
        <f t="shared" si="90"/>
        <v>1.38492</v>
      </c>
      <c r="T2923" s="177">
        <f t="shared" si="91"/>
        <v>-1</v>
      </c>
      <c r="U2923" s="203">
        <v>4.38</v>
      </c>
      <c r="V2923" s="203">
        <v>5.13</v>
      </c>
      <c r="W2923" s="203">
        <v>5.71</v>
      </c>
      <c r="X2923" s="203">
        <v>6.23</v>
      </c>
      <c r="Y2923" s="203">
        <v>5.61</v>
      </c>
      <c r="Z2923" s="203">
        <v>5.04</v>
      </c>
      <c r="AA2923" s="203">
        <v>4.57</v>
      </c>
      <c r="AB2923" s="203">
        <v>4.6</v>
      </c>
      <c r="AC2923" s="203">
        <v>4.03</v>
      </c>
      <c r="AD2923" s="203">
        <v>3.77</v>
      </c>
      <c r="AE2923" s="203">
        <v>3.92</v>
      </c>
      <c r="AF2923" s="203">
        <v>3.97</v>
      </c>
      <c r="AG2923" s="179">
        <v>4.69133004072437</v>
      </c>
      <c r="AH2923" s="179">
        <v>5.49463997920458</v>
      </c>
      <c r="AI2923" s="179">
        <v>6.11586633162926</v>
      </c>
      <c r="AJ2923" s="179">
        <v>6.67282788897554</v>
      </c>
      <c r="AK2923" s="179">
        <v>6.0087583398319</v>
      </c>
      <c r="AL2923" s="179">
        <v>5.39824278658695</v>
      </c>
      <c r="AM2923" s="179">
        <v>4.89483522513936</v>
      </c>
      <c r="AN2923" s="179">
        <v>4.92696762267857</v>
      </c>
      <c r="AO2923" s="179">
        <v>4.31645206943361</v>
      </c>
      <c r="AP2923" s="179">
        <v>4.03797129076048</v>
      </c>
      <c r="AQ2923" s="179">
        <v>4.19863327845652</v>
      </c>
      <c r="AR2923" s="179">
        <v>4.2521872743552</v>
      </c>
      <c r="AS2923" s="177">
        <v>0.8</v>
      </c>
      <c r="AT2923" s="180">
        <v>1.15357315097629</v>
      </c>
      <c r="AU2923" s="181">
        <v>2916</v>
      </c>
    </row>
    <row r="2924" customHeight="1" spans="1:47">
      <c r="A2924" s="184" t="s">
        <v>3308</v>
      </c>
      <c r="B2924" s="185" t="s">
        <v>3309</v>
      </c>
      <c r="C2924" s="167" t="s">
        <v>3319</v>
      </c>
      <c r="D2924" s="186">
        <v>0</v>
      </c>
      <c r="E2924" s="186">
        <v>0.65</v>
      </c>
      <c r="F2924" s="186" t="s">
        <v>160</v>
      </c>
      <c r="G2924" s="186" t="s">
        <v>160</v>
      </c>
      <c r="H2924" s="186" t="s">
        <v>160</v>
      </c>
      <c r="I2924" s="186" t="s">
        <v>160</v>
      </c>
      <c r="J2924" s="186" t="s">
        <v>160</v>
      </c>
      <c r="K2924" s="186" t="s">
        <v>160</v>
      </c>
      <c r="L2924" s="171">
        <v>0.3358</v>
      </c>
      <c r="M2924" s="172">
        <v>1539</v>
      </c>
      <c r="N2924" s="173">
        <v>103.15</v>
      </c>
      <c r="O2924" s="173">
        <v>24.92</v>
      </c>
      <c r="Q2924" s="175">
        <v>23.92</v>
      </c>
      <c r="S2924" s="174">
        <f t="shared" si="90"/>
        <v>1.317024</v>
      </c>
      <c r="T2924" s="177">
        <f t="shared" si="91"/>
        <v>-1</v>
      </c>
      <c r="U2924" s="203">
        <v>3.94</v>
      </c>
      <c r="V2924" s="203">
        <v>4.69</v>
      </c>
      <c r="W2924" s="203">
        <v>5.37</v>
      </c>
      <c r="X2924" s="203">
        <v>6.08</v>
      </c>
      <c r="Y2924" s="203">
        <v>5.33</v>
      </c>
      <c r="Z2924" s="203">
        <v>4.86</v>
      </c>
      <c r="AA2924" s="203">
        <v>4.59</v>
      </c>
      <c r="AB2924" s="203">
        <v>4.54</v>
      </c>
      <c r="AC2924" s="203">
        <v>4.11</v>
      </c>
      <c r="AD2924" s="203">
        <v>3.56</v>
      </c>
      <c r="AE2924" s="203">
        <v>3.56</v>
      </c>
      <c r="AF2924" s="203">
        <v>3.53</v>
      </c>
      <c r="AG2924" s="179">
        <v>4.15958293850378</v>
      </c>
      <c r="AH2924" s="179">
        <v>4.95138172121389</v>
      </c>
      <c r="AI2924" s="179">
        <v>5.66927928420439</v>
      </c>
      <c r="AJ2924" s="179">
        <v>6.41884879850329</v>
      </c>
      <c r="AK2924" s="179">
        <v>5.62705001579318</v>
      </c>
      <c r="AL2924" s="179">
        <v>5.13085611196151</v>
      </c>
      <c r="AM2924" s="179">
        <v>4.84580855018587</v>
      </c>
      <c r="AN2924" s="179">
        <v>4.79302196467187</v>
      </c>
      <c r="AO2924" s="179">
        <v>4.3390573292514</v>
      </c>
      <c r="AP2924" s="179">
        <v>3.75840488859732</v>
      </c>
      <c r="AQ2924" s="179">
        <v>3.75840488859732</v>
      </c>
      <c r="AR2924" s="179">
        <v>3.72673293728892</v>
      </c>
      <c r="AS2924" s="177">
        <v>0.8</v>
      </c>
      <c r="AT2924" s="180">
        <v>1.16261301491369</v>
      </c>
      <c r="AU2924" s="181">
        <v>2917</v>
      </c>
    </row>
    <row r="2925" customHeight="1" spans="1:47">
      <c r="A2925" s="184" t="s">
        <v>3308</v>
      </c>
      <c r="B2925" s="185" t="s">
        <v>3309</v>
      </c>
      <c r="C2925" s="167" t="s">
        <v>3320</v>
      </c>
      <c r="D2925" s="186">
        <v>0</v>
      </c>
      <c r="E2925" s="186">
        <v>0.65</v>
      </c>
      <c r="F2925" s="186" t="s">
        <v>160</v>
      </c>
      <c r="G2925" s="186" t="s">
        <v>160</v>
      </c>
      <c r="H2925" s="186" t="s">
        <v>160</v>
      </c>
      <c r="I2925" s="186" t="s">
        <v>160</v>
      </c>
      <c r="J2925" s="186" t="s">
        <v>160</v>
      </c>
      <c r="K2925" s="186" t="s">
        <v>160</v>
      </c>
      <c r="L2925" s="171">
        <v>0.3358</v>
      </c>
      <c r="M2925" s="172">
        <v>1768</v>
      </c>
      <c r="N2925" s="173">
        <v>103.27</v>
      </c>
      <c r="O2925" s="173">
        <v>24.77</v>
      </c>
      <c r="Q2925" s="175">
        <v>23.67</v>
      </c>
      <c r="S2925" s="174">
        <f t="shared" si="90"/>
        <v>1.317024</v>
      </c>
      <c r="T2925" s="177">
        <f t="shared" si="91"/>
        <v>-1</v>
      </c>
      <c r="U2925" s="203">
        <v>3.94</v>
      </c>
      <c r="V2925" s="203">
        <v>4.69</v>
      </c>
      <c r="W2925" s="203">
        <v>5.37</v>
      </c>
      <c r="X2925" s="203">
        <v>6.08</v>
      </c>
      <c r="Y2925" s="203">
        <v>5.33</v>
      </c>
      <c r="Z2925" s="203">
        <v>4.86</v>
      </c>
      <c r="AA2925" s="203">
        <v>4.59</v>
      </c>
      <c r="AB2925" s="203">
        <v>4.54</v>
      </c>
      <c r="AC2925" s="203">
        <v>4.11</v>
      </c>
      <c r="AD2925" s="203">
        <v>3.56</v>
      </c>
      <c r="AE2925" s="203">
        <v>3.56</v>
      </c>
      <c r="AF2925" s="203">
        <v>3.53</v>
      </c>
      <c r="AG2925" s="179">
        <v>4.15443739825546</v>
      </c>
      <c r="AH2925" s="179">
        <v>4.94525669995384</v>
      </c>
      <c r="AI2925" s="179">
        <v>5.66226620016036</v>
      </c>
      <c r="AJ2925" s="179">
        <v>6.41090847243482</v>
      </c>
      <c r="AK2925" s="179">
        <v>5.62008917073645</v>
      </c>
      <c r="AL2925" s="179">
        <v>5.12450907500547</v>
      </c>
      <c r="AM2925" s="179">
        <v>4.83981412639405</v>
      </c>
      <c r="AN2925" s="179">
        <v>4.78709283961416</v>
      </c>
      <c r="AO2925" s="179">
        <v>4.33368977330709</v>
      </c>
      <c r="AP2925" s="179">
        <v>3.75375561872828</v>
      </c>
      <c r="AQ2925" s="179">
        <v>3.75375561872828</v>
      </c>
      <c r="AR2925" s="179">
        <v>3.72212284666035</v>
      </c>
      <c r="AS2925" s="177">
        <v>0.8</v>
      </c>
      <c r="AT2925" s="180">
        <v>1.16540121433959</v>
      </c>
      <c r="AU2925" s="181">
        <v>2918</v>
      </c>
    </row>
    <row r="2926" customHeight="1" spans="1:47">
      <c r="A2926" s="184" t="s">
        <v>3308</v>
      </c>
      <c r="B2926" s="185" t="s">
        <v>3309</v>
      </c>
      <c r="C2926" s="167" t="s">
        <v>3321</v>
      </c>
      <c r="D2926" s="186">
        <v>0</v>
      </c>
      <c r="E2926" s="186">
        <v>0.65</v>
      </c>
      <c r="F2926" s="186" t="s">
        <v>160</v>
      </c>
      <c r="G2926" s="186" t="s">
        <v>160</v>
      </c>
      <c r="H2926" s="186" t="s">
        <v>160</v>
      </c>
      <c r="I2926" s="186" t="s">
        <v>160</v>
      </c>
      <c r="J2926" s="186" t="s">
        <v>160</v>
      </c>
      <c r="K2926" s="186" t="s">
        <v>160</v>
      </c>
      <c r="L2926" s="171">
        <v>0.3358</v>
      </c>
      <c r="M2926" s="172">
        <v>1918</v>
      </c>
      <c r="N2926" s="173">
        <v>103.03</v>
      </c>
      <c r="O2926" s="173">
        <v>25.35</v>
      </c>
      <c r="Q2926" s="175">
        <v>25.15</v>
      </c>
      <c r="S2926" s="174">
        <f t="shared" si="90"/>
        <v>1.31792</v>
      </c>
      <c r="T2926" s="177">
        <f t="shared" si="91"/>
        <v>-1</v>
      </c>
      <c r="U2926" s="203">
        <v>4.07</v>
      </c>
      <c r="V2926" s="203">
        <v>4.78</v>
      </c>
      <c r="W2926" s="203">
        <v>5.52</v>
      </c>
      <c r="X2926" s="203">
        <v>6.16</v>
      </c>
      <c r="Y2926" s="203">
        <v>5.3</v>
      </c>
      <c r="Z2926" s="203">
        <v>4.72</v>
      </c>
      <c r="AA2926" s="203">
        <v>4.5</v>
      </c>
      <c r="AB2926" s="203">
        <v>4.46</v>
      </c>
      <c r="AC2926" s="203">
        <v>3.95</v>
      </c>
      <c r="AD2926" s="203">
        <v>3.43</v>
      </c>
      <c r="AE2926" s="203">
        <v>3.63</v>
      </c>
      <c r="AF2926" s="203">
        <v>3.68</v>
      </c>
      <c r="AG2926" s="179">
        <v>4.32842054145927</v>
      </c>
      <c r="AH2926" s="179">
        <v>5.08350127473595</v>
      </c>
      <c r="AI2926" s="179">
        <v>5.87048682772854</v>
      </c>
      <c r="AJ2926" s="179">
        <v>6.55112298166808</v>
      </c>
      <c r="AK2926" s="179">
        <v>5.63651814981182</v>
      </c>
      <c r="AL2926" s="179">
        <v>5.01969163530411</v>
      </c>
      <c r="AM2926" s="179">
        <v>4.7857229573874</v>
      </c>
      <c r="AN2926" s="179">
        <v>4.74318319776618</v>
      </c>
      <c r="AO2926" s="179">
        <v>4.20080126259561</v>
      </c>
      <c r="AP2926" s="179">
        <v>3.64778438751973</v>
      </c>
      <c r="AQ2926" s="179">
        <v>3.86048318562583</v>
      </c>
      <c r="AR2926" s="179">
        <v>3.91365788515236</v>
      </c>
      <c r="AS2926" s="177">
        <v>0.8</v>
      </c>
      <c r="AT2926" s="180">
        <v>1.15813001595212</v>
      </c>
      <c r="AU2926" s="181">
        <v>2919</v>
      </c>
    </row>
    <row r="2927" customHeight="1" spans="1:47">
      <c r="A2927" s="184" t="s">
        <v>3308</v>
      </c>
      <c r="B2927" s="185" t="s">
        <v>3309</v>
      </c>
      <c r="C2927" s="167" t="s">
        <v>3322</v>
      </c>
      <c r="D2927" s="186">
        <v>0</v>
      </c>
      <c r="E2927" s="186">
        <v>0.65</v>
      </c>
      <c r="F2927" s="186" t="s">
        <v>160</v>
      </c>
      <c r="G2927" s="186" t="s">
        <v>160</v>
      </c>
      <c r="H2927" s="186" t="s">
        <v>160</v>
      </c>
      <c r="I2927" s="186" t="s">
        <v>160</v>
      </c>
      <c r="J2927" s="186" t="s">
        <v>160</v>
      </c>
      <c r="K2927" s="186" t="s">
        <v>160</v>
      </c>
      <c r="L2927" s="171">
        <v>0.3358</v>
      </c>
      <c r="M2927" s="172">
        <v>1663</v>
      </c>
      <c r="N2927" s="173">
        <v>102.47</v>
      </c>
      <c r="O2927" s="173">
        <v>25.55</v>
      </c>
      <c r="Q2927" s="175">
        <v>26.55</v>
      </c>
      <c r="S2927" s="174">
        <f t="shared" si="90"/>
        <v>1.38492</v>
      </c>
      <c r="T2927" s="177">
        <f t="shared" si="91"/>
        <v>-1</v>
      </c>
      <c r="U2927" s="203">
        <v>4.38</v>
      </c>
      <c r="V2927" s="203">
        <v>5.13</v>
      </c>
      <c r="W2927" s="203">
        <v>5.71</v>
      </c>
      <c r="X2927" s="203">
        <v>6.23</v>
      </c>
      <c r="Y2927" s="203">
        <v>5.61</v>
      </c>
      <c r="Z2927" s="203">
        <v>5.04</v>
      </c>
      <c r="AA2927" s="203">
        <v>4.57</v>
      </c>
      <c r="AB2927" s="203">
        <v>4.6</v>
      </c>
      <c r="AC2927" s="203">
        <v>4.03</v>
      </c>
      <c r="AD2927" s="203">
        <v>3.77</v>
      </c>
      <c r="AE2927" s="203">
        <v>3.92</v>
      </c>
      <c r="AF2927" s="203">
        <v>3.97</v>
      </c>
      <c r="AG2927" s="179">
        <v>4.70428420414176</v>
      </c>
      <c r="AH2927" s="179">
        <v>5.50981232128932</v>
      </c>
      <c r="AI2927" s="179">
        <v>6.13275406521676</v>
      </c>
      <c r="AJ2927" s="179">
        <v>6.69125355977241</v>
      </c>
      <c r="AK2927" s="179">
        <v>6.02535031626376</v>
      </c>
      <c r="AL2927" s="179">
        <v>5.41314894723161</v>
      </c>
      <c r="AM2927" s="179">
        <v>4.90835132715247</v>
      </c>
      <c r="AN2927" s="179">
        <v>4.94057245183837</v>
      </c>
      <c r="AO2927" s="179">
        <v>4.32837108280623</v>
      </c>
      <c r="AP2927" s="179">
        <v>4.04912133552841</v>
      </c>
      <c r="AQ2927" s="179">
        <v>4.21022695895792</v>
      </c>
      <c r="AR2927" s="179">
        <v>4.26392883343442</v>
      </c>
      <c r="AS2927" s="177">
        <v>0.8</v>
      </c>
      <c r="AT2927" s="180">
        <v>1.14580785432803</v>
      </c>
      <c r="AU2927" s="181">
        <v>2920</v>
      </c>
    </row>
    <row r="2928" customHeight="1" spans="1:47">
      <c r="A2928" s="184" t="s">
        <v>3308</v>
      </c>
      <c r="B2928" s="185" t="s">
        <v>3309</v>
      </c>
      <c r="C2928" s="167" t="s">
        <v>3323</v>
      </c>
      <c r="D2928" s="186">
        <v>0</v>
      </c>
      <c r="E2928" s="186">
        <v>0.65</v>
      </c>
      <c r="F2928" s="186" t="s">
        <v>160</v>
      </c>
      <c r="G2928" s="186" t="s">
        <v>160</v>
      </c>
      <c r="H2928" s="186" t="s">
        <v>160</v>
      </c>
      <c r="I2928" s="186" t="s">
        <v>160</v>
      </c>
      <c r="J2928" s="186" t="s">
        <v>160</v>
      </c>
      <c r="K2928" s="186" t="s">
        <v>160</v>
      </c>
      <c r="L2928" s="171">
        <v>0.3358</v>
      </c>
      <c r="M2928" s="172">
        <v>1871</v>
      </c>
      <c r="N2928" s="173">
        <v>103.25</v>
      </c>
      <c r="O2928" s="173">
        <v>25.57</v>
      </c>
      <c r="Q2928" s="175">
        <v>25.47</v>
      </c>
      <c r="S2928" s="174">
        <f t="shared" si="90"/>
        <v>1.31792</v>
      </c>
      <c r="T2928" s="177">
        <f t="shared" si="91"/>
        <v>-1</v>
      </c>
      <c r="U2928" s="203">
        <v>4.07</v>
      </c>
      <c r="V2928" s="203">
        <v>4.78</v>
      </c>
      <c r="W2928" s="203">
        <v>5.52</v>
      </c>
      <c r="X2928" s="203">
        <v>6.16</v>
      </c>
      <c r="Y2928" s="203">
        <v>5.3</v>
      </c>
      <c r="Z2928" s="203">
        <v>4.72</v>
      </c>
      <c r="AA2928" s="203">
        <v>4.5</v>
      </c>
      <c r="AB2928" s="203">
        <v>4.46</v>
      </c>
      <c r="AC2928" s="203">
        <v>3.95</v>
      </c>
      <c r="AD2928" s="203">
        <v>3.43</v>
      </c>
      <c r="AE2928" s="203">
        <v>3.63</v>
      </c>
      <c r="AF2928" s="203">
        <v>3.68</v>
      </c>
      <c r="AG2928" s="179">
        <v>4.3360051596455</v>
      </c>
      <c r="AH2928" s="179">
        <v>5.09240900813403</v>
      </c>
      <c r="AI2928" s="179">
        <v>5.88077358261503</v>
      </c>
      <c r="AJ2928" s="179">
        <v>6.56260240378779</v>
      </c>
      <c r="AK2928" s="179">
        <v>5.64639492533689</v>
      </c>
      <c r="AL2928" s="179">
        <v>5.02848755614908</v>
      </c>
      <c r="AM2928" s="179">
        <v>4.79410889887095</v>
      </c>
      <c r="AN2928" s="179">
        <v>4.75149459754765</v>
      </c>
      <c r="AO2928" s="179">
        <v>4.20816225567561</v>
      </c>
      <c r="AP2928" s="179">
        <v>3.65417633847275</v>
      </c>
      <c r="AQ2928" s="179">
        <v>3.86724784508923</v>
      </c>
      <c r="AR2928" s="179">
        <v>3.92051572174335</v>
      </c>
      <c r="AS2928" s="177">
        <v>0.8</v>
      </c>
      <c r="AT2928" s="180">
        <v>1.18156388543548</v>
      </c>
      <c r="AU2928" s="181">
        <v>2921</v>
      </c>
    </row>
    <row r="2929" customHeight="1" spans="1:47">
      <c r="A2929" s="184" t="s">
        <v>3308</v>
      </c>
      <c r="B2929" s="185" t="s">
        <v>3309</v>
      </c>
      <c r="C2929" s="167" t="s">
        <v>3324</v>
      </c>
      <c r="D2929" s="186">
        <v>0</v>
      </c>
      <c r="E2929" s="186">
        <v>0.65</v>
      </c>
      <c r="F2929" s="186" t="s">
        <v>160</v>
      </c>
      <c r="G2929" s="186" t="s">
        <v>160</v>
      </c>
      <c r="H2929" s="186" t="s">
        <v>160</v>
      </c>
      <c r="I2929" s="186" t="s">
        <v>160</v>
      </c>
      <c r="J2929" s="186" t="s">
        <v>160</v>
      </c>
      <c r="K2929" s="186" t="s">
        <v>160</v>
      </c>
      <c r="L2929" s="171">
        <v>0.3358</v>
      </c>
      <c r="M2929" s="172">
        <v>1862</v>
      </c>
      <c r="N2929" s="173">
        <v>102.48</v>
      </c>
      <c r="O2929" s="173">
        <v>24.92</v>
      </c>
      <c r="Q2929" s="175">
        <v>25.42</v>
      </c>
      <c r="S2929" s="174">
        <f t="shared" si="90"/>
        <v>1.367</v>
      </c>
      <c r="T2929" s="177">
        <f t="shared" si="91"/>
        <v>-1</v>
      </c>
      <c r="U2929" s="203">
        <v>4.34</v>
      </c>
      <c r="V2929" s="203">
        <v>5.09</v>
      </c>
      <c r="W2929" s="203">
        <v>5.63</v>
      </c>
      <c r="X2929" s="203">
        <v>6.19</v>
      </c>
      <c r="Y2929" s="203">
        <v>5.5</v>
      </c>
      <c r="Z2929" s="203">
        <v>5</v>
      </c>
      <c r="AA2929" s="203">
        <v>4.51</v>
      </c>
      <c r="AB2929" s="203">
        <v>4.52</v>
      </c>
      <c r="AC2929" s="203">
        <v>4.13</v>
      </c>
      <c r="AD2929" s="203">
        <v>3.75</v>
      </c>
      <c r="AE2929" s="203">
        <v>3.79</v>
      </c>
      <c r="AF2929" s="203">
        <v>3.78</v>
      </c>
      <c r="AG2929" s="179">
        <v>4.62504942209217</v>
      </c>
      <c r="AH2929" s="179">
        <v>5.42430911485004</v>
      </c>
      <c r="AI2929" s="179">
        <v>5.9997760936357</v>
      </c>
      <c r="AJ2929" s="179">
        <v>6.59655666422824</v>
      </c>
      <c r="AK2929" s="179">
        <v>5.861237746891</v>
      </c>
      <c r="AL2929" s="179">
        <v>5.32839795171909</v>
      </c>
      <c r="AM2929" s="179">
        <v>4.80621495245062</v>
      </c>
      <c r="AN2929" s="179">
        <v>4.81687174835406</v>
      </c>
      <c r="AO2929" s="179">
        <v>4.40125670811997</v>
      </c>
      <c r="AP2929" s="179">
        <v>3.99629846378932</v>
      </c>
      <c r="AQ2929" s="179">
        <v>4.03892564740307</v>
      </c>
      <c r="AR2929" s="179">
        <v>4.02826885149963</v>
      </c>
      <c r="AS2929" s="177">
        <v>0.8</v>
      </c>
      <c r="AT2929" s="180">
        <v>1.18156388543548</v>
      </c>
      <c r="AU2929" s="181">
        <v>2922</v>
      </c>
    </row>
    <row r="2930" customHeight="1" spans="1:47">
      <c r="A2930" s="184" t="s">
        <v>3308</v>
      </c>
      <c r="B2930" s="185" t="s">
        <v>3325</v>
      </c>
      <c r="C2930" s="167" t="s">
        <v>3326</v>
      </c>
      <c r="D2930" s="186">
        <v>0</v>
      </c>
      <c r="E2930" s="186">
        <v>0.65</v>
      </c>
      <c r="F2930" s="186" t="s">
        <v>160</v>
      </c>
      <c r="G2930" s="186" t="s">
        <v>160</v>
      </c>
      <c r="H2930" s="186" t="s">
        <v>160</v>
      </c>
      <c r="I2930" s="186" t="s">
        <v>160</v>
      </c>
      <c r="J2930" s="186" t="s">
        <v>160</v>
      </c>
      <c r="K2930" s="186" t="s">
        <v>160</v>
      </c>
      <c r="L2930" s="171">
        <v>0.3358</v>
      </c>
      <c r="M2930" s="172">
        <v>1874</v>
      </c>
      <c r="N2930" s="173">
        <v>103.8</v>
      </c>
      <c r="O2930" s="173">
        <v>25.5</v>
      </c>
      <c r="Q2930" s="175">
        <v>25.4</v>
      </c>
      <c r="S2930" s="174">
        <f t="shared" si="90"/>
        <v>1.31792</v>
      </c>
      <c r="T2930" s="177">
        <f t="shared" si="91"/>
        <v>-1</v>
      </c>
      <c r="U2930" s="203">
        <v>4.07</v>
      </c>
      <c r="V2930" s="203">
        <v>4.78</v>
      </c>
      <c r="W2930" s="203">
        <v>5.52</v>
      </c>
      <c r="X2930" s="203">
        <v>6.16</v>
      </c>
      <c r="Y2930" s="203">
        <v>5.3</v>
      </c>
      <c r="Z2930" s="203">
        <v>4.72</v>
      </c>
      <c r="AA2930" s="203">
        <v>4.5</v>
      </c>
      <c r="AB2930" s="203">
        <v>4.46</v>
      </c>
      <c r="AC2930" s="203">
        <v>3.95</v>
      </c>
      <c r="AD2930" s="203">
        <v>3.43</v>
      </c>
      <c r="AE2930" s="203">
        <v>3.63</v>
      </c>
      <c r="AF2930" s="203">
        <v>3.68</v>
      </c>
      <c r="AG2930" s="179">
        <v>4.33410282869977</v>
      </c>
      <c r="AH2930" s="179">
        <v>5.09017482092995</v>
      </c>
      <c r="AI2930" s="179">
        <v>5.87819351705718</v>
      </c>
      <c r="AJ2930" s="179">
        <v>6.55972320019425</v>
      </c>
      <c r="AK2930" s="179">
        <v>5.64391768847882</v>
      </c>
      <c r="AL2930" s="179">
        <v>5.02628141313585</v>
      </c>
      <c r="AM2930" s="179">
        <v>4.79200558455748</v>
      </c>
      <c r="AN2930" s="179">
        <v>4.74940997936142</v>
      </c>
      <c r="AO2930" s="179">
        <v>4.20631601311157</v>
      </c>
      <c r="AP2930" s="179">
        <v>3.65257314556271</v>
      </c>
      <c r="AQ2930" s="179">
        <v>3.86555117154304</v>
      </c>
      <c r="AR2930" s="179">
        <v>3.91879567803812</v>
      </c>
      <c r="AS2930" s="177">
        <v>0.8</v>
      </c>
      <c r="AT2930" s="180">
        <v>1.17978420402095</v>
      </c>
      <c r="AU2930" s="181">
        <v>2923</v>
      </c>
    </row>
    <row r="2931" customHeight="1" spans="1:47">
      <c r="A2931" s="184" t="s">
        <v>3308</v>
      </c>
      <c r="B2931" s="185" t="s">
        <v>3325</v>
      </c>
      <c r="C2931" s="167" t="s">
        <v>3327</v>
      </c>
      <c r="D2931" s="186">
        <v>0</v>
      </c>
      <c r="E2931" s="186">
        <v>0.65</v>
      </c>
      <c r="F2931" s="186" t="s">
        <v>160</v>
      </c>
      <c r="G2931" s="186" t="s">
        <v>160</v>
      </c>
      <c r="H2931" s="186" t="s">
        <v>160</v>
      </c>
      <c r="I2931" s="186" t="s">
        <v>160</v>
      </c>
      <c r="J2931" s="186" t="s">
        <v>160</v>
      </c>
      <c r="K2931" s="186" t="s">
        <v>160</v>
      </c>
      <c r="L2931" s="171">
        <v>0.3358</v>
      </c>
      <c r="M2931" s="172">
        <v>1863</v>
      </c>
      <c r="N2931" s="173">
        <v>103.8</v>
      </c>
      <c r="O2931" s="173">
        <v>25.5</v>
      </c>
      <c r="Q2931" s="175">
        <v>25.4</v>
      </c>
      <c r="S2931" s="174">
        <f t="shared" si="90"/>
        <v>1.31792</v>
      </c>
      <c r="T2931" s="177">
        <f t="shared" si="91"/>
        <v>-1</v>
      </c>
      <c r="U2931" s="203">
        <v>4.07</v>
      </c>
      <c r="V2931" s="203">
        <v>4.78</v>
      </c>
      <c r="W2931" s="203">
        <v>5.52</v>
      </c>
      <c r="X2931" s="203">
        <v>6.16</v>
      </c>
      <c r="Y2931" s="203">
        <v>5.3</v>
      </c>
      <c r="Z2931" s="203">
        <v>4.72</v>
      </c>
      <c r="AA2931" s="203">
        <v>4.5</v>
      </c>
      <c r="AB2931" s="203">
        <v>4.46</v>
      </c>
      <c r="AC2931" s="203">
        <v>3.95</v>
      </c>
      <c r="AD2931" s="203">
        <v>3.43</v>
      </c>
      <c r="AE2931" s="203">
        <v>3.63</v>
      </c>
      <c r="AF2931" s="203">
        <v>3.68</v>
      </c>
      <c r="AG2931" s="179">
        <v>4.33410282869977</v>
      </c>
      <c r="AH2931" s="179">
        <v>5.09017482092995</v>
      </c>
      <c r="AI2931" s="179">
        <v>5.87819351705718</v>
      </c>
      <c r="AJ2931" s="179">
        <v>6.55972320019425</v>
      </c>
      <c r="AK2931" s="179">
        <v>5.64391768847882</v>
      </c>
      <c r="AL2931" s="179">
        <v>5.02628141313585</v>
      </c>
      <c r="AM2931" s="179">
        <v>4.79200558455748</v>
      </c>
      <c r="AN2931" s="179">
        <v>4.74940997936142</v>
      </c>
      <c r="AO2931" s="179">
        <v>4.20631601311157</v>
      </c>
      <c r="AP2931" s="179">
        <v>3.65257314556271</v>
      </c>
      <c r="AQ2931" s="179">
        <v>3.86555117154304</v>
      </c>
      <c r="AR2931" s="179">
        <v>3.91879567803812</v>
      </c>
      <c r="AS2931" s="177">
        <v>0.8</v>
      </c>
      <c r="AT2931" s="180">
        <v>1.15924023269088</v>
      </c>
      <c r="AU2931" s="181">
        <v>2924</v>
      </c>
    </row>
    <row r="2932" customHeight="1" spans="1:47">
      <c r="A2932" s="184" t="s">
        <v>3308</v>
      </c>
      <c r="B2932" s="185" t="s">
        <v>3325</v>
      </c>
      <c r="C2932" s="167" t="s">
        <v>3328</v>
      </c>
      <c r="D2932" s="186">
        <v>0</v>
      </c>
      <c r="E2932" s="186">
        <v>0.65</v>
      </c>
      <c r="F2932" s="186" t="s">
        <v>160</v>
      </c>
      <c r="G2932" s="186" t="s">
        <v>160</v>
      </c>
      <c r="H2932" s="186" t="s">
        <v>160</v>
      </c>
      <c r="I2932" s="186" t="s">
        <v>160</v>
      </c>
      <c r="J2932" s="186" t="s">
        <v>160</v>
      </c>
      <c r="K2932" s="186" t="s">
        <v>160</v>
      </c>
      <c r="L2932" s="171">
        <v>0.3358</v>
      </c>
      <c r="M2932" s="172">
        <v>2036</v>
      </c>
      <c r="N2932" s="173">
        <v>103.58</v>
      </c>
      <c r="O2932" s="173">
        <v>25.43</v>
      </c>
      <c r="Q2932" s="175">
        <v>25.33</v>
      </c>
      <c r="S2932" s="174">
        <f t="shared" si="90"/>
        <v>1.31792</v>
      </c>
      <c r="T2932" s="177">
        <f t="shared" si="91"/>
        <v>-1</v>
      </c>
      <c r="U2932" s="203">
        <v>4.07</v>
      </c>
      <c r="V2932" s="203">
        <v>4.78</v>
      </c>
      <c r="W2932" s="203">
        <v>5.52</v>
      </c>
      <c r="X2932" s="203">
        <v>6.16</v>
      </c>
      <c r="Y2932" s="203">
        <v>5.3</v>
      </c>
      <c r="Z2932" s="203">
        <v>4.72</v>
      </c>
      <c r="AA2932" s="203">
        <v>4.5</v>
      </c>
      <c r="AB2932" s="203">
        <v>4.46</v>
      </c>
      <c r="AC2932" s="203">
        <v>3.95</v>
      </c>
      <c r="AD2932" s="203">
        <v>3.43</v>
      </c>
      <c r="AE2932" s="203">
        <v>3.63</v>
      </c>
      <c r="AF2932" s="203">
        <v>3.68</v>
      </c>
      <c r="AG2932" s="179">
        <v>4.33197814738376</v>
      </c>
      <c r="AH2932" s="179">
        <v>5.08767949496176</v>
      </c>
      <c r="AI2932" s="179">
        <v>5.87531188539517</v>
      </c>
      <c r="AJ2932" s="179">
        <v>6.55650746631055</v>
      </c>
      <c r="AK2932" s="179">
        <v>5.64115090445551</v>
      </c>
      <c r="AL2932" s="179">
        <v>5.02381740925094</v>
      </c>
      <c r="AM2932" s="179">
        <v>4.78965642831128</v>
      </c>
      <c r="AN2932" s="179">
        <v>4.74708170450407</v>
      </c>
      <c r="AO2932" s="179">
        <v>4.20425397596212</v>
      </c>
      <c r="AP2932" s="179">
        <v>3.65078256646838</v>
      </c>
      <c r="AQ2932" s="179">
        <v>3.86365618550443</v>
      </c>
      <c r="AR2932" s="179">
        <v>3.91687459026345</v>
      </c>
      <c r="AS2932" s="177">
        <v>0.8</v>
      </c>
      <c r="AT2932" s="180">
        <v>1.15924023269088</v>
      </c>
      <c r="AU2932" s="181">
        <v>2925</v>
      </c>
    </row>
    <row r="2933" customHeight="1" spans="1:47">
      <c r="A2933" s="184" t="s">
        <v>3308</v>
      </c>
      <c r="B2933" s="185" t="s">
        <v>3325</v>
      </c>
      <c r="C2933" s="167" t="s">
        <v>3329</v>
      </c>
      <c r="D2933" s="186">
        <v>0</v>
      </c>
      <c r="E2933" s="186">
        <v>0.65</v>
      </c>
      <c r="F2933" s="186" t="s">
        <v>160</v>
      </c>
      <c r="G2933" s="186" t="s">
        <v>160</v>
      </c>
      <c r="H2933" s="186" t="s">
        <v>160</v>
      </c>
      <c r="I2933" s="186" t="s">
        <v>160</v>
      </c>
      <c r="J2933" s="186" t="s">
        <v>160</v>
      </c>
      <c r="K2933" s="186" t="s">
        <v>160</v>
      </c>
      <c r="L2933" s="171">
        <v>0.3358</v>
      </c>
      <c r="M2933" s="172">
        <v>1839</v>
      </c>
      <c r="N2933" s="173">
        <v>103.67</v>
      </c>
      <c r="O2933" s="173">
        <v>25.03</v>
      </c>
      <c r="Q2933" s="175">
        <v>24.73</v>
      </c>
      <c r="S2933" s="174">
        <f t="shared" si="90"/>
        <v>1.31792</v>
      </c>
      <c r="T2933" s="177">
        <f t="shared" si="91"/>
        <v>-1</v>
      </c>
      <c r="U2933" s="203">
        <v>4.07</v>
      </c>
      <c r="V2933" s="203">
        <v>4.78</v>
      </c>
      <c r="W2933" s="203">
        <v>5.52</v>
      </c>
      <c r="X2933" s="203">
        <v>6.16</v>
      </c>
      <c r="Y2933" s="203">
        <v>5.3</v>
      </c>
      <c r="Z2933" s="203">
        <v>4.72</v>
      </c>
      <c r="AA2933" s="203">
        <v>4.5</v>
      </c>
      <c r="AB2933" s="203">
        <v>4.46</v>
      </c>
      <c r="AC2933" s="203">
        <v>3.95</v>
      </c>
      <c r="AD2933" s="203">
        <v>3.43</v>
      </c>
      <c r="AE2933" s="203">
        <v>3.63</v>
      </c>
      <c r="AF2933" s="203">
        <v>3.68</v>
      </c>
      <c r="AG2933" s="179">
        <v>4.31831595240986</v>
      </c>
      <c r="AH2933" s="179">
        <v>5.07163396867792</v>
      </c>
      <c r="AI2933" s="179">
        <v>5.85678232366153</v>
      </c>
      <c r="AJ2933" s="179">
        <v>6.5358295495933</v>
      </c>
      <c r="AK2933" s="179">
        <v>5.62335983974748</v>
      </c>
      <c r="AL2933" s="179">
        <v>5.00797329124681</v>
      </c>
      <c r="AM2933" s="179">
        <v>4.77455080733277</v>
      </c>
      <c r="AN2933" s="179">
        <v>4.73211035571203</v>
      </c>
      <c r="AO2933" s="179">
        <v>4.19099459754765</v>
      </c>
      <c r="AP2933" s="179">
        <v>3.63926872647809</v>
      </c>
      <c r="AQ2933" s="179">
        <v>3.85147098458177</v>
      </c>
      <c r="AR2933" s="179">
        <v>3.90452154910769</v>
      </c>
      <c r="AS2933" s="177">
        <v>0.8</v>
      </c>
      <c r="AT2933" s="180">
        <v>1.16262858114427</v>
      </c>
      <c r="AU2933" s="181">
        <v>2926</v>
      </c>
    </row>
    <row r="2934" customHeight="1" spans="1:47">
      <c r="A2934" s="184" t="s">
        <v>3308</v>
      </c>
      <c r="B2934" s="185" t="s">
        <v>3325</v>
      </c>
      <c r="C2934" s="167" t="s">
        <v>3330</v>
      </c>
      <c r="D2934" s="186">
        <v>0</v>
      </c>
      <c r="E2934" s="186">
        <v>0.65</v>
      </c>
      <c r="F2934" s="186" t="s">
        <v>160</v>
      </c>
      <c r="G2934" s="186" t="s">
        <v>160</v>
      </c>
      <c r="H2934" s="186" t="s">
        <v>160</v>
      </c>
      <c r="I2934" s="186" t="s">
        <v>160</v>
      </c>
      <c r="J2934" s="186" t="s">
        <v>160</v>
      </c>
      <c r="K2934" s="186" t="s">
        <v>160</v>
      </c>
      <c r="L2934" s="171">
        <v>0.3358</v>
      </c>
      <c r="M2934" s="172">
        <v>1856</v>
      </c>
      <c r="N2934" s="173">
        <v>103.98</v>
      </c>
      <c r="O2934" s="173">
        <v>24.83</v>
      </c>
      <c r="Q2934" s="175">
        <v>23.73</v>
      </c>
      <c r="S2934" s="174">
        <f t="shared" si="90"/>
        <v>1.317024</v>
      </c>
      <c r="T2934" s="177">
        <f t="shared" si="91"/>
        <v>-1</v>
      </c>
      <c r="U2934" s="203">
        <v>3.94</v>
      </c>
      <c r="V2934" s="203">
        <v>4.69</v>
      </c>
      <c r="W2934" s="203">
        <v>5.37</v>
      </c>
      <c r="X2934" s="203">
        <v>6.08</v>
      </c>
      <c r="Y2934" s="203">
        <v>5.33</v>
      </c>
      <c r="Z2934" s="203">
        <v>4.86</v>
      </c>
      <c r="AA2934" s="203">
        <v>4.59</v>
      </c>
      <c r="AB2934" s="203">
        <v>4.54</v>
      </c>
      <c r="AC2934" s="203">
        <v>4.11</v>
      </c>
      <c r="AD2934" s="203">
        <v>3.56</v>
      </c>
      <c r="AE2934" s="203">
        <v>3.56</v>
      </c>
      <c r="AF2934" s="203">
        <v>3.53</v>
      </c>
      <c r="AG2934" s="179">
        <v>4.15635201788274</v>
      </c>
      <c r="AH2934" s="179">
        <v>4.947535777632</v>
      </c>
      <c r="AI2934" s="179">
        <v>5.66487571980465</v>
      </c>
      <c r="AJ2934" s="179">
        <v>6.41386301236728</v>
      </c>
      <c r="AK2934" s="179">
        <v>5.62267925261802</v>
      </c>
      <c r="AL2934" s="179">
        <v>5.12687076317516</v>
      </c>
      <c r="AM2934" s="179">
        <v>4.84204460966543</v>
      </c>
      <c r="AN2934" s="179">
        <v>4.78929902568214</v>
      </c>
      <c r="AO2934" s="179">
        <v>4.33568700342591</v>
      </c>
      <c r="AP2934" s="179">
        <v>3.75548557960979</v>
      </c>
      <c r="AQ2934" s="179">
        <v>3.75548557960979</v>
      </c>
      <c r="AR2934" s="179">
        <v>3.72383822921982</v>
      </c>
      <c r="AS2934" s="177">
        <v>0.8</v>
      </c>
      <c r="AT2934" s="180">
        <v>1.15958028199803</v>
      </c>
      <c r="AU2934" s="181">
        <v>2927</v>
      </c>
    </row>
    <row r="2935" customHeight="1" spans="1:47">
      <c r="A2935" s="184" t="s">
        <v>3308</v>
      </c>
      <c r="B2935" s="185" t="s">
        <v>3325</v>
      </c>
      <c r="C2935" s="167" t="s">
        <v>3331</v>
      </c>
      <c r="D2935" s="186">
        <v>0</v>
      </c>
      <c r="E2935" s="186">
        <v>0.65</v>
      </c>
      <c r="F2935" s="186" t="s">
        <v>160</v>
      </c>
      <c r="G2935" s="186" t="s">
        <v>160</v>
      </c>
      <c r="H2935" s="186" t="s">
        <v>160</v>
      </c>
      <c r="I2935" s="186" t="s">
        <v>160</v>
      </c>
      <c r="J2935" s="186" t="s">
        <v>160</v>
      </c>
      <c r="K2935" s="186" t="s">
        <v>160</v>
      </c>
      <c r="L2935" s="171">
        <v>0.3358</v>
      </c>
      <c r="M2935" s="172">
        <v>1491</v>
      </c>
      <c r="N2935" s="173">
        <v>104.3</v>
      </c>
      <c r="O2935" s="173">
        <v>24.88</v>
      </c>
      <c r="Q2935" s="175">
        <v>21.18</v>
      </c>
      <c r="S2935" s="174">
        <f t="shared" si="90"/>
        <v>1.219904</v>
      </c>
      <c r="T2935" s="177">
        <f t="shared" si="91"/>
        <v>-1</v>
      </c>
      <c r="U2935" s="203">
        <v>3.27</v>
      </c>
      <c r="V2935" s="203">
        <v>3.97</v>
      </c>
      <c r="W2935" s="203">
        <v>4.83</v>
      </c>
      <c r="X2935" s="203">
        <v>5.57</v>
      </c>
      <c r="Y2935" s="203">
        <v>5.04</v>
      </c>
      <c r="Z2935" s="203">
        <v>4.68</v>
      </c>
      <c r="AA2935" s="203">
        <v>4.58</v>
      </c>
      <c r="AB2935" s="203">
        <v>4.49</v>
      </c>
      <c r="AC2935" s="203">
        <v>4.02</v>
      </c>
      <c r="AD2935" s="203">
        <v>3.34</v>
      </c>
      <c r="AE2935" s="203">
        <v>3.28</v>
      </c>
      <c r="AF2935" s="203">
        <v>3.07</v>
      </c>
      <c r="AG2935" s="179">
        <v>3.40198973033944</v>
      </c>
      <c r="AH2935" s="179">
        <v>4.1302444126751</v>
      </c>
      <c r="AI2935" s="179">
        <v>5.02495730811605</v>
      </c>
      <c r="AJ2935" s="179">
        <v>5.79482654372803</v>
      </c>
      <c r="AK2935" s="179">
        <v>5.24343371281675</v>
      </c>
      <c r="AL2935" s="179">
        <v>4.86890273332984</v>
      </c>
      <c r="AM2935" s="179">
        <v>4.76486635013903</v>
      </c>
      <c r="AN2935" s="179">
        <v>4.6712336052673</v>
      </c>
      <c r="AO2935" s="179">
        <v>4.1822626042705</v>
      </c>
      <c r="AP2935" s="179">
        <v>3.474815198573</v>
      </c>
      <c r="AQ2935" s="179">
        <v>3.41239336865852</v>
      </c>
      <c r="AR2935" s="179">
        <v>3.19391696395782</v>
      </c>
      <c r="AS2935" s="177">
        <v>0.8</v>
      </c>
      <c r="AT2935" s="180">
        <v>1.13020806674515</v>
      </c>
      <c r="AU2935" s="181">
        <v>2928</v>
      </c>
    </row>
    <row r="2936" customHeight="1" spans="1:47">
      <c r="A2936" s="184" t="s">
        <v>3308</v>
      </c>
      <c r="B2936" s="185" t="s">
        <v>3325</v>
      </c>
      <c r="C2936" s="167" t="s">
        <v>3332</v>
      </c>
      <c r="D2936" s="186">
        <v>0</v>
      </c>
      <c r="E2936" s="186">
        <v>0.65</v>
      </c>
      <c r="F2936" s="186" t="s">
        <v>160</v>
      </c>
      <c r="G2936" s="186" t="s">
        <v>160</v>
      </c>
      <c r="H2936" s="186" t="s">
        <v>160</v>
      </c>
      <c r="I2936" s="186" t="s">
        <v>160</v>
      </c>
      <c r="J2936" s="186" t="s">
        <v>160</v>
      </c>
      <c r="K2936" s="186" t="s">
        <v>160</v>
      </c>
      <c r="L2936" s="171">
        <v>0.3358</v>
      </c>
      <c r="M2936" s="172">
        <v>1812</v>
      </c>
      <c r="N2936" s="173">
        <v>104.25</v>
      </c>
      <c r="O2936" s="173">
        <v>25.67</v>
      </c>
      <c r="Q2936" s="175">
        <v>22.87</v>
      </c>
      <c r="S2936" s="174">
        <f t="shared" si="90"/>
        <v>1.229232</v>
      </c>
      <c r="T2936" s="177">
        <f t="shared" si="91"/>
        <v>-1</v>
      </c>
      <c r="U2936" s="203">
        <v>3.48</v>
      </c>
      <c r="V2936" s="203">
        <v>4.23</v>
      </c>
      <c r="W2936" s="203">
        <v>4.97</v>
      </c>
      <c r="X2936" s="203">
        <v>5.73</v>
      </c>
      <c r="Y2936" s="203">
        <v>5.02</v>
      </c>
      <c r="Z2936" s="203">
        <v>4.63</v>
      </c>
      <c r="AA2936" s="203">
        <v>4.53</v>
      </c>
      <c r="AB2936" s="203">
        <v>4.45</v>
      </c>
      <c r="AC2936" s="203">
        <v>3.9</v>
      </c>
      <c r="AD2936" s="203">
        <v>3.22</v>
      </c>
      <c r="AE2936" s="203">
        <v>3.25</v>
      </c>
      <c r="AF2936" s="203">
        <v>3.13</v>
      </c>
      <c r="AG2936" s="179">
        <v>3.65101722050841</v>
      </c>
      <c r="AH2936" s="179">
        <v>4.43787438010075</v>
      </c>
      <c r="AI2936" s="179">
        <v>5.21424011089851</v>
      </c>
      <c r="AJ2936" s="179">
        <v>6.01158869928541</v>
      </c>
      <c r="AK2936" s="179">
        <v>5.26669725487133</v>
      </c>
      <c r="AL2936" s="179">
        <v>4.85753153188332</v>
      </c>
      <c r="AM2936" s="179">
        <v>4.75261724393768</v>
      </c>
      <c r="AN2936" s="179">
        <v>4.66868581358116</v>
      </c>
      <c r="AO2936" s="179">
        <v>4.09165722988012</v>
      </c>
      <c r="AP2936" s="179">
        <v>3.37824007184974</v>
      </c>
      <c r="AQ2936" s="179">
        <v>3.40971435823343</v>
      </c>
      <c r="AR2936" s="179">
        <v>3.28381721269866</v>
      </c>
      <c r="AS2936" s="177">
        <v>0.8</v>
      </c>
      <c r="AT2936" s="180">
        <v>1.15855933839054</v>
      </c>
      <c r="AU2936" s="181">
        <v>2929</v>
      </c>
    </row>
    <row r="2937" customHeight="1" spans="1:47">
      <c r="A2937" s="184" t="s">
        <v>3308</v>
      </c>
      <c r="B2937" s="185" t="s">
        <v>3325</v>
      </c>
      <c r="C2937" s="167" t="s">
        <v>3333</v>
      </c>
      <c r="D2937" s="186">
        <v>0</v>
      </c>
      <c r="E2937" s="186">
        <v>0.65</v>
      </c>
      <c r="F2937" s="186" t="s">
        <v>160</v>
      </c>
      <c r="G2937" s="186" t="s">
        <v>160</v>
      </c>
      <c r="H2937" s="186" t="s">
        <v>160</v>
      </c>
      <c r="I2937" s="186" t="s">
        <v>160</v>
      </c>
      <c r="J2937" s="186" t="s">
        <v>160</v>
      </c>
      <c r="K2937" s="186" t="s">
        <v>160</v>
      </c>
      <c r="L2937" s="171">
        <v>0.3358</v>
      </c>
      <c r="M2937" s="172">
        <v>2124</v>
      </c>
      <c r="N2937" s="173">
        <v>103.3</v>
      </c>
      <c r="O2937" s="173">
        <v>26.42</v>
      </c>
      <c r="Q2937" s="175">
        <v>26.22</v>
      </c>
      <c r="S2937" s="174">
        <f t="shared" si="90"/>
        <v>1.311216</v>
      </c>
      <c r="T2937" s="177">
        <f t="shared" si="91"/>
        <v>-1</v>
      </c>
      <c r="U2937" s="203">
        <v>3.97</v>
      </c>
      <c r="V2937" s="203">
        <v>4.74</v>
      </c>
      <c r="W2937" s="203">
        <v>5.49</v>
      </c>
      <c r="X2937" s="203">
        <v>6.11</v>
      </c>
      <c r="Y2937" s="203">
        <v>5.35</v>
      </c>
      <c r="Z2937" s="203">
        <v>4.73</v>
      </c>
      <c r="AA2937" s="203">
        <v>4.57</v>
      </c>
      <c r="AB2937" s="203">
        <v>4.47</v>
      </c>
      <c r="AC2937" s="203">
        <v>3.85</v>
      </c>
      <c r="AD2937" s="203">
        <v>3.41</v>
      </c>
      <c r="AE2937" s="203">
        <v>3.59</v>
      </c>
      <c r="AF2937" s="203">
        <v>3.64</v>
      </c>
      <c r="AG2937" s="179">
        <v>4.24947102536882</v>
      </c>
      <c r="AH2937" s="179">
        <v>5.07367573306</v>
      </c>
      <c r="AI2937" s="179">
        <v>5.8764725262657</v>
      </c>
      <c r="AJ2937" s="179">
        <v>6.54011787531574</v>
      </c>
      <c r="AK2937" s="179">
        <v>5.7266171248673</v>
      </c>
      <c r="AL2937" s="179">
        <v>5.06297177581726</v>
      </c>
      <c r="AM2937" s="179">
        <v>4.89170845993338</v>
      </c>
      <c r="AN2937" s="179">
        <v>4.78466888750595</v>
      </c>
      <c r="AO2937" s="179">
        <v>4.12102353845591</v>
      </c>
      <c r="AP2937" s="179">
        <v>3.65004941977523</v>
      </c>
      <c r="AQ2937" s="179">
        <v>3.8427206501446</v>
      </c>
      <c r="AR2937" s="179">
        <v>3.89624043635831</v>
      </c>
      <c r="AS2937" s="177">
        <v>0.8</v>
      </c>
      <c r="AT2937" s="180">
        <v>1.11010445389223</v>
      </c>
      <c r="AU2937" s="181">
        <v>2930</v>
      </c>
    </row>
    <row r="2938" customHeight="1" spans="1:47">
      <c r="A2938" s="184" t="s">
        <v>3308</v>
      </c>
      <c r="B2938" s="185" t="s">
        <v>3325</v>
      </c>
      <c r="C2938" s="167" t="s">
        <v>3334</v>
      </c>
      <c r="D2938" s="186">
        <v>0</v>
      </c>
      <c r="E2938" s="186">
        <v>0.65</v>
      </c>
      <c r="F2938" s="186" t="s">
        <v>160</v>
      </c>
      <c r="G2938" s="186" t="s">
        <v>160</v>
      </c>
      <c r="H2938" s="186" t="s">
        <v>160</v>
      </c>
      <c r="I2938" s="186" t="s">
        <v>160</v>
      </c>
      <c r="J2938" s="186" t="s">
        <v>160</v>
      </c>
      <c r="K2938" s="186" t="s">
        <v>160</v>
      </c>
      <c r="L2938" s="171">
        <v>0.3358</v>
      </c>
      <c r="M2938" s="172">
        <v>1859</v>
      </c>
      <c r="N2938" s="173">
        <v>103.82</v>
      </c>
      <c r="O2938" s="173">
        <v>25.62</v>
      </c>
      <c r="Q2938" s="175">
        <v>25.52</v>
      </c>
      <c r="S2938" s="174">
        <f t="shared" si="90"/>
        <v>1.31792</v>
      </c>
      <c r="T2938" s="177">
        <f t="shared" si="91"/>
        <v>-1</v>
      </c>
      <c r="U2938" s="203">
        <v>4.07</v>
      </c>
      <c r="V2938" s="203">
        <v>4.78</v>
      </c>
      <c r="W2938" s="203">
        <v>5.52</v>
      </c>
      <c r="X2938" s="203">
        <v>6.16</v>
      </c>
      <c r="Y2938" s="203">
        <v>5.3</v>
      </c>
      <c r="Z2938" s="203">
        <v>4.72</v>
      </c>
      <c r="AA2938" s="203">
        <v>4.5</v>
      </c>
      <c r="AB2938" s="203">
        <v>4.46</v>
      </c>
      <c r="AC2938" s="203">
        <v>3.95</v>
      </c>
      <c r="AD2938" s="203">
        <v>3.43</v>
      </c>
      <c r="AE2938" s="203">
        <v>3.63</v>
      </c>
      <c r="AF2938" s="203">
        <v>3.68</v>
      </c>
      <c r="AG2938" s="179">
        <v>4.33790749059123</v>
      </c>
      <c r="AH2938" s="179">
        <v>5.09464319533811</v>
      </c>
      <c r="AI2938" s="179">
        <v>5.88335364817288</v>
      </c>
      <c r="AJ2938" s="179">
        <v>6.56548160738133</v>
      </c>
      <c r="AK2938" s="179">
        <v>5.64887216219497</v>
      </c>
      <c r="AL2938" s="179">
        <v>5.03069369916232</v>
      </c>
      <c r="AM2938" s="179">
        <v>4.79621221318441</v>
      </c>
      <c r="AN2938" s="179">
        <v>4.75357921573388</v>
      </c>
      <c r="AO2938" s="179">
        <v>4.21000849823965</v>
      </c>
      <c r="AP2938" s="179">
        <v>3.65577953138279</v>
      </c>
      <c r="AQ2938" s="179">
        <v>3.86894451863542</v>
      </c>
      <c r="AR2938" s="179">
        <v>3.92223576544859</v>
      </c>
      <c r="AS2938" s="177">
        <v>0.8</v>
      </c>
      <c r="AT2938" s="180">
        <v>1.11010445389223</v>
      </c>
      <c r="AU2938" s="181">
        <v>2931</v>
      </c>
    </row>
    <row r="2939" customHeight="1" spans="1:47">
      <c r="A2939" s="184" t="s">
        <v>3308</v>
      </c>
      <c r="B2939" s="185" t="s">
        <v>3325</v>
      </c>
      <c r="C2939" s="167" t="s">
        <v>3335</v>
      </c>
      <c r="D2939" s="186">
        <v>0</v>
      </c>
      <c r="E2939" s="186">
        <v>0.65</v>
      </c>
      <c r="F2939" s="186" t="s">
        <v>160</v>
      </c>
      <c r="G2939" s="186" t="s">
        <v>160</v>
      </c>
      <c r="H2939" s="186" t="s">
        <v>160</v>
      </c>
      <c r="I2939" s="186" t="s">
        <v>160</v>
      </c>
      <c r="J2939" s="186" t="s">
        <v>160</v>
      </c>
      <c r="K2939" s="186" t="s">
        <v>160</v>
      </c>
      <c r="L2939" s="171">
        <v>0.3358</v>
      </c>
      <c r="M2939" s="172">
        <v>1960</v>
      </c>
      <c r="N2939" s="173">
        <v>104.1</v>
      </c>
      <c r="O2939" s="173">
        <v>26.22</v>
      </c>
      <c r="Q2939" s="175">
        <v>23.22</v>
      </c>
      <c r="S2939" s="174">
        <f t="shared" si="90"/>
        <v>1.209872</v>
      </c>
      <c r="T2939" s="177">
        <f t="shared" si="91"/>
        <v>-1</v>
      </c>
      <c r="U2939" s="203">
        <v>3.39</v>
      </c>
      <c r="V2939" s="203">
        <v>4.14</v>
      </c>
      <c r="W2939" s="203">
        <v>4.92</v>
      </c>
      <c r="X2939" s="203">
        <v>5.62</v>
      </c>
      <c r="Y2939" s="203">
        <v>4.97</v>
      </c>
      <c r="Z2939" s="203">
        <v>4.57</v>
      </c>
      <c r="AA2939" s="203">
        <v>4.53</v>
      </c>
      <c r="AB2939" s="203">
        <v>4.4</v>
      </c>
      <c r="AC2939" s="203">
        <v>3.82</v>
      </c>
      <c r="AD2939" s="203">
        <v>3.14</v>
      </c>
      <c r="AE2939" s="203">
        <v>3.17</v>
      </c>
      <c r="AF2939" s="203">
        <v>3.07</v>
      </c>
      <c r="AG2939" s="179">
        <v>3.56203968684291</v>
      </c>
      <c r="AH2939" s="179">
        <v>4.35010156446302</v>
      </c>
      <c r="AI2939" s="179">
        <v>5.16968591718793</v>
      </c>
      <c r="AJ2939" s="179">
        <v>5.90521033630004</v>
      </c>
      <c r="AK2939" s="179">
        <v>5.22222337569594</v>
      </c>
      <c r="AL2939" s="179">
        <v>4.80192370763188</v>
      </c>
      <c r="AM2939" s="179">
        <v>4.75989374082548</v>
      </c>
      <c r="AN2939" s="179">
        <v>4.62329634870466</v>
      </c>
      <c r="AO2939" s="179">
        <v>4.01386183001177</v>
      </c>
      <c r="AP2939" s="179">
        <v>3.29935239430287</v>
      </c>
      <c r="AQ2939" s="179">
        <v>3.33087486940767</v>
      </c>
      <c r="AR2939" s="179">
        <v>3.22579995239166</v>
      </c>
      <c r="AS2939" s="177">
        <v>0.8</v>
      </c>
      <c r="AT2939" s="180">
        <v>1.11010445389223</v>
      </c>
      <c r="AU2939" s="181">
        <v>2932</v>
      </c>
    </row>
    <row r="2940" customHeight="1" spans="1:47">
      <c r="A2940" s="184" t="s">
        <v>3308</v>
      </c>
      <c r="B2940" s="185" t="s">
        <v>3336</v>
      </c>
      <c r="C2940" s="167" t="s">
        <v>3337</v>
      </c>
      <c r="D2940" s="186">
        <v>0</v>
      </c>
      <c r="E2940" s="186">
        <v>0.65</v>
      </c>
      <c r="F2940" s="186" t="s">
        <v>160</v>
      </c>
      <c r="G2940" s="186" t="s">
        <v>160</v>
      </c>
      <c r="H2940" s="186" t="s">
        <v>160</v>
      </c>
      <c r="I2940" s="186" t="s">
        <v>160</v>
      </c>
      <c r="J2940" s="186" t="s">
        <v>160</v>
      </c>
      <c r="K2940" s="186" t="s">
        <v>160</v>
      </c>
      <c r="L2940" s="171">
        <v>0.3358</v>
      </c>
      <c r="M2940" s="172">
        <v>1643</v>
      </c>
      <c r="N2940" s="173">
        <v>102.55</v>
      </c>
      <c r="O2940" s="173">
        <v>24.35</v>
      </c>
      <c r="Q2940" s="175">
        <v>24.65</v>
      </c>
      <c r="S2940" s="174">
        <f t="shared" si="90"/>
        <v>1.367</v>
      </c>
      <c r="T2940" s="177">
        <f t="shared" si="91"/>
        <v>-1</v>
      </c>
      <c r="U2940" s="203">
        <v>4.34</v>
      </c>
      <c r="V2940" s="203">
        <v>5.09</v>
      </c>
      <c r="W2940" s="203">
        <v>5.63</v>
      </c>
      <c r="X2940" s="203">
        <v>6.19</v>
      </c>
      <c r="Y2940" s="203">
        <v>5.5</v>
      </c>
      <c r="Z2940" s="203">
        <v>5</v>
      </c>
      <c r="AA2940" s="203">
        <v>4.51</v>
      </c>
      <c r="AB2940" s="203">
        <v>4.52</v>
      </c>
      <c r="AC2940" s="203">
        <v>4.13</v>
      </c>
      <c r="AD2940" s="203">
        <v>3.75</v>
      </c>
      <c r="AE2940" s="203">
        <v>3.79</v>
      </c>
      <c r="AF2940" s="203">
        <v>3.78</v>
      </c>
      <c r="AG2940" s="179">
        <v>4.60414630577908</v>
      </c>
      <c r="AH2940" s="179">
        <v>5.3997937088515</v>
      </c>
      <c r="AI2940" s="179">
        <v>5.97265983906364</v>
      </c>
      <c r="AJ2940" s="179">
        <v>6.56674323335772</v>
      </c>
      <c r="AK2940" s="179">
        <v>5.83474762253109</v>
      </c>
      <c r="AL2940" s="179">
        <v>5.30431602048281</v>
      </c>
      <c r="AM2940" s="179">
        <v>4.78449305047549</v>
      </c>
      <c r="AN2940" s="179">
        <v>4.79510168251646</v>
      </c>
      <c r="AO2940" s="179">
        <v>4.3813650329188</v>
      </c>
      <c r="AP2940" s="179">
        <v>3.97823701536211</v>
      </c>
      <c r="AQ2940" s="179">
        <v>4.02067154352597</v>
      </c>
      <c r="AR2940" s="179">
        <v>4.010062911485</v>
      </c>
      <c r="AS2940" s="177">
        <v>0.8</v>
      </c>
      <c r="AT2940" s="180">
        <v>1.10284088121289</v>
      </c>
      <c r="AU2940" s="181">
        <v>2933</v>
      </c>
    </row>
    <row r="2941" customHeight="1" spans="1:47">
      <c r="A2941" s="184" t="s">
        <v>3308</v>
      </c>
      <c r="B2941" s="185" t="s">
        <v>3336</v>
      </c>
      <c r="C2941" s="167" t="s">
        <v>3338</v>
      </c>
      <c r="D2941" s="186">
        <v>0</v>
      </c>
      <c r="E2941" s="186">
        <v>0.65</v>
      </c>
      <c r="F2941" s="186" t="s">
        <v>160</v>
      </c>
      <c r="G2941" s="186" t="s">
        <v>160</v>
      </c>
      <c r="H2941" s="186" t="s">
        <v>160</v>
      </c>
      <c r="I2941" s="186" t="s">
        <v>160</v>
      </c>
      <c r="J2941" s="186" t="s">
        <v>160</v>
      </c>
      <c r="K2941" s="186" t="s">
        <v>160</v>
      </c>
      <c r="L2941" s="171">
        <v>0.3358</v>
      </c>
      <c r="M2941" s="172">
        <v>1643</v>
      </c>
      <c r="N2941" s="173">
        <v>102.55</v>
      </c>
      <c r="O2941" s="173">
        <v>24.35</v>
      </c>
      <c r="Q2941" s="175">
        <v>24.65</v>
      </c>
      <c r="S2941" s="174">
        <f t="shared" si="90"/>
        <v>1.367</v>
      </c>
      <c r="T2941" s="177">
        <f t="shared" si="91"/>
        <v>-1</v>
      </c>
      <c r="U2941" s="203">
        <v>4.34</v>
      </c>
      <c r="V2941" s="203">
        <v>5.09</v>
      </c>
      <c r="W2941" s="203">
        <v>5.63</v>
      </c>
      <c r="X2941" s="203">
        <v>6.19</v>
      </c>
      <c r="Y2941" s="203">
        <v>5.5</v>
      </c>
      <c r="Z2941" s="203">
        <v>5</v>
      </c>
      <c r="AA2941" s="203">
        <v>4.51</v>
      </c>
      <c r="AB2941" s="203">
        <v>4.52</v>
      </c>
      <c r="AC2941" s="203">
        <v>4.13</v>
      </c>
      <c r="AD2941" s="203">
        <v>3.75</v>
      </c>
      <c r="AE2941" s="203">
        <v>3.79</v>
      </c>
      <c r="AF2941" s="203">
        <v>3.78</v>
      </c>
      <c r="AG2941" s="179">
        <v>4.60414630577908</v>
      </c>
      <c r="AH2941" s="179">
        <v>5.3997937088515</v>
      </c>
      <c r="AI2941" s="179">
        <v>5.97265983906364</v>
      </c>
      <c r="AJ2941" s="179">
        <v>6.56674323335772</v>
      </c>
      <c r="AK2941" s="179">
        <v>5.83474762253109</v>
      </c>
      <c r="AL2941" s="179">
        <v>5.30431602048281</v>
      </c>
      <c r="AM2941" s="179">
        <v>4.78449305047549</v>
      </c>
      <c r="AN2941" s="179">
        <v>4.79510168251646</v>
      </c>
      <c r="AO2941" s="179">
        <v>4.3813650329188</v>
      </c>
      <c r="AP2941" s="179">
        <v>3.97823701536211</v>
      </c>
      <c r="AQ2941" s="179">
        <v>4.02067154352597</v>
      </c>
      <c r="AR2941" s="179">
        <v>4.010062911485</v>
      </c>
      <c r="AS2941" s="177">
        <v>0.8</v>
      </c>
      <c r="AT2941" s="180">
        <v>1.11387375884598</v>
      </c>
      <c r="AU2941" s="181">
        <v>2934</v>
      </c>
    </row>
    <row r="2942" customHeight="1" spans="1:47">
      <c r="A2942" s="184" t="s">
        <v>3308</v>
      </c>
      <c r="B2942" s="185" t="s">
        <v>3336</v>
      </c>
      <c r="C2942" s="167" t="s">
        <v>3339</v>
      </c>
      <c r="D2942" s="186">
        <v>0</v>
      </c>
      <c r="E2942" s="186">
        <v>0.65</v>
      </c>
      <c r="F2942" s="186" t="s">
        <v>160</v>
      </c>
      <c r="G2942" s="186" t="s">
        <v>160</v>
      </c>
      <c r="H2942" s="186" t="s">
        <v>160</v>
      </c>
      <c r="I2942" s="186" t="s">
        <v>160</v>
      </c>
      <c r="J2942" s="186" t="s">
        <v>160</v>
      </c>
      <c r="K2942" s="186" t="s">
        <v>160</v>
      </c>
      <c r="L2942" s="171">
        <v>0.3358</v>
      </c>
      <c r="M2942" s="172">
        <v>1733</v>
      </c>
      <c r="N2942" s="173">
        <v>102.75</v>
      </c>
      <c r="O2942" s="173">
        <v>24.28</v>
      </c>
      <c r="Q2942" s="175">
        <v>24.48</v>
      </c>
      <c r="S2942" s="174">
        <f t="shared" si="90"/>
        <v>1.367</v>
      </c>
      <c r="T2942" s="177">
        <f t="shared" si="91"/>
        <v>-1</v>
      </c>
      <c r="U2942" s="203">
        <v>4.34</v>
      </c>
      <c r="V2942" s="203">
        <v>5.09</v>
      </c>
      <c r="W2942" s="203">
        <v>5.63</v>
      </c>
      <c r="X2942" s="203">
        <v>6.19</v>
      </c>
      <c r="Y2942" s="203">
        <v>5.5</v>
      </c>
      <c r="Z2942" s="203">
        <v>5</v>
      </c>
      <c r="AA2942" s="203">
        <v>4.51</v>
      </c>
      <c r="AB2942" s="203">
        <v>4.52</v>
      </c>
      <c r="AC2942" s="203">
        <v>4.13</v>
      </c>
      <c r="AD2942" s="203">
        <v>3.75</v>
      </c>
      <c r="AE2942" s="203">
        <v>3.79</v>
      </c>
      <c r="AF2942" s="203">
        <v>3.78</v>
      </c>
      <c r="AG2942" s="179">
        <v>4.60163183613753</v>
      </c>
      <c r="AH2942" s="179">
        <v>5.39684471104609</v>
      </c>
      <c r="AI2942" s="179">
        <v>5.96939798098025</v>
      </c>
      <c r="AJ2942" s="179">
        <v>6.56315692757864</v>
      </c>
      <c r="AK2942" s="179">
        <v>5.83156108266277</v>
      </c>
      <c r="AL2942" s="179">
        <v>5.30141916605706</v>
      </c>
      <c r="AM2942" s="179">
        <v>4.78188008778347</v>
      </c>
      <c r="AN2942" s="179">
        <v>4.79248292611558</v>
      </c>
      <c r="AO2942" s="179">
        <v>4.37897223116313</v>
      </c>
      <c r="AP2942" s="179">
        <v>3.97606437454279</v>
      </c>
      <c r="AQ2942" s="179">
        <v>4.01847572787125</v>
      </c>
      <c r="AR2942" s="179">
        <v>4.00787288953914</v>
      </c>
      <c r="AS2942" s="177">
        <v>0.8</v>
      </c>
      <c r="AT2942" s="180">
        <v>1.11219624835305</v>
      </c>
      <c r="AU2942" s="181">
        <v>2935</v>
      </c>
    </row>
    <row r="2943" customHeight="1" spans="1:47">
      <c r="A2943" s="184" t="s">
        <v>3308</v>
      </c>
      <c r="B2943" s="185" t="s">
        <v>3336</v>
      </c>
      <c r="C2943" s="167" t="s">
        <v>3340</v>
      </c>
      <c r="D2943" s="186">
        <v>0</v>
      </c>
      <c r="E2943" s="186">
        <v>0.65</v>
      </c>
      <c r="F2943" s="186" t="s">
        <v>160</v>
      </c>
      <c r="G2943" s="186" t="s">
        <v>160</v>
      </c>
      <c r="H2943" s="186" t="s">
        <v>160</v>
      </c>
      <c r="I2943" s="186" t="s">
        <v>160</v>
      </c>
      <c r="J2943" s="186" t="s">
        <v>160</v>
      </c>
      <c r="K2943" s="186" t="s">
        <v>160</v>
      </c>
      <c r="L2943" s="171">
        <v>0.3358</v>
      </c>
      <c r="M2943" s="172">
        <v>1753</v>
      </c>
      <c r="N2943" s="173">
        <v>102.92</v>
      </c>
      <c r="O2943" s="173">
        <v>24.67</v>
      </c>
      <c r="Q2943" s="175">
        <v>25.07</v>
      </c>
      <c r="S2943" s="174">
        <f t="shared" si="90"/>
        <v>1.367</v>
      </c>
      <c r="T2943" s="177">
        <f t="shared" si="91"/>
        <v>-1</v>
      </c>
      <c r="U2943" s="203">
        <v>4.34</v>
      </c>
      <c r="V2943" s="203">
        <v>5.09</v>
      </c>
      <c r="W2943" s="203">
        <v>5.63</v>
      </c>
      <c r="X2943" s="203">
        <v>6.19</v>
      </c>
      <c r="Y2943" s="203">
        <v>5.5</v>
      </c>
      <c r="Z2943" s="203">
        <v>5</v>
      </c>
      <c r="AA2943" s="203">
        <v>4.51</v>
      </c>
      <c r="AB2943" s="203">
        <v>4.52</v>
      </c>
      <c r="AC2943" s="203">
        <v>4.13</v>
      </c>
      <c r="AD2943" s="203">
        <v>3.75</v>
      </c>
      <c r="AE2943" s="203">
        <v>3.79</v>
      </c>
      <c r="AF2943" s="203">
        <v>3.78</v>
      </c>
      <c r="AG2943" s="179">
        <v>4.6158550987564</v>
      </c>
      <c r="AH2943" s="179">
        <v>5.41352591075347</v>
      </c>
      <c r="AI2943" s="179">
        <v>5.98784889539137</v>
      </c>
      <c r="AJ2943" s="179">
        <v>6.58344310168252</v>
      </c>
      <c r="AK2943" s="179">
        <v>5.84958595464521</v>
      </c>
      <c r="AL2943" s="179">
        <v>5.31780541331383</v>
      </c>
      <c r="AM2943" s="179">
        <v>4.79666048280907</v>
      </c>
      <c r="AN2943" s="179">
        <v>4.8072960936357</v>
      </c>
      <c r="AO2943" s="179">
        <v>4.39250727139722</v>
      </c>
      <c r="AP2943" s="179">
        <v>3.98835405998537</v>
      </c>
      <c r="AQ2943" s="179">
        <v>4.03089650329188</v>
      </c>
      <c r="AR2943" s="179">
        <v>4.02026089246525</v>
      </c>
      <c r="AS2943" s="177">
        <v>0.8</v>
      </c>
      <c r="AT2943" s="180">
        <v>1.13126490121255</v>
      </c>
      <c r="AU2943" s="181">
        <v>2936</v>
      </c>
    </row>
    <row r="2944" customHeight="1" spans="1:47">
      <c r="A2944" s="184" t="s">
        <v>3308</v>
      </c>
      <c r="B2944" s="185" t="s">
        <v>3336</v>
      </c>
      <c r="C2944" s="167" t="s">
        <v>3341</v>
      </c>
      <c r="D2944" s="186">
        <v>0</v>
      </c>
      <c r="E2944" s="186">
        <v>0.65</v>
      </c>
      <c r="F2944" s="186" t="s">
        <v>160</v>
      </c>
      <c r="G2944" s="186" t="s">
        <v>160</v>
      </c>
      <c r="H2944" s="186" t="s">
        <v>160</v>
      </c>
      <c r="I2944" s="186" t="s">
        <v>160</v>
      </c>
      <c r="J2944" s="186" t="s">
        <v>160</v>
      </c>
      <c r="K2944" s="186" t="s">
        <v>160</v>
      </c>
      <c r="L2944" s="171">
        <v>0.3358</v>
      </c>
      <c r="M2944" s="172">
        <v>1831</v>
      </c>
      <c r="N2944" s="173">
        <v>102.75</v>
      </c>
      <c r="O2944" s="173">
        <v>24.12</v>
      </c>
      <c r="Q2944" s="175">
        <v>24.32</v>
      </c>
      <c r="S2944" s="174">
        <f t="shared" si="90"/>
        <v>1.367</v>
      </c>
      <c r="T2944" s="177">
        <f t="shared" si="91"/>
        <v>-1</v>
      </c>
      <c r="U2944" s="203">
        <v>4.34</v>
      </c>
      <c r="V2944" s="203">
        <v>5.09</v>
      </c>
      <c r="W2944" s="203">
        <v>5.63</v>
      </c>
      <c r="X2944" s="203">
        <v>6.19</v>
      </c>
      <c r="Y2944" s="203">
        <v>5.5</v>
      </c>
      <c r="Z2944" s="203">
        <v>5</v>
      </c>
      <c r="AA2944" s="203">
        <v>4.51</v>
      </c>
      <c r="AB2944" s="203">
        <v>4.52</v>
      </c>
      <c r="AC2944" s="203">
        <v>4.13</v>
      </c>
      <c r="AD2944" s="203">
        <v>3.75</v>
      </c>
      <c r="AE2944" s="203">
        <v>3.79</v>
      </c>
      <c r="AF2944" s="203">
        <v>3.78</v>
      </c>
      <c r="AG2944" s="179">
        <v>4.5956885442575</v>
      </c>
      <c r="AH2944" s="179">
        <v>5.38987435259693</v>
      </c>
      <c r="AI2944" s="179">
        <v>5.96168813460132</v>
      </c>
      <c r="AJ2944" s="179">
        <v>6.55468020482809</v>
      </c>
      <c r="AK2944" s="179">
        <v>5.82402926115582</v>
      </c>
      <c r="AL2944" s="179">
        <v>5.2945720555962</v>
      </c>
      <c r="AM2944" s="179">
        <v>4.77570399414777</v>
      </c>
      <c r="AN2944" s="179">
        <v>4.78629313825896</v>
      </c>
      <c r="AO2944" s="179">
        <v>4.37331651792246</v>
      </c>
      <c r="AP2944" s="179">
        <v>3.97092904169715</v>
      </c>
      <c r="AQ2944" s="179">
        <v>4.01328561814192</v>
      </c>
      <c r="AR2944" s="179">
        <v>4.00269647403072</v>
      </c>
      <c r="AS2944" s="177">
        <v>0.8</v>
      </c>
      <c r="AT2944" s="180">
        <v>1.11728807344255</v>
      </c>
      <c r="AU2944" s="181">
        <v>2937</v>
      </c>
    </row>
    <row r="2945" customHeight="1" spans="1:47">
      <c r="A2945" s="184" t="s">
        <v>3308</v>
      </c>
      <c r="B2945" s="185" t="s">
        <v>3336</v>
      </c>
      <c r="C2945" s="167" t="s">
        <v>3342</v>
      </c>
      <c r="D2945" s="186">
        <v>0</v>
      </c>
      <c r="E2945" s="186">
        <v>0.65</v>
      </c>
      <c r="F2945" s="186" t="s">
        <v>160</v>
      </c>
      <c r="G2945" s="186" t="s">
        <v>160</v>
      </c>
      <c r="H2945" s="186" t="s">
        <v>160</v>
      </c>
      <c r="I2945" s="186" t="s">
        <v>160</v>
      </c>
      <c r="J2945" s="186" t="s">
        <v>160</v>
      </c>
      <c r="K2945" s="186" t="s">
        <v>160</v>
      </c>
      <c r="L2945" s="171">
        <v>0.3358</v>
      </c>
      <c r="M2945" s="172">
        <v>1617</v>
      </c>
      <c r="N2945" s="173">
        <v>102.93</v>
      </c>
      <c r="O2945" s="173">
        <v>24.2</v>
      </c>
      <c r="Q2945" s="175">
        <v>24.4</v>
      </c>
      <c r="S2945" s="174">
        <f t="shared" si="90"/>
        <v>1.367</v>
      </c>
      <c r="T2945" s="177">
        <f t="shared" si="91"/>
        <v>-1</v>
      </c>
      <c r="U2945" s="203">
        <v>4.34</v>
      </c>
      <c r="V2945" s="203">
        <v>5.09</v>
      </c>
      <c r="W2945" s="203">
        <v>5.63</v>
      </c>
      <c r="X2945" s="203">
        <v>6.19</v>
      </c>
      <c r="Y2945" s="203">
        <v>5.5</v>
      </c>
      <c r="Z2945" s="203">
        <v>5</v>
      </c>
      <c r="AA2945" s="203">
        <v>4.51</v>
      </c>
      <c r="AB2945" s="203">
        <v>4.52</v>
      </c>
      <c r="AC2945" s="203">
        <v>4.13</v>
      </c>
      <c r="AD2945" s="203">
        <v>3.75</v>
      </c>
      <c r="AE2945" s="203">
        <v>3.79</v>
      </c>
      <c r="AF2945" s="203">
        <v>3.78</v>
      </c>
      <c r="AG2945" s="179">
        <v>4.59934595464521</v>
      </c>
      <c r="AH2945" s="179">
        <v>5.39416380395026</v>
      </c>
      <c r="AI2945" s="179">
        <v>5.96643265544989</v>
      </c>
      <c r="AJ2945" s="179">
        <v>6.55989664959766</v>
      </c>
      <c r="AK2945" s="179">
        <v>5.82866422823702</v>
      </c>
      <c r="AL2945" s="179">
        <v>5.29878566203365</v>
      </c>
      <c r="AM2945" s="179">
        <v>4.77950466715435</v>
      </c>
      <c r="AN2945" s="179">
        <v>4.79010223847842</v>
      </c>
      <c r="AO2945" s="179">
        <v>4.3767969568398</v>
      </c>
      <c r="AP2945" s="179">
        <v>3.97408924652524</v>
      </c>
      <c r="AQ2945" s="179">
        <v>4.01647953182151</v>
      </c>
      <c r="AR2945" s="179">
        <v>4.00588196049744</v>
      </c>
      <c r="AS2945" s="177">
        <v>0.8</v>
      </c>
      <c r="AT2945" s="180">
        <v>1.18154036936977</v>
      </c>
      <c r="AU2945" s="181">
        <v>2938</v>
      </c>
    </row>
    <row r="2946" customHeight="1" spans="1:47">
      <c r="A2946" s="184" t="s">
        <v>3308</v>
      </c>
      <c r="B2946" s="185" t="s">
        <v>3336</v>
      </c>
      <c r="C2946" s="167" t="s">
        <v>3343</v>
      </c>
      <c r="D2946" s="186">
        <v>0</v>
      </c>
      <c r="E2946" s="186">
        <v>0.65</v>
      </c>
      <c r="F2946" s="186" t="s">
        <v>160</v>
      </c>
      <c r="G2946" s="186" t="s">
        <v>160</v>
      </c>
      <c r="H2946" s="186" t="s">
        <v>160</v>
      </c>
      <c r="I2946" s="186" t="s">
        <v>160</v>
      </c>
      <c r="J2946" s="186" t="s">
        <v>160</v>
      </c>
      <c r="K2946" s="186" t="s">
        <v>160</v>
      </c>
      <c r="L2946" s="171">
        <v>0.3358</v>
      </c>
      <c r="M2946" s="172">
        <v>1588</v>
      </c>
      <c r="N2946" s="173">
        <v>102.17</v>
      </c>
      <c r="O2946" s="173">
        <v>24.67</v>
      </c>
      <c r="Q2946" s="175">
        <v>25.07</v>
      </c>
      <c r="S2946" s="174">
        <f t="shared" si="90"/>
        <v>1.367</v>
      </c>
      <c r="T2946" s="177">
        <f t="shared" si="91"/>
        <v>-1</v>
      </c>
      <c r="U2946" s="203">
        <v>4.34</v>
      </c>
      <c r="V2946" s="203">
        <v>5.09</v>
      </c>
      <c r="W2946" s="203">
        <v>5.63</v>
      </c>
      <c r="X2946" s="203">
        <v>6.19</v>
      </c>
      <c r="Y2946" s="203">
        <v>5.5</v>
      </c>
      <c r="Z2946" s="203">
        <v>5</v>
      </c>
      <c r="AA2946" s="203">
        <v>4.51</v>
      </c>
      <c r="AB2946" s="203">
        <v>4.52</v>
      </c>
      <c r="AC2946" s="203">
        <v>4.13</v>
      </c>
      <c r="AD2946" s="203">
        <v>3.75</v>
      </c>
      <c r="AE2946" s="203">
        <v>3.79</v>
      </c>
      <c r="AF2946" s="203">
        <v>3.78</v>
      </c>
      <c r="AG2946" s="179">
        <v>4.6158550987564</v>
      </c>
      <c r="AH2946" s="179">
        <v>5.41352591075347</v>
      </c>
      <c r="AI2946" s="179">
        <v>5.98784889539137</v>
      </c>
      <c r="AJ2946" s="179">
        <v>6.58344310168252</v>
      </c>
      <c r="AK2946" s="179">
        <v>5.84958595464521</v>
      </c>
      <c r="AL2946" s="179">
        <v>5.31780541331383</v>
      </c>
      <c r="AM2946" s="179">
        <v>4.79666048280907</v>
      </c>
      <c r="AN2946" s="179">
        <v>4.8072960936357</v>
      </c>
      <c r="AO2946" s="179">
        <v>4.39250727139722</v>
      </c>
      <c r="AP2946" s="179">
        <v>3.98835405998537</v>
      </c>
      <c r="AQ2946" s="179">
        <v>4.03089650329188</v>
      </c>
      <c r="AR2946" s="179">
        <v>4.02026089246525</v>
      </c>
      <c r="AS2946" s="177">
        <v>0.8</v>
      </c>
      <c r="AT2946" s="180">
        <v>1.18154036936977</v>
      </c>
      <c r="AU2946" s="181">
        <v>2939</v>
      </c>
    </row>
    <row r="2947" customHeight="1" spans="1:47">
      <c r="A2947" s="184" t="s">
        <v>3308</v>
      </c>
      <c r="B2947" s="185" t="s">
        <v>3336</v>
      </c>
      <c r="C2947" s="167" t="s">
        <v>3344</v>
      </c>
      <c r="D2947" s="186">
        <v>0</v>
      </c>
      <c r="E2947" s="186">
        <v>0.65</v>
      </c>
      <c r="F2947" s="186" t="s">
        <v>160</v>
      </c>
      <c r="G2947" s="186" t="s">
        <v>160</v>
      </c>
      <c r="H2947" s="186" t="s">
        <v>160</v>
      </c>
      <c r="I2947" s="186" t="s">
        <v>160</v>
      </c>
      <c r="J2947" s="186" t="s">
        <v>160</v>
      </c>
      <c r="K2947" s="186" t="s">
        <v>160</v>
      </c>
      <c r="L2947" s="171">
        <v>0.3358</v>
      </c>
      <c r="M2947" s="172">
        <v>1542</v>
      </c>
      <c r="N2947" s="173">
        <v>102.4</v>
      </c>
      <c r="O2947" s="173">
        <v>24.18</v>
      </c>
      <c r="Q2947" s="175">
        <v>24.38</v>
      </c>
      <c r="S2947" s="174">
        <f t="shared" si="90"/>
        <v>1.367</v>
      </c>
      <c r="T2947" s="177">
        <f t="shared" si="91"/>
        <v>-1</v>
      </c>
      <c r="U2947" s="203">
        <v>4.34</v>
      </c>
      <c r="V2947" s="203">
        <v>5.09</v>
      </c>
      <c r="W2947" s="203">
        <v>5.63</v>
      </c>
      <c r="X2947" s="203">
        <v>6.19</v>
      </c>
      <c r="Y2947" s="203">
        <v>5.5</v>
      </c>
      <c r="Z2947" s="203">
        <v>5</v>
      </c>
      <c r="AA2947" s="203">
        <v>4.51</v>
      </c>
      <c r="AB2947" s="203">
        <v>4.52</v>
      </c>
      <c r="AC2947" s="203">
        <v>4.13</v>
      </c>
      <c r="AD2947" s="203">
        <v>3.75</v>
      </c>
      <c r="AE2947" s="203">
        <v>3.79</v>
      </c>
      <c r="AF2947" s="203">
        <v>3.78</v>
      </c>
      <c r="AG2947" s="179">
        <v>4.59838080468178</v>
      </c>
      <c r="AH2947" s="179">
        <v>5.39303186539868</v>
      </c>
      <c r="AI2947" s="179">
        <v>5.96518062911485</v>
      </c>
      <c r="AJ2947" s="179">
        <v>6.55852008778347</v>
      </c>
      <c r="AK2947" s="179">
        <v>5.82744111192392</v>
      </c>
      <c r="AL2947" s="179">
        <v>5.29767373811266</v>
      </c>
      <c r="AM2947" s="179">
        <v>4.77850171177762</v>
      </c>
      <c r="AN2947" s="179">
        <v>4.78909705925384</v>
      </c>
      <c r="AO2947" s="179">
        <v>4.37587850768105</v>
      </c>
      <c r="AP2947" s="179">
        <v>3.97325530358449</v>
      </c>
      <c r="AQ2947" s="179">
        <v>4.01563669348939</v>
      </c>
      <c r="AR2947" s="179">
        <v>4.00504134601317</v>
      </c>
      <c r="AS2947" s="177">
        <v>0.8</v>
      </c>
      <c r="AT2947" s="180">
        <v>1.17969068329584</v>
      </c>
      <c r="AU2947" s="181">
        <v>2940</v>
      </c>
    </row>
    <row r="2948" customHeight="1" spans="1:47">
      <c r="A2948" s="184" t="s">
        <v>3308</v>
      </c>
      <c r="B2948" s="185" t="s">
        <v>3336</v>
      </c>
      <c r="C2948" s="167" t="s">
        <v>3345</v>
      </c>
      <c r="D2948" s="186">
        <v>0</v>
      </c>
      <c r="E2948" s="186">
        <v>0.65</v>
      </c>
      <c r="F2948" s="186" t="s">
        <v>160</v>
      </c>
      <c r="G2948" s="186" t="s">
        <v>160</v>
      </c>
      <c r="H2948" s="186" t="s">
        <v>160</v>
      </c>
      <c r="I2948" s="186" t="s">
        <v>160</v>
      </c>
      <c r="J2948" s="186" t="s">
        <v>160</v>
      </c>
      <c r="K2948" s="186" t="s">
        <v>160</v>
      </c>
      <c r="L2948" s="171">
        <v>0.3358</v>
      </c>
      <c r="M2948" s="172">
        <v>1474</v>
      </c>
      <c r="N2948" s="173">
        <v>101.98</v>
      </c>
      <c r="O2948" s="173">
        <v>24.07</v>
      </c>
      <c r="Q2948" s="175">
        <v>24.37</v>
      </c>
      <c r="S2948" s="174">
        <f t="shared" si="90"/>
        <v>1.345968</v>
      </c>
      <c r="T2948" s="177">
        <f t="shared" si="91"/>
        <v>-1</v>
      </c>
      <c r="U2948" s="203">
        <v>4.3</v>
      </c>
      <c r="V2948" s="203">
        <v>5</v>
      </c>
      <c r="W2948" s="203">
        <v>5.52</v>
      </c>
      <c r="X2948" s="203">
        <v>5.91</v>
      </c>
      <c r="Y2948" s="203">
        <v>5.45</v>
      </c>
      <c r="Z2948" s="203">
        <v>4.9</v>
      </c>
      <c r="AA2948" s="203">
        <v>4.39</v>
      </c>
      <c r="AB2948" s="203">
        <v>4.47</v>
      </c>
      <c r="AC2948" s="203">
        <v>4.06</v>
      </c>
      <c r="AD2948" s="203">
        <v>3.77</v>
      </c>
      <c r="AE2948" s="203">
        <v>3.83</v>
      </c>
      <c r="AF2948" s="203">
        <v>3.76</v>
      </c>
      <c r="AG2948" s="179">
        <v>4.55427469300905</v>
      </c>
      <c r="AH2948" s="179">
        <v>5.29566824768494</v>
      </c>
      <c r="AI2948" s="179">
        <v>5.84641774544417</v>
      </c>
      <c r="AJ2948" s="179">
        <v>6.2594798687636</v>
      </c>
      <c r="AK2948" s="179">
        <v>5.77227838997658</v>
      </c>
      <c r="AL2948" s="179">
        <v>5.18975488273124</v>
      </c>
      <c r="AM2948" s="179">
        <v>4.64959672146737</v>
      </c>
      <c r="AN2948" s="179">
        <v>4.73432741343033</v>
      </c>
      <c r="AO2948" s="179">
        <v>4.30008261712017</v>
      </c>
      <c r="AP2948" s="179">
        <v>3.99293385875444</v>
      </c>
      <c r="AQ2948" s="179">
        <v>4.05648187772666</v>
      </c>
      <c r="AR2948" s="179">
        <v>3.98234252225907</v>
      </c>
      <c r="AS2948" s="177">
        <v>0.8</v>
      </c>
      <c r="AT2948" s="180">
        <v>1.17241684751318</v>
      </c>
      <c r="AU2948" s="181">
        <v>2941</v>
      </c>
    </row>
    <row r="2949" customHeight="1" spans="1:47">
      <c r="A2949" s="184" t="s">
        <v>3308</v>
      </c>
      <c r="B2949" s="185" t="s">
        <v>3346</v>
      </c>
      <c r="C2949" s="167" t="s">
        <v>3347</v>
      </c>
      <c r="D2949" s="186">
        <v>0</v>
      </c>
      <c r="E2949" s="186">
        <v>0.65</v>
      </c>
      <c r="F2949" s="186" t="s">
        <v>160</v>
      </c>
      <c r="G2949" s="186" t="s">
        <v>160</v>
      </c>
      <c r="H2949" s="186" t="s">
        <v>160</v>
      </c>
      <c r="I2949" s="186" t="s">
        <v>160</v>
      </c>
      <c r="J2949" s="186" t="s">
        <v>160</v>
      </c>
      <c r="K2949" s="186" t="s">
        <v>160</v>
      </c>
      <c r="L2949" s="171">
        <v>0.3358</v>
      </c>
      <c r="M2949" s="172">
        <v>2384</v>
      </c>
      <c r="N2949" s="173">
        <v>100.23</v>
      </c>
      <c r="O2949" s="173">
        <v>26.88</v>
      </c>
      <c r="Q2949" s="175">
        <v>29.78</v>
      </c>
      <c r="S2949" s="174">
        <f t="shared" si="90"/>
        <v>1.396504</v>
      </c>
      <c r="T2949" s="177">
        <f t="shared" si="91"/>
        <v>-1</v>
      </c>
      <c r="U2949" s="203">
        <v>4.49</v>
      </c>
      <c r="V2949" s="203">
        <v>4.93</v>
      </c>
      <c r="W2949" s="203">
        <v>5.24</v>
      </c>
      <c r="X2949" s="203">
        <v>5.58</v>
      </c>
      <c r="Y2949" s="203">
        <v>5.7</v>
      </c>
      <c r="Z2949" s="203">
        <v>5.23</v>
      </c>
      <c r="AA2949" s="203">
        <v>4.62</v>
      </c>
      <c r="AB2949" s="203">
        <v>4.5</v>
      </c>
      <c r="AC2949" s="203">
        <v>4.06</v>
      </c>
      <c r="AD2949" s="203">
        <v>4.32</v>
      </c>
      <c r="AE2949" s="203">
        <v>4.42</v>
      </c>
      <c r="AF2949" s="203">
        <v>4.32</v>
      </c>
      <c r="AG2949" s="179">
        <v>4.93009268859953</v>
      </c>
      <c r="AH2949" s="179">
        <v>5.41321981175851</v>
      </c>
      <c r="AI2949" s="179">
        <v>5.75360483034778</v>
      </c>
      <c r="AJ2949" s="179">
        <v>6.12693033460699</v>
      </c>
      <c r="AK2949" s="179">
        <v>6.25869227728671</v>
      </c>
      <c r="AL2949" s="179">
        <v>5.74262466845781</v>
      </c>
      <c r="AM2949" s="179">
        <v>5.07283479316923</v>
      </c>
      <c r="AN2949" s="179">
        <v>4.94107285048951</v>
      </c>
      <c r="AO2949" s="179">
        <v>4.45794572733053</v>
      </c>
      <c r="AP2949" s="179">
        <v>4.74342993646993</v>
      </c>
      <c r="AQ2949" s="179">
        <v>4.85323155536969</v>
      </c>
      <c r="AR2949" s="179">
        <v>4.74342993646993</v>
      </c>
      <c r="AS2949" s="177">
        <v>0.8</v>
      </c>
      <c r="AT2949" s="180">
        <v>1.17021776497211</v>
      </c>
      <c r="AU2949" s="181">
        <v>2942</v>
      </c>
    </row>
    <row r="2950" customHeight="1" spans="1:47">
      <c r="A2950" s="184" t="s">
        <v>3308</v>
      </c>
      <c r="B2950" s="185" t="s">
        <v>3346</v>
      </c>
      <c r="C2950" s="167" t="s">
        <v>3348</v>
      </c>
      <c r="D2950" s="186">
        <v>0</v>
      </c>
      <c r="E2950" s="186">
        <v>0.65</v>
      </c>
      <c r="F2950" s="186" t="s">
        <v>160</v>
      </c>
      <c r="G2950" s="186" t="s">
        <v>160</v>
      </c>
      <c r="H2950" s="186" t="s">
        <v>160</v>
      </c>
      <c r="I2950" s="186" t="s">
        <v>160</v>
      </c>
      <c r="J2950" s="186" t="s">
        <v>160</v>
      </c>
      <c r="K2950" s="186" t="s">
        <v>160</v>
      </c>
      <c r="L2950" s="171">
        <v>0.3358</v>
      </c>
      <c r="M2950" s="172">
        <v>2404</v>
      </c>
      <c r="N2950" s="173">
        <v>100.23</v>
      </c>
      <c r="O2950" s="173">
        <v>26.88</v>
      </c>
      <c r="Q2950" s="175">
        <v>29.78</v>
      </c>
      <c r="S2950" s="174">
        <f t="shared" si="90"/>
        <v>1.396504</v>
      </c>
      <c r="T2950" s="177">
        <f t="shared" si="91"/>
        <v>-1</v>
      </c>
      <c r="U2950" s="203">
        <v>4.49</v>
      </c>
      <c r="V2950" s="203">
        <v>4.93</v>
      </c>
      <c r="W2950" s="203">
        <v>5.24</v>
      </c>
      <c r="X2950" s="203">
        <v>5.58</v>
      </c>
      <c r="Y2950" s="203">
        <v>5.7</v>
      </c>
      <c r="Z2950" s="203">
        <v>5.23</v>
      </c>
      <c r="AA2950" s="203">
        <v>4.62</v>
      </c>
      <c r="AB2950" s="203">
        <v>4.5</v>
      </c>
      <c r="AC2950" s="203">
        <v>4.06</v>
      </c>
      <c r="AD2950" s="203">
        <v>4.32</v>
      </c>
      <c r="AE2950" s="203">
        <v>4.42</v>
      </c>
      <c r="AF2950" s="203">
        <v>4.32</v>
      </c>
      <c r="AG2950" s="179">
        <v>4.93009268859953</v>
      </c>
      <c r="AH2950" s="179">
        <v>5.41321981175851</v>
      </c>
      <c r="AI2950" s="179">
        <v>5.75360483034778</v>
      </c>
      <c r="AJ2950" s="179">
        <v>6.12693033460699</v>
      </c>
      <c r="AK2950" s="179">
        <v>6.25869227728671</v>
      </c>
      <c r="AL2950" s="179">
        <v>5.74262466845781</v>
      </c>
      <c r="AM2950" s="179">
        <v>5.07283479316923</v>
      </c>
      <c r="AN2950" s="179">
        <v>4.94107285048951</v>
      </c>
      <c r="AO2950" s="179">
        <v>4.45794572733053</v>
      </c>
      <c r="AP2950" s="179">
        <v>4.74342993646993</v>
      </c>
      <c r="AQ2950" s="179">
        <v>4.85323155536969</v>
      </c>
      <c r="AR2950" s="179">
        <v>4.74342993646993</v>
      </c>
      <c r="AS2950" s="177">
        <v>0.8</v>
      </c>
      <c r="AT2950" s="180">
        <v>1.20312706082661</v>
      </c>
      <c r="AU2950" s="181">
        <v>2943</v>
      </c>
    </row>
    <row r="2951" customHeight="1" spans="1:47">
      <c r="A2951" s="184" t="s">
        <v>3308</v>
      </c>
      <c r="B2951" s="185" t="s">
        <v>3346</v>
      </c>
      <c r="C2951" s="167" t="s">
        <v>3349</v>
      </c>
      <c r="D2951" s="186">
        <v>0</v>
      </c>
      <c r="E2951" s="186">
        <v>0.65</v>
      </c>
      <c r="F2951" s="186" t="s">
        <v>160</v>
      </c>
      <c r="G2951" s="186" t="s">
        <v>160</v>
      </c>
      <c r="H2951" s="186" t="s">
        <v>160</v>
      </c>
      <c r="I2951" s="186" t="s">
        <v>160</v>
      </c>
      <c r="J2951" s="186" t="s">
        <v>160</v>
      </c>
      <c r="K2951" s="186" t="s">
        <v>160</v>
      </c>
      <c r="L2951" s="171">
        <v>0.3358</v>
      </c>
      <c r="M2951" s="172">
        <v>2384</v>
      </c>
      <c r="N2951" s="173">
        <v>100.23</v>
      </c>
      <c r="O2951" s="173">
        <v>26.82</v>
      </c>
      <c r="Q2951" s="175">
        <v>29.62</v>
      </c>
      <c r="S2951" s="174">
        <f t="shared" si="90"/>
        <v>1.396504</v>
      </c>
      <c r="T2951" s="177">
        <f t="shared" si="91"/>
        <v>-1</v>
      </c>
      <c r="U2951" s="203">
        <v>4.49</v>
      </c>
      <c r="V2951" s="203">
        <v>4.93</v>
      </c>
      <c r="W2951" s="203">
        <v>5.24</v>
      </c>
      <c r="X2951" s="203">
        <v>5.58</v>
      </c>
      <c r="Y2951" s="203">
        <v>5.7</v>
      </c>
      <c r="Z2951" s="203">
        <v>5.23</v>
      </c>
      <c r="AA2951" s="203">
        <v>4.62</v>
      </c>
      <c r="AB2951" s="203">
        <v>4.5</v>
      </c>
      <c r="AC2951" s="203">
        <v>4.06</v>
      </c>
      <c r="AD2951" s="203">
        <v>4.32</v>
      </c>
      <c r="AE2951" s="203">
        <v>4.42</v>
      </c>
      <c r="AF2951" s="203">
        <v>4.32</v>
      </c>
      <c r="AG2951" s="179">
        <v>4.92605443307001</v>
      </c>
      <c r="AH2951" s="179">
        <v>5.40878582517487</v>
      </c>
      <c r="AI2951" s="179">
        <v>5.74889203324874</v>
      </c>
      <c r="AJ2951" s="179">
        <v>6.12191174532977</v>
      </c>
      <c r="AK2951" s="179">
        <v>6.25356576135836</v>
      </c>
      <c r="AL2951" s="179">
        <v>5.73792086524636</v>
      </c>
      <c r="AM2951" s="179">
        <v>5.06867961710099</v>
      </c>
      <c r="AN2951" s="179">
        <v>4.93702560107239</v>
      </c>
      <c r="AO2951" s="179">
        <v>4.45429420896754</v>
      </c>
      <c r="AP2951" s="179">
        <v>4.7395445770295</v>
      </c>
      <c r="AQ2951" s="179">
        <v>4.84925625705333</v>
      </c>
      <c r="AR2951" s="179">
        <v>4.7395445770295</v>
      </c>
      <c r="AS2951" s="177">
        <v>0.8</v>
      </c>
      <c r="AT2951" s="180">
        <v>1.20312706082661</v>
      </c>
      <c r="AU2951" s="181">
        <v>2944</v>
      </c>
    </row>
    <row r="2952" customHeight="1" spans="1:47">
      <c r="A2952" s="184" t="s">
        <v>3308</v>
      </c>
      <c r="B2952" s="185" t="s">
        <v>3346</v>
      </c>
      <c r="C2952" s="167" t="s">
        <v>3350</v>
      </c>
      <c r="D2952" s="186">
        <v>0</v>
      </c>
      <c r="E2952" s="186">
        <v>0.65</v>
      </c>
      <c r="F2952" s="186" t="s">
        <v>160</v>
      </c>
      <c r="G2952" s="186" t="s">
        <v>160</v>
      </c>
      <c r="H2952" s="186" t="s">
        <v>160</v>
      </c>
      <c r="I2952" s="186" t="s">
        <v>160</v>
      </c>
      <c r="J2952" s="186" t="s">
        <v>160</v>
      </c>
      <c r="K2952" s="186" t="s">
        <v>160</v>
      </c>
      <c r="L2952" s="171">
        <v>0.3358</v>
      </c>
      <c r="M2952" s="172">
        <v>2148</v>
      </c>
      <c r="N2952" s="173">
        <v>100.75</v>
      </c>
      <c r="O2952" s="173">
        <v>26.68</v>
      </c>
      <c r="Q2952" s="175">
        <v>29.48</v>
      </c>
      <c r="S2952" s="174">
        <f t="shared" si="90"/>
        <v>1.396504</v>
      </c>
      <c r="T2952" s="177">
        <f t="shared" si="91"/>
        <v>-1</v>
      </c>
      <c r="U2952" s="203">
        <v>4.49</v>
      </c>
      <c r="V2952" s="203">
        <v>4.93</v>
      </c>
      <c r="W2952" s="203">
        <v>5.24</v>
      </c>
      <c r="X2952" s="203">
        <v>5.58</v>
      </c>
      <c r="Y2952" s="203">
        <v>5.7</v>
      </c>
      <c r="Z2952" s="203">
        <v>5.23</v>
      </c>
      <c r="AA2952" s="203">
        <v>4.62</v>
      </c>
      <c r="AB2952" s="203">
        <v>4.5</v>
      </c>
      <c r="AC2952" s="203">
        <v>4.06</v>
      </c>
      <c r="AD2952" s="203">
        <v>4.32</v>
      </c>
      <c r="AE2952" s="203">
        <v>4.42</v>
      </c>
      <c r="AF2952" s="203">
        <v>4.32</v>
      </c>
      <c r="AG2952" s="179">
        <v>4.91959836849733</v>
      </c>
      <c r="AH2952" s="179">
        <v>5.40169709503159</v>
      </c>
      <c r="AI2952" s="179">
        <v>5.74135756145346</v>
      </c>
      <c r="AJ2952" s="179">
        <v>6.11388839559357</v>
      </c>
      <c r="AK2952" s="179">
        <v>6.24536986646655</v>
      </c>
      <c r="AL2952" s="179">
        <v>5.73040077221404</v>
      </c>
      <c r="AM2952" s="179">
        <v>5.06203662860973</v>
      </c>
      <c r="AN2952" s="179">
        <v>4.93055515773675</v>
      </c>
      <c r="AO2952" s="179">
        <v>4.44845643120249</v>
      </c>
      <c r="AP2952" s="179">
        <v>4.73333295142728</v>
      </c>
      <c r="AQ2952" s="179">
        <v>4.84290084382143</v>
      </c>
      <c r="AR2952" s="179">
        <v>4.73333295142728</v>
      </c>
      <c r="AS2952" s="177">
        <v>0.8</v>
      </c>
      <c r="AT2952" s="180">
        <v>1.19617988365793</v>
      </c>
      <c r="AU2952" s="181">
        <v>2945</v>
      </c>
    </row>
    <row r="2953" customHeight="1" spans="1:47">
      <c r="A2953" s="184" t="s">
        <v>3308</v>
      </c>
      <c r="B2953" s="185" t="s">
        <v>3346</v>
      </c>
      <c r="C2953" s="167" t="s">
        <v>3351</v>
      </c>
      <c r="D2953" s="186">
        <v>0</v>
      </c>
      <c r="E2953" s="186">
        <v>0.65</v>
      </c>
      <c r="F2953" s="186" t="s">
        <v>160</v>
      </c>
      <c r="G2953" s="186" t="s">
        <v>160</v>
      </c>
      <c r="H2953" s="186" t="s">
        <v>160</v>
      </c>
      <c r="I2953" s="186" t="s">
        <v>160</v>
      </c>
      <c r="J2953" s="186" t="s">
        <v>160</v>
      </c>
      <c r="K2953" s="186" t="s">
        <v>160</v>
      </c>
      <c r="L2953" s="171">
        <v>0.3358</v>
      </c>
      <c r="M2953" s="172">
        <v>1160</v>
      </c>
      <c r="N2953" s="173">
        <v>101.27</v>
      </c>
      <c r="O2953" s="173">
        <v>26.63</v>
      </c>
      <c r="Q2953" s="175">
        <v>28.83</v>
      </c>
      <c r="S2953" s="174">
        <f t="shared" si="90"/>
        <v>1.410904</v>
      </c>
      <c r="T2953" s="177">
        <f t="shared" si="91"/>
        <v>-1</v>
      </c>
      <c r="U2953" s="203">
        <v>4.52</v>
      </c>
      <c r="V2953" s="203">
        <v>5.2</v>
      </c>
      <c r="W2953" s="203">
        <v>5.73</v>
      </c>
      <c r="X2953" s="203">
        <v>6.17</v>
      </c>
      <c r="Y2953" s="203">
        <v>5.87</v>
      </c>
      <c r="Z2953" s="203">
        <v>5.16</v>
      </c>
      <c r="AA2953" s="203">
        <v>4.54</v>
      </c>
      <c r="AB2953" s="203">
        <v>4.56</v>
      </c>
      <c r="AC2953" s="203">
        <v>3.89</v>
      </c>
      <c r="AD2953" s="203">
        <v>4.05</v>
      </c>
      <c r="AE2953" s="203">
        <v>4.17</v>
      </c>
      <c r="AF2953" s="203">
        <v>4.16</v>
      </c>
      <c r="AG2953" s="179">
        <v>4.93260060216712</v>
      </c>
      <c r="AH2953" s="179">
        <v>5.67467325913032</v>
      </c>
      <c r="AI2953" s="179">
        <v>6.25305341823398</v>
      </c>
      <c r="AJ2953" s="179">
        <v>6.73321807862193</v>
      </c>
      <c r="AK2953" s="179">
        <v>6.40583308290288</v>
      </c>
      <c r="AL2953" s="179">
        <v>5.63102192636778</v>
      </c>
      <c r="AM2953" s="179">
        <v>4.95442626854839</v>
      </c>
      <c r="AN2953" s="179">
        <v>4.97625193492966</v>
      </c>
      <c r="AO2953" s="179">
        <v>4.2450921111571</v>
      </c>
      <c r="AP2953" s="179">
        <v>4.41969744220727</v>
      </c>
      <c r="AQ2953" s="179">
        <v>4.55065144049489</v>
      </c>
      <c r="AR2953" s="179">
        <v>4.53973860730425</v>
      </c>
      <c r="AS2953" s="177">
        <v>0.8</v>
      </c>
      <c r="AT2953" s="180">
        <v>1.19199410079016</v>
      </c>
      <c r="AU2953" s="181">
        <v>2946</v>
      </c>
    </row>
    <row r="2954" customHeight="1" spans="1:47">
      <c r="A2954" s="184" t="s">
        <v>3308</v>
      </c>
      <c r="B2954" s="185" t="s">
        <v>3346</v>
      </c>
      <c r="C2954" s="167" t="s">
        <v>3352</v>
      </c>
      <c r="D2954" s="186">
        <v>0</v>
      </c>
      <c r="E2954" s="186">
        <v>0.65</v>
      </c>
      <c r="F2954" s="186" t="s">
        <v>160</v>
      </c>
      <c r="G2954" s="186" t="s">
        <v>160</v>
      </c>
      <c r="H2954" s="186" t="s">
        <v>160</v>
      </c>
      <c r="I2954" s="186" t="s">
        <v>160</v>
      </c>
      <c r="J2954" s="186" t="s">
        <v>160</v>
      </c>
      <c r="K2954" s="186" t="s">
        <v>160</v>
      </c>
      <c r="L2954" s="171">
        <v>0.3358</v>
      </c>
      <c r="M2954" s="172">
        <v>2248</v>
      </c>
      <c r="N2954" s="173">
        <v>100.85</v>
      </c>
      <c r="O2954" s="173">
        <v>27.28</v>
      </c>
      <c r="Q2954" s="175">
        <v>29.88</v>
      </c>
      <c r="S2954" s="174">
        <f t="shared" si="90"/>
        <v>1.409624</v>
      </c>
      <c r="T2954" s="177">
        <f t="shared" si="91"/>
        <v>-1</v>
      </c>
      <c r="U2954" s="203">
        <v>4.41</v>
      </c>
      <c r="V2954" s="203">
        <v>4.86</v>
      </c>
      <c r="W2954" s="203">
        <v>5.09</v>
      </c>
      <c r="X2954" s="203">
        <v>5.5</v>
      </c>
      <c r="Y2954" s="203">
        <v>5.8</v>
      </c>
      <c r="Z2954" s="203">
        <v>5.35</v>
      </c>
      <c r="AA2954" s="203">
        <v>4.82</v>
      </c>
      <c r="AB2954" s="203">
        <v>4.68</v>
      </c>
      <c r="AC2954" s="203">
        <v>4.2</v>
      </c>
      <c r="AD2954" s="203">
        <v>4.43</v>
      </c>
      <c r="AE2954" s="203">
        <v>4.48</v>
      </c>
      <c r="AF2954" s="203">
        <v>4.32</v>
      </c>
      <c r="AG2954" s="179">
        <v>4.8505419885019</v>
      </c>
      <c r="AH2954" s="179">
        <v>5.34549525263474</v>
      </c>
      <c r="AI2954" s="179">
        <v>5.59847136541376</v>
      </c>
      <c r="AJ2954" s="179">
        <v>6.0494287838459</v>
      </c>
      <c r="AK2954" s="179">
        <v>6.37939762660114</v>
      </c>
      <c r="AL2954" s="179">
        <v>5.88444436246829</v>
      </c>
      <c r="AM2954" s="179">
        <v>5.30149940693405</v>
      </c>
      <c r="AN2954" s="179">
        <v>5.14751394698161</v>
      </c>
      <c r="AO2954" s="179">
        <v>4.61956379857324</v>
      </c>
      <c r="AP2954" s="179">
        <v>4.87253991135225</v>
      </c>
      <c r="AQ2954" s="179">
        <v>4.92753471847812</v>
      </c>
      <c r="AR2954" s="179">
        <v>4.75155133567533</v>
      </c>
      <c r="AS2954" s="177">
        <v>0.8</v>
      </c>
      <c r="AT2954" s="180">
        <v>1.17977345715511</v>
      </c>
      <c r="AU2954" s="181">
        <v>2947</v>
      </c>
    </row>
    <row r="2955" customHeight="1" spans="1:47">
      <c r="A2955" s="184" t="s">
        <v>3308</v>
      </c>
      <c r="B2955" s="185" t="s">
        <v>3353</v>
      </c>
      <c r="C2955" s="167" t="s">
        <v>3354</v>
      </c>
      <c r="D2955" s="186">
        <v>0</v>
      </c>
      <c r="E2955" s="186">
        <v>0.65</v>
      </c>
      <c r="F2955" s="186" t="s">
        <v>160</v>
      </c>
      <c r="G2955" s="186" t="s">
        <v>160</v>
      </c>
      <c r="H2955" s="186" t="s">
        <v>160</v>
      </c>
      <c r="I2955" s="186" t="s">
        <v>160</v>
      </c>
      <c r="J2955" s="186" t="s">
        <v>160</v>
      </c>
      <c r="K2955" s="186" t="s">
        <v>160</v>
      </c>
      <c r="L2955" s="171">
        <v>0.3358</v>
      </c>
      <c r="M2955" s="172">
        <v>1324</v>
      </c>
      <c r="N2955" s="173">
        <v>101.68</v>
      </c>
      <c r="O2955" s="173">
        <v>23.43</v>
      </c>
      <c r="Q2955" s="175">
        <v>23.73</v>
      </c>
      <c r="S2955" s="174">
        <f t="shared" ref="S2955:S3018" si="92">(U2955*31+V2955*28+W2955*31+X2955*30+Y2955*31+Z2955*30+AA2955*31+AB2955*31+AC2955*30+AD2955*31+AE2955*30+AF2955*31)*AS2955/1000</f>
        <v>1.327936</v>
      </c>
      <c r="T2955" s="177">
        <f t="shared" ref="T2955:T3018" si="93">P2955/S2955-1</f>
        <v>-1</v>
      </c>
      <c r="U2955" s="203">
        <v>4.38</v>
      </c>
      <c r="V2955" s="203">
        <v>5.11</v>
      </c>
      <c r="W2955" s="203">
        <v>5.56</v>
      </c>
      <c r="X2955" s="203">
        <v>5.87</v>
      </c>
      <c r="Y2955" s="203">
        <v>5.33</v>
      </c>
      <c r="Z2955" s="203">
        <v>4.64</v>
      </c>
      <c r="AA2955" s="203">
        <v>4.26</v>
      </c>
      <c r="AB2955" s="203">
        <v>4.34</v>
      </c>
      <c r="AC2955" s="203">
        <v>4.06</v>
      </c>
      <c r="AD2955" s="203">
        <v>3.71</v>
      </c>
      <c r="AE2955" s="203">
        <v>3.71</v>
      </c>
      <c r="AF2955" s="203">
        <v>3.66</v>
      </c>
      <c r="AG2955" s="179">
        <v>4.61919646729963</v>
      </c>
      <c r="AH2955" s="179">
        <v>5.3890625451829</v>
      </c>
      <c r="AI2955" s="179">
        <v>5.86363752469999</v>
      </c>
      <c r="AJ2955" s="179">
        <v>6.19056695503398</v>
      </c>
      <c r="AK2955" s="179">
        <v>5.62107697961348</v>
      </c>
      <c r="AL2955" s="179">
        <v>4.89339534435394</v>
      </c>
      <c r="AM2955" s="179">
        <v>4.49264313942841</v>
      </c>
      <c r="AN2955" s="179">
        <v>4.57701202467589</v>
      </c>
      <c r="AO2955" s="179">
        <v>4.2817209263097</v>
      </c>
      <c r="AP2955" s="179">
        <v>3.91260705335197</v>
      </c>
      <c r="AQ2955" s="179">
        <v>3.91260705335197</v>
      </c>
      <c r="AR2955" s="179">
        <v>3.85987650007229</v>
      </c>
      <c r="AS2955" s="177">
        <v>0.8</v>
      </c>
      <c r="AT2955" s="180">
        <v>1.18369401703327</v>
      </c>
      <c r="AU2955" s="181">
        <v>2948</v>
      </c>
    </row>
    <row r="2956" customHeight="1" spans="1:47">
      <c r="A2956" s="184" t="s">
        <v>3308</v>
      </c>
      <c r="B2956" s="185" t="s">
        <v>3353</v>
      </c>
      <c r="C2956" s="167" t="s">
        <v>3355</v>
      </c>
      <c r="D2956" s="186">
        <v>0</v>
      </c>
      <c r="E2956" s="186">
        <v>0.65</v>
      </c>
      <c r="F2956" s="186" t="s">
        <v>160</v>
      </c>
      <c r="G2956" s="186" t="s">
        <v>160</v>
      </c>
      <c r="H2956" s="186" t="s">
        <v>160</v>
      </c>
      <c r="I2956" s="186" t="s">
        <v>160</v>
      </c>
      <c r="J2956" s="186" t="s">
        <v>160</v>
      </c>
      <c r="K2956" s="186" t="s">
        <v>160</v>
      </c>
      <c r="L2956" s="171">
        <v>0.3358</v>
      </c>
      <c r="M2956" s="172">
        <v>1171</v>
      </c>
      <c r="N2956" s="173">
        <v>100.83</v>
      </c>
      <c r="O2956" s="173">
        <v>24.45</v>
      </c>
      <c r="Q2956" s="175">
        <v>26.35</v>
      </c>
      <c r="S2956" s="174">
        <f t="shared" si="92"/>
        <v>1.329824</v>
      </c>
      <c r="T2956" s="177">
        <f t="shared" si="93"/>
        <v>-1</v>
      </c>
      <c r="U2956" s="203">
        <v>4.44</v>
      </c>
      <c r="V2956" s="203">
        <v>4.96</v>
      </c>
      <c r="W2956" s="203">
        <v>5.47</v>
      </c>
      <c r="X2956" s="203">
        <v>5.58</v>
      </c>
      <c r="Y2956" s="203">
        <v>5.19</v>
      </c>
      <c r="Z2956" s="203">
        <v>4.6</v>
      </c>
      <c r="AA2956" s="203">
        <v>4.2</v>
      </c>
      <c r="AB2956" s="203">
        <v>4.31</v>
      </c>
      <c r="AC2956" s="203">
        <v>4.03</v>
      </c>
      <c r="AD2956" s="203">
        <v>3.91</v>
      </c>
      <c r="AE2956" s="203">
        <v>4.02</v>
      </c>
      <c r="AF2956" s="203">
        <v>3.98</v>
      </c>
      <c r="AG2956" s="179">
        <v>4.75507471665424</v>
      </c>
      <c r="AH2956" s="179">
        <v>5.31197535914527</v>
      </c>
      <c r="AI2956" s="179">
        <v>5.8581663738961</v>
      </c>
      <c r="AJ2956" s="179">
        <v>5.97597227903843</v>
      </c>
      <c r="AK2956" s="179">
        <v>5.55829679717015</v>
      </c>
      <c r="AL2956" s="179">
        <v>4.92642876049763</v>
      </c>
      <c r="AM2956" s="179">
        <v>4.49804365088914</v>
      </c>
      <c r="AN2956" s="179">
        <v>4.61584955603147</v>
      </c>
      <c r="AO2956" s="179">
        <v>4.31597997930553</v>
      </c>
      <c r="AP2956" s="179">
        <v>4.18746444642299</v>
      </c>
      <c r="AQ2956" s="179">
        <v>4.30527035156532</v>
      </c>
      <c r="AR2956" s="179">
        <v>4.26243184060447</v>
      </c>
      <c r="AS2956" s="177">
        <v>0.8</v>
      </c>
      <c r="AT2956" s="180">
        <v>1.19090838523225</v>
      </c>
      <c r="AU2956" s="181">
        <v>2949</v>
      </c>
    </row>
    <row r="2957" customHeight="1" spans="1:47">
      <c r="A2957" s="184" t="s">
        <v>3308</v>
      </c>
      <c r="B2957" s="185" t="s">
        <v>3353</v>
      </c>
      <c r="C2957" s="167" t="s">
        <v>3356</v>
      </c>
      <c r="D2957" s="186">
        <v>0</v>
      </c>
      <c r="E2957" s="186">
        <v>0.65</v>
      </c>
      <c r="F2957" s="186" t="s">
        <v>160</v>
      </c>
      <c r="G2957" s="186" t="s">
        <v>160</v>
      </c>
      <c r="H2957" s="186" t="s">
        <v>160</v>
      </c>
      <c r="I2957" s="186" t="s">
        <v>160</v>
      </c>
      <c r="J2957" s="186" t="s">
        <v>160</v>
      </c>
      <c r="K2957" s="186" t="s">
        <v>160</v>
      </c>
      <c r="L2957" s="171">
        <v>0.3358</v>
      </c>
      <c r="M2957" s="172">
        <v>926</v>
      </c>
      <c r="N2957" s="173">
        <v>100.7</v>
      </c>
      <c r="O2957" s="173">
        <v>23.5</v>
      </c>
      <c r="Q2957" s="175">
        <v>25.1</v>
      </c>
      <c r="S2957" s="174">
        <f t="shared" si="92"/>
        <v>1.33836</v>
      </c>
      <c r="T2957" s="177">
        <f t="shared" si="93"/>
        <v>-1</v>
      </c>
      <c r="U2957" s="203">
        <v>4.62</v>
      </c>
      <c r="V2957" s="203">
        <v>5.21</v>
      </c>
      <c r="W2957" s="203">
        <v>5.52</v>
      </c>
      <c r="X2957" s="203">
        <v>5.72</v>
      </c>
      <c r="Y2957" s="203">
        <v>5.23</v>
      </c>
      <c r="Z2957" s="203">
        <v>4.57</v>
      </c>
      <c r="AA2957" s="203">
        <v>4.14</v>
      </c>
      <c r="AB2957" s="203">
        <v>4.27</v>
      </c>
      <c r="AC2957" s="203">
        <v>4.06</v>
      </c>
      <c r="AD2957" s="203">
        <v>3.87</v>
      </c>
      <c r="AE2957" s="203">
        <v>3.93</v>
      </c>
      <c r="AF2957" s="203">
        <v>3.92</v>
      </c>
      <c r="AG2957" s="179">
        <v>4.91303218864879</v>
      </c>
      <c r="AH2957" s="179">
        <v>5.54045404823814</v>
      </c>
      <c r="AI2957" s="179">
        <v>5.87011638124271</v>
      </c>
      <c r="AJ2957" s="179">
        <v>6.0828017573747</v>
      </c>
      <c r="AK2957" s="179">
        <v>5.56172258585134</v>
      </c>
      <c r="AL2957" s="179">
        <v>4.8598608446158</v>
      </c>
      <c r="AM2957" s="179">
        <v>4.40258728593204</v>
      </c>
      <c r="AN2957" s="179">
        <v>4.54083278041782</v>
      </c>
      <c r="AO2957" s="179">
        <v>4.31751313547924</v>
      </c>
      <c r="AP2957" s="179">
        <v>4.11546202815386</v>
      </c>
      <c r="AQ2957" s="179">
        <v>4.17926764099346</v>
      </c>
      <c r="AR2957" s="179">
        <v>4.16863337218686</v>
      </c>
      <c r="AS2957" s="177">
        <v>0.8</v>
      </c>
      <c r="AT2957" s="180">
        <v>1.1254010660171</v>
      </c>
      <c r="AU2957" s="181">
        <v>2950</v>
      </c>
    </row>
    <row r="2958" customHeight="1" spans="1:47">
      <c r="A2958" s="184" t="s">
        <v>3308</v>
      </c>
      <c r="B2958" s="185" t="s">
        <v>3353</v>
      </c>
      <c r="C2958" s="167" t="s">
        <v>3357</v>
      </c>
      <c r="D2958" s="186">
        <v>0</v>
      </c>
      <c r="E2958" s="186">
        <v>0.65</v>
      </c>
      <c r="F2958" s="186" t="s">
        <v>160</v>
      </c>
      <c r="G2958" s="186" t="s">
        <v>160</v>
      </c>
      <c r="H2958" s="186" t="s">
        <v>160</v>
      </c>
      <c r="I2958" s="186" t="s">
        <v>160</v>
      </c>
      <c r="J2958" s="186" t="s">
        <v>160</v>
      </c>
      <c r="K2958" s="186" t="s">
        <v>160</v>
      </c>
      <c r="L2958" s="171">
        <v>0.3358</v>
      </c>
      <c r="M2958" s="172">
        <v>1129</v>
      </c>
      <c r="N2958" s="173">
        <v>101.85</v>
      </c>
      <c r="O2958" s="173">
        <v>22.58</v>
      </c>
      <c r="Q2958" s="175">
        <v>22.98</v>
      </c>
      <c r="S2958" s="174">
        <f t="shared" si="92"/>
        <v>1.345272</v>
      </c>
      <c r="T2958" s="177">
        <f t="shared" si="93"/>
        <v>-1</v>
      </c>
      <c r="U2958" s="203">
        <v>4.37</v>
      </c>
      <c r="V2958" s="203">
        <v>5.21</v>
      </c>
      <c r="W2958" s="203">
        <v>5.65</v>
      </c>
      <c r="X2958" s="203">
        <v>6.02</v>
      </c>
      <c r="Y2958" s="203">
        <v>5.4</v>
      </c>
      <c r="Z2958" s="203">
        <v>4.59</v>
      </c>
      <c r="AA2958" s="203">
        <v>4.13</v>
      </c>
      <c r="AB2958" s="203">
        <v>4.32</v>
      </c>
      <c r="AC2958" s="203">
        <v>4.24</v>
      </c>
      <c r="AD2958" s="203">
        <v>3.92</v>
      </c>
      <c r="AE2958" s="203">
        <v>3.78</v>
      </c>
      <c r="AF2958" s="203">
        <v>3.72</v>
      </c>
      <c r="AG2958" s="179">
        <v>4.59135990342473</v>
      </c>
      <c r="AH2958" s="179">
        <v>5.47390963314482</v>
      </c>
      <c r="AI2958" s="179">
        <v>5.93619758680772</v>
      </c>
      <c r="AJ2958" s="179">
        <v>6.32493972966062</v>
      </c>
      <c r="AK2958" s="179">
        <v>5.67353397677198</v>
      </c>
      <c r="AL2958" s="179">
        <v>4.82250388025619</v>
      </c>
      <c r="AM2958" s="179">
        <v>4.33920283779042</v>
      </c>
      <c r="AN2958" s="179">
        <v>4.53882718141759</v>
      </c>
      <c r="AO2958" s="179">
        <v>4.45477482620615</v>
      </c>
      <c r="AP2958" s="179">
        <v>4.1185654053604</v>
      </c>
      <c r="AQ2958" s="179">
        <v>3.97147378374039</v>
      </c>
      <c r="AR2958" s="179">
        <v>3.90843451733181</v>
      </c>
      <c r="AS2958" s="177">
        <v>0.8</v>
      </c>
      <c r="AT2958" s="180">
        <v>1.1254010660171</v>
      </c>
      <c r="AU2958" s="181">
        <v>2951</v>
      </c>
    </row>
    <row r="2959" customHeight="1" spans="1:47">
      <c r="A2959" s="184" t="s">
        <v>3308</v>
      </c>
      <c r="B2959" s="185" t="s">
        <v>3353</v>
      </c>
      <c r="C2959" s="167" t="s">
        <v>3358</v>
      </c>
      <c r="D2959" s="186">
        <v>0</v>
      </c>
      <c r="E2959" s="186">
        <v>0.65</v>
      </c>
      <c r="F2959" s="186" t="s">
        <v>160</v>
      </c>
      <c r="G2959" s="186" t="s">
        <v>160</v>
      </c>
      <c r="H2959" s="186" t="s">
        <v>160</v>
      </c>
      <c r="I2959" s="186" t="s">
        <v>160</v>
      </c>
      <c r="J2959" s="186" t="s">
        <v>160</v>
      </c>
      <c r="K2959" s="186" t="s">
        <v>160</v>
      </c>
      <c r="L2959" s="171">
        <v>0.3358</v>
      </c>
      <c r="M2959" s="172">
        <v>1324</v>
      </c>
      <c r="N2959" s="173">
        <v>99.93</v>
      </c>
      <c r="O2959" s="173">
        <v>22.55</v>
      </c>
      <c r="Q2959" s="175">
        <v>24.85</v>
      </c>
      <c r="S2959" s="174">
        <f t="shared" si="92"/>
        <v>1.383456</v>
      </c>
      <c r="T2959" s="177">
        <f t="shared" si="93"/>
        <v>-1</v>
      </c>
      <c r="U2959" s="203">
        <v>4.78</v>
      </c>
      <c r="V2959" s="203">
        <v>5.54</v>
      </c>
      <c r="W2959" s="203">
        <v>5.96</v>
      </c>
      <c r="X2959" s="203">
        <v>6.08</v>
      </c>
      <c r="Y2959" s="203">
        <v>5.48</v>
      </c>
      <c r="Z2959" s="203">
        <v>4.49</v>
      </c>
      <c r="AA2959" s="203">
        <v>3.85</v>
      </c>
      <c r="AB2959" s="203">
        <v>4.16</v>
      </c>
      <c r="AC2959" s="203">
        <v>4.3</v>
      </c>
      <c r="AD2959" s="203">
        <v>4.19</v>
      </c>
      <c r="AE2959" s="203">
        <v>4.02</v>
      </c>
      <c r="AF2959" s="203">
        <v>4.08</v>
      </c>
      <c r="AG2959" s="179">
        <v>5.07846668054495</v>
      </c>
      <c r="AH2959" s="179">
        <v>5.88592163393704</v>
      </c>
      <c r="AI2959" s="179">
        <v>6.33214673975898</v>
      </c>
      <c r="AJ2959" s="179">
        <v>6.45963962713668</v>
      </c>
      <c r="AK2959" s="179">
        <v>5.82217519024819</v>
      </c>
      <c r="AL2959" s="179">
        <v>4.77035886938218</v>
      </c>
      <c r="AM2959" s="179">
        <v>4.0903968033678</v>
      </c>
      <c r="AN2959" s="179">
        <v>4.41975342909352</v>
      </c>
      <c r="AO2959" s="179">
        <v>4.56849513103416</v>
      </c>
      <c r="AP2959" s="179">
        <v>4.45162665093794</v>
      </c>
      <c r="AQ2959" s="179">
        <v>4.27101172715287</v>
      </c>
      <c r="AR2959" s="179">
        <v>4.33475817084172</v>
      </c>
      <c r="AS2959" s="177">
        <v>0.8</v>
      </c>
      <c r="AT2959" s="180">
        <v>1.11706011356183</v>
      </c>
      <c r="AU2959" s="181">
        <v>2952</v>
      </c>
    </row>
    <row r="2960" customHeight="1" spans="1:47">
      <c r="A2960" s="184" t="s">
        <v>3308</v>
      </c>
      <c r="B2960" s="185" t="s">
        <v>3353</v>
      </c>
      <c r="C2960" s="167" t="s">
        <v>3359</v>
      </c>
      <c r="D2960" s="186">
        <v>0</v>
      </c>
      <c r="E2960" s="186">
        <v>0.65</v>
      </c>
      <c r="F2960" s="186" t="s">
        <v>160</v>
      </c>
      <c r="G2960" s="186" t="s">
        <v>160</v>
      </c>
      <c r="H2960" s="186" t="s">
        <v>160</v>
      </c>
      <c r="I2960" s="186" t="s">
        <v>160</v>
      </c>
      <c r="J2960" s="186" t="s">
        <v>160</v>
      </c>
      <c r="K2960" s="186" t="s">
        <v>160</v>
      </c>
      <c r="L2960" s="171">
        <v>0.3358</v>
      </c>
      <c r="M2960" s="172">
        <v>1165</v>
      </c>
      <c r="N2960" s="173">
        <v>99.62</v>
      </c>
      <c r="O2960" s="173">
        <v>22.63</v>
      </c>
      <c r="Q2960" s="175">
        <v>25.03</v>
      </c>
      <c r="S2960" s="174">
        <f t="shared" si="92"/>
        <v>1.383456</v>
      </c>
      <c r="T2960" s="177">
        <f t="shared" si="93"/>
        <v>-1</v>
      </c>
      <c r="U2960" s="203">
        <v>4.78</v>
      </c>
      <c r="V2960" s="203">
        <v>5.54</v>
      </c>
      <c r="W2960" s="203">
        <v>5.96</v>
      </c>
      <c r="X2960" s="203">
        <v>6.08</v>
      </c>
      <c r="Y2960" s="203">
        <v>5.48</v>
      </c>
      <c r="Z2960" s="203">
        <v>4.49</v>
      </c>
      <c r="AA2960" s="203">
        <v>3.85</v>
      </c>
      <c r="AB2960" s="203">
        <v>4.16</v>
      </c>
      <c r="AC2960" s="203">
        <v>4.3</v>
      </c>
      <c r="AD2960" s="203">
        <v>4.19</v>
      </c>
      <c r="AE2960" s="203">
        <v>4.02</v>
      </c>
      <c r="AF2960" s="203">
        <v>4.08</v>
      </c>
      <c r="AG2960" s="179">
        <v>5.0821152823075</v>
      </c>
      <c r="AH2960" s="179">
        <v>5.89015034811371</v>
      </c>
      <c r="AI2960" s="179">
        <v>6.33669604237504</v>
      </c>
      <c r="AJ2960" s="179">
        <v>6.4642805264497</v>
      </c>
      <c r="AK2960" s="179">
        <v>5.82635810607638</v>
      </c>
      <c r="AL2960" s="179">
        <v>4.77378611246039</v>
      </c>
      <c r="AM2960" s="179">
        <v>4.09333553072884</v>
      </c>
      <c r="AN2960" s="179">
        <v>4.42292878125506</v>
      </c>
      <c r="AO2960" s="179">
        <v>4.57177734600883</v>
      </c>
      <c r="AP2960" s="179">
        <v>4.45482490227373</v>
      </c>
      <c r="AQ2960" s="179">
        <v>4.27408021650128</v>
      </c>
      <c r="AR2960" s="179">
        <v>4.33787245853862</v>
      </c>
      <c r="AS2960" s="177">
        <v>0.8</v>
      </c>
      <c r="AT2960" s="180">
        <v>1.11307816154402</v>
      </c>
      <c r="AU2960" s="181">
        <v>2953</v>
      </c>
    </row>
    <row r="2961" customHeight="1" spans="1:47">
      <c r="A2961" s="184" t="s">
        <v>3308</v>
      </c>
      <c r="B2961" s="185" t="s">
        <v>3360</v>
      </c>
      <c r="C2961" s="167" t="s">
        <v>3361</v>
      </c>
      <c r="D2961" s="186">
        <v>0</v>
      </c>
      <c r="E2961" s="186">
        <v>0.65</v>
      </c>
      <c r="F2961" s="186" t="s">
        <v>160</v>
      </c>
      <c r="G2961" s="186" t="s">
        <v>160</v>
      </c>
      <c r="H2961" s="186" t="s">
        <v>160</v>
      </c>
      <c r="I2961" s="186" t="s">
        <v>160</v>
      </c>
      <c r="J2961" s="186" t="s">
        <v>160</v>
      </c>
      <c r="K2961" s="186" t="s">
        <v>160</v>
      </c>
      <c r="L2961" s="171">
        <v>0.3358</v>
      </c>
      <c r="M2961" s="172">
        <v>1510</v>
      </c>
      <c r="N2961" s="173">
        <v>100.08</v>
      </c>
      <c r="O2961" s="173">
        <v>23.88</v>
      </c>
      <c r="Q2961" s="175">
        <v>25.78</v>
      </c>
      <c r="S2961" s="174">
        <f t="shared" si="92"/>
        <v>1.33836</v>
      </c>
      <c r="T2961" s="177">
        <f t="shared" si="93"/>
        <v>-1</v>
      </c>
      <c r="U2961" s="203">
        <v>4.62</v>
      </c>
      <c r="V2961" s="203">
        <v>5.21</v>
      </c>
      <c r="W2961" s="203">
        <v>5.52</v>
      </c>
      <c r="X2961" s="203">
        <v>5.72</v>
      </c>
      <c r="Y2961" s="203">
        <v>5.23</v>
      </c>
      <c r="Z2961" s="203">
        <v>4.57</v>
      </c>
      <c r="AA2961" s="203">
        <v>4.14</v>
      </c>
      <c r="AB2961" s="203">
        <v>4.27</v>
      </c>
      <c r="AC2961" s="203">
        <v>4.06</v>
      </c>
      <c r="AD2961" s="203">
        <v>3.87</v>
      </c>
      <c r="AE2961" s="203">
        <v>3.93</v>
      </c>
      <c r="AF2961" s="203">
        <v>3.92</v>
      </c>
      <c r="AG2961" s="179">
        <v>4.93371648883708</v>
      </c>
      <c r="AH2961" s="179">
        <v>5.56377984996563</v>
      </c>
      <c r="AI2961" s="179">
        <v>5.89483009055859</v>
      </c>
      <c r="AJ2961" s="179">
        <v>6.10841089094115</v>
      </c>
      <c r="AK2961" s="179">
        <v>5.58513793000389</v>
      </c>
      <c r="AL2961" s="179">
        <v>4.88032128874145</v>
      </c>
      <c r="AM2961" s="179">
        <v>4.42112256791895</v>
      </c>
      <c r="AN2961" s="179">
        <v>4.55995008816761</v>
      </c>
      <c r="AO2961" s="179">
        <v>4.33569024776592</v>
      </c>
      <c r="AP2961" s="179">
        <v>4.13278848740249</v>
      </c>
      <c r="AQ2961" s="179">
        <v>4.19686272751726</v>
      </c>
      <c r="AR2961" s="179">
        <v>4.18618368749813</v>
      </c>
      <c r="AS2961" s="177">
        <v>0.8</v>
      </c>
      <c r="AT2961" s="180">
        <v>1.11664270428209</v>
      </c>
      <c r="AU2961" s="181">
        <v>2954</v>
      </c>
    </row>
    <row r="2962" customHeight="1" spans="1:47">
      <c r="A2962" s="184" t="s">
        <v>3308</v>
      </c>
      <c r="B2962" s="185" t="s">
        <v>3360</v>
      </c>
      <c r="C2962" s="167" t="s">
        <v>3362</v>
      </c>
      <c r="D2962" s="186">
        <v>0</v>
      </c>
      <c r="E2962" s="186">
        <v>0.65</v>
      </c>
      <c r="F2962" s="186" t="s">
        <v>160</v>
      </c>
      <c r="G2962" s="186" t="s">
        <v>160</v>
      </c>
      <c r="H2962" s="186" t="s">
        <v>160</v>
      </c>
      <c r="I2962" s="186" t="s">
        <v>160</v>
      </c>
      <c r="J2962" s="186" t="s">
        <v>160</v>
      </c>
      <c r="K2962" s="186" t="s">
        <v>160</v>
      </c>
      <c r="L2962" s="171">
        <v>0.3358</v>
      </c>
      <c r="M2962" s="172">
        <v>1461</v>
      </c>
      <c r="N2962" s="173">
        <v>100.08</v>
      </c>
      <c r="O2962" s="173">
        <v>23.88</v>
      </c>
      <c r="Q2962" s="175">
        <v>25.78</v>
      </c>
      <c r="S2962" s="174">
        <f t="shared" si="92"/>
        <v>1.33836</v>
      </c>
      <c r="T2962" s="177">
        <f t="shared" si="93"/>
        <v>-1</v>
      </c>
      <c r="U2962" s="203">
        <v>4.62</v>
      </c>
      <c r="V2962" s="203">
        <v>5.21</v>
      </c>
      <c r="W2962" s="203">
        <v>5.52</v>
      </c>
      <c r="X2962" s="203">
        <v>5.72</v>
      </c>
      <c r="Y2962" s="203">
        <v>5.23</v>
      </c>
      <c r="Z2962" s="203">
        <v>4.57</v>
      </c>
      <c r="AA2962" s="203">
        <v>4.14</v>
      </c>
      <c r="AB2962" s="203">
        <v>4.27</v>
      </c>
      <c r="AC2962" s="203">
        <v>4.06</v>
      </c>
      <c r="AD2962" s="203">
        <v>3.87</v>
      </c>
      <c r="AE2962" s="203">
        <v>3.93</v>
      </c>
      <c r="AF2962" s="203">
        <v>3.92</v>
      </c>
      <c r="AG2962" s="179">
        <v>4.93371648883708</v>
      </c>
      <c r="AH2962" s="179">
        <v>5.56377984996563</v>
      </c>
      <c r="AI2962" s="179">
        <v>5.89483009055859</v>
      </c>
      <c r="AJ2962" s="179">
        <v>6.10841089094115</v>
      </c>
      <c r="AK2962" s="179">
        <v>5.58513793000389</v>
      </c>
      <c r="AL2962" s="179">
        <v>4.88032128874145</v>
      </c>
      <c r="AM2962" s="179">
        <v>4.42112256791895</v>
      </c>
      <c r="AN2962" s="179">
        <v>4.55995008816761</v>
      </c>
      <c r="AO2962" s="179">
        <v>4.33569024776592</v>
      </c>
      <c r="AP2962" s="179">
        <v>4.13278848740249</v>
      </c>
      <c r="AQ2962" s="179">
        <v>4.19686272751726</v>
      </c>
      <c r="AR2962" s="179">
        <v>4.18618368749813</v>
      </c>
      <c r="AS2962" s="177">
        <v>0.8</v>
      </c>
      <c r="AT2962" s="180">
        <v>1.12033944918084</v>
      </c>
      <c r="AU2962" s="181">
        <v>2955</v>
      </c>
    </row>
    <row r="2963" customHeight="1" spans="1:47">
      <c r="A2963" s="184" t="s">
        <v>3308</v>
      </c>
      <c r="B2963" s="185" t="s">
        <v>3360</v>
      </c>
      <c r="C2963" s="167" t="s">
        <v>3363</v>
      </c>
      <c r="D2963" s="186">
        <v>0</v>
      </c>
      <c r="E2963" s="186">
        <v>0.65</v>
      </c>
      <c r="F2963" s="186" t="s">
        <v>160</v>
      </c>
      <c r="G2963" s="186" t="s">
        <v>160</v>
      </c>
      <c r="H2963" s="186" t="s">
        <v>160</v>
      </c>
      <c r="I2963" s="186" t="s">
        <v>160</v>
      </c>
      <c r="J2963" s="186" t="s">
        <v>160</v>
      </c>
      <c r="K2963" s="186" t="s">
        <v>160</v>
      </c>
      <c r="L2963" s="171">
        <v>0.3358</v>
      </c>
      <c r="M2963" s="172">
        <v>1567</v>
      </c>
      <c r="N2963" s="173">
        <v>99.92</v>
      </c>
      <c r="O2963" s="173">
        <v>24.6</v>
      </c>
      <c r="Q2963" s="175">
        <v>27.2</v>
      </c>
      <c r="S2963" s="174">
        <f t="shared" si="92"/>
        <v>1.34024</v>
      </c>
      <c r="T2963" s="177">
        <f t="shared" si="93"/>
        <v>-1</v>
      </c>
      <c r="U2963" s="203">
        <v>4.52</v>
      </c>
      <c r="V2963" s="203">
        <v>4.98</v>
      </c>
      <c r="W2963" s="203">
        <v>5.41</v>
      </c>
      <c r="X2963" s="203">
        <v>5.6</v>
      </c>
      <c r="Y2963" s="203">
        <v>5.15</v>
      </c>
      <c r="Z2963" s="203">
        <v>4.54</v>
      </c>
      <c r="AA2963" s="203">
        <v>4.06</v>
      </c>
      <c r="AB2963" s="203">
        <v>4.34</v>
      </c>
      <c r="AC2963" s="203">
        <v>4.15</v>
      </c>
      <c r="AD2963" s="203">
        <v>4.08</v>
      </c>
      <c r="AE2963" s="203">
        <v>4.19</v>
      </c>
      <c r="AF2963" s="203">
        <v>4.1</v>
      </c>
      <c r="AG2963" s="179">
        <v>4.86866567181997</v>
      </c>
      <c r="AH2963" s="179">
        <v>5.36414934638572</v>
      </c>
      <c r="AI2963" s="179">
        <v>5.8273188682624</v>
      </c>
      <c r="AJ2963" s="179">
        <v>6.03197516862652</v>
      </c>
      <c r="AK2963" s="179">
        <v>5.54726287829046</v>
      </c>
      <c r="AL2963" s="179">
        <v>4.89020844027935</v>
      </c>
      <c r="AM2963" s="179">
        <v>4.37318199725422</v>
      </c>
      <c r="AN2963" s="179">
        <v>4.67478075568555</v>
      </c>
      <c r="AO2963" s="179">
        <v>4.47012445532144</v>
      </c>
      <c r="AP2963" s="179">
        <v>4.3947247657136</v>
      </c>
      <c r="AQ2963" s="179">
        <v>4.5132099922402</v>
      </c>
      <c r="AR2963" s="179">
        <v>4.41626753417298</v>
      </c>
      <c r="AS2963" s="177">
        <v>0.8</v>
      </c>
      <c r="AT2963" s="180">
        <v>1.12013646066606</v>
      </c>
      <c r="AU2963" s="181">
        <v>2956</v>
      </c>
    </row>
    <row r="2964" customHeight="1" spans="1:47">
      <c r="A2964" s="184" t="s">
        <v>3308</v>
      </c>
      <c r="B2964" s="185" t="s">
        <v>3360</v>
      </c>
      <c r="C2964" s="167" t="s">
        <v>3364</v>
      </c>
      <c r="D2964" s="186">
        <v>0</v>
      </c>
      <c r="E2964" s="186">
        <v>0.65</v>
      </c>
      <c r="F2964" s="186" t="s">
        <v>160</v>
      </c>
      <c r="G2964" s="186" t="s">
        <v>160</v>
      </c>
      <c r="H2964" s="186" t="s">
        <v>160</v>
      </c>
      <c r="I2964" s="186" t="s">
        <v>160</v>
      </c>
      <c r="J2964" s="186" t="s">
        <v>160</v>
      </c>
      <c r="K2964" s="186" t="s">
        <v>160</v>
      </c>
      <c r="L2964" s="171">
        <v>0.3358</v>
      </c>
      <c r="M2964" s="172">
        <v>1069</v>
      </c>
      <c r="N2964" s="173">
        <v>100.13</v>
      </c>
      <c r="O2964" s="173">
        <v>24.45</v>
      </c>
      <c r="Q2964" s="175">
        <v>26.35</v>
      </c>
      <c r="S2964" s="174">
        <f t="shared" si="92"/>
        <v>1.329824</v>
      </c>
      <c r="T2964" s="177">
        <f t="shared" si="93"/>
        <v>-1</v>
      </c>
      <c r="U2964" s="203">
        <v>4.44</v>
      </c>
      <c r="V2964" s="203">
        <v>4.96</v>
      </c>
      <c r="W2964" s="203">
        <v>5.47</v>
      </c>
      <c r="X2964" s="203">
        <v>5.58</v>
      </c>
      <c r="Y2964" s="203">
        <v>5.19</v>
      </c>
      <c r="Z2964" s="203">
        <v>4.6</v>
      </c>
      <c r="AA2964" s="203">
        <v>4.2</v>
      </c>
      <c r="AB2964" s="203">
        <v>4.31</v>
      </c>
      <c r="AC2964" s="203">
        <v>4.03</v>
      </c>
      <c r="AD2964" s="203">
        <v>3.91</v>
      </c>
      <c r="AE2964" s="203">
        <v>4.02</v>
      </c>
      <c r="AF2964" s="203">
        <v>3.98</v>
      </c>
      <c r="AG2964" s="179">
        <v>4.75507471665424</v>
      </c>
      <c r="AH2964" s="179">
        <v>5.31197535914527</v>
      </c>
      <c r="AI2964" s="179">
        <v>5.8581663738961</v>
      </c>
      <c r="AJ2964" s="179">
        <v>5.97597227903843</v>
      </c>
      <c r="AK2964" s="179">
        <v>5.55829679717015</v>
      </c>
      <c r="AL2964" s="179">
        <v>4.92642876049763</v>
      </c>
      <c r="AM2964" s="179">
        <v>4.49804365088914</v>
      </c>
      <c r="AN2964" s="179">
        <v>4.61584955603147</v>
      </c>
      <c r="AO2964" s="179">
        <v>4.31597997930553</v>
      </c>
      <c r="AP2964" s="179">
        <v>4.18746444642299</v>
      </c>
      <c r="AQ2964" s="179">
        <v>4.30527035156532</v>
      </c>
      <c r="AR2964" s="179">
        <v>4.26243184060447</v>
      </c>
      <c r="AS2964" s="177">
        <v>0.8</v>
      </c>
      <c r="AT2964" s="180">
        <v>1.12729052566924</v>
      </c>
      <c r="AU2964" s="181">
        <v>2957</v>
      </c>
    </row>
    <row r="2965" customHeight="1" spans="1:47">
      <c r="A2965" s="184" t="s">
        <v>3308</v>
      </c>
      <c r="B2965" s="185" t="s">
        <v>3360</v>
      </c>
      <c r="C2965" s="167" t="s">
        <v>3365</v>
      </c>
      <c r="D2965" s="186">
        <v>0</v>
      </c>
      <c r="E2965" s="186">
        <v>0.65</v>
      </c>
      <c r="F2965" s="186" t="s">
        <v>160</v>
      </c>
      <c r="G2965" s="186" t="s">
        <v>160</v>
      </c>
      <c r="H2965" s="186" t="s">
        <v>160</v>
      </c>
      <c r="I2965" s="186" t="s">
        <v>160</v>
      </c>
      <c r="J2965" s="186" t="s">
        <v>160</v>
      </c>
      <c r="K2965" s="186" t="s">
        <v>160</v>
      </c>
      <c r="L2965" s="171">
        <v>0.3358</v>
      </c>
      <c r="M2965" s="172">
        <v>1493</v>
      </c>
      <c r="N2965" s="173">
        <v>99.25</v>
      </c>
      <c r="O2965" s="173">
        <v>24.03</v>
      </c>
      <c r="Q2965" s="175">
        <v>26.43</v>
      </c>
      <c r="S2965" s="174">
        <f t="shared" si="92"/>
        <v>1.34024</v>
      </c>
      <c r="T2965" s="177">
        <f t="shared" si="93"/>
        <v>-1</v>
      </c>
      <c r="U2965" s="203">
        <v>4.52</v>
      </c>
      <c r="V2965" s="203">
        <v>4.98</v>
      </c>
      <c r="W2965" s="203">
        <v>5.41</v>
      </c>
      <c r="X2965" s="203">
        <v>5.6</v>
      </c>
      <c r="Y2965" s="203">
        <v>5.15</v>
      </c>
      <c r="Z2965" s="203">
        <v>4.54</v>
      </c>
      <c r="AA2965" s="203">
        <v>4.06</v>
      </c>
      <c r="AB2965" s="203">
        <v>4.34</v>
      </c>
      <c r="AC2965" s="203">
        <v>4.15</v>
      </c>
      <c r="AD2965" s="203">
        <v>4.08</v>
      </c>
      <c r="AE2965" s="203">
        <v>4.19</v>
      </c>
      <c r="AF2965" s="203">
        <v>4.1</v>
      </c>
      <c r="AG2965" s="179">
        <v>4.84551662388826</v>
      </c>
      <c r="AH2965" s="179">
        <v>5.33864442189459</v>
      </c>
      <c r="AI2965" s="179">
        <v>5.79961171133528</v>
      </c>
      <c r="AJ2965" s="179">
        <v>6.00329493225094</v>
      </c>
      <c r="AK2965" s="179">
        <v>5.52088730376649</v>
      </c>
      <c r="AL2965" s="179">
        <v>4.86695696293201</v>
      </c>
      <c r="AM2965" s="179">
        <v>4.35238882588193</v>
      </c>
      <c r="AN2965" s="179">
        <v>4.65255357249448</v>
      </c>
      <c r="AO2965" s="179">
        <v>4.44887035157882</v>
      </c>
      <c r="AP2965" s="179">
        <v>4.37382916492569</v>
      </c>
      <c r="AQ2965" s="179">
        <v>4.49175102966633</v>
      </c>
      <c r="AR2965" s="179">
        <v>4.39526950396944</v>
      </c>
      <c r="AS2965" s="177">
        <v>0.8</v>
      </c>
      <c r="AT2965" s="180">
        <v>1.19657230795126</v>
      </c>
      <c r="AU2965" s="181">
        <v>2958</v>
      </c>
    </row>
    <row r="2966" customHeight="1" spans="1:47">
      <c r="A2966" s="184" t="s">
        <v>3308</v>
      </c>
      <c r="B2966" s="185" t="s">
        <v>3360</v>
      </c>
      <c r="C2966" s="167" t="s">
        <v>3366</v>
      </c>
      <c r="D2966" s="186">
        <v>0</v>
      </c>
      <c r="E2966" s="186">
        <v>0.65</v>
      </c>
      <c r="F2966" s="186" t="s">
        <v>160</v>
      </c>
      <c r="G2966" s="186" t="s">
        <v>160</v>
      </c>
      <c r="H2966" s="186" t="s">
        <v>160</v>
      </c>
      <c r="I2966" s="186" t="s">
        <v>160</v>
      </c>
      <c r="J2966" s="186" t="s">
        <v>160</v>
      </c>
      <c r="K2966" s="186" t="s">
        <v>160</v>
      </c>
      <c r="L2966" s="171">
        <v>0.3358</v>
      </c>
      <c r="M2966" s="172">
        <v>997</v>
      </c>
      <c r="N2966" s="173">
        <v>98.83</v>
      </c>
      <c r="O2966" s="173">
        <v>23.78</v>
      </c>
      <c r="Q2966" s="175">
        <v>26.78</v>
      </c>
      <c r="S2966" s="174">
        <f t="shared" si="92"/>
        <v>1.3426</v>
      </c>
      <c r="T2966" s="177">
        <f t="shared" si="93"/>
        <v>-1</v>
      </c>
      <c r="U2966" s="203">
        <v>4.67</v>
      </c>
      <c r="V2966" s="203">
        <v>5.26</v>
      </c>
      <c r="W2966" s="203">
        <v>5.62</v>
      </c>
      <c r="X2966" s="203">
        <v>5.76</v>
      </c>
      <c r="Y2966" s="203">
        <v>5.21</v>
      </c>
      <c r="Z2966" s="203">
        <v>4.33</v>
      </c>
      <c r="AA2966" s="203">
        <v>3.77</v>
      </c>
      <c r="AB2966" s="203">
        <v>4.09</v>
      </c>
      <c r="AC2966" s="203">
        <v>4.21</v>
      </c>
      <c r="AD2966" s="203">
        <v>4.14</v>
      </c>
      <c r="AE2966" s="203">
        <v>4.11</v>
      </c>
      <c r="AF2966" s="203">
        <v>4.07</v>
      </c>
      <c r="AG2966" s="179">
        <v>5.01713689855504</v>
      </c>
      <c r="AH2966" s="179">
        <v>5.6509935945181</v>
      </c>
      <c r="AI2966" s="179">
        <v>6.03775361239386</v>
      </c>
      <c r="AJ2966" s="179">
        <v>6.18816028601222</v>
      </c>
      <c r="AK2966" s="179">
        <v>5.59727692536869</v>
      </c>
      <c r="AL2966" s="179">
        <v>4.65186354833904</v>
      </c>
      <c r="AM2966" s="179">
        <v>4.05023685386564</v>
      </c>
      <c r="AN2966" s="179">
        <v>4.39402353642187</v>
      </c>
      <c r="AO2966" s="179">
        <v>4.52294354238046</v>
      </c>
      <c r="AP2966" s="179">
        <v>4.44774020557128</v>
      </c>
      <c r="AQ2966" s="179">
        <v>4.41551020408163</v>
      </c>
      <c r="AR2966" s="179">
        <v>4.3725368687621</v>
      </c>
      <c r="AS2966" s="177">
        <v>0.8</v>
      </c>
      <c r="AT2966" s="180">
        <v>1.19657230795126</v>
      </c>
      <c r="AU2966" s="181">
        <v>2959</v>
      </c>
    </row>
    <row r="2967" customHeight="1" spans="1:47">
      <c r="A2967" s="184" t="s">
        <v>3308</v>
      </c>
      <c r="B2967" s="185" t="s">
        <v>3360</v>
      </c>
      <c r="C2967" s="167" t="s">
        <v>3367</v>
      </c>
      <c r="D2967" s="186">
        <v>0</v>
      </c>
      <c r="E2967" s="186">
        <v>0.65</v>
      </c>
      <c r="F2967" s="186" t="s">
        <v>160</v>
      </c>
      <c r="G2967" s="186" t="s">
        <v>160</v>
      </c>
      <c r="H2967" s="186" t="s">
        <v>160</v>
      </c>
      <c r="I2967" s="186" t="s">
        <v>160</v>
      </c>
      <c r="J2967" s="186" t="s">
        <v>160</v>
      </c>
      <c r="K2967" s="186" t="s">
        <v>160</v>
      </c>
      <c r="L2967" s="171">
        <v>0.3358</v>
      </c>
      <c r="M2967" s="172">
        <v>1510</v>
      </c>
      <c r="N2967" s="173">
        <v>100.08</v>
      </c>
      <c r="O2967" s="173">
        <v>23.88</v>
      </c>
      <c r="Q2967" s="175">
        <v>25.78</v>
      </c>
      <c r="S2967" s="174">
        <f t="shared" si="92"/>
        <v>1.33836</v>
      </c>
      <c r="T2967" s="177">
        <f t="shared" si="93"/>
        <v>-1</v>
      </c>
      <c r="U2967" s="203">
        <v>4.62</v>
      </c>
      <c r="V2967" s="203">
        <v>5.21</v>
      </c>
      <c r="W2967" s="203">
        <v>5.52</v>
      </c>
      <c r="X2967" s="203">
        <v>5.72</v>
      </c>
      <c r="Y2967" s="203">
        <v>5.23</v>
      </c>
      <c r="Z2967" s="203">
        <v>4.57</v>
      </c>
      <c r="AA2967" s="203">
        <v>4.14</v>
      </c>
      <c r="AB2967" s="203">
        <v>4.27</v>
      </c>
      <c r="AC2967" s="203">
        <v>4.06</v>
      </c>
      <c r="AD2967" s="203">
        <v>3.87</v>
      </c>
      <c r="AE2967" s="203">
        <v>3.93</v>
      </c>
      <c r="AF2967" s="203">
        <v>3.92</v>
      </c>
      <c r="AG2967" s="179">
        <v>4.93371648883708</v>
      </c>
      <c r="AH2967" s="179">
        <v>5.56377984996563</v>
      </c>
      <c r="AI2967" s="179">
        <v>5.89483009055859</v>
      </c>
      <c r="AJ2967" s="179">
        <v>6.10841089094115</v>
      </c>
      <c r="AK2967" s="179">
        <v>5.58513793000389</v>
      </c>
      <c r="AL2967" s="179">
        <v>4.88032128874145</v>
      </c>
      <c r="AM2967" s="179">
        <v>4.42112256791895</v>
      </c>
      <c r="AN2967" s="179">
        <v>4.55995008816761</v>
      </c>
      <c r="AO2967" s="179">
        <v>4.33569024776592</v>
      </c>
      <c r="AP2967" s="179">
        <v>4.13278848740249</v>
      </c>
      <c r="AQ2967" s="179">
        <v>4.19686272751726</v>
      </c>
      <c r="AR2967" s="179">
        <v>4.18618368749813</v>
      </c>
      <c r="AS2967" s="177">
        <v>0.8</v>
      </c>
      <c r="AT2967" s="180">
        <v>1.20145355302944</v>
      </c>
      <c r="AU2967" s="181">
        <v>2960</v>
      </c>
    </row>
    <row r="2968" customHeight="1" spans="1:47">
      <c r="A2968" s="184" t="s">
        <v>3308</v>
      </c>
      <c r="B2968" s="185" t="s">
        <v>3360</v>
      </c>
      <c r="C2968" s="167" t="s">
        <v>3368</v>
      </c>
      <c r="D2968" s="186">
        <v>0</v>
      </c>
      <c r="E2968" s="186">
        <v>0.65</v>
      </c>
      <c r="F2968" s="186" t="s">
        <v>160</v>
      </c>
      <c r="G2968" s="186" t="s">
        <v>160</v>
      </c>
      <c r="H2968" s="186" t="s">
        <v>160</v>
      </c>
      <c r="I2968" s="186" t="s">
        <v>160</v>
      </c>
      <c r="J2968" s="186" t="s">
        <v>160</v>
      </c>
      <c r="K2968" s="186" t="s">
        <v>160</v>
      </c>
      <c r="L2968" s="171">
        <v>0.3358</v>
      </c>
      <c r="M2968" s="172">
        <v>1107</v>
      </c>
      <c r="N2968" s="173">
        <v>99.4</v>
      </c>
      <c r="O2968" s="173">
        <v>23.55</v>
      </c>
      <c r="Q2968" s="175">
        <v>25.85</v>
      </c>
      <c r="S2968" s="174">
        <f t="shared" si="92"/>
        <v>1.355056</v>
      </c>
      <c r="T2968" s="177">
        <f t="shared" si="93"/>
        <v>-1</v>
      </c>
      <c r="U2968" s="203">
        <v>4.66</v>
      </c>
      <c r="V2968" s="203">
        <v>5.27</v>
      </c>
      <c r="W2968" s="203">
        <v>5.65</v>
      </c>
      <c r="X2968" s="203">
        <v>5.85</v>
      </c>
      <c r="Y2968" s="203">
        <v>5.32</v>
      </c>
      <c r="Z2968" s="203">
        <v>4.46</v>
      </c>
      <c r="AA2968" s="203">
        <v>3.87</v>
      </c>
      <c r="AB2968" s="203">
        <v>4.22</v>
      </c>
      <c r="AC2968" s="203">
        <v>4.24</v>
      </c>
      <c r="AD2968" s="203">
        <v>4.09</v>
      </c>
      <c r="AE2968" s="203">
        <v>4.07</v>
      </c>
      <c r="AF2968" s="203">
        <v>4.05</v>
      </c>
      <c r="AG2968" s="179">
        <v>4.97949427920322</v>
      </c>
      <c r="AH2968" s="179">
        <v>5.63131649171695</v>
      </c>
      <c r="AI2968" s="179">
        <v>6.03736967328288</v>
      </c>
      <c r="AJ2968" s="179">
        <v>6.25108187410705</v>
      </c>
      <c r="AK2968" s="179">
        <v>5.68474454192299</v>
      </c>
      <c r="AL2968" s="179">
        <v>4.76578207837905</v>
      </c>
      <c r="AM2968" s="179">
        <v>4.13533108594774</v>
      </c>
      <c r="AN2968" s="179">
        <v>4.50932743739004</v>
      </c>
      <c r="AO2968" s="179">
        <v>4.53069865747246</v>
      </c>
      <c r="AP2968" s="179">
        <v>4.37041450685433</v>
      </c>
      <c r="AQ2968" s="179">
        <v>4.34904328677191</v>
      </c>
      <c r="AR2968" s="179">
        <v>4.3276720666895</v>
      </c>
      <c r="AS2968" s="177">
        <v>0.8</v>
      </c>
      <c r="AT2968" s="180">
        <v>1.19657230795126</v>
      </c>
      <c r="AU2968" s="181">
        <v>2961</v>
      </c>
    </row>
    <row r="2969" customHeight="1" spans="1:47">
      <c r="A2969" s="184" t="s">
        <v>3308</v>
      </c>
      <c r="B2969" s="185" t="s">
        <v>3360</v>
      </c>
      <c r="C2969" s="167" t="s">
        <v>3369</v>
      </c>
      <c r="D2969" s="186">
        <v>0</v>
      </c>
      <c r="E2969" s="186">
        <v>0.65</v>
      </c>
      <c r="F2969" s="186" t="s">
        <v>160</v>
      </c>
      <c r="G2969" s="186" t="s">
        <v>160</v>
      </c>
      <c r="H2969" s="186" t="s">
        <v>160</v>
      </c>
      <c r="I2969" s="186" t="s">
        <v>160</v>
      </c>
      <c r="J2969" s="186" t="s">
        <v>160</v>
      </c>
      <c r="K2969" s="186" t="s">
        <v>160</v>
      </c>
      <c r="L2969" s="171">
        <v>0.3358</v>
      </c>
      <c r="M2969" s="172">
        <v>1243</v>
      </c>
      <c r="N2969" s="173">
        <v>99.25</v>
      </c>
      <c r="O2969" s="173">
        <v>23.15</v>
      </c>
      <c r="Q2969" s="175">
        <v>25.35</v>
      </c>
      <c r="S2969" s="174">
        <f t="shared" si="92"/>
        <v>1.355056</v>
      </c>
      <c r="T2969" s="177">
        <f t="shared" si="93"/>
        <v>-1</v>
      </c>
      <c r="U2969" s="203">
        <v>4.66</v>
      </c>
      <c r="V2969" s="203">
        <v>5.27</v>
      </c>
      <c r="W2969" s="203">
        <v>5.65</v>
      </c>
      <c r="X2969" s="203">
        <v>5.85</v>
      </c>
      <c r="Y2969" s="203">
        <v>5.32</v>
      </c>
      <c r="Z2969" s="203">
        <v>4.46</v>
      </c>
      <c r="AA2969" s="203">
        <v>3.87</v>
      </c>
      <c r="AB2969" s="203">
        <v>4.22</v>
      </c>
      <c r="AC2969" s="203">
        <v>4.24</v>
      </c>
      <c r="AD2969" s="203">
        <v>4.09</v>
      </c>
      <c r="AE2969" s="203">
        <v>4.07</v>
      </c>
      <c r="AF2969" s="203">
        <v>4.05</v>
      </c>
      <c r="AG2969" s="179">
        <v>4.96359247145506</v>
      </c>
      <c r="AH2969" s="179">
        <v>5.61333311686012</v>
      </c>
      <c r="AI2969" s="179">
        <v>6.0180895844895</v>
      </c>
      <c r="AJ2969" s="179">
        <v>6.23111930429444</v>
      </c>
      <c r="AK2969" s="179">
        <v>5.66659054681135</v>
      </c>
      <c r="AL2969" s="179">
        <v>4.75056275165012</v>
      </c>
      <c r="AM2969" s="179">
        <v>4.12212507822555</v>
      </c>
      <c r="AN2969" s="179">
        <v>4.49492708788419</v>
      </c>
      <c r="AO2969" s="179">
        <v>4.51623005986469</v>
      </c>
      <c r="AP2969" s="179">
        <v>4.35645777001098</v>
      </c>
      <c r="AQ2969" s="179">
        <v>4.33515479803049</v>
      </c>
      <c r="AR2969" s="179">
        <v>4.31385182604999</v>
      </c>
      <c r="AS2969" s="177">
        <v>0.8</v>
      </c>
      <c r="AT2969" s="180">
        <v>1.18424487168232</v>
      </c>
      <c r="AU2969" s="181">
        <v>2962</v>
      </c>
    </row>
    <row r="2970" customHeight="1" spans="1:47">
      <c r="A2970" s="184" t="s">
        <v>3308</v>
      </c>
      <c r="B2970" s="185" t="s">
        <v>3370</v>
      </c>
      <c r="C2970" s="167" t="s">
        <v>3371</v>
      </c>
      <c r="D2970" s="186">
        <v>0</v>
      </c>
      <c r="E2970" s="186">
        <v>0.65</v>
      </c>
      <c r="F2970" s="186" t="s">
        <v>160</v>
      </c>
      <c r="G2970" s="186" t="s">
        <v>160</v>
      </c>
      <c r="H2970" s="186" t="s">
        <v>160</v>
      </c>
      <c r="I2970" s="186" t="s">
        <v>160</v>
      </c>
      <c r="J2970" s="186" t="s">
        <v>160</v>
      </c>
      <c r="K2970" s="186" t="s">
        <v>160</v>
      </c>
      <c r="L2970" s="171">
        <v>0.3358</v>
      </c>
      <c r="M2970" s="172">
        <v>778</v>
      </c>
      <c r="N2970" s="173">
        <v>97.85</v>
      </c>
      <c r="O2970" s="173">
        <v>24.02</v>
      </c>
      <c r="Q2970" s="175">
        <v>27.62</v>
      </c>
      <c r="S2970" s="174">
        <f t="shared" si="92"/>
        <v>1.332616</v>
      </c>
      <c r="T2970" s="177">
        <f t="shared" si="93"/>
        <v>-1</v>
      </c>
      <c r="U2970" s="203">
        <v>4.6</v>
      </c>
      <c r="V2970" s="203">
        <v>5.13</v>
      </c>
      <c r="W2970" s="203">
        <v>5.64</v>
      </c>
      <c r="X2970" s="203">
        <v>5.81</v>
      </c>
      <c r="Y2970" s="203">
        <v>5.25</v>
      </c>
      <c r="Z2970" s="203">
        <v>4.27</v>
      </c>
      <c r="AA2970" s="203">
        <v>3.64</v>
      </c>
      <c r="AB2970" s="203">
        <v>3.81</v>
      </c>
      <c r="AC2970" s="203">
        <v>3.86</v>
      </c>
      <c r="AD2970" s="203">
        <v>4.25</v>
      </c>
      <c r="AE2970" s="203">
        <v>4.32</v>
      </c>
      <c r="AF2970" s="203">
        <v>4.24</v>
      </c>
      <c r="AG2970" s="179">
        <v>4.97009431073918</v>
      </c>
      <c r="AH2970" s="179">
        <v>5.54273561175913</v>
      </c>
      <c r="AI2970" s="179">
        <v>6.09376780708021</v>
      </c>
      <c r="AJ2970" s="179">
        <v>6.27744520552057</v>
      </c>
      <c r="AK2970" s="179">
        <v>5.67239024595232</v>
      </c>
      <c r="AL2970" s="179">
        <v>4.61354406670789</v>
      </c>
      <c r="AM2970" s="179">
        <v>3.93285723719361</v>
      </c>
      <c r="AN2970" s="179">
        <v>4.11653463563397</v>
      </c>
      <c r="AO2970" s="179">
        <v>4.17055739988114</v>
      </c>
      <c r="AP2970" s="179">
        <v>4.59193496100902</v>
      </c>
      <c r="AQ2970" s="179">
        <v>4.66756683095505</v>
      </c>
      <c r="AR2970" s="179">
        <v>4.58113040815959</v>
      </c>
      <c r="AS2970" s="177">
        <v>0.8</v>
      </c>
      <c r="AT2970" s="180">
        <v>1.1866678371814</v>
      </c>
      <c r="AU2970" s="181">
        <v>2963</v>
      </c>
    </row>
    <row r="2971" customHeight="1" spans="1:47">
      <c r="A2971" s="184" t="s">
        <v>3308</v>
      </c>
      <c r="B2971" s="185" t="s">
        <v>3370</v>
      </c>
      <c r="C2971" s="167" t="s">
        <v>3372</v>
      </c>
      <c r="D2971" s="186">
        <v>0</v>
      </c>
      <c r="E2971" s="186">
        <v>0.65</v>
      </c>
      <c r="F2971" s="186" t="s">
        <v>160</v>
      </c>
      <c r="G2971" s="186" t="s">
        <v>160</v>
      </c>
      <c r="H2971" s="186" t="s">
        <v>160</v>
      </c>
      <c r="I2971" s="186" t="s">
        <v>160</v>
      </c>
      <c r="J2971" s="186" t="s">
        <v>160</v>
      </c>
      <c r="K2971" s="186" t="s">
        <v>160</v>
      </c>
      <c r="L2971" s="171">
        <v>0.3358</v>
      </c>
      <c r="M2971" s="172">
        <v>28</v>
      </c>
      <c r="N2971" s="173">
        <v>98.58</v>
      </c>
      <c r="O2971" s="173">
        <v>24.43</v>
      </c>
      <c r="Q2971" s="175">
        <v>27.53</v>
      </c>
      <c r="S2971" s="174">
        <f t="shared" si="92"/>
        <v>1.323976</v>
      </c>
      <c r="T2971" s="177">
        <f t="shared" si="93"/>
        <v>-1</v>
      </c>
      <c r="U2971" s="203">
        <v>4.51</v>
      </c>
      <c r="V2971" s="203">
        <v>5.01</v>
      </c>
      <c r="W2971" s="203">
        <v>5.48</v>
      </c>
      <c r="X2971" s="203">
        <v>5.69</v>
      </c>
      <c r="Y2971" s="203">
        <v>5.08</v>
      </c>
      <c r="Z2971" s="203">
        <v>4.29</v>
      </c>
      <c r="AA2971" s="203">
        <v>3.78</v>
      </c>
      <c r="AB2971" s="203">
        <v>4.11</v>
      </c>
      <c r="AC2971" s="203">
        <v>4.08</v>
      </c>
      <c r="AD2971" s="203">
        <v>4.11</v>
      </c>
      <c r="AE2971" s="203">
        <v>4.2</v>
      </c>
      <c r="AF2971" s="203">
        <v>4.12</v>
      </c>
      <c r="AG2971" s="179">
        <v>4.86737288289213</v>
      </c>
      <c r="AH2971" s="179">
        <v>5.40699293642785</v>
      </c>
      <c r="AI2971" s="179">
        <v>5.91423578675142</v>
      </c>
      <c r="AJ2971" s="179">
        <v>6.14087620923642</v>
      </c>
      <c r="AK2971" s="179">
        <v>5.48253974392285</v>
      </c>
      <c r="AL2971" s="179">
        <v>4.62994005933642</v>
      </c>
      <c r="AM2971" s="179">
        <v>4.07952760472999</v>
      </c>
      <c r="AN2971" s="179">
        <v>4.43567684006356</v>
      </c>
      <c r="AO2971" s="179">
        <v>4.40329963685142</v>
      </c>
      <c r="AP2971" s="179">
        <v>4.43567684006356</v>
      </c>
      <c r="AQ2971" s="179">
        <v>4.53280844969999</v>
      </c>
      <c r="AR2971" s="179">
        <v>4.44646924113428</v>
      </c>
      <c r="AS2971" s="177">
        <v>0.8</v>
      </c>
      <c r="AT2971" s="180">
        <v>1.18961425549494</v>
      </c>
      <c r="AU2971" s="181">
        <v>2964</v>
      </c>
    </row>
    <row r="2972" customHeight="1" spans="1:47">
      <c r="A2972" s="184" t="s">
        <v>3308</v>
      </c>
      <c r="B2972" s="185" t="s">
        <v>3370</v>
      </c>
      <c r="C2972" s="167" t="s">
        <v>3373</v>
      </c>
      <c r="D2972" s="186">
        <v>0</v>
      </c>
      <c r="E2972" s="186">
        <v>0.65</v>
      </c>
      <c r="F2972" s="186" t="s">
        <v>160</v>
      </c>
      <c r="G2972" s="186" t="s">
        <v>160</v>
      </c>
      <c r="H2972" s="186" t="s">
        <v>160</v>
      </c>
      <c r="I2972" s="186" t="s">
        <v>160</v>
      </c>
      <c r="J2972" s="186" t="s">
        <v>160</v>
      </c>
      <c r="K2972" s="186" t="s">
        <v>160</v>
      </c>
      <c r="L2972" s="171">
        <v>0.3358</v>
      </c>
      <c r="M2972" s="172">
        <v>1067</v>
      </c>
      <c r="N2972" s="173">
        <v>98.3</v>
      </c>
      <c r="O2972" s="173">
        <v>24.82</v>
      </c>
      <c r="Q2972" s="175">
        <v>28.02</v>
      </c>
      <c r="S2972" s="174">
        <f t="shared" si="92"/>
        <v>1.323976</v>
      </c>
      <c r="T2972" s="177">
        <f t="shared" si="93"/>
        <v>-1</v>
      </c>
      <c r="U2972" s="203">
        <v>4.51</v>
      </c>
      <c r="V2972" s="203">
        <v>5.01</v>
      </c>
      <c r="W2972" s="203">
        <v>5.48</v>
      </c>
      <c r="X2972" s="203">
        <v>5.69</v>
      </c>
      <c r="Y2972" s="203">
        <v>5.08</v>
      </c>
      <c r="Z2972" s="203">
        <v>4.29</v>
      </c>
      <c r="AA2972" s="203">
        <v>3.78</v>
      </c>
      <c r="AB2972" s="203">
        <v>4.11</v>
      </c>
      <c r="AC2972" s="203">
        <v>4.08</v>
      </c>
      <c r="AD2972" s="203">
        <v>4.11</v>
      </c>
      <c r="AE2972" s="203">
        <v>4.2</v>
      </c>
      <c r="AF2972" s="203">
        <v>4.12</v>
      </c>
      <c r="AG2972" s="179">
        <v>4.88410514994229</v>
      </c>
      <c r="AH2972" s="179">
        <v>5.42558022199798</v>
      </c>
      <c r="AI2972" s="179">
        <v>5.93456678973033</v>
      </c>
      <c r="AJ2972" s="179">
        <v>6.16198631999371</v>
      </c>
      <c r="AK2972" s="179">
        <v>5.50138673208578</v>
      </c>
      <c r="AL2972" s="179">
        <v>4.64585611823779</v>
      </c>
      <c r="AM2972" s="179">
        <v>4.09355154474099</v>
      </c>
      <c r="AN2972" s="179">
        <v>4.45092509229775</v>
      </c>
      <c r="AO2972" s="179">
        <v>4.4184365879744</v>
      </c>
      <c r="AP2972" s="179">
        <v>4.45092509229775</v>
      </c>
      <c r="AQ2972" s="179">
        <v>4.54839060526777</v>
      </c>
      <c r="AR2972" s="179">
        <v>4.46175459373886</v>
      </c>
      <c r="AS2972" s="177">
        <v>0.8</v>
      </c>
      <c r="AT2972" s="180">
        <v>1.18765448006841</v>
      </c>
      <c r="AU2972" s="181">
        <v>2965</v>
      </c>
    </row>
    <row r="2973" customHeight="1" spans="1:47">
      <c r="A2973" s="184" t="s">
        <v>3308</v>
      </c>
      <c r="B2973" s="185" t="s">
        <v>3370</v>
      </c>
      <c r="C2973" s="167" t="s">
        <v>3374</v>
      </c>
      <c r="D2973" s="186">
        <v>0</v>
      </c>
      <c r="E2973" s="186">
        <v>0.65</v>
      </c>
      <c r="F2973" s="186" t="s">
        <v>160</v>
      </c>
      <c r="G2973" s="186" t="s">
        <v>160</v>
      </c>
      <c r="H2973" s="186" t="s">
        <v>160</v>
      </c>
      <c r="I2973" s="186" t="s">
        <v>160</v>
      </c>
      <c r="J2973" s="186" t="s">
        <v>160</v>
      </c>
      <c r="K2973" s="186" t="s">
        <v>160</v>
      </c>
      <c r="L2973" s="171">
        <v>0.3358</v>
      </c>
      <c r="M2973" s="172">
        <v>820</v>
      </c>
      <c r="N2973" s="173">
        <v>97.93</v>
      </c>
      <c r="O2973" s="173">
        <v>24.72</v>
      </c>
      <c r="Q2973" s="175">
        <v>28.52</v>
      </c>
      <c r="S2973" s="174">
        <f t="shared" si="92"/>
        <v>1.332616</v>
      </c>
      <c r="T2973" s="177">
        <f t="shared" si="93"/>
        <v>-1</v>
      </c>
      <c r="U2973" s="203">
        <v>4.6</v>
      </c>
      <c r="V2973" s="203">
        <v>5.13</v>
      </c>
      <c r="W2973" s="203">
        <v>5.64</v>
      </c>
      <c r="X2973" s="203">
        <v>5.81</v>
      </c>
      <c r="Y2973" s="203">
        <v>5.25</v>
      </c>
      <c r="Z2973" s="203">
        <v>4.27</v>
      </c>
      <c r="AA2973" s="203">
        <v>3.64</v>
      </c>
      <c r="AB2973" s="203">
        <v>3.81</v>
      </c>
      <c r="AC2973" s="203">
        <v>3.86</v>
      </c>
      <c r="AD2973" s="203">
        <v>4.25</v>
      </c>
      <c r="AE2973" s="203">
        <v>4.32</v>
      </c>
      <c r="AF2973" s="203">
        <v>4.24</v>
      </c>
      <c r="AG2973" s="179">
        <v>5.00190662576466</v>
      </c>
      <c r="AH2973" s="179">
        <v>5.5782132587332</v>
      </c>
      <c r="AI2973" s="179">
        <v>6.13277247158971</v>
      </c>
      <c r="AJ2973" s="179">
        <v>6.31762554254189</v>
      </c>
      <c r="AK2973" s="179">
        <v>5.70869777940532</v>
      </c>
      <c r="AL2973" s="179">
        <v>4.64307419391633</v>
      </c>
      <c r="AM2973" s="179">
        <v>3.95803046038769</v>
      </c>
      <c r="AN2973" s="179">
        <v>4.14288353133986</v>
      </c>
      <c r="AO2973" s="179">
        <v>4.19725208161991</v>
      </c>
      <c r="AP2973" s="179">
        <v>4.62132677380431</v>
      </c>
      <c r="AQ2973" s="179">
        <v>4.69744274419638</v>
      </c>
      <c r="AR2973" s="179">
        <v>4.6104530637483</v>
      </c>
      <c r="AS2973" s="177">
        <v>0.8</v>
      </c>
      <c r="AT2973" s="180">
        <v>1.12287071575753</v>
      </c>
      <c r="AU2973" s="181">
        <v>2966</v>
      </c>
    </row>
    <row r="2974" customHeight="1" spans="1:47">
      <c r="A2974" s="184" t="s">
        <v>3308</v>
      </c>
      <c r="B2974" s="185" t="s">
        <v>3370</v>
      </c>
      <c r="C2974" s="167" t="s">
        <v>3375</v>
      </c>
      <c r="D2974" s="186">
        <v>0</v>
      </c>
      <c r="E2974" s="186">
        <v>0.65</v>
      </c>
      <c r="F2974" s="186" t="s">
        <v>160</v>
      </c>
      <c r="G2974" s="186" t="s">
        <v>160</v>
      </c>
      <c r="H2974" s="186" t="s">
        <v>160</v>
      </c>
      <c r="I2974" s="186" t="s">
        <v>160</v>
      </c>
      <c r="J2974" s="186" t="s">
        <v>160</v>
      </c>
      <c r="K2974" s="186" t="s">
        <v>160</v>
      </c>
      <c r="L2974" s="171">
        <v>0.3358</v>
      </c>
      <c r="M2974" s="172">
        <v>965</v>
      </c>
      <c r="N2974" s="173">
        <v>97.8</v>
      </c>
      <c r="O2974" s="173">
        <v>24.2</v>
      </c>
      <c r="Q2974" s="175">
        <v>27.9</v>
      </c>
      <c r="S2974" s="174">
        <f t="shared" si="92"/>
        <v>1.332616</v>
      </c>
      <c r="T2974" s="177">
        <f t="shared" si="93"/>
        <v>-1</v>
      </c>
      <c r="U2974" s="203">
        <v>4.6</v>
      </c>
      <c r="V2974" s="203">
        <v>5.13</v>
      </c>
      <c r="W2974" s="203">
        <v>5.64</v>
      </c>
      <c r="X2974" s="203">
        <v>5.81</v>
      </c>
      <c r="Y2974" s="203">
        <v>5.25</v>
      </c>
      <c r="Z2974" s="203">
        <v>4.27</v>
      </c>
      <c r="AA2974" s="203">
        <v>3.64</v>
      </c>
      <c r="AB2974" s="203">
        <v>3.81</v>
      </c>
      <c r="AC2974" s="203">
        <v>3.86</v>
      </c>
      <c r="AD2974" s="203">
        <v>4.25</v>
      </c>
      <c r="AE2974" s="203">
        <v>4.32</v>
      </c>
      <c r="AF2974" s="203">
        <v>4.24</v>
      </c>
      <c r="AG2974" s="179">
        <v>4.97837876777706</v>
      </c>
      <c r="AH2974" s="179">
        <v>5.55197458232529</v>
      </c>
      <c r="AI2974" s="179">
        <v>6.10392527179623</v>
      </c>
      <c r="AJ2974" s="179">
        <v>6.28790883495321</v>
      </c>
      <c r="AK2974" s="179">
        <v>5.68184533278904</v>
      </c>
      <c r="AL2974" s="179">
        <v>4.62123420400175</v>
      </c>
      <c r="AM2974" s="179">
        <v>3.93941276406707</v>
      </c>
      <c r="AN2974" s="179">
        <v>4.12339632722405</v>
      </c>
      <c r="AO2974" s="179">
        <v>4.17750913991728</v>
      </c>
      <c r="AP2974" s="179">
        <v>4.59958907892446</v>
      </c>
      <c r="AQ2974" s="179">
        <v>4.67534701669498</v>
      </c>
      <c r="AR2974" s="179">
        <v>4.58876651638582</v>
      </c>
      <c r="AS2974" s="177">
        <v>0.8</v>
      </c>
      <c r="AT2974" s="180">
        <v>1.12287071575753</v>
      </c>
      <c r="AU2974" s="181">
        <v>2967</v>
      </c>
    </row>
    <row r="2975" customHeight="1" spans="1:47">
      <c r="A2975" s="184" t="s">
        <v>3308</v>
      </c>
      <c r="B2975" s="185" t="s">
        <v>3376</v>
      </c>
      <c r="C2975" s="167" t="s">
        <v>3377</v>
      </c>
      <c r="D2975" s="186">
        <v>0</v>
      </c>
      <c r="E2975" s="186">
        <v>0.65</v>
      </c>
      <c r="F2975" s="186" t="s">
        <v>160</v>
      </c>
      <c r="G2975" s="186" t="s">
        <v>160</v>
      </c>
      <c r="H2975" s="186" t="s">
        <v>160</v>
      </c>
      <c r="I2975" s="186" t="s">
        <v>160</v>
      </c>
      <c r="J2975" s="186" t="s">
        <v>160</v>
      </c>
      <c r="K2975" s="186" t="s">
        <v>160</v>
      </c>
      <c r="L2975" s="171">
        <v>0.3358</v>
      </c>
      <c r="M2975" s="172">
        <v>844</v>
      </c>
      <c r="N2975" s="173">
        <v>98.85</v>
      </c>
      <c r="O2975" s="173">
        <v>25.85</v>
      </c>
      <c r="Q2975" s="175">
        <v>29.55</v>
      </c>
      <c r="S2975" s="174">
        <f t="shared" si="92"/>
        <v>1.286456</v>
      </c>
      <c r="T2975" s="177">
        <f t="shared" si="93"/>
        <v>-1</v>
      </c>
      <c r="U2975" s="203">
        <v>4.4</v>
      </c>
      <c r="V2975" s="203">
        <v>4.68</v>
      </c>
      <c r="W2975" s="203">
        <v>5.22</v>
      </c>
      <c r="X2975" s="203">
        <v>5.41</v>
      </c>
      <c r="Y2975" s="203">
        <v>4.85</v>
      </c>
      <c r="Z2975" s="203">
        <v>4.16</v>
      </c>
      <c r="AA2975" s="203">
        <v>3.75</v>
      </c>
      <c r="AB2975" s="203">
        <v>3.99</v>
      </c>
      <c r="AC2975" s="203">
        <v>3.9</v>
      </c>
      <c r="AD2975" s="203">
        <v>4.08</v>
      </c>
      <c r="AE2975" s="203">
        <v>4.32</v>
      </c>
      <c r="AF2975" s="203">
        <v>4.14</v>
      </c>
      <c r="AG2975" s="179">
        <v>4.813603885403</v>
      </c>
      <c r="AH2975" s="179">
        <v>5.11992413265592</v>
      </c>
      <c r="AI2975" s="179">
        <v>5.71068460950083</v>
      </c>
      <c r="AJ2975" s="179">
        <v>5.9185447772796</v>
      </c>
      <c r="AK2975" s="179">
        <v>5.30590428277376</v>
      </c>
      <c r="AL2975" s="179">
        <v>4.55104367347193</v>
      </c>
      <c r="AM2975" s="179">
        <v>4.10250331142301</v>
      </c>
      <c r="AN2975" s="179">
        <v>4.36506352335408</v>
      </c>
      <c r="AO2975" s="179">
        <v>4.26660344387993</v>
      </c>
      <c r="AP2975" s="179">
        <v>4.46352360282824</v>
      </c>
      <c r="AQ2975" s="179">
        <v>4.72608381475931</v>
      </c>
      <c r="AR2975" s="179">
        <v>4.529163655811</v>
      </c>
      <c r="AS2975" s="177">
        <v>0.8</v>
      </c>
      <c r="AT2975" s="180">
        <v>1.13133248324424</v>
      </c>
      <c r="AU2975" s="181">
        <v>2968</v>
      </c>
    </row>
    <row r="2976" customHeight="1" spans="1:47">
      <c r="A2976" s="184" t="s">
        <v>3308</v>
      </c>
      <c r="B2976" s="185" t="s">
        <v>3376</v>
      </c>
      <c r="C2976" s="167" t="s">
        <v>3378</v>
      </c>
      <c r="D2976" s="186">
        <v>0</v>
      </c>
      <c r="E2976" s="186">
        <v>0.65</v>
      </c>
      <c r="F2976" s="186" t="s">
        <v>160</v>
      </c>
      <c r="G2976" s="186" t="s">
        <v>160</v>
      </c>
      <c r="H2976" s="186" t="s">
        <v>160</v>
      </c>
      <c r="I2976" s="186" t="s">
        <v>160</v>
      </c>
      <c r="J2976" s="186" t="s">
        <v>160</v>
      </c>
      <c r="K2976" s="186" t="s">
        <v>160</v>
      </c>
      <c r="L2976" s="171">
        <v>0.3358</v>
      </c>
      <c r="M2976" s="172">
        <v>1210</v>
      </c>
      <c r="N2976" s="173">
        <v>98.87</v>
      </c>
      <c r="O2976" s="173">
        <v>26.9</v>
      </c>
      <c r="Q2976" s="175">
        <v>29.8</v>
      </c>
      <c r="S2976" s="174">
        <f t="shared" si="92"/>
        <v>1.233048</v>
      </c>
      <c r="T2976" s="177">
        <f t="shared" si="93"/>
        <v>-1</v>
      </c>
      <c r="U2976" s="203">
        <v>4.02</v>
      </c>
      <c r="V2976" s="203">
        <v>4.24</v>
      </c>
      <c r="W2976" s="203">
        <v>4.46</v>
      </c>
      <c r="X2976" s="203">
        <v>4.58</v>
      </c>
      <c r="Y2976" s="203">
        <v>4.62</v>
      </c>
      <c r="Z2976" s="203">
        <v>4.29</v>
      </c>
      <c r="AA2976" s="203">
        <v>4.02</v>
      </c>
      <c r="AB2976" s="203">
        <v>4.19</v>
      </c>
      <c r="AC2976" s="203">
        <v>3.94</v>
      </c>
      <c r="AD2976" s="203">
        <v>4.06</v>
      </c>
      <c r="AE2976" s="203">
        <v>4.24</v>
      </c>
      <c r="AF2976" s="203">
        <v>4.02</v>
      </c>
      <c r="AG2976" s="179">
        <v>4.40079296183117</v>
      </c>
      <c r="AH2976" s="179">
        <v>4.64163237765278</v>
      </c>
      <c r="AI2976" s="179">
        <v>4.88247179347438</v>
      </c>
      <c r="AJ2976" s="179">
        <v>5.01383874755889</v>
      </c>
      <c r="AK2976" s="179">
        <v>5.05762773225373</v>
      </c>
      <c r="AL2976" s="179">
        <v>4.69636860852132</v>
      </c>
      <c r="AM2976" s="179">
        <v>4.40079296183117</v>
      </c>
      <c r="AN2976" s="179">
        <v>4.58689614678423</v>
      </c>
      <c r="AO2976" s="179">
        <v>4.31321499244149</v>
      </c>
      <c r="AP2976" s="179">
        <v>4.44458194652601</v>
      </c>
      <c r="AQ2976" s="179">
        <v>4.64163237765278</v>
      </c>
      <c r="AR2976" s="179">
        <v>4.40079296183117</v>
      </c>
      <c r="AS2976" s="177">
        <v>0.8</v>
      </c>
      <c r="AT2976" s="180">
        <v>1.14068555707008</v>
      </c>
      <c r="AU2976" s="181">
        <v>2969</v>
      </c>
    </row>
    <row r="2977" customHeight="1" spans="1:47">
      <c r="A2977" s="184" t="s">
        <v>3308</v>
      </c>
      <c r="B2977" s="185" t="s">
        <v>3376</v>
      </c>
      <c r="C2977" s="167" t="s">
        <v>3379</v>
      </c>
      <c r="D2977" s="186">
        <v>0</v>
      </c>
      <c r="E2977" s="186">
        <v>0.65</v>
      </c>
      <c r="F2977" s="186" t="s">
        <v>160</v>
      </c>
      <c r="G2977" s="186" t="s">
        <v>160</v>
      </c>
      <c r="H2977" s="186" t="s">
        <v>160</v>
      </c>
      <c r="I2977" s="186" t="s">
        <v>160</v>
      </c>
      <c r="J2977" s="186" t="s">
        <v>160</v>
      </c>
      <c r="K2977" s="186" t="s">
        <v>160</v>
      </c>
      <c r="L2977" s="171">
        <v>0.3358</v>
      </c>
      <c r="M2977" s="172">
        <v>1493</v>
      </c>
      <c r="N2977" s="173">
        <v>98.67</v>
      </c>
      <c r="O2977" s="173">
        <v>27.73</v>
      </c>
      <c r="Q2977" s="175">
        <v>28.43</v>
      </c>
      <c r="S2977" s="174">
        <f t="shared" si="92"/>
        <v>1.173768</v>
      </c>
      <c r="T2977" s="177">
        <f t="shared" si="93"/>
        <v>-1</v>
      </c>
      <c r="U2977" s="203">
        <v>3.51</v>
      </c>
      <c r="V2977" s="203">
        <v>3.72</v>
      </c>
      <c r="W2977" s="203">
        <v>3.75</v>
      </c>
      <c r="X2977" s="203">
        <v>4.04</v>
      </c>
      <c r="Y2977" s="203">
        <v>4.55</v>
      </c>
      <c r="Z2977" s="203">
        <v>4.62</v>
      </c>
      <c r="AA2977" s="203">
        <v>4.38</v>
      </c>
      <c r="AB2977" s="203">
        <v>4.31</v>
      </c>
      <c r="AC2977" s="203">
        <v>3.8</v>
      </c>
      <c r="AD2977" s="203">
        <v>3.83</v>
      </c>
      <c r="AE2977" s="203">
        <v>3.99</v>
      </c>
      <c r="AF2977" s="203">
        <v>3.72</v>
      </c>
      <c r="AG2977" s="179">
        <v>3.8002093769808</v>
      </c>
      <c r="AH2977" s="179">
        <v>4.02757233115914</v>
      </c>
      <c r="AI2977" s="179">
        <v>4.06005275318462</v>
      </c>
      <c r="AJ2977" s="179">
        <v>4.37403016609756</v>
      </c>
      <c r="AK2977" s="179">
        <v>4.92619734053067</v>
      </c>
      <c r="AL2977" s="179">
        <v>5.00198499192345</v>
      </c>
      <c r="AM2977" s="179">
        <v>4.74214161571963</v>
      </c>
      <c r="AN2977" s="179">
        <v>4.66635396432685</v>
      </c>
      <c r="AO2977" s="179">
        <v>4.11418678989374</v>
      </c>
      <c r="AP2977" s="179">
        <v>4.14666721191922</v>
      </c>
      <c r="AQ2977" s="179">
        <v>4.31989612938843</v>
      </c>
      <c r="AR2977" s="179">
        <v>4.02757233115914</v>
      </c>
      <c r="AS2977" s="177">
        <v>0.8</v>
      </c>
      <c r="AT2977" s="180">
        <v>1.13863780551385</v>
      </c>
      <c r="AU2977" s="181">
        <v>2970</v>
      </c>
    </row>
    <row r="2978" customHeight="1" spans="1:47">
      <c r="A2978" s="184" t="s">
        <v>3308</v>
      </c>
      <c r="B2978" s="185" t="s">
        <v>3376</v>
      </c>
      <c r="C2978" s="167" t="s">
        <v>3380</v>
      </c>
      <c r="D2978" s="186">
        <v>0</v>
      </c>
      <c r="E2978" s="186">
        <v>0.65</v>
      </c>
      <c r="F2978" s="186" t="s">
        <v>160</v>
      </c>
      <c r="G2978" s="186" t="s">
        <v>160</v>
      </c>
      <c r="H2978" s="186" t="s">
        <v>160</v>
      </c>
      <c r="I2978" s="186" t="s">
        <v>160</v>
      </c>
      <c r="J2978" s="186" t="s">
        <v>160</v>
      </c>
      <c r="K2978" s="186" t="s">
        <v>160</v>
      </c>
      <c r="L2978" s="171">
        <v>0.3358</v>
      </c>
      <c r="M2978" s="172">
        <v>2432</v>
      </c>
      <c r="N2978" s="173">
        <v>99.42</v>
      </c>
      <c r="O2978" s="173">
        <v>26.45</v>
      </c>
      <c r="Q2978" s="175">
        <v>29.05</v>
      </c>
      <c r="S2978" s="174">
        <f t="shared" si="92"/>
        <v>1.300968</v>
      </c>
      <c r="T2978" s="177">
        <f t="shared" si="93"/>
        <v>-1</v>
      </c>
      <c r="U2978" s="203">
        <v>4.21</v>
      </c>
      <c r="V2978" s="203">
        <v>4.47</v>
      </c>
      <c r="W2978" s="203">
        <v>4.59</v>
      </c>
      <c r="X2978" s="203">
        <v>4.74</v>
      </c>
      <c r="Y2978" s="203">
        <v>4.9</v>
      </c>
      <c r="Z2978" s="203">
        <v>4.87</v>
      </c>
      <c r="AA2978" s="203">
        <v>4.58</v>
      </c>
      <c r="AB2978" s="203">
        <v>4.42</v>
      </c>
      <c r="AC2978" s="203">
        <v>3.98</v>
      </c>
      <c r="AD2978" s="203">
        <v>4.12</v>
      </c>
      <c r="AE2978" s="203">
        <v>4.36</v>
      </c>
      <c r="AF2978" s="203">
        <v>4.23</v>
      </c>
      <c r="AG2978" s="179">
        <v>4.59024904532625</v>
      </c>
      <c r="AH2978" s="179">
        <v>4.87373235928939</v>
      </c>
      <c r="AI2978" s="179">
        <v>5.00457081188776</v>
      </c>
      <c r="AJ2978" s="179">
        <v>5.16811887763573</v>
      </c>
      <c r="AK2978" s="179">
        <v>5.34257014776689</v>
      </c>
      <c r="AL2978" s="179">
        <v>5.3098605346173</v>
      </c>
      <c r="AM2978" s="179">
        <v>4.99366760750457</v>
      </c>
      <c r="AN2978" s="179">
        <v>4.8192163373734</v>
      </c>
      <c r="AO2978" s="179">
        <v>4.3394753445127</v>
      </c>
      <c r="AP2978" s="179">
        <v>4.49212020587747</v>
      </c>
      <c r="AQ2978" s="179">
        <v>4.75379711107422</v>
      </c>
      <c r="AR2978" s="179">
        <v>4.61205545409264</v>
      </c>
      <c r="AS2978" s="177">
        <v>0.8</v>
      </c>
      <c r="AT2978" s="180">
        <v>1.11939043128113</v>
      </c>
      <c r="AU2978" s="181">
        <v>2971</v>
      </c>
    </row>
    <row r="2979" customHeight="1" spans="1:47">
      <c r="A2979" s="184" t="s">
        <v>3308</v>
      </c>
      <c r="B2979" s="185" t="s">
        <v>3381</v>
      </c>
      <c r="C2979" s="167" t="s">
        <v>3382</v>
      </c>
      <c r="D2979" s="186">
        <v>0</v>
      </c>
      <c r="E2979" s="186">
        <v>0.65</v>
      </c>
      <c r="F2979" s="186" t="s">
        <v>160</v>
      </c>
      <c r="G2979" s="186" t="s">
        <v>160</v>
      </c>
      <c r="H2979" s="186" t="s">
        <v>160</v>
      </c>
      <c r="I2979" s="186" t="s">
        <v>160</v>
      </c>
      <c r="J2979" s="186" t="s">
        <v>160</v>
      </c>
      <c r="K2979" s="186" t="s">
        <v>160</v>
      </c>
      <c r="L2979" s="171">
        <v>0.3358</v>
      </c>
      <c r="M2979" s="172">
        <v>3282</v>
      </c>
      <c r="N2979" s="173">
        <v>99.7</v>
      </c>
      <c r="O2979" s="173">
        <v>27.83</v>
      </c>
      <c r="Q2979" s="175">
        <v>29.53</v>
      </c>
      <c r="S2979" s="174">
        <f t="shared" si="92"/>
        <v>1.290232</v>
      </c>
      <c r="T2979" s="177">
        <f t="shared" si="93"/>
        <v>-1</v>
      </c>
      <c r="U2979" s="203">
        <v>3.93</v>
      </c>
      <c r="V2979" s="203">
        <v>4.17</v>
      </c>
      <c r="W2979" s="203">
        <v>4.21</v>
      </c>
      <c r="X2979" s="203">
        <v>4.63</v>
      </c>
      <c r="Y2979" s="203">
        <v>5.11</v>
      </c>
      <c r="Z2979" s="203">
        <v>5.03</v>
      </c>
      <c r="AA2979" s="203">
        <v>4.77</v>
      </c>
      <c r="AB2979" s="203">
        <v>4.6</v>
      </c>
      <c r="AC2979" s="203">
        <v>4.09</v>
      </c>
      <c r="AD2979" s="203">
        <v>4.14</v>
      </c>
      <c r="AE2979" s="203">
        <v>4.26</v>
      </c>
      <c r="AF2979" s="203">
        <v>4.07</v>
      </c>
      <c r="AG2979" s="179">
        <v>4.29929265434433</v>
      </c>
      <c r="AH2979" s="179">
        <v>4.5618448775104</v>
      </c>
      <c r="AI2979" s="179">
        <v>4.60560358137141</v>
      </c>
      <c r="AJ2979" s="179">
        <v>5.06506997191203</v>
      </c>
      <c r="AK2979" s="179">
        <v>5.59017441824416</v>
      </c>
      <c r="AL2979" s="179">
        <v>5.50265701052214</v>
      </c>
      <c r="AM2979" s="179">
        <v>5.21822543542557</v>
      </c>
      <c r="AN2979" s="179">
        <v>5.03225094401627</v>
      </c>
      <c r="AO2979" s="179">
        <v>4.47432746978838</v>
      </c>
      <c r="AP2979" s="179">
        <v>4.52902584961464</v>
      </c>
      <c r="AQ2979" s="179">
        <v>4.66030196119768</v>
      </c>
      <c r="AR2979" s="179">
        <v>4.45244811785787</v>
      </c>
      <c r="AS2979" s="177">
        <v>0.8</v>
      </c>
      <c r="AT2979" s="180">
        <v>1.11499284730317</v>
      </c>
      <c r="AU2979" s="181">
        <v>2972</v>
      </c>
    </row>
    <row r="2980" customHeight="1" spans="1:47">
      <c r="A2980" s="184" t="s">
        <v>3308</v>
      </c>
      <c r="B2980" s="185" t="s">
        <v>3381</v>
      </c>
      <c r="C2980" s="167" t="s">
        <v>3383</v>
      </c>
      <c r="D2980" s="186">
        <v>0</v>
      </c>
      <c r="E2980" s="186">
        <v>0.65</v>
      </c>
      <c r="F2980" s="186" t="s">
        <v>160</v>
      </c>
      <c r="G2980" s="186" t="s">
        <v>160</v>
      </c>
      <c r="H2980" s="186" t="s">
        <v>160</v>
      </c>
      <c r="I2980" s="186" t="s">
        <v>160</v>
      </c>
      <c r="J2980" s="186" t="s">
        <v>160</v>
      </c>
      <c r="K2980" s="186" t="s">
        <v>160</v>
      </c>
      <c r="L2980" s="171">
        <v>0.3358</v>
      </c>
      <c r="M2980" s="172">
        <v>3294</v>
      </c>
      <c r="N2980" s="173">
        <v>98.92</v>
      </c>
      <c r="O2980" s="173">
        <v>28.48</v>
      </c>
      <c r="Q2980" s="175">
        <v>27.78</v>
      </c>
      <c r="S2980" s="174">
        <f t="shared" si="92"/>
        <v>1.2946</v>
      </c>
      <c r="T2980" s="177">
        <f t="shared" si="93"/>
        <v>-1</v>
      </c>
      <c r="U2980" s="203">
        <v>3.57</v>
      </c>
      <c r="V2980" s="203">
        <v>3.96</v>
      </c>
      <c r="W2980" s="203">
        <v>4.22</v>
      </c>
      <c r="X2980" s="203">
        <v>4.64</v>
      </c>
      <c r="Y2980" s="203">
        <v>5.35</v>
      </c>
      <c r="Z2980" s="203">
        <v>5.5</v>
      </c>
      <c r="AA2980" s="203">
        <v>5.07</v>
      </c>
      <c r="AB2980" s="203">
        <v>4.78</v>
      </c>
      <c r="AC2980" s="203">
        <v>4.39</v>
      </c>
      <c r="AD2980" s="203">
        <v>4.12</v>
      </c>
      <c r="AE2980" s="203">
        <v>3.92</v>
      </c>
      <c r="AF2980" s="203">
        <v>3.66</v>
      </c>
      <c r="AG2980" s="179">
        <v>3.8592400432566</v>
      </c>
      <c r="AH2980" s="179">
        <v>4.28083769504094</v>
      </c>
      <c r="AI2980" s="179">
        <v>4.5619027962305</v>
      </c>
      <c r="AJ2980" s="179">
        <v>5.01593103661363</v>
      </c>
      <c r="AK2980" s="179">
        <v>5.78345496678511</v>
      </c>
      <c r="AL2980" s="179">
        <v>5.94560790977908</v>
      </c>
      <c r="AM2980" s="179">
        <v>5.48076947319635</v>
      </c>
      <c r="AN2980" s="179">
        <v>5.167273783408</v>
      </c>
      <c r="AO2980" s="179">
        <v>4.74567613162367</v>
      </c>
      <c r="AP2980" s="179">
        <v>4.45380083423451</v>
      </c>
      <c r="AQ2980" s="179">
        <v>4.23759691024255</v>
      </c>
      <c r="AR2980" s="179">
        <v>3.95653180905299</v>
      </c>
      <c r="AS2980" s="177">
        <v>0.8</v>
      </c>
      <c r="AT2980" s="180">
        <v>1.11954469260788</v>
      </c>
      <c r="AU2980" s="181">
        <v>2973</v>
      </c>
    </row>
    <row r="2981" customHeight="1" spans="1:47">
      <c r="A2981" s="184" t="s">
        <v>3308</v>
      </c>
      <c r="B2981" s="185" t="s">
        <v>3381</v>
      </c>
      <c r="C2981" s="167" t="s">
        <v>3384</v>
      </c>
      <c r="D2981" s="186">
        <v>0</v>
      </c>
      <c r="E2981" s="186">
        <v>0.65</v>
      </c>
      <c r="F2981" s="186" t="s">
        <v>160</v>
      </c>
      <c r="G2981" s="186" t="s">
        <v>160</v>
      </c>
      <c r="H2981" s="186" t="s">
        <v>160</v>
      </c>
      <c r="I2981" s="186" t="s">
        <v>160</v>
      </c>
      <c r="J2981" s="186" t="s">
        <v>160</v>
      </c>
      <c r="K2981" s="186" t="s">
        <v>160</v>
      </c>
      <c r="L2981" s="171">
        <v>0.3358</v>
      </c>
      <c r="M2981" s="172">
        <v>2300</v>
      </c>
      <c r="N2981" s="173">
        <v>99.28</v>
      </c>
      <c r="O2981" s="173">
        <v>27.18</v>
      </c>
      <c r="Q2981" s="175">
        <v>28.58</v>
      </c>
      <c r="S2981" s="174">
        <f t="shared" si="92"/>
        <v>1.290232</v>
      </c>
      <c r="T2981" s="177">
        <f t="shared" si="93"/>
        <v>-1</v>
      </c>
      <c r="U2981" s="203">
        <v>3.93</v>
      </c>
      <c r="V2981" s="203">
        <v>4.17</v>
      </c>
      <c r="W2981" s="203">
        <v>4.21</v>
      </c>
      <c r="X2981" s="203">
        <v>4.63</v>
      </c>
      <c r="Y2981" s="203">
        <v>5.11</v>
      </c>
      <c r="Z2981" s="203">
        <v>5.03</v>
      </c>
      <c r="AA2981" s="203">
        <v>4.77</v>
      </c>
      <c r="AB2981" s="203">
        <v>4.6</v>
      </c>
      <c r="AC2981" s="203">
        <v>4.09</v>
      </c>
      <c r="AD2981" s="203">
        <v>4.14</v>
      </c>
      <c r="AE2981" s="203">
        <v>4.26</v>
      </c>
      <c r="AF2981" s="203">
        <v>4.07</v>
      </c>
      <c r="AG2981" s="179">
        <v>4.27090427147986</v>
      </c>
      <c r="AH2981" s="179">
        <v>4.53172285294428</v>
      </c>
      <c r="AI2981" s="179">
        <v>4.57519261652168</v>
      </c>
      <c r="AJ2981" s="179">
        <v>5.03162513408441</v>
      </c>
      <c r="AK2981" s="179">
        <v>5.55326229701325</v>
      </c>
      <c r="AL2981" s="179">
        <v>5.46632276985844</v>
      </c>
      <c r="AM2981" s="179">
        <v>5.18376930660532</v>
      </c>
      <c r="AN2981" s="179">
        <v>4.99902281140136</v>
      </c>
      <c r="AO2981" s="179">
        <v>4.44478332578947</v>
      </c>
      <c r="AP2981" s="179">
        <v>4.49912053026122</v>
      </c>
      <c r="AQ2981" s="179">
        <v>4.62952982099343</v>
      </c>
      <c r="AR2981" s="179">
        <v>4.42304844400077</v>
      </c>
      <c r="AS2981" s="177">
        <v>0.8</v>
      </c>
      <c r="AT2981" s="180">
        <v>1.12234067222771</v>
      </c>
      <c r="AU2981" s="181">
        <v>2974</v>
      </c>
    </row>
    <row r="2982" customHeight="1" spans="1:47">
      <c r="A2982" s="184" t="s">
        <v>3308</v>
      </c>
      <c r="B2982" s="185" t="s">
        <v>3385</v>
      </c>
      <c r="C2982" s="167" t="s">
        <v>3386</v>
      </c>
      <c r="D2982" s="186">
        <v>0</v>
      </c>
      <c r="E2982" s="186">
        <v>0.65</v>
      </c>
      <c r="F2982" s="186" t="s">
        <v>160</v>
      </c>
      <c r="G2982" s="186" t="s">
        <v>160</v>
      </c>
      <c r="H2982" s="186" t="s">
        <v>160</v>
      </c>
      <c r="I2982" s="186" t="s">
        <v>160</v>
      </c>
      <c r="J2982" s="186" t="s">
        <v>160</v>
      </c>
      <c r="K2982" s="186" t="s">
        <v>160</v>
      </c>
      <c r="L2982" s="171">
        <v>0.3358</v>
      </c>
      <c r="M2982" s="172">
        <v>1783</v>
      </c>
      <c r="N2982" s="173">
        <v>101.55</v>
      </c>
      <c r="O2982" s="173">
        <v>25.03</v>
      </c>
      <c r="Q2982" s="175">
        <v>26.63</v>
      </c>
      <c r="S2982" s="174">
        <f t="shared" si="92"/>
        <v>1.40564</v>
      </c>
      <c r="T2982" s="177">
        <f t="shared" si="93"/>
        <v>-1</v>
      </c>
      <c r="U2982" s="203">
        <v>4.54</v>
      </c>
      <c r="V2982" s="203">
        <v>5.19</v>
      </c>
      <c r="W2982" s="203">
        <v>5.72</v>
      </c>
      <c r="X2982" s="203">
        <v>6.11</v>
      </c>
      <c r="Y2982" s="203">
        <v>5.75</v>
      </c>
      <c r="Z2982" s="203">
        <v>5.17</v>
      </c>
      <c r="AA2982" s="203">
        <v>4.5</v>
      </c>
      <c r="AB2982" s="203">
        <v>4.5</v>
      </c>
      <c r="AC2982" s="203">
        <v>4.08</v>
      </c>
      <c r="AD2982" s="203">
        <v>4</v>
      </c>
      <c r="AE2982" s="203">
        <v>4.13</v>
      </c>
      <c r="AF2982" s="203">
        <v>4.12</v>
      </c>
      <c r="AG2982" s="179">
        <v>4.87985726074955</v>
      </c>
      <c r="AH2982" s="179">
        <v>5.57851523861017</v>
      </c>
      <c r="AI2982" s="179">
        <v>6.14819020517344</v>
      </c>
      <c r="AJ2982" s="179">
        <v>6.56738499188981</v>
      </c>
      <c r="AK2982" s="179">
        <v>6.18043595799778</v>
      </c>
      <c r="AL2982" s="179">
        <v>5.55701807006061</v>
      </c>
      <c r="AM2982" s="179">
        <v>4.83686292365044</v>
      </c>
      <c r="AN2982" s="179">
        <v>4.83686292365044</v>
      </c>
      <c r="AO2982" s="179">
        <v>4.38542238410973</v>
      </c>
      <c r="AP2982" s="179">
        <v>4.2994337099115</v>
      </c>
      <c r="AQ2982" s="179">
        <v>4.43916530548362</v>
      </c>
      <c r="AR2982" s="179">
        <v>4.42841672120884</v>
      </c>
      <c r="AS2982" s="177">
        <v>0.8</v>
      </c>
      <c r="AT2982" s="180">
        <v>1.14130501920963</v>
      </c>
      <c r="AU2982" s="181">
        <v>2975</v>
      </c>
    </row>
    <row r="2983" customHeight="1" spans="1:47">
      <c r="A2983" s="184" t="s">
        <v>3308</v>
      </c>
      <c r="B2983" s="185" t="s">
        <v>3385</v>
      </c>
      <c r="C2983" s="167" t="s">
        <v>3387</v>
      </c>
      <c r="D2983" s="186">
        <v>0</v>
      </c>
      <c r="E2983" s="186">
        <v>0.65</v>
      </c>
      <c r="F2983" s="186" t="s">
        <v>160</v>
      </c>
      <c r="G2983" s="186" t="s">
        <v>160</v>
      </c>
      <c r="H2983" s="186" t="s">
        <v>160</v>
      </c>
      <c r="I2983" s="186" t="s">
        <v>160</v>
      </c>
      <c r="J2983" s="186" t="s">
        <v>160</v>
      </c>
      <c r="K2983" s="186" t="s">
        <v>160</v>
      </c>
      <c r="L2983" s="171">
        <v>0.3358</v>
      </c>
      <c r="M2983" s="172">
        <v>1961</v>
      </c>
      <c r="N2983" s="173">
        <v>101.63</v>
      </c>
      <c r="O2983" s="173">
        <v>24.7</v>
      </c>
      <c r="Q2983" s="175">
        <v>25.2</v>
      </c>
      <c r="S2983" s="174">
        <f t="shared" si="92"/>
        <v>1.345968</v>
      </c>
      <c r="T2983" s="177">
        <f t="shared" si="93"/>
        <v>-1</v>
      </c>
      <c r="U2983" s="203">
        <v>4.3</v>
      </c>
      <c r="V2983" s="203">
        <v>5</v>
      </c>
      <c r="W2983" s="203">
        <v>5.52</v>
      </c>
      <c r="X2983" s="203">
        <v>5.91</v>
      </c>
      <c r="Y2983" s="203">
        <v>5.45</v>
      </c>
      <c r="Z2983" s="203">
        <v>4.9</v>
      </c>
      <c r="AA2983" s="203">
        <v>4.39</v>
      </c>
      <c r="AB2983" s="203">
        <v>4.47</v>
      </c>
      <c r="AC2983" s="203">
        <v>4.06</v>
      </c>
      <c r="AD2983" s="203">
        <v>3.77</v>
      </c>
      <c r="AE2983" s="203">
        <v>3.83</v>
      </c>
      <c r="AF2983" s="203">
        <v>3.76</v>
      </c>
      <c r="AG2983" s="179">
        <v>4.57645887569392</v>
      </c>
      <c r="AH2983" s="179">
        <v>5.32146380894642</v>
      </c>
      <c r="AI2983" s="179">
        <v>5.87489604507685</v>
      </c>
      <c r="AJ2983" s="179">
        <v>6.28997022217467</v>
      </c>
      <c r="AK2983" s="179">
        <v>5.8003955517516</v>
      </c>
      <c r="AL2983" s="179">
        <v>5.2150345327675</v>
      </c>
      <c r="AM2983" s="179">
        <v>4.67224522425496</v>
      </c>
      <c r="AN2983" s="179">
        <v>4.7573886451981</v>
      </c>
      <c r="AO2983" s="179">
        <v>4.3210286128645</v>
      </c>
      <c r="AP2983" s="179">
        <v>4.0123837119456</v>
      </c>
      <c r="AQ2983" s="179">
        <v>4.07624127765296</v>
      </c>
      <c r="AR2983" s="179">
        <v>4.00174078432771</v>
      </c>
      <c r="AS2983" s="177">
        <v>0.8</v>
      </c>
      <c r="AT2983" s="180">
        <v>1.14130501920963</v>
      </c>
      <c r="AU2983" s="181">
        <v>2976</v>
      </c>
    </row>
    <row r="2984" customHeight="1" spans="1:47">
      <c r="A2984" s="184" t="s">
        <v>3308</v>
      </c>
      <c r="B2984" s="185" t="s">
        <v>3385</v>
      </c>
      <c r="C2984" s="167" t="s">
        <v>3388</v>
      </c>
      <c r="D2984" s="186">
        <v>0</v>
      </c>
      <c r="E2984" s="186">
        <v>0.65</v>
      </c>
      <c r="F2984" s="186" t="s">
        <v>160</v>
      </c>
      <c r="G2984" s="186" t="s">
        <v>160</v>
      </c>
      <c r="H2984" s="186" t="s">
        <v>160</v>
      </c>
      <c r="I2984" s="186" t="s">
        <v>160</v>
      </c>
      <c r="J2984" s="186" t="s">
        <v>160</v>
      </c>
      <c r="K2984" s="186" t="s">
        <v>160</v>
      </c>
      <c r="L2984" s="171">
        <v>0.3358</v>
      </c>
      <c r="M2984" s="172">
        <v>1775</v>
      </c>
      <c r="N2984" s="173">
        <v>101.53</v>
      </c>
      <c r="O2984" s="173">
        <v>25.32</v>
      </c>
      <c r="Q2984" s="175">
        <v>27.02</v>
      </c>
      <c r="S2984" s="174">
        <f t="shared" si="92"/>
        <v>1.40564</v>
      </c>
      <c r="T2984" s="177">
        <f t="shared" si="93"/>
        <v>-1</v>
      </c>
      <c r="U2984" s="203">
        <v>4.54</v>
      </c>
      <c r="V2984" s="203">
        <v>5.19</v>
      </c>
      <c r="W2984" s="203">
        <v>5.72</v>
      </c>
      <c r="X2984" s="203">
        <v>6.11</v>
      </c>
      <c r="Y2984" s="203">
        <v>5.75</v>
      </c>
      <c r="Z2984" s="203">
        <v>5.17</v>
      </c>
      <c r="AA2984" s="203">
        <v>4.5</v>
      </c>
      <c r="AB2984" s="203">
        <v>4.5</v>
      </c>
      <c r="AC2984" s="203">
        <v>4.08</v>
      </c>
      <c r="AD2984" s="203">
        <v>4</v>
      </c>
      <c r="AE2984" s="203">
        <v>4.13</v>
      </c>
      <c r="AF2984" s="203">
        <v>4.12</v>
      </c>
      <c r="AG2984" s="179">
        <v>4.89267328761276</v>
      </c>
      <c r="AH2984" s="179">
        <v>5.59316615918727</v>
      </c>
      <c r="AI2984" s="179">
        <v>6.16433726985572</v>
      </c>
      <c r="AJ2984" s="179">
        <v>6.58463299280043</v>
      </c>
      <c r="AK2984" s="179">
        <v>6.19666771008224</v>
      </c>
      <c r="AL2984" s="179">
        <v>5.57161253236959</v>
      </c>
      <c r="AM2984" s="179">
        <v>4.8495660339774</v>
      </c>
      <c r="AN2984" s="179">
        <v>4.8495660339774</v>
      </c>
      <c r="AO2984" s="179">
        <v>4.39693987080618</v>
      </c>
      <c r="AP2984" s="179">
        <v>4.31072536353547</v>
      </c>
      <c r="AQ2984" s="179">
        <v>4.45082393785037</v>
      </c>
      <c r="AR2984" s="179">
        <v>4.44004712444153</v>
      </c>
      <c r="AS2984" s="177">
        <v>0.8</v>
      </c>
      <c r="AT2984" s="180">
        <v>1.12222321748477</v>
      </c>
      <c r="AU2984" s="181">
        <v>2977</v>
      </c>
    </row>
    <row r="2985" customHeight="1" spans="1:47">
      <c r="A2985" s="184" t="s">
        <v>3308</v>
      </c>
      <c r="B2985" s="185" t="s">
        <v>3385</v>
      </c>
      <c r="C2985" s="167" t="s">
        <v>3389</v>
      </c>
      <c r="D2985" s="186">
        <v>0</v>
      </c>
      <c r="E2985" s="186">
        <v>0.65</v>
      </c>
      <c r="F2985" s="186" t="s">
        <v>160</v>
      </c>
      <c r="G2985" s="186" t="s">
        <v>160</v>
      </c>
      <c r="H2985" s="186" t="s">
        <v>160</v>
      </c>
      <c r="I2985" s="186" t="s">
        <v>160</v>
      </c>
      <c r="J2985" s="186" t="s">
        <v>160</v>
      </c>
      <c r="K2985" s="186" t="s">
        <v>160</v>
      </c>
      <c r="L2985" s="171">
        <v>0.3358</v>
      </c>
      <c r="M2985" s="172">
        <v>1859</v>
      </c>
      <c r="N2985" s="173">
        <v>101.27</v>
      </c>
      <c r="O2985" s="173">
        <v>25.2</v>
      </c>
      <c r="Q2985" s="175">
        <v>26.9</v>
      </c>
      <c r="S2985" s="174">
        <f t="shared" si="92"/>
        <v>1.40564</v>
      </c>
      <c r="T2985" s="177">
        <f t="shared" si="93"/>
        <v>-1</v>
      </c>
      <c r="U2985" s="203">
        <v>4.54</v>
      </c>
      <c r="V2985" s="203">
        <v>5.19</v>
      </c>
      <c r="W2985" s="203">
        <v>5.72</v>
      </c>
      <c r="X2985" s="203">
        <v>6.11</v>
      </c>
      <c r="Y2985" s="203">
        <v>5.75</v>
      </c>
      <c r="Z2985" s="203">
        <v>5.17</v>
      </c>
      <c r="AA2985" s="203">
        <v>4.5</v>
      </c>
      <c r="AB2985" s="203">
        <v>4.5</v>
      </c>
      <c r="AC2985" s="203">
        <v>4.08</v>
      </c>
      <c r="AD2985" s="203">
        <v>4</v>
      </c>
      <c r="AE2985" s="203">
        <v>4.13</v>
      </c>
      <c r="AF2985" s="203">
        <v>4.12</v>
      </c>
      <c r="AG2985" s="179">
        <v>4.88722130844313</v>
      </c>
      <c r="AH2985" s="179">
        <v>5.58693361031274</v>
      </c>
      <c r="AI2985" s="179">
        <v>6.15746825645257</v>
      </c>
      <c r="AJ2985" s="179">
        <v>6.57729563757434</v>
      </c>
      <c r="AK2985" s="179">
        <v>6.18976267038502</v>
      </c>
      <c r="AL2985" s="179">
        <v>5.56540400102444</v>
      </c>
      <c r="AM2985" s="179">
        <v>4.84416208986654</v>
      </c>
      <c r="AN2985" s="179">
        <v>4.84416208986654</v>
      </c>
      <c r="AO2985" s="179">
        <v>4.39204029481233</v>
      </c>
      <c r="AP2985" s="179">
        <v>4.30592185765914</v>
      </c>
      <c r="AQ2985" s="179">
        <v>4.44586431803307</v>
      </c>
      <c r="AR2985" s="179">
        <v>4.43509951338892</v>
      </c>
      <c r="AS2985" s="177">
        <v>0.8</v>
      </c>
      <c r="AT2985" s="180">
        <v>1.13194109871648</v>
      </c>
      <c r="AU2985" s="181">
        <v>2978</v>
      </c>
    </row>
    <row r="2986" customHeight="1" spans="1:47">
      <c r="A2986" s="184" t="s">
        <v>3308</v>
      </c>
      <c r="B2986" s="185" t="s">
        <v>3385</v>
      </c>
      <c r="C2986" s="167" t="s">
        <v>3390</v>
      </c>
      <c r="D2986" s="186">
        <v>0</v>
      </c>
      <c r="E2986" s="186">
        <v>0.65</v>
      </c>
      <c r="F2986" s="186" t="s">
        <v>160</v>
      </c>
      <c r="G2986" s="186" t="s">
        <v>160</v>
      </c>
      <c r="H2986" s="186" t="s">
        <v>160</v>
      </c>
      <c r="I2986" s="186" t="s">
        <v>160</v>
      </c>
      <c r="J2986" s="186" t="s">
        <v>160</v>
      </c>
      <c r="K2986" s="186" t="s">
        <v>160</v>
      </c>
      <c r="L2986" s="171">
        <v>0.3358</v>
      </c>
      <c r="M2986" s="172">
        <v>1878</v>
      </c>
      <c r="N2986" s="173">
        <v>101.23</v>
      </c>
      <c r="O2986" s="173">
        <v>25.5</v>
      </c>
      <c r="Q2986" s="175">
        <v>27.3</v>
      </c>
      <c r="S2986" s="174">
        <f t="shared" si="92"/>
        <v>1.40564</v>
      </c>
      <c r="T2986" s="177">
        <f t="shared" si="93"/>
        <v>-1</v>
      </c>
      <c r="U2986" s="203">
        <v>4.54</v>
      </c>
      <c r="V2986" s="203">
        <v>5.19</v>
      </c>
      <c r="W2986" s="203">
        <v>5.72</v>
      </c>
      <c r="X2986" s="203">
        <v>6.11</v>
      </c>
      <c r="Y2986" s="203">
        <v>5.75</v>
      </c>
      <c r="Z2986" s="203">
        <v>5.17</v>
      </c>
      <c r="AA2986" s="203">
        <v>4.5</v>
      </c>
      <c r="AB2986" s="203">
        <v>4.5</v>
      </c>
      <c r="AC2986" s="203">
        <v>4.08</v>
      </c>
      <c r="AD2986" s="203">
        <v>4</v>
      </c>
      <c r="AE2986" s="203">
        <v>4.13</v>
      </c>
      <c r="AF2986" s="203">
        <v>4.12</v>
      </c>
      <c r="AG2986" s="179">
        <v>4.9005024330554</v>
      </c>
      <c r="AH2986" s="179">
        <v>5.60211621752369</v>
      </c>
      <c r="AI2986" s="179">
        <v>6.17420130332091</v>
      </c>
      <c r="AJ2986" s="179">
        <v>6.59516957400188</v>
      </c>
      <c r="AK2986" s="179">
        <v>6.20658347798867</v>
      </c>
      <c r="AL2986" s="179">
        <v>5.58052810107851</v>
      </c>
      <c r="AM2986" s="179">
        <v>4.85732620016505</v>
      </c>
      <c r="AN2986" s="179">
        <v>4.85732620016505</v>
      </c>
      <c r="AO2986" s="179">
        <v>4.40397575481631</v>
      </c>
      <c r="AP2986" s="179">
        <v>4.3176232890356</v>
      </c>
      <c r="AQ2986" s="179">
        <v>4.45794604592925</v>
      </c>
      <c r="AR2986" s="179">
        <v>4.44715198770667</v>
      </c>
      <c r="AS2986" s="177">
        <v>0.8</v>
      </c>
      <c r="AT2986" s="180">
        <v>1.13408442352592</v>
      </c>
      <c r="AU2986" s="181">
        <v>2979</v>
      </c>
    </row>
    <row r="2987" customHeight="1" spans="1:47">
      <c r="A2987" s="184" t="s">
        <v>3308</v>
      </c>
      <c r="B2987" s="185" t="s">
        <v>3385</v>
      </c>
      <c r="C2987" s="167" t="s">
        <v>3391</v>
      </c>
      <c r="D2987" s="186">
        <v>0</v>
      </c>
      <c r="E2987" s="186">
        <v>0.65</v>
      </c>
      <c r="F2987" s="186" t="s">
        <v>160</v>
      </c>
      <c r="G2987" s="186" t="s">
        <v>160</v>
      </c>
      <c r="H2987" s="186" t="s">
        <v>160</v>
      </c>
      <c r="I2987" s="186" t="s">
        <v>160</v>
      </c>
      <c r="J2987" s="186" t="s">
        <v>160</v>
      </c>
      <c r="K2987" s="186" t="s">
        <v>160</v>
      </c>
      <c r="L2987" s="171">
        <v>0.3358</v>
      </c>
      <c r="M2987" s="172">
        <v>1862</v>
      </c>
      <c r="N2987" s="173">
        <v>101.32</v>
      </c>
      <c r="O2987" s="173">
        <v>25.73</v>
      </c>
      <c r="Q2987" s="175">
        <v>27.63</v>
      </c>
      <c r="S2987" s="174">
        <f t="shared" si="92"/>
        <v>1.40564</v>
      </c>
      <c r="T2987" s="177">
        <f t="shared" si="93"/>
        <v>-1</v>
      </c>
      <c r="U2987" s="203">
        <v>4.54</v>
      </c>
      <c r="V2987" s="203">
        <v>5.19</v>
      </c>
      <c r="W2987" s="203">
        <v>5.72</v>
      </c>
      <c r="X2987" s="203">
        <v>6.11</v>
      </c>
      <c r="Y2987" s="203">
        <v>5.75</v>
      </c>
      <c r="Z2987" s="203">
        <v>5.17</v>
      </c>
      <c r="AA2987" s="203">
        <v>4.5</v>
      </c>
      <c r="AB2987" s="203">
        <v>4.5</v>
      </c>
      <c r="AC2987" s="203">
        <v>4.08</v>
      </c>
      <c r="AD2987" s="203">
        <v>4</v>
      </c>
      <c r="AE2987" s="203">
        <v>4.13</v>
      </c>
      <c r="AF2987" s="203">
        <v>4.12</v>
      </c>
      <c r="AG2987" s="179">
        <v>4.91070874477106</v>
      </c>
      <c r="AH2987" s="179">
        <v>5.61378378532199</v>
      </c>
      <c r="AI2987" s="179">
        <v>6.18706035684812</v>
      </c>
      <c r="AJ2987" s="179">
        <v>6.60890538117868</v>
      </c>
      <c r="AK2987" s="179">
        <v>6.21950997410432</v>
      </c>
      <c r="AL2987" s="179">
        <v>5.59215070715119</v>
      </c>
      <c r="AM2987" s="179">
        <v>4.86744258842947</v>
      </c>
      <c r="AN2987" s="179">
        <v>4.86744258842947</v>
      </c>
      <c r="AO2987" s="179">
        <v>4.41314794684272</v>
      </c>
      <c r="AP2987" s="179">
        <v>4.32661563415953</v>
      </c>
      <c r="AQ2987" s="179">
        <v>4.46723064226971</v>
      </c>
      <c r="AR2987" s="179">
        <v>4.45641410318431</v>
      </c>
      <c r="AS2987" s="177">
        <v>0.8</v>
      </c>
      <c r="AT2987" s="180">
        <v>1.14598055314674</v>
      </c>
      <c r="AU2987" s="181">
        <v>2980</v>
      </c>
    </row>
    <row r="2988" customHeight="1" spans="1:47">
      <c r="A2988" s="184" t="s">
        <v>3308</v>
      </c>
      <c r="B2988" s="185" t="s">
        <v>3385</v>
      </c>
      <c r="C2988" s="167" t="s">
        <v>3392</v>
      </c>
      <c r="D2988" s="186">
        <v>0</v>
      </c>
      <c r="E2988" s="186">
        <v>0.65</v>
      </c>
      <c r="F2988" s="186" t="s">
        <v>160</v>
      </c>
      <c r="G2988" s="186" t="s">
        <v>160</v>
      </c>
      <c r="H2988" s="186" t="s">
        <v>160</v>
      </c>
      <c r="I2988" s="186" t="s">
        <v>160</v>
      </c>
      <c r="J2988" s="186" t="s">
        <v>160</v>
      </c>
      <c r="K2988" s="186" t="s">
        <v>160</v>
      </c>
      <c r="L2988" s="171">
        <v>0.3358</v>
      </c>
      <c r="M2988" s="172">
        <v>1522</v>
      </c>
      <c r="N2988" s="173">
        <v>101.67</v>
      </c>
      <c r="O2988" s="173">
        <v>26.07</v>
      </c>
      <c r="Q2988" s="175">
        <v>28.07</v>
      </c>
      <c r="S2988" s="174">
        <f t="shared" si="92"/>
        <v>1.410904</v>
      </c>
      <c r="T2988" s="177">
        <f t="shared" si="93"/>
        <v>-1</v>
      </c>
      <c r="U2988" s="203">
        <v>4.52</v>
      </c>
      <c r="V2988" s="203">
        <v>5.2</v>
      </c>
      <c r="W2988" s="203">
        <v>5.73</v>
      </c>
      <c r="X2988" s="203">
        <v>6.17</v>
      </c>
      <c r="Y2988" s="203">
        <v>5.87</v>
      </c>
      <c r="Z2988" s="203">
        <v>5.16</v>
      </c>
      <c r="AA2988" s="203">
        <v>4.54</v>
      </c>
      <c r="AB2988" s="203">
        <v>4.56</v>
      </c>
      <c r="AC2988" s="203">
        <v>3.89</v>
      </c>
      <c r="AD2988" s="203">
        <v>4.05</v>
      </c>
      <c r="AE2988" s="203">
        <v>4.17</v>
      </c>
      <c r="AF2988" s="203">
        <v>4.16</v>
      </c>
      <c r="AG2988" s="179">
        <v>4.90551079308018</v>
      </c>
      <c r="AH2988" s="179">
        <v>5.64350799203915</v>
      </c>
      <c r="AI2988" s="179">
        <v>6.21871169122775</v>
      </c>
      <c r="AJ2988" s="179">
        <v>6.69623929055414</v>
      </c>
      <c r="AK2988" s="179">
        <v>6.37065229101342</v>
      </c>
      <c r="AL2988" s="179">
        <v>5.60009639210038</v>
      </c>
      <c r="AM2988" s="179">
        <v>4.92721659304956</v>
      </c>
      <c r="AN2988" s="179">
        <v>4.94892239301894</v>
      </c>
      <c r="AO2988" s="179">
        <v>4.22177809404467</v>
      </c>
      <c r="AP2988" s="179">
        <v>4.39542449379972</v>
      </c>
      <c r="AQ2988" s="179">
        <v>4.52565929361601</v>
      </c>
      <c r="AR2988" s="179">
        <v>4.51480639363132</v>
      </c>
      <c r="AS2988" s="177">
        <v>0.8</v>
      </c>
      <c r="AT2988" s="180">
        <v>1.13359156775138</v>
      </c>
      <c r="AU2988" s="181">
        <v>2981</v>
      </c>
    </row>
    <row r="2989" customHeight="1" spans="1:47">
      <c r="A2989" s="184" t="s">
        <v>3308</v>
      </c>
      <c r="B2989" s="185" t="s">
        <v>3385</v>
      </c>
      <c r="C2989" s="167" t="s">
        <v>3393</v>
      </c>
      <c r="D2989" s="186">
        <v>0</v>
      </c>
      <c r="E2989" s="186">
        <v>0.65</v>
      </c>
      <c r="F2989" s="186" t="s">
        <v>160</v>
      </c>
      <c r="G2989" s="186" t="s">
        <v>160</v>
      </c>
      <c r="H2989" s="186" t="s">
        <v>160</v>
      </c>
      <c r="I2989" s="186" t="s">
        <v>160</v>
      </c>
      <c r="J2989" s="186" t="s">
        <v>160</v>
      </c>
      <c r="K2989" s="186" t="s">
        <v>160</v>
      </c>
      <c r="L2989" s="171">
        <v>0.3358</v>
      </c>
      <c r="M2989" s="172">
        <v>1106</v>
      </c>
      <c r="N2989" s="173">
        <v>101.88</v>
      </c>
      <c r="O2989" s="173">
        <v>25.7</v>
      </c>
      <c r="Q2989" s="175">
        <v>27.6</v>
      </c>
      <c r="S2989" s="174">
        <f t="shared" si="92"/>
        <v>1.40564</v>
      </c>
      <c r="T2989" s="177">
        <f t="shared" si="93"/>
        <v>-1</v>
      </c>
      <c r="U2989" s="203">
        <v>4.54</v>
      </c>
      <c r="V2989" s="203">
        <v>5.19</v>
      </c>
      <c r="W2989" s="203">
        <v>5.72</v>
      </c>
      <c r="X2989" s="203">
        <v>6.11</v>
      </c>
      <c r="Y2989" s="203">
        <v>5.75</v>
      </c>
      <c r="Z2989" s="203">
        <v>5.17</v>
      </c>
      <c r="AA2989" s="203">
        <v>4.5</v>
      </c>
      <c r="AB2989" s="203">
        <v>4.5</v>
      </c>
      <c r="AC2989" s="203">
        <v>4.08</v>
      </c>
      <c r="AD2989" s="203">
        <v>4</v>
      </c>
      <c r="AE2989" s="203">
        <v>4.13</v>
      </c>
      <c r="AF2989" s="203">
        <v>4.12</v>
      </c>
      <c r="AG2989" s="179">
        <v>4.90964935545374</v>
      </c>
      <c r="AH2989" s="179">
        <v>5.61257272132267</v>
      </c>
      <c r="AI2989" s="179">
        <v>6.18572561964656</v>
      </c>
      <c r="AJ2989" s="179">
        <v>6.60747963916792</v>
      </c>
      <c r="AK2989" s="179">
        <v>6.21816823653282</v>
      </c>
      <c r="AL2989" s="179">
        <v>5.59094431006516</v>
      </c>
      <c r="AM2989" s="179">
        <v>4.86639253293873</v>
      </c>
      <c r="AN2989" s="179">
        <v>4.86639253293873</v>
      </c>
      <c r="AO2989" s="179">
        <v>4.41219589653112</v>
      </c>
      <c r="AP2989" s="179">
        <v>4.32568225150109</v>
      </c>
      <c r="AQ2989" s="179">
        <v>4.46626692467488</v>
      </c>
      <c r="AR2989" s="179">
        <v>4.45545271904613</v>
      </c>
      <c r="AS2989" s="177">
        <v>0.8</v>
      </c>
      <c r="AT2989" s="180">
        <v>1.12697590877422</v>
      </c>
      <c r="AU2989" s="181">
        <v>2982</v>
      </c>
    </row>
    <row r="2990" customHeight="1" spans="1:47">
      <c r="A2990" s="184" t="s">
        <v>3308</v>
      </c>
      <c r="B2990" s="185" t="s">
        <v>3385</v>
      </c>
      <c r="C2990" s="167" t="s">
        <v>3394</v>
      </c>
      <c r="D2990" s="186">
        <v>0</v>
      </c>
      <c r="E2990" s="186">
        <v>0.65</v>
      </c>
      <c r="F2990" s="186" t="s">
        <v>160</v>
      </c>
      <c r="G2990" s="186" t="s">
        <v>160</v>
      </c>
      <c r="H2990" s="186" t="s">
        <v>160</v>
      </c>
      <c r="I2990" s="186" t="s">
        <v>160</v>
      </c>
      <c r="J2990" s="186" t="s">
        <v>160</v>
      </c>
      <c r="K2990" s="186" t="s">
        <v>160</v>
      </c>
      <c r="L2990" s="171">
        <v>0.3358</v>
      </c>
      <c r="M2990" s="172">
        <v>1725</v>
      </c>
      <c r="N2990" s="173">
        <v>102.4</v>
      </c>
      <c r="O2990" s="173">
        <v>25.53</v>
      </c>
      <c r="Q2990" s="175">
        <v>26.53</v>
      </c>
      <c r="S2990" s="174">
        <f t="shared" si="92"/>
        <v>1.38492</v>
      </c>
      <c r="T2990" s="177">
        <f t="shared" si="93"/>
        <v>-1</v>
      </c>
      <c r="U2990" s="203">
        <v>4.38</v>
      </c>
      <c r="V2990" s="203">
        <v>5.13</v>
      </c>
      <c r="W2990" s="203">
        <v>5.71</v>
      </c>
      <c r="X2990" s="203">
        <v>6.23</v>
      </c>
      <c r="Y2990" s="203">
        <v>5.61</v>
      </c>
      <c r="Z2990" s="203">
        <v>5.04</v>
      </c>
      <c r="AA2990" s="203">
        <v>4.57</v>
      </c>
      <c r="AB2990" s="203">
        <v>4.6</v>
      </c>
      <c r="AC2990" s="203">
        <v>4.03</v>
      </c>
      <c r="AD2990" s="203">
        <v>3.77</v>
      </c>
      <c r="AE2990" s="203">
        <v>3.92</v>
      </c>
      <c r="AF2990" s="203">
        <v>3.97</v>
      </c>
      <c r="AG2990" s="179">
        <v>4.70365167663114</v>
      </c>
      <c r="AH2990" s="179">
        <v>5.50907148427346</v>
      </c>
      <c r="AI2990" s="179">
        <v>6.13192946885019</v>
      </c>
      <c r="AJ2990" s="179">
        <v>6.69035386881553</v>
      </c>
      <c r="AK2990" s="179">
        <v>6.02454016116454</v>
      </c>
      <c r="AL2990" s="179">
        <v>5.41242110735638</v>
      </c>
      <c r="AM2990" s="179">
        <v>4.90769136123386</v>
      </c>
      <c r="AN2990" s="179">
        <v>4.93990815353955</v>
      </c>
      <c r="AO2990" s="179">
        <v>4.32778909973139</v>
      </c>
      <c r="AP2990" s="179">
        <v>4.04857689974872</v>
      </c>
      <c r="AQ2990" s="179">
        <v>4.20966086127719</v>
      </c>
      <c r="AR2990" s="179">
        <v>4.26335551512001</v>
      </c>
      <c r="AS2990" s="177">
        <v>0.8</v>
      </c>
      <c r="AT2990" s="180">
        <v>1.11768991191135</v>
      </c>
      <c r="AU2990" s="181">
        <v>2983</v>
      </c>
    </row>
    <row r="2991" customHeight="1" spans="1:47">
      <c r="A2991" s="184" t="s">
        <v>3308</v>
      </c>
      <c r="B2991" s="185" t="s">
        <v>3385</v>
      </c>
      <c r="C2991" s="167" t="s">
        <v>3395</v>
      </c>
      <c r="D2991" s="186">
        <v>0</v>
      </c>
      <c r="E2991" s="186">
        <v>0.65</v>
      </c>
      <c r="F2991" s="186" t="s">
        <v>160</v>
      </c>
      <c r="G2991" s="186" t="s">
        <v>160</v>
      </c>
      <c r="H2991" s="186" t="s">
        <v>160</v>
      </c>
      <c r="I2991" s="186" t="s">
        <v>160</v>
      </c>
      <c r="J2991" s="186" t="s">
        <v>160</v>
      </c>
      <c r="K2991" s="186" t="s">
        <v>160</v>
      </c>
      <c r="L2991" s="171">
        <v>0.3358</v>
      </c>
      <c r="M2991" s="172">
        <v>1574</v>
      </c>
      <c r="N2991" s="173">
        <v>102.08</v>
      </c>
      <c r="O2991" s="173">
        <v>25.15</v>
      </c>
      <c r="Q2991" s="175">
        <v>26.05</v>
      </c>
      <c r="S2991" s="174">
        <f t="shared" si="92"/>
        <v>1.38492</v>
      </c>
      <c r="T2991" s="177">
        <f t="shared" si="93"/>
        <v>-1</v>
      </c>
      <c r="U2991" s="203">
        <v>4.38</v>
      </c>
      <c r="V2991" s="203">
        <v>5.13</v>
      </c>
      <c r="W2991" s="203">
        <v>5.71</v>
      </c>
      <c r="X2991" s="203">
        <v>6.23</v>
      </c>
      <c r="Y2991" s="203">
        <v>5.61</v>
      </c>
      <c r="Z2991" s="203">
        <v>5.04</v>
      </c>
      <c r="AA2991" s="203">
        <v>4.57</v>
      </c>
      <c r="AB2991" s="203">
        <v>4.6</v>
      </c>
      <c r="AC2991" s="203">
        <v>4.03</v>
      </c>
      <c r="AD2991" s="203">
        <v>3.77</v>
      </c>
      <c r="AE2991" s="203">
        <v>3.92</v>
      </c>
      <c r="AF2991" s="203">
        <v>3.97</v>
      </c>
      <c r="AG2991" s="179">
        <v>4.68844571527597</v>
      </c>
      <c r="AH2991" s="179">
        <v>5.49126176241227</v>
      </c>
      <c r="AI2991" s="179">
        <v>6.11210617219767</v>
      </c>
      <c r="AJ2991" s="179">
        <v>6.66872529821217</v>
      </c>
      <c r="AK2991" s="179">
        <v>6.0050640325795</v>
      </c>
      <c r="AL2991" s="179">
        <v>5.39492383675591</v>
      </c>
      <c r="AM2991" s="179">
        <v>4.8918257805505</v>
      </c>
      <c r="AN2991" s="179">
        <v>4.92393842243595</v>
      </c>
      <c r="AO2991" s="179">
        <v>4.31379822661237</v>
      </c>
      <c r="AP2991" s="179">
        <v>4.03548866360512</v>
      </c>
      <c r="AQ2991" s="179">
        <v>4.19605187303238</v>
      </c>
      <c r="AR2991" s="179">
        <v>4.24957294284146</v>
      </c>
      <c r="AS2991" s="177">
        <v>0.8</v>
      </c>
      <c r="AT2991" s="180">
        <v>1.11768991191135</v>
      </c>
      <c r="AU2991" s="181">
        <v>2984</v>
      </c>
    </row>
    <row r="2992" customHeight="1" spans="1:47">
      <c r="A2992" s="184" t="s">
        <v>3308</v>
      </c>
      <c r="B2992" s="185" t="s">
        <v>3396</v>
      </c>
      <c r="C2992" s="167" t="s">
        <v>3397</v>
      </c>
      <c r="D2992" s="186">
        <v>0</v>
      </c>
      <c r="E2992" s="186">
        <v>0.65</v>
      </c>
      <c r="F2992" s="186" t="s">
        <v>160</v>
      </c>
      <c r="G2992" s="186" t="s">
        <v>160</v>
      </c>
      <c r="H2992" s="186" t="s">
        <v>160</v>
      </c>
      <c r="I2992" s="186" t="s">
        <v>160</v>
      </c>
      <c r="J2992" s="186" t="s">
        <v>160</v>
      </c>
      <c r="K2992" s="186" t="s">
        <v>160</v>
      </c>
      <c r="L2992" s="171">
        <v>0.3358</v>
      </c>
      <c r="M2992" s="172">
        <v>1932</v>
      </c>
      <c r="N2992" s="173">
        <v>103.72</v>
      </c>
      <c r="O2992" s="173">
        <v>27.33</v>
      </c>
      <c r="Q2992" s="175">
        <v>24.83</v>
      </c>
      <c r="S2992" s="174">
        <f t="shared" si="92"/>
        <v>1.197048</v>
      </c>
      <c r="T2992" s="177">
        <f t="shared" si="93"/>
        <v>-1</v>
      </c>
      <c r="U2992" s="203">
        <v>3.38</v>
      </c>
      <c r="V2992" s="203">
        <v>4.05</v>
      </c>
      <c r="W2992" s="203">
        <v>4.86</v>
      </c>
      <c r="X2992" s="203">
        <v>5.46</v>
      </c>
      <c r="Y2992" s="203">
        <v>5.02</v>
      </c>
      <c r="Z2992" s="203">
        <v>4.47</v>
      </c>
      <c r="AA2992" s="203">
        <v>4.51</v>
      </c>
      <c r="AB2992" s="203">
        <v>4.38</v>
      </c>
      <c r="AC2992" s="203">
        <v>3.61</v>
      </c>
      <c r="AD2992" s="203">
        <v>3.13</v>
      </c>
      <c r="AE2992" s="203">
        <v>3.2</v>
      </c>
      <c r="AF2992" s="203">
        <v>3.13</v>
      </c>
      <c r="AG2992" s="179">
        <v>3.58189960636499</v>
      </c>
      <c r="AH2992" s="179">
        <v>4.29192112596989</v>
      </c>
      <c r="AI2992" s="179">
        <v>5.15030535116386</v>
      </c>
      <c r="AJ2992" s="179">
        <v>5.78614551797422</v>
      </c>
      <c r="AK2992" s="179">
        <v>5.31986272897996</v>
      </c>
      <c r="AL2992" s="179">
        <v>4.73700924273713</v>
      </c>
      <c r="AM2992" s="179">
        <v>4.77939858719116</v>
      </c>
      <c r="AN2992" s="179">
        <v>4.64163321771558</v>
      </c>
      <c r="AO2992" s="179">
        <v>3.82563833697563</v>
      </c>
      <c r="AP2992" s="179">
        <v>3.31696620352734</v>
      </c>
      <c r="AQ2992" s="179">
        <v>3.39114755632189</v>
      </c>
      <c r="AR2992" s="179">
        <v>3.31696620352734</v>
      </c>
      <c r="AS2992" s="177">
        <v>0.8</v>
      </c>
      <c r="AT2992" s="180">
        <v>1.09394156632675</v>
      </c>
      <c r="AU2992" s="181">
        <v>2985</v>
      </c>
    </row>
    <row r="2993" customHeight="1" spans="1:47">
      <c r="A2993" s="184" t="s">
        <v>3308</v>
      </c>
      <c r="B2993" s="185" t="s">
        <v>3396</v>
      </c>
      <c r="C2993" s="167" t="s">
        <v>3398</v>
      </c>
      <c r="D2993" s="186">
        <v>0</v>
      </c>
      <c r="E2993" s="186">
        <v>0.65</v>
      </c>
      <c r="F2993" s="186" t="s">
        <v>160</v>
      </c>
      <c r="G2993" s="186" t="s">
        <v>160</v>
      </c>
      <c r="H2993" s="186" t="s">
        <v>160</v>
      </c>
      <c r="I2993" s="186" t="s">
        <v>160</v>
      </c>
      <c r="J2993" s="186" t="s">
        <v>160</v>
      </c>
      <c r="K2993" s="186" t="s">
        <v>160</v>
      </c>
      <c r="L2993" s="171">
        <v>0.3358</v>
      </c>
      <c r="M2993" s="172">
        <v>1905</v>
      </c>
      <c r="N2993" s="173">
        <v>103.72</v>
      </c>
      <c r="O2993" s="173">
        <v>27.33</v>
      </c>
      <c r="Q2993" s="175">
        <v>24.83</v>
      </c>
      <c r="S2993" s="174">
        <f t="shared" si="92"/>
        <v>1.197048</v>
      </c>
      <c r="T2993" s="177">
        <f t="shared" si="93"/>
        <v>-1</v>
      </c>
      <c r="U2993" s="203">
        <v>3.38</v>
      </c>
      <c r="V2993" s="203">
        <v>4.05</v>
      </c>
      <c r="W2993" s="203">
        <v>4.86</v>
      </c>
      <c r="X2993" s="203">
        <v>5.46</v>
      </c>
      <c r="Y2993" s="203">
        <v>5.02</v>
      </c>
      <c r="Z2993" s="203">
        <v>4.47</v>
      </c>
      <c r="AA2993" s="203">
        <v>4.51</v>
      </c>
      <c r="AB2993" s="203">
        <v>4.38</v>
      </c>
      <c r="AC2993" s="203">
        <v>3.61</v>
      </c>
      <c r="AD2993" s="203">
        <v>3.13</v>
      </c>
      <c r="AE2993" s="203">
        <v>3.2</v>
      </c>
      <c r="AF2993" s="203">
        <v>3.13</v>
      </c>
      <c r="AG2993" s="179">
        <v>3.58189960636499</v>
      </c>
      <c r="AH2993" s="179">
        <v>4.29192112596989</v>
      </c>
      <c r="AI2993" s="179">
        <v>5.15030535116386</v>
      </c>
      <c r="AJ2993" s="179">
        <v>5.78614551797422</v>
      </c>
      <c r="AK2993" s="179">
        <v>5.31986272897996</v>
      </c>
      <c r="AL2993" s="179">
        <v>4.73700924273713</v>
      </c>
      <c r="AM2993" s="179">
        <v>4.77939858719116</v>
      </c>
      <c r="AN2993" s="179">
        <v>4.64163321771558</v>
      </c>
      <c r="AO2993" s="179">
        <v>3.82563833697563</v>
      </c>
      <c r="AP2993" s="179">
        <v>3.31696620352734</v>
      </c>
      <c r="AQ2993" s="179">
        <v>3.39114755632189</v>
      </c>
      <c r="AR2993" s="179">
        <v>3.31696620352734</v>
      </c>
      <c r="AS2993" s="177">
        <v>0.8</v>
      </c>
      <c r="AT2993" s="180">
        <v>1.08997195599248</v>
      </c>
      <c r="AU2993" s="181">
        <v>2986</v>
      </c>
    </row>
    <row r="2994" customHeight="1" spans="1:47">
      <c r="A2994" s="184" t="s">
        <v>3308</v>
      </c>
      <c r="B2994" s="185" t="s">
        <v>3396</v>
      </c>
      <c r="C2994" s="167" t="s">
        <v>3399</v>
      </c>
      <c r="D2994" s="186">
        <v>0</v>
      </c>
      <c r="E2994" s="186">
        <v>0.65</v>
      </c>
      <c r="F2994" s="186" t="s">
        <v>160</v>
      </c>
      <c r="G2994" s="186" t="s">
        <v>160</v>
      </c>
      <c r="H2994" s="186" t="s">
        <v>160</v>
      </c>
      <c r="I2994" s="186" t="s">
        <v>160</v>
      </c>
      <c r="J2994" s="186" t="s">
        <v>160</v>
      </c>
      <c r="K2994" s="186" t="s">
        <v>160</v>
      </c>
      <c r="L2994" s="171">
        <v>0.3358</v>
      </c>
      <c r="M2994" s="172">
        <v>1955</v>
      </c>
      <c r="N2994" s="173">
        <v>103.55</v>
      </c>
      <c r="O2994" s="173">
        <v>27.2</v>
      </c>
      <c r="Q2994" s="175">
        <v>24.6</v>
      </c>
      <c r="S2994" s="174">
        <f t="shared" si="92"/>
        <v>1.197048</v>
      </c>
      <c r="T2994" s="177">
        <f t="shared" si="93"/>
        <v>-1</v>
      </c>
      <c r="U2994" s="203">
        <v>3.38</v>
      </c>
      <c r="V2994" s="203">
        <v>4.05</v>
      </c>
      <c r="W2994" s="203">
        <v>4.86</v>
      </c>
      <c r="X2994" s="203">
        <v>5.46</v>
      </c>
      <c r="Y2994" s="203">
        <v>5.02</v>
      </c>
      <c r="Z2994" s="203">
        <v>4.47</v>
      </c>
      <c r="AA2994" s="203">
        <v>4.51</v>
      </c>
      <c r="AB2994" s="203">
        <v>4.38</v>
      </c>
      <c r="AC2994" s="203">
        <v>3.61</v>
      </c>
      <c r="AD2994" s="203">
        <v>3.13</v>
      </c>
      <c r="AE2994" s="203">
        <v>3.2</v>
      </c>
      <c r="AF2994" s="203">
        <v>3.13</v>
      </c>
      <c r="AG2994" s="179">
        <v>3.57824020423575</v>
      </c>
      <c r="AH2994" s="179">
        <v>4.28753633939491</v>
      </c>
      <c r="AI2994" s="179">
        <v>5.14504360727389</v>
      </c>
      <c r="AJ2994" s="179">
        <v>5.78023417607314</v>
      </c>
      <c r="AK2994" s="179">
        <v>5.31442775895369</v>
      </c>
      <c r="AL2994" s="179">
        <v>4.73216973755438</v>
      </c>
      <c r="AM2994" s="179">
        <v>4.77451577547433</v>
      </c>
      <c r="AN2994" s="179">
        <v>4.6368911522345</v>
      </c>
      <c r="AO2994" s="179">
        <v>3.82172992227546</v>
      </c>
      <c r="AP2994" s="179">
        <v>3.31357746723607</v>
      </c>
      <c r="AQ2994" s="179">
        <v>3.38768303359598</v>
      </c>
      <c r="AR2994" s="179">
        <v>3.31357746723607</v>
      </c>
      <c r="AS2994" s="177">
        <v>0.8</v>
      </c>
      <c r="AT2994" s="180">
        <v>1.12144687977398</v>
      </c>
      <c r="AU2994" s="181">
        <v>2987</v>
      </c>
    </row>
    <row r="2995" customHeight="1" spans="1:47">
      <c r="A2995" s="184" t="s">
        <v>3308</v>
      </c>
      <c r="B2995" s="185" t="s">
        <v>3396</v>
      </c>
      <c r="C2995" s="167" t="s">
        <v>3400</v>
      </c>
      <c r="D2995" s="186">
        <v>0</v>
      </c>
      <c r="E2995" s="186">
        <v>0.65</v>
      </c>
      <c r="F2995" s="186" t="s">
        <v>160</v>
      </c>
      <c r="G2995" s="186" t="s">
        <v>160</v>
      </c>
      <c r="H2995" s="186" t="s">
        <v>160</v>
      </c>
      <c r="I2995" s="186" t="s">
        <v>160</v>
      </c>
      <c r="J2995" s="186" t="s">
        <v>160</v>
      </c>
      <c r="K2995" s="186" t="s">
        <v>160</v>
      </c>
      <c r="L2995" s="171">
        <v>0.3358</v>
      </c>
      <c r="M2995" s="172">
        <v>907</v>
      </c>
      <c r="N2995" s="173">
        <v>102.92</v>
      </c>
      <c r="O2995" s="173">
        <v>26.92</v>
      </c>
      <c r="Q2995" s="175">
        <v>28.22</v>
      </c>
      <c r="S2995" s="174">
        <f t="shared" si="92"/>
        <v>1.37364</v>
      </c>
      <c r="T2995" s="177">
        <f t="shared" si="93"/>
        <v>-1</v>
      </c>
      <c r="U2995" s="203">
        <v>4.34</v>
      </c>
      <c r="V2995" s="203">
        <v>5.07</v>
      </c>
      <c r="W2995" s="203">
        <v>5.66</v>
      </c>
      <c r="X2995" s="203">
        <v>6.25</v>
      </c>
      <c r="Y2995" s="203">
        <v>5.71</v>
      </c>
      <c r="Z2995" s="203">
        <v>4.98</v>
      </c>
      <c r="AA2995" s="203">
        <v>4.56</v>
      </c>
      <c r="AB2995" s="203">
        <v>4.59</v>
      </c>
      <c r="AC2995" s="203">
        <v>3.85</v>
      </c>
      <c r="AD2995" s="203">
        <v>3.71</v>
      </c>
      <c r="AE2995" s="203">
        <v>3.85</v>
      </c>
      <c r="AF2995" s="203">
        <v>3.92</v>
      </c>
      <c r="AG2995" s="179">
        <v>4.71132838298244</v>
      </c>
      <c r="AH2995" s="179">
        <v>5.50378684371451</v>
      </c>
      <c r="AI2995" s="179">
        <v>6.14426696951166</v>
      </c>
      <c r="AJ2995" s="179">
        <v>6.78474709530881</v>
      </c>
      <c r="AK2995" s="179">
        <v>6.19854494627413</v>
      </c>
      <c r="AL2995" s="179">
        <v>5.40608648554206</v>
      </c>
      <c r="AM2995" s="179">
        <v>4.95015148073731</v>
      </c>
      <c r="AN2995" s="179">
        <v>4.98271826679479</v>
      </c>
      <c r="AO2995" s="179">
        <v>4.17940421071023</v>
      </c>
      <c r="AP2995" s="179">
        <v>4.02742587577531</v>
      </c>
      <c r="AQ2995" s="179">
        <v>4.17940421071023</v>
      </c>
      <c r="AR2995" s="179">
        <v>4.25539337817769</v>
      </c>
      <c r="AS2995" s="177">
        <v>0.8</v>
      </c>
      <c r="AT2995" s="180">
        <v>1.08943541425875</v>
      </c>
      <c r="AU2995" s="181">
        <v>2988</v>
      </c>
    </row>
    <row r="2996" customHeight="1" spans="1:47">
      <c r="A2996" s="184" t="s">
        <v>3308</v>
      </c>
      <c r="B2996" s="185" t="s">
        <v>3396</v>
      </c>
      <c r="C2996" s="167" t="s">
        <v>3401</v>
      </c>
      <c r="D2996" s="186">
        <v>0</v>
      </c>
      <c r="E2996" s="186">
        <v>0.65</v>
      </c>
      <c r="F2996" s="186" t="s">
        <v>160</v>
      </c>
      <c r="G2996" s="186" t="s">
        <v>160</v>
      </c>
      <c r="H2996" s="186" t="s">
        <v>160</v>
      </c>
      <c r="I2996" s="186" t="s">
        <v>160</v>
      </c>
      <c r="J2996" s="186" t="s">
        <v>160</v>
      </c>
      <c r="K2996" s="186" t="s">
        <v>160</v>
      </c>
      <c r="L2996" s="171">
        <v>0.3358</v>
      </c>
      <c r="M2996" s="172">
        <v>408</v>
      </c>
      <c r="N2996" s="173">
        <v>104.23</v>
      </c>
      <c r="O2996" s="173">
        <v>28.12</v>
      </c>
      <c r="Q2996" s="175">
        <v>20.02</v>
      </c>
      <c r="S2996" s="174">
        <f t="shared" si="92"/>
        <v>0.887896</v>
      </c>
      <c r="T2996" s="177">
        <f t="shared" si="93"/>
        <v>-1</v>
      </c>
      <c r="U2996" s="203">
        <v>2.14</v>
      </c>
      <c r="V2996" s="203">
        <v>2.46</v>
      </c>
      <c r="W2996" s="203">
        <v>3.08</v>
      </c>
      <c r="X2996" s="203">
        <v>3.86</v>
      </c>
      <c r="Y2996" s="203">
        <v>3.98</v>
      </c>
      <c r="Z2996" s="203">
        <v>3.74</v>
      </c>
      <c r="AA2996" s="203">
        <v>4.09</v>
      </c>
      <c r="AB2996" s="203">
        <v>3.85</v>
      </c>
      <c r="AC2996" s="203">
        <v>2.95</v>
      </c>
      <c r="AD2996" s="203">
        <v>2.25</v>
      </c>
      <c r="AE2996" s="203">
        <v>2.15</v>
      </c>
      <c r="AF2996" s="203">
        <v>1.9</v>
      </c>
      <c r="AG2996" s="179">
        <v>2.20943281645598</v>
      </c>
      <c r="AH2996" s="179">
        <v>2.53981529368304</v>
      </c>
      <c r="AI2996" s="179">
        <v>3.17993134331048</v>
      </c>
      <c r="AJ2996" s="179">
        <v>3.98523863155144</v>
      </c>
      <c r="AK2996" s="179">
        <v>4.10913206051159</v>
      </c>
      <c r="AL2996" s="179">
        <v>3.86134520259129</v>
      </c>
      <c r="AM2996" s="179">
        <v>4.22270103705839</v>
      </c>
      <c r="AN2996" s="179">
        <v>3.9749141791381</v>
      </c>
      <c r="AO2996" s="179">
        <v>3.04571346193698</v>
      </c>
      <c r="AP2996" s="179">
        <v>2.32300179300278</v>
      </c>
      <c r="AQ2996" s="179">
        <v>2.21975726886933</v>
      </c>
      <c r="AR2996" s="179">
        <v>1.96164595853568</v>
      </c>
      <c r="AS2996" s="177">
        <v>0.8</v>
      </c>
      <c r="AT2996" s="180">
        <v>1.10257263552519</v>
      </c>
      <c r="AU2996" s="181">
        <v>2989</v>
      </c>
    </row>
    <row r="2997" customHeight="1" spans="1:47">
      <c r="A2997" s="184" t="s">
        <v>3308</v>
      </c>
      <c r="B2997" s="185" t="s">
        <v>3396</v>
      </c>
      <c r="C2997" s="167" t="s">
        <v>3402</v>
      </c>
      <c r="D2997" s="186">
        <v>0</v>
      </c>
      <c r="E2997" s="186">
        <v>0.65</v>
      </c>
      <c r="F2997" s="186" t="s">
        <v>160</v>
      </c>
      <c r="G2997" s="186" t="s">
        <v>160</v>
      </c>
      <c r="H2997" s="186" t="s">
        <v>160</v>
      </c>
      <c r="I2997" s="186" t="s">
        <v>160</v>
      </c>
      <c r="J2997" s="186" t="s">
        <v>160</v>
      </c>
      <c r="K2997" s="186" t="s">
        <v>160</v>
      </c>
      <c r="L2997" s="171">
        <v>0.3358</v>
      </c>
      <c r="M2997" s="172">
        <v>1135</v>
      </c>
      <c r="N2997" s="173">
        <v>103.88</v>
      </c>
      <c r="O2997" s="173">
        <v>27.75</v>
      </c>
      <c r="Q2997" s="175">
        <v>25.35</v>
      </c>
      <c r="S2997" s="174">
        <f t="shared" si="92"/>
        <v>1.197048</v>
      </c>
      <c r="T2997" s="177">
        <f t="shared" si="93"/>
        <v>-1</v>
      </c>
      <c r="U2997" s="203">
        <v>3.38</v>
      </c>
      <c r="V2997" s="203">
        <v>4.05</v>
      </c>
      <c r="W2997" s="203">
        <v>4.86</v>
      </c>
      <c r="X2997" s="203">
        <v>5.46</v>
      </c>
      <c r="Y2997" s="203">
        <v>5.02</v>
      </c>
      <c r="Z2997" s="203">
        <v>4.47</v>
      </c>
      <c r="AA2997" s="203">
        <v>4.51</v>
      </c>
      <c r="AB2997" s="203">
        <v>4.38</v>
      </c>
      <c r="AC2997" s="203">
        <v>3.61</v>
      </c>
      <c r="AD2997" s="203">
        <v>3.13</v>
      </c>
      <c r="AE2997" s="203">
        <v>3.2</v>
      </c>
      <c r="AF2997" s="203">
        <v>3.13</v>
      </c>
      <c r="AG2997" s="179">
        <v>3.59330700189132</v>
      </c>
      <c r="AH2997" s="179">
        <v>4.30558975078694</v>
      </c>
      <c r="AI2997" s="179">
        <v>5.16670770094432</v>
      </c>
      <c r="AJ2997" s="179">
        <v>5.80457284920905</v>
      </c>
      <c r="AK2997" s="179">
        <v>5.33680507381492</v>
      </c>
      <c r="AL2997" s="179">
        <v>4.75209535457225</v>
      </c>
      <c r="AM2997" s="179">
        <v>4.7946196977899</v>
      </c>
      <c r="AN2997" s="179">
        <v>4.65641558233254</v>
      </c>
      <c r="AO2997" s="179">
        <v>3.8378219753928</v>
      </c>
      <c r="AP2997" s="179">
        <v>3.32752985678101</v>
      </c>
      <c r="AQ2997" s="179">
        <v>3.4019474574119</v>
      </c>
      <c r="AR2997" s="179">
        <v>3.32752985678101</v>
      </c>
      <c r="AS2997" s="177">
        <v>0.8</v>
      </c>
      <c r="AT2997" s="180">
        <v>1.10475272001195</v>
      </c>
      <c r="AU2997" s="181">
        <v>2990</v>
      </c>
    </row>
    <row r="2998" customHeight="1" spans="1:47">
      <c r="A2998" s="184" t="s">
        <v>3308</v>
      </c>
      <c r="B2998" s="185" t="s">
        <v>3396</v>
      </c>
      <c r="C2998" s="167" t="s">
        <v>3403</v>
      </c>
      <c r="D2998" s="186">
        <v>0</v>
      </c>
      <c r="E2998" s="186">
        <v>0.65</v>
      </c>
      <c r="F2998" s="186" t="s">
        <v>160</v>
      </c>
      <c r="G2998" s="186" t="s">
        <v>160</v>
      </c>
      <c r="H2998" s="186" t="s">
        <v>160</v>
      </c>
      <c r="I2998" s="186" t="s">
        <v>160</v>
      </c>
      <c r="J2998" s="186" t="s">
        <v>160</v>
      </c>
      <c r="K2998" s="186" t="s">
        <v>160</v>
      </c>
      <c r="L2998" s="171">
        <v>0.3358</v>
      </c>
      <c r="M2998" s="172">
        <v>730</v>
      </c>
      <c r="N2998" s="173">
        <v>103.63</v>
      </c>
      <c r="O2998" s="173">
        <v>28.23</v>
      </c>
      <c r="Q2998" s="175">
        <v>22.93</v>
      </c>
      <c r="S2998" s="174">
        <f t="shared" si="92"/>
        <v>1.000704</v>
      </c>
      <c r="T2998" s="177">
        <f t="shared" si="93"/>
        <v>-1</v>
      </c>
      <c r="U2998" s="203">
        <v>2.78</v>
      </c>
      <c r="V2998" s="203">
        <v>3.21</v>
      </c>
      <c r="W2998" s="203">
        <v>3.83</v>
      </c>
      <c r="X2998" s="203">
        <v>4.32</v>
      </c>
      <c r="Y2998" s="203">
        <v>4.23</v>
      </c>
      <c r="Z2998" s="203">
        <v>3.87</v>
      </c>
      <c r="AA2998" s="203">
        <v>4.07</v>
      </c>
      <c r="AB2998" s="203">
        <v>3.88</v>
      </c>
      <c r="AC2998" s="203">
        <v>3.11</v>
      </c>
      <c r="AD2998" s="203">
        <v>2.65</v>
      </c>
      <c r="AE2998" s="203">
        <v>2.6</v>
      </c>
      <c r="AF2998" s="203">
        <v>2.56</v>
      </c>
      <c r="AG2998" s="179">
        <v>2.90803450370939</v>
      </c>
      <c r="AH2998" s="179">
        <v>3.35783840176516</v>
      </c>
      <c r="AI2998" s="179">
        <v>4.00639285942696</v>
      </c>
      <c r="AJ2998" s="179">
        <v>4.51896009209516</v>
      </c>
      <c r="AK2998" s="179">
        <v>4.42481509017652</v>
      </c>
      <c r="AL2998" s="179">
        <v>4.04823508250192</v>
      </c>
      <c r="AM2998" s="179">
        <v>4.25744619787669</v>
      </c>
      <c r="AN2998" s="179">
        <v>4.05869563827066</v>
      </c>
      <c r="AO2998" s="179">
        <v>3.25323284407777</v>
      </c>
      <c r="AP2998" s="179">
        <v>2.77204727871578</v>
      </c>
      <c r="AQ2998" s="179">
        <v>2.71974449987209</v>
      </c>
      <c r="AR2998" s="179">
        <v>2.67790227679713</v>
      </c>
      <c r="AS2998" s="177">
        <v>0.8</v>
      </c>
      <c r="AT2998" s="180">
        <v>1.08132136908603</v>
      </c>
      <c r="AU2998" s="181">
        <v>2991</v>
      </c>
    </row>
    <row r="2999" customHeight="1" spans="1:47">
      <c r="A2999" s="184" t="s">
        <v>3308</v>
      </c>
      <c r="B2999" s="185" t="s">
        <v>3396</v>
      </c>
      <c r="C2999" s="167" t="s">
        <v>3404</v>
      </c>
      <c r="D2999" s="186">
        <v>0</v>
      </c>
      <c r="E2999" s="186">
        <v>0.65</v>
      </c>
      <c r="F2999" s="186" t="s">
        <v>160</v>
      </c>
      <c r="G2999" s="186" t="s">
        <v>160</v>
      </c>
      <c r="H2999" s="186" t="s">
        <v>160</v>
      </c>
      <c r="I2999" s="186" t="s">
        <v>160</v>
      </c>
      <c r="J2999" s="186" t="s">
        <v>160</v>
      </c>
      <c r="K2999" s="186" t="s">
        <v>160</v>
      </c>
      <c r="L2999" s="171">
        <v>0.3358</v>
      </c>
      <c r="M2999" s="172">
        <v>579</v>
      </c>
      <c r="N2999" s="173">
        <v>103.95</v>
      </c>
      <c r="O2999" s="173">
        <v>28.6</v>
      </c>
      <c r="Q2999" s="175">
        <v>23.4</v>
      </c>
      <c r="S2999" s="174">
        <f t="shared" si="92"/>
        <v>1.000704</v>
      </c>
      <c r="T2999" s="177">
        <f t="shared" si="93"/>
        <v>-1</v>
      </c>
      <c r="U2999" s="203">
        <v>2.78</v>
      </c>
      <c r="V2999" s="203">
        <v>3.21</v>
      </c>
      <c r="W2999" s="203">
        <v>3.83</v>
      </c>
      <c r="X2999" s="203">
        <v>4.32</v>
      </c>
      <c r="Y2999" s="203">
        <v>4.23</v>
      </c>
      <c r="Z2999" s="203">
        <v>3.87</v>
      </c>
      <c r="AA2999" s="203">
        <v>4.07</v>
      </c>
      <c r="AB2999" s="203">
        <v>3.88</v>
      </c>
      <c r="AC2999" s="203">
        <v>3.11</v>
      </c>
      <c r="AD2999" s="203">
        <v>2.65</v>
      </c>
      <c r="AE2999" s="203">
        <v>2.6</v>
      </c>
      <c r="AF2999" s="203">
        <v>2.56</v>
      </c>
      <c r="AG2999" s="179">
        <v>2.91450179073932</v>
      </c>
      <c r="AH2999" s="179">
        <v>3.36530602455871</v>
      </c>
      <c r="AI2999" s="179">
        <v>4.01530282680993</v>
      </c>
      <c r="AJ2999" s="179">
        <v>4.52900997697621</v>
      </c>
      <c r="AK2999" s="179">
        <v>4.43465560245587</v>
      </c>
      <c r="AL2999" s="179">
        <v>4.05723810437452</v>
      </c>
      <c r="AM2999" s="179">
        <v>4.26691449219749</v>
      </c>
      <c r="AN2999" s="179">
        <v>4.06772192376567</v>
      </c>
      <c r="AO2999" s="179">
        <v>3.26046783064722</v>
      </c>
      <c r="AP2999" s="179">
        <v>2.77821213865439</v>
      </c>
      <c r="AQ2999" s="179">
        <v>2.72579304169864</v>
      </c>
      <c r="AR2999" s="179">
        <v>2.68385776413405</v>
      </c>
      <c r="AS2999" s="177">
        <v>0.8</v>
      </c>
      <c r="AT2999" s="180">
        <v>1.08276188046757</v>
      </c>
      <c r="AU2999" s="181">
        <v>2992</v>
      </c>
    </row>
    <row r="3000" customHeight="1" spans="1:47">
      <c r="A3000" s="184" t="s">
        <v>3308</v>
      </c>
      <c r="B3000" s="185" t="s">
        <v>3396</v>
      </c>
      <c r="C3000" s="167" t="s">
        <v>3405</v>
      </c>
      <c r="D3000" s="186">
        <v>0</v>
      </c>
      <c r="E3000" s="186">
        <v>0.65</v>
      </c>
      <c r="F3000" s="186" t="s">
        <v>160</v>
      </c>
      <c r="G3000" s="186" t="s">
        <v>160</v>
      </c>
      <c r="H3000" s="186" t="s">
        <v>160</v>
      </c>
      <c r="I3000" s="186" t="s">
        <v>160</v>
      </c>
      <c r="J3000" s="186" t="s">
        <v>160</v>
      </c>
      <c r="K3000" s="186" t="s">
        <v>160</v>
      </c>
      <c r="L3000" s="171">
        <v>0.3358</v>
      </c>
      <c r="M3000" s="172">
        <v>1683</v>
      </c>
      <c r="N3000" s="173">
        <v>104.87</v>
      </c>
      <c r="O3000" s="173">
        <v>27.45</v>
      </c>
      <c r="Q3000" s="175">
        <v>20.05</v>
      </c>
      <c r="S3000" s="174">
        <f t="shared" si="92"/>
        <v>1.019176</v>
      </c>
      <c r="T3000" s="177">
        <f t="shared" si="93"/>
        <v>-1</v>
      </c>
      <c r="U3000" s="203">
        <v>2.53</v>
      </c>
      <c r="V3000" s="203">
        <v>3.03</v>
      </c>
      <c r="W3000" s="203">
        <v>3.79</v>
      </c>
      <c r="X3000" s="203">
        <v>4.45</v>
      </c>
      <c r="Y3000" s="203">
        <v>4.31</v>
      </c>
      <c r="Z3000" s="203">
        <v>4.09</v>
      </c>
      <c r="AA3000" s="203">
        <v>4.39</v>
      </c>
      <c r="AB3000" s="203">
        <v>4.21</v>
      </c>
      <c r="AC3000" s="203">
        <v>3.46</v>
      </c>
      <c r="AD3000" s="203">
        <v>2.64</v>
      </c>
      <c r="AE3000" s="203">
        <v>2.6</v>
      </c>
      <c r="AF3000" s="203">
        <v>2.36</v>
      </c>
      <c r="AG3000" s="179">
        <v>2.61370644520671</v>
      </c>
      <c r="AH3000" s="179">
        <v>3.13024922093927</v>
      </c>
      <c r="AI3000" s="179">
        <v>3.91539424005275</v>
      </c>
      <c r="AJ3000" s="179">
        <v>4.59723070401972</v>
      </c>
      <c r="AK3000" s="179">
        <v>4.4525987268146</v>
      </c>
      <c r="AL3000" s="179">
        <v>4.22531990549228</v>
      </c>
      <c r="AM3000" s="179">
        <v>4.53524557093181</v>
      </c>
      <c r="AN3000" s="179">
        <v>4.34929017166809</v>
      </c>
      <c r="AO3000" s="179">
        <v>3.57447600806926</v>
      </c>
      <c r="AP3000" s="179">
        <v>2.72734585586788</v>
      </c>
      <c r="AQ3000" s="179">
        <v>2.68602243380927</v>
      </c>
      <c r="AR3000" s="179">
        <v>2.43808190145765</v>
      </c>
      <c r="AS3000" s="177">
        <v>0.8</v>
      </c>
      <c r="AT3000" s="180">
        <v>1.14962145673044</v>
      </c>
      <c r="AU3000" s="181">
        <v>2993</v>
      </c>
    </row>
    <row r="3001" customHeight="1" spans="1:47">
      <c r="A3001" s="184" t="s">
        <v>3308</v>
      </c>
      <c r="B3001" s="185" t="s">
        <v>3396</v>
      </c>
      <c r="C3001" s="167" t="s">
        <v>3406</v>
      </c>
      <c r="D3001" s="186">
        <v>0</v>
      </c>
      <c r="E3001" s="186">
        <v>0.65</v>
      </c>
      <c r="F3001" s="186" t="s">
        <v>160</v>
      </c>
      <c r="G3001" s="186" t="s">
        <v>160</v>
      </c>
      <c r="H3001" s="186" t="s">
        <v>160</v>
      </c>
      <c r="I3001" s="186" t="s">
        <v>160</v>
      </c>
      <c r="J3001" s="186" t="s">
        <v>160</v>
      </c>
      <c r="K3001" s="186" t="s">
        <v>160</v>
      </c>
      <c r="L3001" s="171">
        <v>0.3358</v>
      </c>
      <c r="M3001" s="172">
        <v>851</v>
      </c>
      <c r="N3001" s="173">
        <v>104.05</v>
      </c>
      <c r="O3001" s="173">
        <v>27.63</v>
      </c>
      <c r="Q3001" s="175">
        <v>20.33</v>
      </c>
      <c r="S3001" s="174">
        <f t="shared" si="92"/>
        <v>1.019176</v>
      </c>
      <c r="T3001" s="177">
        <f t="shared" si="93"/>
        <v>-1</v>
      </c>
      <c r="U3001" s="203">
        <v>2.53</v>
      </c>
      <c r="V3001" s="203">
        <v>3.03</v>
      </c>
      <c r="W3001" s="203">
        <v>3.79</v>
      </c>
      <c r="X3001" s="203">
        <v>4.45</v>
      </c>
      <c r="Y3001" s="203">
        <v>4.31</v>
      </c>
      <c r="Z3001" s="203">
        <v>4.09</v>
      </c>
      <c r="AA3001" s="203">
        <v>4.39</v>
      </c>
      <c r="AB3001" s="203">
        <v>4.21</v>
      </c>
      <c r="AC3001" s="203">
        <v>3.46</v>
      </c>
      <c r="AD3001" s="203">
        <v>2.64</v>
      </c>
      <c r="AE3001" s="203">
        <v>2.6</v>
      </c>
      <c r="AF3001" s="203">
        <v>2.36</v>
      </c>
      <c r="AG3001" s="179">
        <v>2.61630799783354</v>
      </c>
      <c r="AH3001" s="179">
        <v>3.13336491440144</v>
      </c>
      <c r="AI3001" s="179">
        <v>3.91929142758464</v>
      </c>
      <c r="AJ3001" s="179">
        <v>4.60180655745426</v>
      </c>
      <c r="AK3001" s="179">
        <v>4.45703062081525</v>
      </c>
      <c r="AL3001" s="179">
        <v>4.22952557752537</v>
      </c>
      <c r="AM3001" s="179">
        <v>4.53975972746611</v>
      </c>
      <c r="AN3001" s="179">
        <v>4.35361923750167</v>
      </c>
      <c r="AO3001" s="179">
        <v>3.57803386264983</v>
      </c>
      <c r="AP3001" s="179">
        <v>2.73006051947848</v>
      </c>
      <c r="AQ3001" s="179">
        <v>2.68869596615305</v>
      </c>
      <c r="AR3001" s="179">
        <v>2.44050864620046</v>
      </c>
      <c r="AS3001" s="177">
        <v>0.8</v>
      </c>
      <c r="AT3001" s="180">
        <v>1.14962145673044</v>
      </c>
      <c r="AU3001" s="181">
        <v>2994</v>
      </c>
    </row>
    <row r="3002" customHeight="1" spans="1:47">
      <c r="A3002" s="184" t="s">
        <v>3308</v>
      </c>
      <c r="B3002" s="185" t="s">
        <v>3396</v>
      </c>
      <c r="C3002" s="167" t="s">
        <v>3407</v>
      </c>
      <c r="D3002" s="186">
        <v>0</v>
      </c>
      <c r="E3002" s="186">
        <v>0.65</v>
      </c>
      <c r="F3002" s="186" t="s">
        <v>160</v>
      </c>
      <c r="G3002" s="186" t="s">
        <v>160</v>
      </c>
      <c r="H3002" s="186" t="s">
        <v>160</v>
      </c>
      <c r="I3002" s="186" t="s">
        <v>160</v>
      </c>
      <c r="J3002" s="186" t="s">
        <v>160</v>
      </c>
      <c r="K3002" s="186" t="s">
        <v>160</v>
      </c>
      <c r="L3002" s="171">
        <v>0.3358</v>
      </c>
      <c r="M3002" s="172">
        <v>1178</v>
      </c>
      <c r="N3002" s="173">
        <v>105.05</v>
      </c>
      <c r="O3002" s="173">
        <v>27.85</v>
      </c>
      <c r="Q3002" s="175">
        <v>18.15</v>
      </c>
      <c r="S3002" s="174">
        <f t="shared" si="92"/>
        <v>0.963136</v>
      </c>
      <c r="T3002" s="177">
        <f t="shared" si="93"/>
        <v>-1</v>
      </c>
      <c r="U3002" s="203">
        <v>2.21</v>
      </c>
      <c r="V3002" s="203">
        <v>2.62</v>
      </c>
      <c r="W3002" s="203">
        <v>3.36</v>
      </c>
      <c r="X3002" s="203">
        <v>4.04</v>
      </c>
      <c r="Y3002" s="203">
        <v>4.1</v>
      </c>
      <c r="Z3002" s="203">
        <v>4.01</v>
      </c>
      <c r="AA3002" s="203">
        <v>4.45</v>
      </c>
      <c r="AB3002" s="203">
        <v>4.29</v>
      </c>
      <c r="AC3002" s="203">
        <v>3.5</v>
      </c>
      <c r="AD3002" s="203">
        <v>2.47</v>
      </c>
      <c r="AE3002" s="203">
        <v>2.41</v>
      </c>
      <c r="AF3002" s="203">
        <v>2.08</v>
      </c>
      <c r="AG3002" s="179">
        <v>2.26549230845903</v>
      </c>
      <c r="AH3002" s="179">
        <v>2.68578726161207</v>
      </c>
      <c r="AI3002" s="179">
        <v>3.4443683965712</v>
      </c>
      <c r="AJ3002" s="179">
        <v>4.14144295302013</v>
      </c>
      <c r="AK3002" s="179">
        <v>4.20294953153033</v>
      </c>
      <c r="AL3002" s="179">
        <v>4.11068966376503</v>
      </c>
      <c r="AM3002" s="179">
        <v>4.56173790617317</v>
      </c>
      <c r="AN3002" s="179">
        <v>4.3977203634793</v>
      </c>
      <c r="AO3002" s="179">
        <v>3.58788374642833</v>
      </c>
      <c r="AP3002" s="179">
        <v>2.53202081533657</v>
      </c>
      <c r="AQ3002" s="179">
        <v>2.47051423682637</v>
      </c>
      <c r="AR3002" s="179">
        <v>2.13222805502027</v>
      </c>
      <c r="AS3002" s="177">
        <v>0.8</v>
      </c>
      <c r="AT3002" s="180">
        <v>1.14799781053771</v>
      </c>
      <c r="AU3002" s="181">
        <v>2995</v>
      </c>
    </row>
    <row r="3003" customHeight="1" spans="1:47">
      <c r="A3003" s="184" t="s">
        <v>3308</v>
      </c>
      <c r="B3003" s="185" t="s">
        <v>3396</v>
      </c>
      <c r="C3003" s="167" t="s">
        <v>3408</v>
      </c>
      <c r="D3003" s="186">
        <v>0</v>
      </c>
      <c r="E3003" s="186">
        <v>0.65</v>
      </c>
      <c r="F3003" s="186" t="s">
        <v>160</v>
      </c>
      <c r="G3003" s="186" t="s">
        <v>160</v>
      </c>
      <c r="H3003" s="186" t="s">
        <v>160</v>
      </c>
      <c r="I3003" s="186" t="s">
        <v>160</v>
      </c>
      <c r="J3003" s="186" t="s">
        <v>160</v>
      </c>
      <c r="K3003" s="186" t="s">
        <v>160</v>
      </c>
      <c r="L3003" s="171">
        <v>0.3358</v>
      </c>
      <c r="M3003" s="172">
        <v>306</v>
      </c>
      <c r="N3003" s="173">
        <v>104.4</v>
      </c>
      <c r="O3003" s="173">
        <v>28.63</v>
      </c>
      <c r="Q3003" s="175">
        <v>20.63</v>
      </c>
      <c r="S3003" s="174">
        <f t="shared" si="92"/>
        <v>0.887896</v>
      </c>
      <c r="T3003" s="177">
        <f t="shared" si="93"/>
        <v>-1</v>
      </c>
      <c r="U3003" s="203">
        <v>2.14</v>
      </c>
      <c r="V3003" s="203">
        <v>2.46</v>
      </c>
      <c r="W3003" s="203">
        <v>3.08</v>
      </c>
      <c r="X3003" s="203">
        <v>3.86</v>
      </c>
      <c r="Y3003" s="203">
        <v>3.98</v>
      </c>
      <c r="Z3003" s="203">
        <v>3.74</v>
      </c>
      <c r="AA3003" s="203">
        <v>4.09</v>
      </c>
      <c r="AB3003" s="203">
        <v>3.85</v>
      </c>
      <c r="AC3003" s="203">
        <v>2.95</v>
      </c>
      <c r="AD3003" s="203">
        <v>2.25</v>
      </c>
      <c r="AE3003" s="203">
        <v>2.15</v>
      </c>
      <c r="AF3003" s="203">
        <v>1.9</v>
      </c>
      <c r="AG3003" s="179">
        <v>2.21560290844874</v>
      </c>
      <c r="AH3003" s="179">
        <v>2.54690801625416</v>
      </c>
      <c r="AI3003" s="179">
        <v>3.18881166262715</v>
      </c>
      <c r="AJ3003" s="179">
        <v>3.99636786290286</v>
      </c>
      <c r="AK3003" s="179">
        <v>4.12060727832989</v>
      </c>
      <c r="AL3003" s="179">
        <v>3.87212844747583</v>
      </c>
      <c r="AM3003" s="179">
        <v>4.23449340913801</v>
      </c>
      <c r="AN3003" s="179">
        <v>3.98601457828394</v>
      </c>
      <c r="AO3003" s="179">
        <v>3.0542189625812</v>
      </c>
      <c r="AP3003" s="179">
        <v>2.32948903925685</v>
      </c>
      <c r="AQ3003" s="179">
        <v>2.22595619306766</v>
      </c>
      <c r="AR3003" s="179">
        <v>1.96712407759467</v>
      </c>
      <c r="AS3003" s="177">
        <v>0.8</v>
      </c>
      <c r="AT3003" s="180">
        <v>1.14566689422314</v>
      </c>
      <c r="AU3003" s="181">
        <v>2996</v>
      </c>
    </row>
    <row r="3004" customHeight="1" spans="1:47">
      <c r="A3004" s="184" t="s">
        <v>3308</v>
      </c>
      <c r="B3004" s="185" t="s">
        <v>3409</v>
      </c>
      <c r="C3004" s="167" t="s">
        <v>3410</v>
      </c>
      <c r="D3004" s="186">
        <v>0</v>
      </c>
      <c r="E3004" s="186">
        <v>0.65</v>
      </c>
      <c r="F3004" s="186" t="s">
        <v>160</v>
      </c>
      <c r="G3004" s="186" t="s">
        <v>160</v>
      </c>
      <c r="H3004" s="186" t="s">
        <v>160</v>
      </c>
      <c r="I3004" s="186" t="s">
        <v>160</v>
      </c>
      <c r="J3004" s="186" t="s">
        <v>160</v>
      </c>
      <c r="K3004" s="186" t="s">
        <v>160</v>
      </c>
      <c r="L3004" s="171">
        <v>0.3358</v>
      </c>
      <c r="M3004" s="172">
        <v>2007</v>
      </c>
      <c r="N3004" s="173">
        <v>100.23</v>
      </c>
      <c r="O3004" s="173">
        <v>25.6</v>
      </c>
      <c r="Q3004" s="175">
        <v>27.9</v>
      </c>
      <c r="S3004" s="174">
        <f t="shared" si="92"/>
        <v>1.389648</v>
      </c>
      <c r="T3004" s="177">
        <f t="shared" si="93"/>
        <v>-1</v>
      </c>
      <c r="U3004" s="203">
        <v>4.53</v>
      </c>
      <c r="V3004" s="203">
        <v>4.99</v>
      </c>
      <c r="W3004" s="203">
        <v>5.46</v>
      </c>
      <c r="X3004" s="203">
        <v>5.76</v>
      </c>
      <c r="Y3004" s="203">
        <v>5.6</v>
      </c>
      <c r="Z3004" s="203">
        <v>5.16</v>
      </c>
      <c r="AA3004" s="203">
        <v>4.45</v>
      </c>
      <c r="AB3004" s="203">
        <v>4.42</v>
      </c>
      <c r="AC3004" s="203">
        <v>4.13</v>
      </c>
      <c r="AD3004" s="203">
        <v>4.15</v>
      </c>
      <c r="AE3004" s="203">
        <v>4.26</v>
      </c>
      <c r="AF3004" s="203">
        <v>4.23</v>
      </c>
      <c r="AG3004" s="179">
        <v>4.90639166177334</v>
      </c>
      <c r="AH3004" s="179">
        <v>5.40461244862008</v>
      </c>
      <c r="AI3004" s="179">
        <v>5.9136641221374</v>
      </c>
      <c r="AJ3004" s="179">
        <v>6.23859072225484</v>
      </c>
      <c r="AK3004" s="179">
        <v>6.06529653552554</v>
      </c>
      <c r="AL3004" s="179">
        <v>5.58873752201996</v>
      </c>
      <c r="AM3004" s="179">
        <v>4.81974456840869</v>
      </c>
      <c r="AN3004" s="179">
        <v>4.78725190839695</v>
      </c>
      <c r="AO3004" s="179">
        <v>4.47315619495009</v>
      </c>
      <c r="AP3004" s="179">
        <v>4.49481796829125</v>
      </c>
      <c r="AQ3004" s="179">
        <v>4.61395772166764</v>
      </c>
      <c r="AR3004" s="179">
        <v>4.5814650616559</v>
      </c>
      <c r="AS3004" s="177">
        <v>0.8</v>
      </c>
      <c r="AT3004" s="180">
        <v>1.1554641229543</v>
      </c>
      <c r="AU3004" s="181">
        <v>2997</v>
      </c>
    </row>
    <row r="3005" customHeight="1" spans="1:47">
      <c r="A3005" s="184" t="s">
        <v>3308</v>
      </c>
      <c r="B3005" s="185" t="s">
        <v>3409</v>
      </c>
      <c r="C3005" s="167" t="s">
        <v>3411</v>
      </c>
      <c r="D3005" s="186">
        <v>0</v>
      </c>
      <c r="E3005" s="186">
        <v>0.65</v>
      </c>
      <c r="F3005" s="186" t="s">
        <v>160</v>
      </c>
      <c r="G3005" s="186" t="s">
        <v>160</v>
      </c>
      <c r="H3005" s="186" t="s">
        <v>160</v>
      </c>
      <c r="I3005" s="186" t="s">
        <v>160</v>
      </c>
      <c r="J3005" s="186" t="s">
        <v>160</v>
      </c>
      <c r="K3005" s="186" t="s">
        <v>160</v>
      </c>
      <c r="L3005" s="171">
        <v>0.3358</v>
      </c>
      <c r="M3005" s="172">
        <v>1545</v>
      </c>
      <c r="N3005" s="173">
        <v>99.95</v>
      </c>
      <c r="O3005" s="173">
        <v>25.67</v>
      </c>
      <c r="Q3005" s="175">
        <v>28.47</v>
      </c>
      <c r="S3005" s="174">
        <f t="shared" si="92"/>
        <v>1.340192</v>
      </c>
      <c r="T3005" s="177">
        <f t="shared" si="93"/>
        <v>-1</v>
      </c>
      <c r="U3005" s="203">
        <v>4.47</v>
      </c>
      <c r="V3005" s="203">
        <v>4.8</v>
      </c>
      <c r="W3005" s="203">
        <v>5.2</v>
      </c>
      <c r="X3005" s="203">
        <v>5.37</v>
      </c>
      <c r="Y3005" s="203">
        <v>5.18</v>
      </c>
      <c r="Z3005" s="203">
        <v>4.74</v>
      </c>
      <c r="AA3005" s="203">
        <v>4.32</v>
      </c>
      <c r="AB3005" s="203">
        <v>4.35</v>
      </c>
      <c r="AC3005" s="203">
        <v>4.05</v>
      </c>
      <c r="AD3005" s="203">
        <v>4.09</v>
      </c>
      <c r="AE3005" s="203">
        <v>4.3</v>
      </c>
      <c r="AF3005" s="203">
        <v>4.23</v>
      </c>
      <c r="AG3005" s="179">
        <v>4.85780700078795</v>
      </c>
      <c r="AH3005" s="179">
        <v>5.21643704782598</v>
      </c>
      <c r="AI3005" s="179">
        <v>5.65114013514481</v>
      </c>
      <c r="AJ3005" s="179">
        <v>5.83588894725532</v>
      </c>
      <c r="AK3005" s="179">
        <v>5.62940498077887</v>
      </c>
      <c r="AL3005" s="179">
        <v>5.15123158472816</v>
      </c>
      <c r="AM3005" s="179">
        <v>4.69479334304338</v>
      </c>
      <c r="AN3005" s="179">
        <v>4.7273960745923</v>
      </c>
      <c r="AO3005" s="179">
        <v>4.40136875910317</v>
      </c>
      <c r="AP3005" s="179">
        <v>4.44483906783505</v>
      </c>
      <c r="AQ3005" s="179">
        <v>4.67305818867744</v>
      </c>
      <c r="AR3005" s="179">
        <v>4.59698514839665</v>
      </c>
      <c r="AS3005" s="177">
        <v>0.8</v>
      </c>
      <c r="AT3005" s="180">
        <v>1.14753654741477</v>
      </c>
      <c r="AU3005" s="181">
        <v>2998</v>
      </c>
    </row>
    <row r="3006" customHeight="1" spans="1:47">
      <c r="A3006" s="184" t="s">
        <v>3308</v>
      </c>
      <c r="B3006" s="185" t="s">
        <v>3409</v>
      </c>
      <c r="C3006" s="167" t="s">
        <v>3412</v>
      </c>
      <c r="D3006" s="186">
        <v>0</v>
      </c>
      <c r="E3006" s="186">
        <v>0.65</v>
      </c>
      <c r="F3006" s="186" t="s">
        <v>160</v>
      </c>
      <c r="G3006" s="186" t="s">
        <v>160</v>
      </c>
      <c r="H3006" s="186" t="s">
        <v>160</v>
      </c>
      <c r="I3006" s="186" t="s">
        <v>160</v>
      </c>
      <c r="J3006" s="186" t="s">
        <v>160</v>
      </c>
      <c r="K3006" s="186" t="s">
        <v>160</v>
      </c>
      <c r="L3006" s="171">
        <v>0.3358</v>
      </c>
      <c r="M3006" s="172">
        <v>2005</v>
      </c>
      <c r="N3006" s="173">
        <v>100.55</v>
      </c>
      <c r="O3006" s="173">
        <v>25.48</v>
      </c>
      <c r="Q3006" s="175">
        <v>27.68</v>
      </c>
      <c r="S3006" s="174">
        <f t="shared" si="92"/>
        <v>1.389648</v>
      </c>
      <c r="T3006" s="177">
        <f t="shared" si="93"/>
        <v>-1</v>
      </c>
      <c r="U3006" s="203">
        <v>4.53</v>
      </c>
      <c r="V3006" s="203">
        <v>4.99</v>
      </c>
      <c r="W3006" s="203">
        <v>5.46</v>
      </c>
      <c r="X3006" s="203">
        <v>5.76</v>
      </c>
      <c r="Y3006" s="203">
        <v>5.6</v>
      </c>
      <c r="Z3006" s="203">
        <v>5.16</v>
      </c>
      <c r="AA3006" s="203">
        <v>4.45</v>
      </c>
      <c r="AB3006" s="203">
        <v>4.42</v>
      </c>
      <c r="AC3006" s="203">
        <v>4.13</v>
      </c>
      <c r="AD3006" s="203">
        <v>4.15</v>
      </c>
      <c r="AE3006" s="203">
        <v>4.26</v>
      </c>
      <c r="AF3006" s="203">
        <v>4.23</v>
      </c>
      <c r="AG3006" s="179">
        <v>4.90091516700632</v>
      </c>
      <c r="AH3006" s="179">
        <v>5.39857984180166</v>
      </c>
      <c r="AI3006" s="179">
        <v>5.90706331387517</v>
      </c>
      <c r="AJ3006" s="179">
        <v>6.23162723221996</v>
      </c>
      <c r="AK3006" s="179">
        <v>6.0585264757694</v>
      </c>
      <c r="AL3006" s="179">
        <v>5.58249939553038</v>
      </c>
      <c r="AM3006" s="179">
        <v>4.81436478878104</v>
      </c>
      <c r="AN3006" s="179">
        <v>4.78190839694656</v>
      </c>
      <c r="AO3006" s="179">
        <v>4.46816327587993</v>
      </c>
      <c r="AP3006" s="179">
        <v>4.48980087043625</v>
      </c>
      <c r="AQ3006" s="179">
        <v>4.60880764049601</v>
      </c>
      <c r="AR3006" s="179">
        <v>4.57635124866153</v>
      </c>
      <c r="AS3006" s="177">
        <v>0.8</v>
      </c>
      <c r="AT3006" s="180">
        <v>1.14675547519327</v>
      </c>
      <c r="AU3006" s="181">
        <v>2999</v>
      </c>
    </row>
    <row r="3007" customHeight="1" spans="1:47">
      <c r="A3007" s="184" t="s">
        <v>3308</v>
      </c>
      <c r="B3007" s="185" t="s">
        <v>3409</v>
      </c>
      <c r="C3007" s="167" t="s">
        <v>3413</v>
      </c>
      <c r="D3007" s="186">
        <v>0</v>
      </c>
      <c r="E3007" s="186">
        <v>0.65</v>
      </c>
      <c r="F3007" s="186" t="s">
        <v>160</v>
      </c>
      <c r="G3007" s="186" t="s">
        <v>160</v>
      </c>
      <c r="H3007" s="186" t="s">
        <v>160</v>
      </c>
      <c r="I3007" s="186" t="s">
        <v>160</v>
      </c>
      <c r="J3007" s="186" t="s">
        <v>160</v>
      </c>
      <c r="K3007" s="186" t="s">
        <v>160</v>
      </c>
      <c r="L3007" s="171">
        <v>0.3358</v>
      </c>
      <c r="M3007" s="172">
        <v>1455</v>
      </c>
      <c r="N3007" s="173">
        <v>100.58</v>
      </c>
      <c r="O3007" s="173">
        <v>25.83</v>
      </c>
      <c r="Q3007" s="175">
        <v>28.13</v>
      </c>
      <c r="S3007" s="174">
        <f t="shared" si="92"/>
        <v>1.389648</v>
      </c>
      <c r="T3007" s="177">
        <f t="shared" si="93"/>
        <v>-1</v>
      </c>
      <c r="U3007" s="203">
        <v>4.53</v>
      </c>
      <c r="V3007" s="203">
        <v>4.99</v>
      </c>
      <c r="W3007" s="203">
        <v>5.46</v>
      </c>
      <c r="X3007" s="203">
        <v>5.76</v>
      </c>
      <c r="Y3007" s="203">
        <v>5.6</v>
      </c>
      <c r="Z3007" s="203">
        <v>5.16</v>
      </c>
      <c r="AA3007" s="203">
        <v>4.45</v>
      </c>
      <c r="AB3007" s="203">
        <v>4.42</v>
      </c>
      <c r="AC3007" s="203">
        <v>4.13</v>
      </c>
      <c r="AD3007" s="203">
        <v>4.15</v>
      </c>
      <c r="AE3007" s="203">
        <v>4.26</v>
      </c>
      <c r="AF3007" s="203">
        <v>4.23</v>
      </c>
      <c r="AG3007" s="179">
        <v>4.91734465130738</v>
      </c>
      <c r="AH3007" s="179">
        <v>5.41667766225692</v>
      </c>
      <c r="AI3007" s="179">
        <v>5.92686573866188</v>
      </c>
      <c r="AJ3007" s="179">
        <v>6.25251770232462</v>
      </c>
      <c r="AK3007" s="179">
        <v>6.07883665503782</v>
      </c>
      <c r="AL3007" s="179">
        <v>5.60121377499914</v>
      </c>
      <c r="AM3007" s="179">
        <v>4.83050412766398</v>
      </c>
      <c r="AN3007" s="179">
        <v>4.79793893129771</v>
      </c>
      <c r="AO3007" s="179">
        <v>4.48314203309039</v>
      </c>
      <c r="AP3007" s="179">
        <v>4.50485216400124</v>
      </c>
      <c r="AQ3007" s="179">
        <v>4.62425788401091</v>
      </c>
      <c r="AR3007" s="179">
        <v>4.59169268764464</v>
      </c>
      <c r="AS3007" s="177">
        <v>0.8</v>
      </c>
      <c r="AT3007" s="180">
        <v>1.15100524609925</v>
      </c>
      <c r="AU3007" s="181">
        <v>3000</v>
      </c>
    </row>
    <row r="3008" customHeight="1" spans="1:47">
      <c r="A3008" s="184" t="s">
        <v>3308</v>
      </c>
      <c r="B3008" s="185" t="s">
        <v>3409</v>
      </c>
      <c r="C3008" s="167" t="s">
        <v>3414</v>
      </c>
      <c r="D3008" s="186">
        <v>0</v>
      </c>
      <c r="E3008" s="186">
        <v>0.65</v>
      </c>
      <c r="F3008" s="186" t="s">
        <v>160</v>
      </c>
      <c r="G3008" s="186" t="s">
        <v>160</v>
      </c>
      <c r="H3008" s="186" t="s">
        <v>160</v>
      </c>
      <c r="I3008" s="186" t="s">
        <v>160</v>
      </c>
      <c r="J3008" s="186" t="s">
        <v>160</v>
      </c>
      <c r="K3008" s="186" t="s">
        <v>160</v>
      </c>
      <c r="L3008" s="171">
        <v>0.3358</v>
      </c>
      <c r="M3008" s="172">
        <v>1670</v>
      </c>
      <c r="N3008" s="173">
        <v>100.48</v>
      </c>
      <c r="O3008" s="173">
        <v>25.35</v>
      </c>
      <c r="Q3008" s="175">
        <v>27.55</v>
      </c>
      <c r="S3008" s="174">
        <f t="shared" si="92"/>
        <v>1.389648</v>
      </c>
      <c r="T3008" s="177">
        <f t="shared" si="93"/>
        <v>-1</v>
      </c>
      <c r="U3008" s="203">
        <v>4.53</v>
      </c>
      <c r="V3008" s="203">
        <v>4.99</v>
      </c>
      <c r="W3008" s="203">
        <v>5.46</v>
      </c>
      <c r="X3008" s="203">
        <v>5.76</v>
      </c>
      <c r="Y3008" s="203">
        <v>5.6</v>
      </c>
      <c r="Z3008" s="203">
        <v>5.16</v>
      </c>
      <c r="AA3008" s="203">
        <v>4.45</v>
      </c>
      <c r="AB3008" s="203">
        <v>4.42</v>
      </c>
      <c r="AC3008" s="203">
        <v>4.13</v>
      </c>
      <c r="AD3008" s="203">
        <v>4.15</v>
      </c>
      <c r="AE3008" s="203">
        <v>4.26</v>
      </c>
      <c r="AF3008" s="203">
        <v>4.23</v>
      </c>
      <c r="AG3008" s="179">
        <v>4.8954386722393</v>
      </c>
      <c r="AH3008" s="179">
        <v>5.39254723498325</v>
      </c>
      <c r="AI3008" s="179">
        <v>5.90046250561293</v>
      </c>
      <c r="AJ3008" s="179">
        <v>6.22466374218507</v>
      </c>
      <c r="AK3008" s="179">
        <v>6.05175641601326</v>
      </c>
      <c r="AL3008" s="179">
        <v>5.57626126904079</v>
      </c>
      <c r="AM3008" s="179">
        <v>4.8089850091534</v>
      </c>
      <c r="AN3008" s="179">
        <v>4.77656488549618</v>
      </c>
      <c r="AO3008" s="179">
        <v>4.46317035680978</v>
      </c>
      <c r="AP3008" s="179">
        <v>4.48478377258126</v>
      </c>
      <c r="AQ3008" s="179">
        <v>4.60365755932437</v>
      </c>
      <c r="AR3008" s="179">
        <v>4.57123743566716</v>
      </c>
      <c r="AS3008" s="177">
        <v>0.8</v>
      </c>
      <c r="AT3008" s="180">
        <v>1.14962145673044</v>
      </c>
      <c r="AU3008" s="181">
        <v>3001</v>
      </c>
    </row>
    <row r="3009" customHeight="1" spans="1:47">
      <c r="A3009" s="184" t="s">
        <v>3308</v>
      </c>
      <c r="B3009" s="185" t="s">
        <v>3409</v>
      </c>
      <c r="C3009" s="167" t="s">
        <v>3415</v>
      </c>
      <c r="D3009" s="186">
        <v>0</v>
      </c>
      <c r="E3009" s="186">
        <v>0.65</v>
      </c>
      <c r="F3009" s="186" t="s">
        <v>160</v>
      </c>
      <c r="G3009" s="186" t="s">
        <v>160</v>
      </c>
      <c r="H3009" s="186" t="s">
        <v>160</v>
      </c>
      <c r="I3009" s="186" t="s">
        <v>160</v>
      </c>
      <c r="J3009" s="186" t="s">
        <v>160</v>
      </c>
      <c r="K3009" s="186" t="s">
        <v>160</v>
      </c>
      <c r="L3009" s="171">
        <v>0.3358</v>
      </c>
      <c r="M3009" s="172">
        <v>1401</v>
      </c>
      <c r="N3009" s="173">
        <v>100.52</v>
      </c>
      <c r="O3009" s="173">
        <v>25.05</v>
      </c>
      <c r="Q3009" s="175">
        <v>27.15</v>
      </c>
      <c r="S3009" s="174">
        <f t="shared" si="92"/>
        <v>1.389648</v>
      </c>
      <c r="T3009" s="177">
        <f t="shared" si="93"/>
        <v>-1</v>
      </c>
      <c r="U3009" s="203">
        <v>4.53</v>
      </c>
      <c r="V3009" s="203">
        <v>4.99</v>
      </c>
      <c r="W3009" s="203">
        <v>5.46</v>
      </c>
      <c r="X3009" s="203">
        <v>5.76</v>
      </c>
      <c r="Y3009" s="203">
        <v>5.6</v>
      </c>
      <c r="Z3009" s="203">
        <v>5.16</v>
      </c>
      <c r="AA3009" s="203">
        <v>4.45</v>
      </c>
      <c r="AB3009" s="203">
        <v>4.42</v>
      </c>
      <c r="AC3009" s="203">
        <v>4.13</v>
      </c>
      <c r="AD3009" s="203">
        <v>4.15</v>
      </c>
      <c r="AE3009" s="203">
        <v>4.26</v>
      </c>
      <c r="AF3009" s="203">
        <v>4.23</v>
      </c>
      <c r="AG3009" s="179">
        <v>4.8821646920659</v>
      </c>
      <c r="AH3009" s="179">
        <v>5.37792534512337</v>
      </c>
      <c r="AI3009" s="179">
        <v>5.88446340368208</v>
      </c>
      <c r="AJ3009" s="179">
        <v>6.20778556871956</v>
      </c>
      <c r="AK3009" s="179">
        <v>6.03534708069957</v>
      </c>
      <c r="AL3009" s="179">
        <v>5.56114123864461</v>
      </c>
      <c r="AM3009" s="179">
        <v>4.79594544805591</v>
      </c>
      <c r="AN3009" s="179">
        <v>4.76361323155216</v>
      </c>
      <c r="AO3009" s="179">
        <v>4.45106847201593</v>
      </c>
      <c r="AP3009" s="179">
        <v>4.47262328301843</v>
      </c>
      <c r="AQ3009" s="179">
        <v>4.59117474353217</v>
      </c>
      <c r="AR3009" s="179">
        <v>4.55884252702843</v>
      </c>
      <c r="AS3009" s="177">
        <v>0.8</v>
      </c>
      <c r="AT3009" s="180">
        <v>1.15454167409256</v>
      </c>
      <c r="AU3009" s="181">
        <v>3002</v>
      </c>
    </row>
    <row r="3010" customHeight="1" spans="1:47">
      <c r="A3010" s="184" t="s">
        <v>3308</v>
      </c>
      <c r="B3010" s="185" t="s">
        <v>3409</v>
      </c>
      <c r="C3010" s="167" t="s">
        <v>3416</v>
      </c>
      <c r="D3010" s="186">
        <v>0</v>
      </c>
      <c r="E3010" s="186">
        <v>0.65</v>
      </c>
      <c r="F3010" s="186" t="s">
        <v>160</v>
      </c>
      <c r="G3010" s="186" t="s">
        <v>160</v>
      </c>
      <c r="H3010" s="186" t="s">
        <v>160</v>
      </c>
      <c r="I3010" s="186" t="s">
        <v>160</v>
      </c>
      <c r="J3010" s="186" t="s">
        <v>160</v>
      </c>
      <c r="K3010" s="186" t="s">
        <v>160</v>
      </c>
      <c r="L3010" s="171">
        <v>0.3358</v>
      </c>
      <c r="M3010" s="172">
        <v>1729</v>
      </c>
      <c r="N3010" s="173">
        <v>100.3</v>
      </c>
      <c r="O3010" s="173">
        <v>25.23</v>
      </c>
      <c r="Q3010" s="175">
        <v>27.33</v>
      </c>
      <c r="S3010" s="174">
        <f t="shared" si="92"/>
        <v>1.389648</v>
      </c>
      <c r="T3010" s="177">
        <f t="shared" si="93"/>
        <v>-1</v>
      </c>
      <c r="U3010" s="203">
        <v>4.53</v>
      </c>
      <c r="V3010" s="203">
        <v>4.99</v>
      </c>
      <c r="W3010" s="203">
        <v>5.46</v>
      </c>
      <c r="X3010" s="203">
        <v>5.76</v>
      </c>
      <c r="Y3010" s="203">
        <v>5.6</v>
      </c>
      <c r="Z3010" s="203">
        <v>5.16</v>
      </c>
      <c r="AA3010" s="203">
        <v>4.45</v>
      </c>
      <c r="AB3010" s="203">
        <v>4.42</v>
      </c>
      <c r="AC3010" s="203">
        <v>4.13</v>
      </c>
      <c r="AD3010" s="203">
        <v>4.15</v>
      </c>
      <c r="AE3010" s="203">
        <v>4.26</v>
      </c>
      <c r="AF3010" s="203">
        <v>4.23</v>
      </c>
      <c r="AG3010" s="179">
        <v>4.88964923491416</v>
      </c>
      <c r="AH3010" s="179">
        <v>5.38616990777521</v>
      </c>
      <c r="AI3010" s="179">
        <v>5.89348450830714</v>
      </c>
      <c r="AJ3010" s="179">
        <v>6.21730233843391</v>
      </c>
      <c r="AK3010" s="179">
        <v>6.04459949569963</v>
      </c>
      <c r="AL3010" s="179">
        <v>5.56966667818037</v>
      </c>
      <c r="AM3010" s="179">
        <v>4.80329781354703</v>
      </c>
      <c r="AN3010" s="179">
        <v>4.77091603053435</v>
      </c>
      <c r="AO3010" s="179">
        <v>4.45789212807848</v>
      </c>
      <c r="AP3010" s="179">
        <v>4.47947998342026</v>
      </c>
      <c r="AQ3010" s="179">
        <v>4.59821318780008</v>
      </c>
      <c r="AR3010" s="179">
        <v>4.5658314047874</v>
      </c>
      <c r="AS3010" s="177">
        <v>0.8</v>
      </c>
      <c r="AT3010" s="180">
        <v>1.15454167409256</v>
      </c>
      <c r="AU3010" s="181">
        <v>3003</v>
      </c>
    </row>
    <row r="3011" customHeight="1" spans="1:47">
      <c r="A3011" s="184" t="s">
        <v>3308</v>
      </c>
      <c r="B3011" s="185" t="s">
        <v>3409</v>
      </c>
      <c r="C3011" s="167" t="s">
        <v>3417</v>
      </c>
      <c r="D3011" s="186">
        <v>0</v>
      </c>
      <c r="E3011" s="186">
        <v>0.65</v>
      </c>
      <c r="F3011" s="186" t="s">
        <v>160</v>
      </c>
      <c r="G3011" s="186" t="s">
        <v>160</v>
      </c>
      <c r="H3011" s="186" t="s">
        <v>160</v>
      </c>
      <c r="I3011" s="186" t="s">
        <v>160</v>
      </c>
      <c r="J3011" s="186" t="s">
        <v>160</v>
      </c>
      <c r="K3011" s="186" t="s">
        <v>160</v>
      </c>
      <c r="L3011" s="171">
        <v>0.3358</v>
      </c>
      <c r="M3011" s="172">
        <v>1667</v>
      </c>
      <c r="N3011" s="173">
        <v>99.53</v>
      </c>
      <c r="O3011" s="173">
        <v>25.47</v>
      </c>
      <c r="Q3011" s="175">
        <v>28.27</v>
      </c>
      <c r="S3011" s="174">
        <f t="shared" si="92"/>
        <v>1.340192</v>
      </c>
      <c r="T3011" s="177">
        <f t="shared" si="93"/>
        <v>-1</v>
      </c>
      <c r="U3011" s="203">
        <v>4.47</v>
      </c>
      <c r="V3011" s="203">
        <v>4.8</v>
      </c>
      <c r="W3011" s="203">
        <v>5.2</v>
      </c>
      <c r="X3011" s="203">
        <v>5.37</v>
      </c>
      <c r="Y3011" s="203">
        <v>5.18</v>
      </c>
      <c r="Z3011" s="203">
        <v>4.74</v>
      </c>
      <c r="AA3011" s="203">
        <v>4.32</v>
      </c>
      <c r="AB3011" s="203">
        <v>4.35</v>
      </c>
      <c r="AC3011" s="203">
        <v>4.05</v>
      </c>
      <c r="AD3011" s="203">
        <v>4.09</v>
      </c>
      <c r="AE3011" s="203">
        <v>4.3</v>
      </c>
      <c r="AF3011" s="203">
        <v>4.23</v>
      </c>
      <c r="AG3011" s="179">
        <v>4.84889496430362</v>
      </c>
      <c r="AH3011" s="179">
        <v>5.20686707576228</v>
      </c>
      <c r="AI3011" s="179">
        <v>5.64077266540914</v>
      </c>
      <c r="AJ3011" s="179">
        <v>5.82518254100905</v>
      </c>
      <c r="AK3011" s="179">
        <v>5.61907738592679</v>
      </c>
      <c r="AL3011" s="179">
        <v>5.14178123731525</v>
      </c>
      <c r="AM3011" s="179">
        <v>4.68618036818605</v>
      </c>
      <c r="AN3011" s="179">
        <v>4.71872328740956</v>
      </c>
      <c r="AO3011" s="179">
        <v>4.39329409517442</v>
      </c>
      <c r="AP3011" s="179">
        <v>4.43668465413911</v>
      </c>
      <c r="AQ3011" s="179">
        <v>4.66448508870371</v>
      </c>
      <c r="AR3011" s="179">
        <v>4.58855161051551</v>
      </c>
      <c r="AS3011" s="177">
        <v>0.8</v>
      </c>
      <c r="AT3011" s="180">
        <v>1.14695184234784</v>
      </c>
      <c r="AU3011" s="181">
        <v>3004</v>
      </c>
    </row>
    <row r="3012" customHeight="1" spans="1:47">
      <c r="A3012" s="184" t="s">
        <v>3308</v>
      </c>
      <c r="B3012" s="185" t="s">
        <v>3409</v>
      </c>
      <c r="C3012" s="167" t="s">
        <v>3418</v>
      </c>
      <c r="D3012" s="186">
        <v>0</v>
      </c>
      <c r="E3012" s="186">
        <v>0.65</v>
      </c>
      <c r="F3012" s="186" t="s">
        <v>160</v>
      </c>
      <c r="G3012" s="186" t="s">
        <v>160</v>
      </c>
      <c r="H3012" s="186" t="s">
        <v>160</v>
      </c>
      <c r="I3012" s="186" t="s">
        <v>160</v>
      </c>
      <c r="J3012" s="186" t="s">
        <v>160</v>
      </c>
      <c r="K3012" s="186" t="s">
        <v>160</v>
      </c>
      <c r="L3012" s="171">
        <v>0.3358</v>
      </c>
      <c r="M3012" s="172">
        <v>1665</v>
      </c>
      <c r="N3012" s="173">
        <v>99.37</v>
      </c>
      <c r="O3012" s="173">
        <v>25.88</v>
      </c>
      <c r="Q3012" s="175">
        <v>28.78</v>
      </c>
      <c r="S3012" s="174">
        <f t="shared" si="92"/>
        <v>1.340192</v>
      </c>
      <c r="T3012" s="177">
        <f t="shared" si="93"/>
        <v>-1</v>
      </c>
      <c r="U3012" s="203">
        <v>4.47</v>
      </c>
      <c r="V3012" s="203">
        <v>4.8</v>
      </c>
      <c r="W3012" s="203">
        <v>5.2</v>
      </c>
      <c r="X3012" s="203">
        <v>5.37</v>
      </c>
      <c r="Y3012" s="203">
        <v>5.18</v>
      </c>
      <c r="Z3012" s="203">
        <v>4.74</v>
      </c>
      <c r="AA3012" s="203">
        <v>4.32</v>
      </c>
      <c r="AB3012" s="203">
        <v>4.35</v>
      </c>
      <c r="AC3012" s="203">
        <v>4.05</v>
      </c>
      <c r="AD3012" s="203">
        <v>4.09</v>
      </c>
      <c r="AE3012" s="203">
        <v>4.3</v>
      </c>
      <c r="AF3012" s="203">
        <v>4.23</v>
      </c>
      <c r="AG3012" s="179">
        <v>4.86853346386189</v>
      </c>
      <c r="AH3012" s="179">
        <v>5.22795539743559</v>
      </c>
      <c r="AI3012" s="179">
        <v>5.66361834722189</v>
      </c>
      <c r="AJ3012" s="179">
        <v>5.84877510088107</v>
      </c>
      <c r="AK3012" s="179">
        <v>5.64183519973257</v>
      </c>
      <c r="AL3012" s="179">
        <v>5.16260595496765</v>
      </c>
      <c r="AM3012" s="179">
        <v>4.70515985769203</v>
      </c>
      <c r="AN3012" s="179">
        <v>4.737834578926</v>
      </c>
      <c r="AO3012" s="179">
        <v>4.41108736658628</v>
      </c>
      <c r="AP3012" s="179">
        <v>4.45465366156491</v>
      </c>
      <c r="AQ3012" s="179">
        <v>4.68337671020272</v>
      </c>
      <c r="AR3012" s="179">
        <v>4.60713569399011</v>
      </c>
      <c r="AS3012" s="177">
        <v>0.8</v>
      </c>
      <c r="AT3012" s="180">
        <v>1.14475946087346</v>
      </c>
      <c r="AU3012" s="181">
        <v>3005</v>
      </c>
    </row>
    <row r="3013" customHeight="1" spans="1:47">
      <c r="A3013" s="184" t="s">
        <v>3308</v>
      </c>
      <c r="B3013" s="185" t="s">
        <v>3409</v>
      </c>
      <c r="C3013" s="167" t="s">
        <v>3419</v>
      </c>
      <c r="D3013" s="186">
        <v>0</v>
      </c>
      <c r="E3013" s="186">
        <v>0.65</v>
      </c>
      <c r="F3013" s="186" t="s">
        <v>160</v>
      </c>
      <c r="G3013" s="186" t="s">
        <v>160</v>
      </c>
      <c r="H3013" s="186" t="s">
        <v>160</v>
      </c>
      <c r="I3013" s="186" t="s">
        <v>160</v>
      </c>
      <c r="J3013" s="186" t="s">
        <v>160</v>
      </c>
      <c r="K3013" s="186" t="s">
        <v>160</v>
      </c>
      <c r="L3013" s="171">
        <v>0.3358</v>
      </c>
      <c r="M3013" s="172">
        <v>2060</v>
      </c>
      <c r="N3013" s="173">
        <v>99.95</v>
      </c>
      <c r="O3013" s="173">
        <v>26.12</v>
      </c>
      <c r="Q3013" s="175">
        <v>28.62</v>
      </c>
      <c r="S3013" s="174">
        <f t="shared" si="92"/>
        <v>1.300968</v>
      </c>
      <c r="T3013" s="177">
        <f t="shared" si="93"/>
        <v>-1</v>
      </c>
      <c r="U3013" s="203">
        <v>4.21</v>
      </c>
      <c r="V3013" s="203">
        <v>4.47</v>
      </c>
      <c r="W3013" s="203">
        <v>4.59</v>
      </c>
      <c r="X3013" s="203">
        <v>4.74</v>
      </c>
      <c r="Y3013" s="203">
        <v>4.9</v>
      </c>
      <c r="Z3013" s="203">
        <v>4.87</v>
      </c>
      <c r="AA3013" s="203">
        <v>4.58</v>
      </c>
      <c r="AB3013" s="203">
        <v>4.42</v>
      </c>
      <c r="AC3013" s="203">
        <v>3.98</v>
      </c>
      <c r="AD3013" s="203">
        <v>4.12</v>
      </c>
      <c r="AE3013" s="203">
        <v>4.36</v>
      </c>
      <c r="AF3013" s="203">
        <v>4.23</v>
      </c>
      <c r="AG3013" s="179">
        <v>4.57593275161264</v>
      </c>
      <c r="AH3013" s="179">
        <v>4.85853192392126</v>
      </c>
      <c r="AI3013" s="179">
        <v>4.98896231114063</v>
      </c>
      <c r="AJ3013" s="179">
        <v>5.15200029516483</v>
      </c>
      <c r="AK3013" s="179">
        <v>5.32590747812398</v>
      </c>
      <c r="AL3013" s="179">
        <v>5.29329988131914</v>
      </c>
      <c r="AM3013" s="179">
        <v>4.97809311220568</v>
      </c>
      <c r="AN3013" s="179">
        <v>4.80418592924653</v>
      </c>
      <c r="AO3013" s="179">
        <v>4.32594117610887</v>
      </c>
      <c r="AP3013" s="179">
        <v>4.47810996119812</v>
      </c>
      <c r="AQ3013" s="179">
        <v>4.73897073563685</v>
      </c>
      <c r="AR3013" s="179">
        <v>4.59767114948254</v>
      </c>
      <c r="AS3013" s="177">
        <v>0.8</v>
      </c>
      <c r="AT3013" s="180">
        <v>1.12299661814439</v>
      </c>
      <c r="AU3013" s="181">
        <v>3006</v>
      </c>
    </row>
    <row r="3014" customHeight="1" spans="1:47">
      <c r="A3014" s="184" t="s">
        <v>3308</v>
      </c>
      <c r="B3014" s="185" t="s">
        <v>3409</v>
      </c>
      <c r="C3014" s="167" t="s">
        <v>3420</v>
      </c>
      <c r="D3014" s="186">
        <v>0</v>
      </c>
      <c r="E3014" s="186">
        <v>0.65</v>
      </c>
      <c r="F3014" s="186" t="s">
        <v>160</v>
      </c>
      <c r="G3014" s="186" t="s">
        <v>160</v>
      </c>
      <c r="H3014" s="186" t="s">
        <v>160</v>
      </c>
      <c r="I3014" s="186" t="s">
        <v>160</v>
      </c>
      <c r="J3014" s="186" t="s">
        <v>160</v>
      </c>
      <c r="K3014" s="186" t="s">
        <v>160</v>
      </c>
      <c r="L3014" s="171">
        <v>0.3358</v>
      </c>
      <c r="M3014" s="172">
        <v>2199</v>
      </c>
      <c r="N3014" s="173">
        <v>99.9</v>
      </c>
      <c r="O3014" s="173">
        <v>26.53</v>
      </c>
      <c r="Q3014" s="175">
        <v>29.23</v>
      </c>
      <c r="S3014" s="174">
        <f t="shared" si="92"/>
        <v>1.300968</v>
      </c>
      <c r="T3014" s="177">
        <f t="shared" si="93"/>
        <v>-1</v>
      </c>
      <c r="U3014" s="203">
        <v>4.21</v>
      </c>
      <c r="V3014" s="203">
        <v>4.47</v>
      </c>
      <c r="W3014" s="203">
        <v>4.59</v>
      </c>
      <c r="X3014" s="203">
        <v>4.74</v>
      </c>
      <c r="Y3014" s="203">
        <v>4.9</v>
      </c>
      <c r="Z3014" s="203">
        <v>4.87</v>
      </c>
      <c r="AA3014" s="203">
        <v>4.58</v>
      </c>
      <c r="AB3014" s="203">
        <v>4.42</v>
      </c>
      <c r="AC3014" s="203">
        <v>3.98</v>
      </c>
      <c r="AD3014" s="203">
        <v>4.12</v>
      </c>
      <c r="AE3014" s="203">
        <v>4.36</v>
      </c>
      <c r="AF3014" s="203">
        <v>4.23</v>
      </c>
      <c r="AG3014" s="179">
        <v>4.59405464238936</v>
      </c>
      <c r="AH3014" s="179">
        <v>4.87777298134927</v>
      </c>
      <c r="AI3014" s="179">
        <v>5.00871990702308</v>
      </c>
      <c r="AJ3014" s="179">
        <v>5.17240356411533</v>
      </c>
      <c r="AK3014" s="179">
        <v>5.34699946501374</v>
      </c>
      <c r="AL3014" s="179">
        <v>5.31426273359529</v>
      </c>
      <c r="AM3014" s="179">
        <v>4.99780766321693</v>
      </c>
      <c r="AN3014" s="179">
        <v>4.82321176231852</v>
      </c>
      <c r="AO3014" s="179">
        <v>4.3430730348479</v>
      </c>
      <c r="AP3014" s="179">
        <v>4.495844448134</v>
      </c>
      <c r="AQ3014" s="179">
        <v>4.75773829948162</v>
      </c>
      <c r="AR3014" s="179">
        <v>4.61587913000166</v>
      </c>
      <c r="AS3014" s="177">
        <v>0.8</v>
      </c>
      <c r="AT3014" s="180">
        <v>1.13621415580857</v>
      </c>
      <c r="AU3014" s="181">
        <v>3007</v>
      </c>
    </row>
    <row r="3015" customHeight="1" spans="1:47">
      <c r="A3015" s="184" t="s">
        <v>3308</v>
      </c>
      <c r="B3015" s="185" t="s">
        <v>3409</v>
      </c>
      <c r="C3015" s="167" t="s">
        <v>3421</v>
      </c>
      <c r="D3015" s="186">
        <v>0</v>
      </c>
      <c r="E3015" s="186">
        <v>0.65</v>
      </c>
      <c r="F3015" s="186" t="s">
        <v>160</v>
      </c>
      <c r="G3015" s="186" t="s">
        <v>160</v>
      </c>
      <c r="H3015" s="186" t="s">
        <v>160</v>
      </c>
      <c r="I3015" s="186" t="s">
        <v>160</v>
      </c>
      <c r="J3015" s="186" t="s">
        <v>160</v>
      </c>
      <c r="K3015" s="186" t="s">
        <v>160</v>
      </c>
      <c r="L3015" s="171">
        <v>0.3358</v>
      </c>
      <c r="M3015" s="172">
        <v>2202</v>
      </c>
      <c r="N3015" s="173">
        <v>100.18</v>
      </c>
      <c r="O3015" s="173">
        <v>26.57</v>
      </c>
      <c r="Q3015" s="175">
        <v>29.27</v>
      </c>
      <c r="S3015" s="174">
        <f t="shared" si="92"/>
        <v>1.396504</v>
      </c>
      <c r="T3015" s="177">
        <f t="shared" si="93"/>
        <v>-1</v>
      </c>
      <c r="U3015" s="203">
        <v>4.49</v>
      </c>
      <c r="V3015" s="203">
        <v>4.93</v>
      </c>
      <c r="W3015" s="203">
        <v>5.24</v>
      </c>
      <c r="X3015" s="203">
        <v>5.58</v>
      </c>
      <c r="Y3015" s="203">
        <v>5.7</v>
      </c>
      <c r="Z3015" s="203">
        <v>5.23</v>
      </c>
      <c r="AA3015" s="203">
        <v>4.62</v>
      </c>
      <c r="AB3015" s="203">
        <v>4.5</v>
      </c>
      <c r="AC3015" s="203">
        <v>4.06</v>
      </c>
      <c r="AD3015" s="203">
        <v>4.32</v>
      </c>
      <c r="AE3015" s="203">
        <v>4.42</v>
      </c>
      <c r="AF3015" s="203">
        <v>4.32</v>
      </c>
      <c r="AG3015" s="179">
        <v>4.91391394510864</v>
      </c>
      <c r="AH3015" s="179">
        <v>5.39545562347118</v>
      </c>
      <c r="AI3015" s="179">
        <v>5.7347236241357</v>
      </c>
      <c r="AJ3015" s="179">
        <v>6.1068240119613</v>
      </c>
      <c r="AK3015" s="179">
        <v>6.23815356060563</v>
      </c>
      <c r="AL3015" s="179">
        <v>5.723779495082</v>
      </c>
      <c r="AM3015" s="179">
        <v>5.05618762280667</v>
      </c>
      <c r="AN3015" s="179">
        <v>4.92485807416234</v>
      </c>
      <c r="AO3015" s="179">
        <v>4.4433163957998</v>
      </c>
      <c r="AP3015" s="179">
        <v>4.72786375119584</v>
      </c>
      <c r="AQ3015" s="179">
        <v>4.83730504173278</v>
      </c>
      <c r="AR3015" s="179">
        <v>4.72786375119584</v>
      </c>
      <c r="AS3015" s="177">
        <v>0.8</v>
      </c>
      <c r="AT3015" s="180">
        <v>1.13805619913266</v>
      </c>
      <c r="AU3015" s="181">
        <v>3008</v>
      </c>
    </row>
    <row r="3016" customHeight="1" spans="1:47">
      <c r="A3016" s="184" t="s">
        <v>3308</v>
      </c>
      <c r="B3016" s="185" t="s">
        <v>3422</v>
      </c>
      <c r="C3016" s="167" t="s">
        <v>3423</v>
      </c>
      <c r="D3016" s="186">
        <v>0</v>
      </c>
      <c r="E3016" s="186">
        <v>0.65</v>
      </c>
      <c r="F3016" s="186" t="s">
        <v>160</v>
      </c>
      <c r="G3016" s="186" t="s">
        <v>160</v>
      </c>
      <c r="H3016" s="186" t="s">
        <v>160</v>
      </c>
      <c r="I3016" s="186" t="s">
        <v>160</v>
      </c>
      <c r="J3016" s="186" t="s">
        <v>160</v>
      </c>
      <c r="K3016" s="186" t="s">
        <v>160</v>
      </c>
      <c r="L3016" s="171">
        <v>0.3358</v>
      </c>
      <c r="M3016" s="172">
        <v>1733</v>
      </c>
      <c r="N3016" s="173">
        <v>103.15</v>
      </c>
      <c r="O3016" s="173">
        <v>23.37</v>
      </c>
      <c r="Q3016" s="175">
        <v>21.97</v>
      </c>
      <c r="S3016" s="174">
        <f t="shared" si="92"/>
        <v>1.328456</v>
      </c>
      <c r="T3016" s="177">
        <f t="shared" si="93"/>
        <v>-1</v>
      </c>
      <c r="U3016" s="203">
        <v>3.96</v>
      </c>
      <c r="V3016" s="203">
        <v>4.72</v>
      </c>
      <c r="W3016" s="203">
        <v>5.37</v>
      </c>
      <c r="X3016" s="203">
        <v>6.03</v>
      </c>
      <c r="Y3016" s="203">
        <v>5.36</v>
      </c>
      <c r="Z3016" s="203">
        <v>4.88</v>
      </c>
      <c r="AA3016" s="203">
        <v>4.55</v>
      </c>
      <c r="AB3016" s="203">
        <v>4.55</v>
      </c>
      <c r="AC3016" s="203">
        <v>4.26</v>
      </c>
      <c r="AD3016" s="203">
        <v>3.76</v>
      </c>
      <c r="AE3016" s="203">
        <v>3.63</v>
      </c>
      <c r="AF3016" s="203">
        <v>3.56</v>
      </c>
      <c r="AG3016" s="179">
        <v>4.13830576247915</v>
      </c>
      <c r="AH3016" s="179">
        <v>4.93252606032868</v>
      </c>
      <c r="AI3016" s="179">
        <v>5.61179342033157</v>
      </c>
      <c r="AJ3016" s="179">
        <v>6.30151104741143</v>
      </c>
      <c r="AK3016" s="179">
        <v>5.60134315325461</v>
      </c>
      <c r="AL3016" s="179">
        <v>5.09973033356016</v>
      </c>
      <c r="AM3016" s="179">
        <v>4.75487152002023</v>
      </c>
      <c r="AN3016" s="179">
        <v>4.75487152002023</v>
      </c>
      <c r="AO3016" s="179">
        <v>4.45181377478818</v>
      </c>
      <c r="AP3016" s="179">
        <v>3.9293004209398</v>
      </c>
      <c r="AQ3016" s="179">
        <v>3.79344694893922</v>
      </c>
      <c r="AR3016" s="179">
        <v>3.72029507940045</v>
      </c>
      <c r="AS3016" s="177">
        <v>0.8</v>
      </c>
      <c r="AT3016" s="180">
        <v>1.14746034574942</v>
      </c>
      <c r="AU3016" s="181">
        <v>3009</v>
      </c>
    </row>
    <row r="3017" customHeight="1" spans="1:47">
      <c r="A3017" s="184" t="s">
        <v>3308</v>
      </c>
      <c r="B3017" s="185" t="s">
        <v>3422</v>
      </c>
      <c r="C3017" s="167" t="s">
        <v>3424</v>
      </c>
      <c r="D3017" s="186">
        <v>0</v>
      </c>
      <c r="E3017" s="186">
        <v>0.65</v>
      </c>
      <c r="F3017" s="186" t="s">
        <v>160</v>
      </c>
      <c r="G3017" s="186" t="s">
        <v>160</v>
      </c>
      <c r="H3017" s="186" t="s">
        <v>160</v>
      </c>
      <c r="I3017" s="186" t="s">
        <v>160</v>
      </c>
      <c r="J3017" s="186" t="s">
        <v>160</v>
      </c>
      <c r="K3017" s="186" t="s">
        <v>160</v>
      </c>
      <c r="L3017" s="171">
        <v>0.3358</v>
      </c>
      <c r="M3017" s="172">
        <v>1077</v>
      </c>
      <c r="N3017" s="173">
        <v>103.27</v>
      </c>
      <c r="O3017" s="173">
        <v>23.72</v>
      </c>
      <c r="Q3017" s="175">
        <v>22.62</v>
      </c>
      <c r="S3017" s="174">
        <f t="shared" si="92"/>
        <v>1.328456</v>
      </c>
      <c r="T3017" s="177">
        <f t="shared" si="93"/>
        <v>-1</v>
      </c>
      <c r="U3017" s="203">
        <v>3.96</v>
      </c>
      <c r="V3017" s="203">
        <v>4.72</v>
      </c>
      <c r="W3017" s="203">
        <v>5.37</v>
      </c>
      <c r="X3017" s="203">
        <v>6.03</v>
      </c>
      <c r="Y3017" s="203">
        <v>5.36</v>
      </c>
      <c r="Z3017" s="203">
        <v>4.88</v>
      </c>
      <c r="AA3017" s="203">
        <v>4.55</v>
      </c>
      <c r="AB3017" s="203">
        <v>4.55</v>
      </c>
      <c r="AC3017" s="203">
        <v>4.26</v>
      </c>
      <c r="AD3017" s="203">
        <v>3.76</v>
      </c>
      <c r="AE3017" s="203">
        <v>3.63</v>
      </c>
      <c r="AF3017" s="203">
        <v>3.56</v>
      </c>
      <c r="AG3017" s="179">
        <v>4.15170790752573</v>
      </c>
      <c r="AH3017" s="179">
        <v>4.94850033422259</v>
      </c>
      <c r="AI3017" s="179">
        <v>5.62996754126595</v>
      </c>
      <c r="AJ3017" s="179">
        <v>6.32191885918691</v>
      </c>
      <c r="AK3017" s="179">
        <v>5.61948343038836</v>
      </c>
      <c r="AL3017" s="179">
        <v>5.11624610826403</v>
      </c>
      <c r="AM3017" s="179">
        <v>4.77027044930355</v>
      </c>
      <c r="AN3017" s="179">
        <v>4.77027044930355</v>
      </c>
      <c r="AO3017" s="179">
        <v>4.46623123385344</v>
      </c>
      <c r="AP3017" s="179">
        <v>3.94202568997392</v>
      </c>
      <c r="AQ3017" s="179">
        <v>3.80573224856525</v>
      </c>
      <c r="AR3017" s="179">
        <v>3.73234347242212</v>
      </c>
      <c r="AS3017" s="177">
        <v>0.8</v>
      </c>
      <c r="AT3017" s="180">
        <v>1.15321084948412</v>
      </c>
      <c r="AU3017" s="181">
        <v>3010</v>
      </c>
    </row>
    <row r="3018" customHeight="1" spans="1:47">
      <c r="A3018" s="184" t="s">
        <v>3308</v>
      </c>
      <c r="B3018" s="185" t="s">
        <v>3422</v>
      </c>
      <c r="C3018" s="167" t="s">
        <v>3425</v>
      </c>
      <c r="D3018" s="186">
        <v>0</v>
      </c>
      <c r="E3018" s="186">
        <v>0.65</v>
      </c>
      <c r="F3018" s="186" t="s">
        <v>160</v>
      </c>
      <c r="G3018" s="186" t="s">
        <v>160</v>
      </c>
      <c r="H3018" s="186" t="s">
        <v>160</v>
      </c>
      <c r="I3018" s="186" t="s">
        <v>160</v>
      </c>
      <c r="J3018" s="186" t="s">
        <v>160</v>
      </c>
      <c r="K3018" s="186" t="s">
        <v>160</v>
      </c>
      <c r="L3018" s="171">
        <v>0.3358</v>
      </c>
      <c r="M3018" s="172">
        <v>1308</v>
      </c>
      <c r="N3018" s="173">
        <v>103.4</v>
      </c>
      <c r="O3018" s="173">
        <v>23.37</v>
      </c>
      <c r="Q3018" s="175">
        <v>21.97</v>
      </c>
      <c r="S3018" s="174">
        <f t="shared" si="92"/>
        <v>1.328456</v>
      </c>
      <c r="T3018" s="177">
        <f t="shared" si="93"/>
        <v>-1</v>
      </c>
      <c r="U3018" s="203">
        <v>3.96</v>
      </c>
      <c r="V3018" s="203">
        <v>4.72</v>
      </c>
      <c r="W3018" s="203">
        <v>5.37</v>
      </c>
      <c r="X3018" s="203">
        <v>6.03</v>
      </c>
      <c r="Y3018" s="203">
        <v>5.36</v>
      </c>
      <c r="Z3018" s="203">
        <v>4.88</v>
      </c>
      <c r="AA3018" s="203">
        <v>4.55</v>
      </c>
      <c r="AB3018" s="203">
        <v>4.55</v>
      </c>
      <c r="AC3018" s="203">
        <v>4.26</v>
      </c>
      <c r="AD3018" s="203">
        <v>3.76</v>
      </c>
      <c r="AE3018" s="203">
        <v>3.63</v>
      </c>
      <c r="AF3018" s="203">
        <v>3.56</v>
      </c>
      <c r="AG3018" s="179">
        <v>4.13830576247915</v>
      </c>
      <c r="AH3018" s="179">
        <v>4.93252606032868</v>
      </c>
      <c r="AI3018" s="179">
        <v>5.61179342033157</v>
      </c>
      <c r="AJ3018" s="179">
        <v>6.30151104741143</v>
      </c>
      <c r="AK3018" s="179">
        <v>5.60134315325461</v>
      </c>
      <c r="AL3018" s="179">
        <v>5.09973033356016</v>
      </c>
      <c r="AM3018" s="179">
        <v>4.75487152002023</v>
      </c>
      <c r="AN3018" s="179">
        <v>4.75487152002023</v>
      </c>
      <c r="AO3018" s="179">
        <v>4.45181377478818</v>
      </c>
      <c r="AP3018" s="179">
        <v>3.9293004209398</v>
      </c>
      <c r="AQ3018" s="179">
        <v>3.79344694893922</v>
      </c>
      <c r="AR3018" s="179">
        <v>3.72029507940045</v>
      </c>
      <c r="AS3018" s="177">
        <v>0.8</v>
      </c>
      <c r="AT3018" s="180">
        <v>1.17130941277914</v>
      </c>
      <c r="AU3018" s="181">
        <v>3011</v>
      </c>
    </row>
    <row r="3019" customHeight="1" spans="1:47">
      <c r="A3019" s="184" t="s">
        <v>3308</v>
      </c>
      <c r="B3019" s="185" t="s">
        <v>3422</v>
      </c>
      <c r="C3019" s="167" t="s">
        <v>3426</v>
      </c>
      <c r="D3019" s="186">
        <v>0</v>
      </c>
      <c r="E3019" s="186">
        <v>0.65</v>
      </c>
      <c r="F3019" s="186" t="s">
        <v>160</v>
      </c>
      <c r="G3019" s="186" t="s">
        <v>160</v>
      </c>
      <c r="H3019" s="186" t="s">
        <v>160</v>
      </c>
      <c r="I3019" s="186" t="s">
        <v>160</v>
      </c>
      <c r="J3019" s="186" t="s">
        <v>160</v>
      </c>
      <c r="K3019" s="186" t="s">
        <v>160</v>
      </c>
      <c r="L3019" s="171">
        <v>0.3358</v>
      </c>
      <c r="M3019" s="172">
        <v>1359</v>
      </c>
      <c r="N3019" s="173">
        <v>103.68</v>
      </c>
      <c r="O3019" s="173">
        <v>22.98</v>
      </c>
      <c r="Q3019" s="175">
        <v>20.58</v>
      </c>
      <c r="S3019" s="174">
        <f t="shared" ref="S3019:S3082" si="94">(U3019*31+V3019*28+W3019*31+X3019*30+Y3019*31+Z3019*30+AA3019*31+AB3019*31+AC3019*30+AD3019*31+AE3019*30+AF3019*31)*AS3019/1000</f>
        <v>1.198736</v>
      </c>
      <c r="T3019" s="177">
        <f t="shared" ref="T3019:T3082" si="95">P3019/S3019-1</f>
        <v>-1</v>
      </c>
      <c r="U3019" s="203">
        <v>3.31</v>
      </c>
      <c r="V3019" s="203">
        <v>4.03</v>
      </c>
      <c r="W3019" s="203">
        <v>4.75</v>
      </c>
      <c r="X3019" s="203">
        <v>5.35</v>
      </c>
      <c r="Y3019" s="203">
        <v>4.84</v>
      </c>
      <c r="Z3019" s="203">
        <v>4.19</v>
      </c>
      <c r="AA3019" s="203">
        <v>3.96</v>
      </c>
      <c r="AB3019" s="203">
        <v>4.29</v>
      </c>
      <c r="AC3019" s="203">
        <v>4.2</v>
      </c>
      <c r="AD3019" s="203">
        <v>3.65</v>
      </c>
      <c r="AE3019" s="203">
        <v>3.43</v>
      </c>
      <c r="AF3019" s="203">
        <v>3.28</v>
      </c>
      <c r="AG3019" s="179">
        <v>3.43085403291467</v>
      </c>
      <c r="AH3019" s="179">
        <v>4.17714252345804</v>
      </c>
      <c r="AI3019" s="179">
        <v>4.92343101400141</v>
      </c>
      <c r="AJ3019" s="179">
        <v>5.54533808945422</v>
      </c>
      <c r="AK3019" s="179">
        <v>5.01671707531934</v>
      </c>
      <c r="AL3019" s="179">
        <v>4.34298441024546</v>
      </c>
      <c r="AM3019" s="179">
        <v>4.10458669798855</v>
      </c>
      <c r="AN3019" s="179">
        <v>4.44663558948759</v>
      </c>
      <c r="AO3019" s="179">
        <v>4.35334952816967</v>
      </c>
      <c r="AP3019" s="179">
        <v>3.78326804233793</v>
      </c>
      <c r="AQ3019" s="179">
        <v>3.55523544800523</v>
      </c>
      <c r="AR3019" s="179">
        <v>3.39975867914203</v>
      </c>
      <c r="AS3019" s="177">
        <v>0.8</v>
      </c>
      <c r="AT3019" s="180">
        <v>1.17130941277914</v>
      </c>
      <c r="AU3019" s="181">
        <v>3012</v>
      </c>
    </row>
    <row r="3020" customHeight="1" spans="1:47">
      <c r="A3020" s="184" t="s">
        <v>3308</v>
      </c>
      <c r="B3020" s="185" t="s">
        <v>3422</v>
      </c>
      <c r="C3020" s="167" t="s">
        <v>3427</v>
      </c>
      <c r="D3020" s="186">
        <v>0</v>
      </c>
      <c r="E3020" s="186">
        <v>0.65</v>
      </c>
      <c r="F3020" s="186" t="s">
        <v>160</v>
      </c>
      <c r="G3020" s="186" t="s">
        <v>160</v>
      </c>
      <c r="H3020" s="186" t="s">
        <v>160</v>
      </c>
      <c r="I3020" s="186" t="s">
        <v>160</v>
      </c>
      <c r="J3020" s="186" t="s">
        <v>160</v>
      </c>
      <c r="K3020" s="186" t="s">
        <v>160</v>
      </c>
      <c r="L3020" s="171">
        <v>0.3358</v>
      </c>
      <c r="M3020" s="172">
        <v>1323</v>
      </c>
      <c r="N3020" s="173">
        <v>102.83</v>
      </c>
      <c r="O3020" s="173">
        <v>23.62</v>
      </c>
      <c r="Q3020" s="175">
        <v>23.22</v>
      </c>
      <c r="S3020" s="174">
        <f t="shared" si="94"/>
        <v>1.343688</v>
      </c>
      <c r="T3020" s="177">
        <f t="shared" si="95"/>
        <v>-1</v>
      </c>
      <c r="U3020" s="203">
        <v>4.16</v>
      </c>
      <c r="V3020" s="203">
        <v>4.99</v>
      </c>
      <c r="W3020" s="203">
        <v>5.53</v>
      </c>
      <c r="X3020" s="203">
        <v>6.07</v>
      </c>
      <c r="Y3020" s="203">
        <v>5.42</v>
      </c>
      <c r="Z3020" s="203">
        <v>4.83</v>
      </c>
      <c r="AA3020" s="203">
        <v>4.47</v>
      </c>
      <c r="AB3020" s="203">
        <v>4.52</v>
      </c>
      <c r="AC3020" s="203">
        <v>4.21</v>
      </c>
      <c r="AD3020" s="203">
        <v>3.77</v>
      </c>
      <c r="AE3020" s="203">
        <v>3.68</v>
      </c>
      <c r="AF3020" s="203">
        <v>3.62</v>
      </c>
      <c r="AG3020" s="179">
        <v>4.37624639053114</v>
      </c>
      <c r="AH3020" s="179">
        <v>5.24939170402653</v>
      </c>
      <c r="AI3020" s="179">
        <v>5.81746214895125</v>
      </c>
      <c r="AJ3020" s="179">
        <v>6.38553259387596</v>
      </c>
      <c r="AK3020" s="179">
        <v>5.70174409535547</v>
      </c>
      <c r="AL3020" s="179">
        <v>5.08107453515995</v>
      </c>
      <c r="AM3020" s="179">
        <v>4.70236090521014</v>
      </c>
      <c r="AN3020" s="179">
        <v>4.75496002048094</v>
      </c>
      <c r="AO3020" s="179">
        <v>4.42884550580194</v>
      </c>
      <c r="AP3020" s="179">
        <v>3.96597329141884</v>
      </c>
      <c r="AQ3020" s="179">
        <v>3.87129488393139</v>
      </c>
      <c r="AR3020" s="179">
        <v>3.80817594560642</v>
      </c>
      <c r="AS3020" s="177">
        <v>0.8</v>
      </c>
      <c r="AT3020" s="180">
        <v>1.17130941277914</v>
      </c>
      <c r="AU3020" s="181">
        <v>3013</v>
      </c>
    </row>
    <row r="3021" customHeight="1" spans="1:47">
      <c r="A3021" s="184" t="s">
        <v>3308</v>
      </c>
      <c r="B3021" s="185" t="s">
        <v>3422</v>
      </c>
      <c r="C3021" s="167" t="s">
        <v>3428</v>
      </c>
      <c r="D3021" s="186">
        <v>0</v>
      </c>
      <c r="E3021" s="186">
        <v>0.65</v>
      </c>
      <c r="F3021" s="186" t="s">
        <v>160</v>
      </c>
      <c r="G3021" s="186" t="s">
        <v>160</v>
      </c>
      <c r="H3021" s="186" t="s">
        <v>160</v>
      </c>
      <c r="I3021" s="186" t="s">
        <v>160</v>
      </c>
      <c r="J3021" s="186" t="s">
        <v>160</v>
      </c>
      <c r="K3021" s="186" t="s">
        <v>160</v>
      </c>
      <c r="L3021" s="171">
        <v>0.3358</v>
      </c>
      <c r="M3021" s="172">
        <v>1417</v>
      </c>
      <c r="N3021" s="173">
        <v>102.5</v>
      </c>
      <c r="O3021" s="173">
        <v>23.72</v>
      </c>
      <c r="Q3021" s="175">
        <v>23.32</v>
      </c>
      <c r="S3021" s="174">
        <f t="shared" si="94"/>
        <v>1.343688</v>
      </c>
      <c r="T3021" s="177">
        <f t="shared" si="95"/>
        <v>-1</v>
      </c>
      <c r="U3021" s="203">
        <v>4.16</v>
      </c>
      <c r="V3021" s="203">
        <v>4.99</v>
      </c>
      <c r="W3021" s="203">
        <v>5.53</v>
      </c>
      <c r="X3021" s="203">
        <v>6.07</v>
      </c>
      <c r="Y3021" s="203">
        <v>5.42</v>
      </c>
      <c r="Z3021" s="203">
        <v>4.83</v>
      </c>
      <c r="AA3021" s="203">
        <v>4.47</v>
      </c>
      <c r="AB3021" s="203">
        <v>4.52</v>
      </c>
      <c r="AC3021" s="203">
        <v>4.21</v>
      </c>
      <c r="AD3021" s="203">
        <v>3.77</v>
      </c>
      <c r="AE3021" s="203">
        <v>3.68</v>
      </c>
      <c r="AF3021" s="203">
        <v>3.62</v>
      </c>
      <c r="AG3021" s="179">
        <v>4.37949095325701</v>
      </c>
      <c r="AH3021" s="179">
        <v>5.25328361941165</v>
      </c>
      <c r="AI3021" s="179">
        <v>5.82177523353636</v>
      </c>
      <c r="AJ3021" s="179">
        <v>6.39026684766107</v>
      </c>
      <c r="AK3021" s="179">
        <v>5.70597138621466</v>
      </c>
      <c r="AL3021" s="179">
        <v>5.084841659671</v>
      </c>
      <c r="AM3021" s="179">
        <v>4.70584725025452</v>
      </c>
      <c r="AN3021" s="179">
        <v>4.75848536267348</v>
      </c>
      <c r="AO3021" s="179">
        <v>4.43212906567596</v>
      </c>
      <c r="AP3021" s="179">
        <v>3.96891367638916</v>
      </c>
      <c r="AQ3021" s="179">
        <v>3.87416507403504</v>
      </c>
      <c r="AR3021" s="179">
        <v>3.8109993391323</v>
      </c>
      <c r="AS3021" s="177">
        <v>0.8</v>
      </c>
      <c r="AT3021" s="180">
        <v>1.17130941277914</v>
      </c>
      <c r="AU3021" s="181">
        <v>3014</v>
      </c>
    </row>
    <row r="3022" customHeight="1" spans="1:47">
      <c r="A3022" s="184" t="s">
        <v>3308</v>
      </c>
      <c r="B3022" s="185" t="s">
        <v>3422</v>
      </c>
      <c r="C3022" s="167" t="s">
        <v>3429</v>
      </c>
      <c r="D3022" s="186">
        <v>0</v>
      </c>
      <c r="E3022" s="186">
        <v>0.65</v>
      </c>
      <c r="F3022" s="186" t="s">
        <v>160</v>
      </c>
      <c r="G3022" s="186" t="s">
        <v>160</v>
      </c>
      <c r="H3022" s="186" t="s">
        <v>160</v>
      </c>
      <c r="I3022" s="186" t="s">
        <v>160</v>
      </c>
      <c r="J3022" s="186" t="s">
        <v>160</v>
      </c>
      <c r="K3022" s="186" t="s">
        <v>160</v>
      </c>
      <c r="L3022" s="171">
        <v>0.3358</v>
      </c>
      <c r="M3022" s="172">
        <v>1427</v>
      </c>
      <c r="N3022" s="173">
        <v>103.43</v>
      </c>
      <c r="O3022" s="173">
        <v>24.4</v>
      </c>
      <c r="Q3022" s="175">
        <v>23.2</v>
      </c>
      <c r="S3022" s="174">
        <f t="shared" si="94"/>
        <v>1.317024</v>
      </c>
      <c r="T3022" s="177">
        <f t="shared" si="95"/>
        <v>-1</v>
      </c>
      <c r="U3022" s="203">
        <v>3.94</v>
      </c>
      <c r="V3022" s="203">
        <v>4.69</v>
      </c>
      <c r="W3022" s="203">
        <v>5.37</v>
      </c>
      <c r="X3022" s="203">
        <v>6.08</v>
      </c>
      <c r="Y3022" s="203">
        <v>5.33</v>
      </c>
      <c r="Z3022" s="203">
        <v>4.86</v>
      </c>
      <c r="AA3022" s="203">
        <v>4.59</v>
      </c>
      <c r="AB3022" s="203">
        <v>4.54</v>
      </c>
      <c r="AC3022" s="203">
        <v>4.11</v>
      </c>
      <c r="AD3022" s="203">
        <v>3.56</v>
      </c>
      <c r="AE3022" s="203">
        <v>3.56</v>
      </c>
      <c r="AF3022" s="203">
        <v>3.53</v>
      </c>
      <c r="AG3022" s="179">
        <v>4.14350013363462</v>
      </c>
      <c r="AH3022" s="179">
        <v>4.93223746871735</v>
      </c>
      <c r="AI3022" s="179">
        <v>5.64735931919236</v>
      </c>
      <c r="AJ3022" s="179">
        <v>6.39403066307068</v>
      </c>
      <c r="AK3022" s="179">
        <v>5.60529332798795</v>
      </c>
      <c r="AL3022" s="179">
        <v>5.1110179313361</v>
      </c>
      <c r="AM3022" s="179">
        <v>4.82707249070632</v>
      </c>
      <c r="AN3022" s="179">
        <v>4.7744900017008</v>
      </c>
      <c r="AO3022" s="179">
        <v>4.32228059625337</v>
      </c>
      <c r="AP3022" s="179">
        <v>3.7438732171927</v>
      </c>
      <c r="AQ3022" s="179">
        <v>3.7438732171927</v>
      </c>
      <c r="AR3022" s="179">
        <v>3.71232372378939</v>
      </c>
      <c r="AS3022" s="177">
        <v>0.8</v>
      </c>
      <c r="AT3022" s="180">
        <v>1.17223033651844</v>
      </c>
      <c r="AU3022" s="181">
        <v>3015</v>
      </c>
    </row>
    <row r="3023" customHeight="1" spans="1:47">
      <c r="A3023" s="184" t="s">
        <v>3308</v>
      </c>
      <c r="B3023" s="185" t="s">
        <v>3422</v>
      </c>
      <c r="C3023" s="167" t="s">
        <v>3430</v>
      </c>
      <c r="D3023" s="186">
        <v>0</v>
      </c>
      <c r="E3023" s="186">
        <v>0.65</v>
      </c>
      <c r="F3023" s="186" t="s">
        <v>160</v>
      </c>
      <c r="G3023" s="186" t="s">
        <v>160</v>
      </c>
      <c r="H3023" s="186" t="s">
        <v>160</v>
      </c>
      <c r="I3023" s="186" t="s">
        <v>160</v>
      </c>
      <c r="J3023" s="186" t="s">
        <v>160</v>
      </c>
      <c r="K3023" s="186" t="s">
        <v>160</v>
      </c>
      <c r="L3023" s="171">
        <v>0.3358</v>
      </c>
      <c r="M3023" s="172">
        <v>1734</v>
      </c>
      <c r="N3023" s="173">
        <v>103.77</v>
      </c>
      <c r="O3023" s="173">
        <v>24.53</v>
      </c>
      <c r="Q3023" s="175">
        <v>23.33</v>
      </c>
      <c r="S3023" s="174">
        <f t="shared" si="94"/>
        <v>1.317024</v>
      </c>
      <c r="T3023" s="177">
        <f t="shared" si="95"/>
        <v>-1</v>
      </c>
      <c r="U3023" s="203">
        <v>3.94</v>
      </c>
      <c r="V3023" s="203">
        <v>4.69</v>
      </c>
      <c r="W3023" s="203">
        <v>5.37</v>
      </c>
      <c r="X3023" s="203">
        <v>6.08</v>
      </c>
      <c r="Y3023" s="203">
        <v>5.33</v>
      </c>
      <c r="Z3023" s="203">
        <v>4.86</v>
      </c>
      <c r="AA3023" s="203">
        <v>4.59</v>
      </c>
      <c r="AB3023" s="203">
        <v>4.54</v>
      </c>
      <c r="AC3023" s="203">
        <v>4.11</v>
      </c>
      <c r="AD3023" s="203">
        <v>3.56</v>
      </c>
      <c r="AE3023" s="203">
        <v>3.56</v>
      </c>
      <c r="AF3023" s="203">
        <v>3.53</v>
      </c>
      <c r="AG3023" s="179">
        <v>4.14773622955998</v>
      </c>
      <c r="AH3023" s="179">
        <v>4.93727992808028</v>
      </c>
      <c r="AI3023" s="179">
        <v>5.65313288140535</v>
      </c>
      <c r="AJ3023" s="179">
        <v>6.40056758267123</v>
      </c>
      <c r="AK3023" s="179">
        <v>5.61102388415093</v>
      </c>
      <c r="AL3023" s="179">
        <v>5.11624316641155</v>
      </c>
      <c r="AM3023" s="179">
        <v>4.83200743494424</v>
      </c>
      <c r="AN3023" s="179">
        <v>4.77937118837622</v>
      </c>
      <c r="AO3023" s="179">
        <v>4.32669946789125</v>
      </c>
      <c r="AP3023" s="179">
        <v>3.74770075564303</v>
      </c>
      <c r="AQ3023" s="179">
        <v>3.74770075564303</v>
      </c>
      <c r="AR3023" s="179">
        <v>3.71611900770221</v>
      </c>
      <c r="AS3023" s="177">
        <v>0.8</v>
      </c>
      <c r="AT3023" s="180">
        <v>1.17770895290384</v>
      </c>
      <c r="AU3023" s="181">
        <v>3016</v>
      </c>
    </row>
    <row r="3024" customHeight="1" spans="1:47">
      <c r="A3024" s="184" t="s">
        <v>3308</v>
      </c>
      <c r="B3024" s="185" t="s">
        <v>3422</v>
      </c>
      <c r="C3024" s="167" t="s">
        <v>3431</v>
      </c>
      <c r="D3024" s="186">
        <v>0</v>
      </c>
      <c r="E3024" s="186">
        <v>0.65</v>
      </c>
      <c r="F3024" s="186" t="s">
        <v>160</v>
      </c>
      <c r="G3024" s="186" t="s">
        <v>160</v>
      </c>
      <c r="H3024" s="186" t="s">
        <v>160</v>
      </c>
      <c r="I3024" s="186" t="s">
        <v>160</v>
      </c>
      <c r="J3024" s="186" t="s">
        <v>160</v>
      </c>
      <c r="K3024" s="186" t="s">
        <v>160</v>
      </c>
      <c r="L3024" s="171">
        <v>0.3358</v>
      </c>
      <c r="M3024" s="172">
        <v>255</v>
      </c>
      <c r="N3024" s="173">
        <v>102.83</v>
      </c>
      <c r="O3024" s="173">
        <v>23.23</v>
      </c>
      <c r="Q3024" s="175">
        <v>22.53</v>
      </c>
      <c r="S3024" s="174">
        <f t="shared" si="94"/>
        <v>1.343688</v>
      </c>
      <c r="T3024" s="177">
        <f t="shared" si="95"/>
        <v>-1</v>
      </c>
      <c r="U3024" s="203">
        <v>4.16</v>
      </c>
      <c r="V3024" s="203">
        <v>4.99</v>
      </c>
      <c r="W3024" s="203">
        <v>5.53</v>
      </c>
      <c r="X3024" s="203">
        <v>6.07</v>
      </c>
      <c r="Y3024" s="203">
        <v>5.42</v>
      </c>
      <c r="Z3024" s="203">
        <v>4.83</v>
      </c>
      <c r="AA3024" s="203">
        <v>4.47</v>
      </c>
      <c r="AB3024" s="203">
        <v>4.52</v>
      </c>
      <c r="AC3024" s="203">
        <v>4.21</v>
      </c>
      <c r="AD3024" s="203">
        <v>3.77</v>
      </c>
      <c r="AE3024" s="203">
        <v>3.68</v>
      </c>
      <c r="AF3024" s="203">
        <v>3.62</v>
      </c>
      <c r="AG3024" s="179">
        <v>4.36041985937212</v>
      </c>
      <c r="AH3024" s="179">
        <v>5.23040747554492</v>
      </c>
      <c r="AI3024" s="179">
        <v>5.79642351498265</v>
      </c>
      <c r="AJ3024" s="179">
        <v>6.36243955442037</v>
      </c>
      <c r="AK3024" s="179">
        <v>5.68112395139348</v>
      </c>
      <c r="AL3024" s="179">
        <v>5.06269901941522</v>
      </c>
      <c r="AM3024" s="179">
        <v>4.6853549931234</v>
      </c>
      <c r="AN3024" s="179">
        <v>4.73776388566393</v>
      </c>
      <c r="AO3024" s="179">
        <v>4.41282875191265</v>
      </c>
      <c r="AP3024" s="179">
        <v>3.95163049755598</v>
      </c>
      <c r="AQ3024" s="179">
        <v>3.85729449098303</v>
      </c>
      <c r="AR3024" s="179">
        <v>3.79440381993439</v>
      </c>
      <c r="AS3024" s="177">
        <v>0.8</v>
      </c>
      <c r="AT3024" s="180">
        <v>1.16909215689725</v>
      </c>
      <c r="AU3024" s="181">
        <v>3017</v>
      </c>
    </row>
    <row r="3025" customHeight="1" spans="1:47">
      <c r="A3025" s="184" t="s">
        <v>3308</v>
      </c>
      <c r="B3025" s="185" t="s">
        <v>3422</v>
      </c>
      <c r="C3025" s="167" t="s">
        <v>3432</v>
      </c>
      <c r="D3025" s="186">
        <v>0</v>
      </c>
      <c r="E3025" s="186">
        <v>0.65</v>
      </c>
      <c r="F3025" s="186" t="s">
        <v>160</v>
      </c>
      <c r="G3025" s="186" t="s">
        <v>160</v>
      </c>
      <c r="H3025" s="186" t="s">
        <v>160</v>
      </c>
      <c r="I3025" s="186" t="s">
        <v>160</v>
      </c>
      <c r="J3025" s="186" t="s">
        <v>160</v>
      </c>
      <c r="K3025" s="186" t="s">
        <v>160</v>
      </c>
      <c r="L3025" s="171">
        <v>0.3358</v>
      </c>
      <c r="M3025" s="172">
        <v>1307</v>
      </c>
      <c r="N3025" s="173">
        <v>102.42</v>
      </c>
      <c r="O3025" s="173">
        <v>23.37</v>
      </c>
      <c r="Q3025" s="175">
        <v>22.67</v>
      </c>
      <c r="S3025" s="174">
        <f t="shared" si="94"/>
        <v>1.343688</v>
      </c>
      <c r="T3025" s="177">
        <f t="shared" si="95"/>
        <v>-1</v>
      </c>
      <c r="U3025" s="203">
        <v>4.16</v>
      </c>
      <c r="V3025" s="203">
        <v>4.99</v>
      </c>
      <c r="W3025" s="203">
        <v>5.53</v>
      </c>
      <c r="X3025" s="203">
        <v>6.07</v>
      </c>
      <c r="Y3025" s="203">
        <v>5.42</v>
      </c>
      <c r="Z3025" s="203">
        <v>4.83</v>
      </c>
      <c r="AA3025" s="203">
        <v>4.47</v>
      </c>
      <c r="AB3025" s="203">
        <v>4.52</v>
      </c>
      <c r="AC3025" s="203">
        <v>4.21</v>
      </c>
      <c r="AD3025" s="203">
        <v>3.77</v>
      </c>
      <c r="AE3025" s="203">
        <v>3.68</v>
      </c>
      <c r="AF3025" s="203">
        <v>3.62</v>
      </c>
      <c r="AG3025" s="179">
        <v>4.36450652234745</v>
      </c>
      <c r="AH3025" s="179">
        <v>5.2353095063735</v>
      </c>
      <c r="AI3025" s="179">
        <v>5.8018560261013</v>
      </c>
      <c r="AJ3025" s="179">
        <v>6.36840254582909</v>
      </c>
      <c r="AK3025" s="179">
        <v>5.6864484017123</v>
      </c>
      <c r="AL3025" s="179">
        <v>5.0674438708986</v>
      </c>
      <c r="AM3025" s="179">
        <v>4.68974619108007</v>
      </c>
      <c r="AN3025" s="179">
        <v>4.74220420216598</v>
      </c>
      <c r="AO3025" s="179">
        <v>4.41696453343336</v>
      </c>
      <c r="AP3025" s="179">
        <v>3.95533403587738</v>
      </c>
      <c r="AQ3025" s="179">
        <v>3.86090961592274</v>
      </c>
      <c r="AR3025" s="179">
        <v>3.79796000261966</v>
      </c>
      <c r="AS3025" s="177">
        <v>0.8</v>
      </c>
      <c r="AT3025" s="180">
        <v>1.17268786550994</v>
      </c>
      <c r="AU3025" s="181">
        <v>3018</v>
      </c>
    </row>
    <row r="3026" customHeight="1" spans="1:47">
      <c r="A3026" s="184" t="s">
        <v>3308</v>
      </c>
      <c r="B3026" s="185" t="s">
        <v>3422</v>
      </c>
      <c r="C3026" s="167" t="s">
        <v>3433</v>
      </c>
      <c r="D3026" s="186">
        <v>0</v>
      </c>
      <c r="E3026" s="186">
        <v>0.65</v>
      </c>
      <c r="F3026" s="186" t="s">
        <v>160</v>
      </c>
      <c r="G3026" s="186" t="s">
        <v>160</v>
      </c>
      <c r="H3026" s="186" t="s">
        <v>160</v>
      </c>
      <c r="I3026" s="186" t="s">
        <v>160</v>
      </c>
      <c r="J3026" s="186" t="s">
        <v>160</v>
      </c>
      <c r="K3026" s="186" t="s">
        <v>160</v>
      </c>
      <c r="L3026" s="171">
        <v>0.3358</v>
      </c>
      <c r="M3026" s="172">
        <v>1547</v>
      </c>
      <c r="N3026" s="173">
        <v>102.4</v>
      </c>
      <c r="O3026" s="173">
        <v>23</v>
      </c>
      <c r="Q3026" s="175">
        <v>22.2</v>
      </c>
      <c r="S3026" s="174">
        <f t="shared" si="94"/>
        <v>1.343688</v>
      </c>
      <c r="T3026" s="177">
        <f t="shared" si="95"/>
        <v>-1</v>
      </c>
      <c r="U3026" s="203">
        <v>4.16</v>
      </c>
      <c r="V3026" s="203">
        <v>4.99</v>
      </c>
      <c r="W3026" s="203">
        <v>5.53</v>
      </c>
      <c r="X3026" s="203">
        <v>6.07</v>
      </c>
      <c r="Y3026" s="203">
        <v>5.42</v>
      </c>
      <c r="Z3026" s="203">
        <v>4.83</v>
      </c>
      <c r="AA3026" s="203">
        <v>4.47</v>
      </c>
      <c r="AB3026" s="203">
        <v>4.52</v>
      </c>
      <c r="AC3026" s="203">
        <v>4.21</v>
      </c>
      <c r="AD3026" s="203">
        <v>3.77</v>
      </c>
      <c r="AE3026" s="203">
        <v>3.68</v>
      </c>
      <c r="AF3026" s="203">
        <v>3.62</v>
      </c>
      <c r="AG3026" s="179">
        <v>4.35398026922917</v>
      </c>
      <c r="AH3026" s="179">
        <v>5.22268306333018</v>
      </c>
      <c r="AI3026" s="179">
        <v>5.78786319443204</v>
      </c>
      <c r="AJ3026" s="179">
        <v>6.3530433255339</v>
      </c>
      <c r="AK3026" s="179">
        <v>5.67273390846685</v>
      </c>
      <c r="AL3026" s="179">
        <v>5.05522228374444</v>
      </c>
      <c r="AM3026" s="179">
        <v>4.67843552967653</v>
      </c>
      <c r="AN3026" s="179">
        <v>4.73076702329707</v>
      </c>
      <c r="AO3026" s="179">
        <v>4.40631176284971</v>
      </c>
      <c r="AP3026" s="179">
        <v>3.94579461898893</v>
      </c>
      <c r="AQ3026" s="179">
        <v>3.85159793047196</v>
      </c>
      <c r="AR3026" s="179">
        <v>3.7888001381273</v>
      </c>
      <c r="AS3026" s="177">
        <v>0.8</v>
      </c>
      <c r="AT3026" s="180">
        <v>1.16582453478841</v>
      </c>
      <c r="AU3026" s="181">
        <v>3019</v>
      </c>
    </row>
    <row r="3027" customHeight="1" spans="1:47">
      <c r="A3027" s="184" t="s">
        <v>3308</v>
      </c>
      <c r="B3027" s="185" t="s">
        <v>3422</v>
      </c>
      <c r="C3027" s="167" t="s">
        <v>3434</v>
      </c>
      <c r="D3027" s="186">
        <v>0</v>
      </c>
      <c r="E3027" s="186">
        <v>0.65</v>
      </c>
      <c r="F3027" s="186" t="s">
        <v>160</v>
      </c>
      <c r="G3027" s="186" t="s">
        <v>160</v>
      </c>
      <c r="H3027" s="186" t="s">
        <v>160</v>
      </c>
      <c r="I3027" s="186" t="s">
        <v>160</v>
      </c>
      <c r="J3027" s="186" t="s">
        <v>160</v>
      </c>
      <c r="K3027" s="186" t="s">
        <v>160</v>
      </c>
      <c r="L3027" s="171">
        <v>0.3358</v>
      </c>
      <c r="M3027" s="172">
        <v>110</v>
      </c>
      <c r="N3027" s="173">
        <v>103.97</v>
      </c>
      <c r="O3027" s="173">
        <v>22.52</v>
      </c>
      <c r="Q3027" s="175">
        <v>19.92</v>
      </c>
      <c r="S3027" s="174">
        <f t="shared" si="94"/>
        <v>1.198736</v>
      </c>
      <c r="T3027" s="177">
        <f t="shared" si="95"/>
        <v>-1</v>
      </c>
      <c r="U3027" s="203">
        <v>3.31</v>
      </c>
      <c r="V3027" s="203">
        <v>4.03</v>
      </c>
      <c r="W3027" s="203">
        <v>4.75</v>
      </c>
      <c r="X3027" s="203">
        <v>5.35</v>
      </c>
      <c r="Y3027" s="203">
        <v>4.84</v>
      </c>
      <c r="Z3027" s="203">
        <v>4.19</v>
      </c>
      <c r="AA3027" s="203">
        <v>3.96</v>
      </c>
      <c r="AB3027" s="203">
        <v>4.29</v>
      </c>
      <c r="AC3027" s="203">
        <v>4.2</v>
      </c>
      <c r="AD3027" s="203">
        <v>3.65</v>
      </c>
      <c r="AE3027" s="203">
        <v>3.43</v>
      </c>
      <c r="AF3027" s="203">
        <v>3.28</v>
      </c>
      <c r="AG3027" s="179">
        <v>3.42210641876109</v>
      </c>
      <c r="AH3027" s="179">
        <v>4.16649210501728</v>
      </c>
      <c r="AI3027" s="179">
        <v>4.91087779127347</v>
      </c>
      <c r="AJ3027" s="179">
        <v>5.53119919648697</v>
      </c>
      <c r="AK3027" s="179">
        <v>5.0039260020555</v>
      </c>
      <c r="AL3027" s="179">
        <v>4.33191114640755</v>
      </c>
      <c r="AM3027" s="179">
        <v>4.09412127440904</v>
      </c>
      <c r="AN3027" s="179">
        <v>4.43529804727646</v>
      </c>
      <c r="AO3027" s="179">
        <v>4.34224983649444</v>
      </c>
      <c r="AP3027" s="179">
        <v>3.77362188171541</v>
      </c>
      <c r="AQ3027" s="179">
        <v>3.54617069980379</v>
      </c>
      <c r="AR3027" s="179">
        <v>3.39109034850042</v>
      </c>
      <c r="AS3027" s="177">
        <v>0.8</v>
      </c>
      <c r="AT3027" s="180">
        <v>1.16582453478841</v>
      </c>
      <c r="AU3027" s="181">
        <v>3020</v>
      </c>
    </row>
    <row r="3028" customHeight="1" spans="1:47">
      <c r="A3028" s="184" t="s">
        <v>3308</v>
      </c>
      <c r="B3028" s="185" t="s">
        <v>3435</v>
      </c>
      <c r="C3028" s="167" t="s">
        <v>3436</v>
      </c>
      <c r="D3028" s="186">
        <v>0</v>
      </c>
      <c r="E3028" s="186">
        <v>0.65</v>
      </c>
      <c r="F3028" s="186" t="s">
        <v>160</v>
      </c>
      <c r="G3028" s="186" t="s">
        <v>160</v>
      </c>
      <c r="H3028" s="186" t="s">
        <v>160</v>
      </c>
      <c r="I3028" s="186" t="s">
        <v>160</v>
      </c>
      <c r="J3028" s="186" t="s">
        <v>160</v>
      </c>
      <c r="K3028" s="186" t="s">
        <v>160</v>
      </c>
      <c r="L3028" s="171">
        <v>0.3358</v>
      </c>
      <c r="M3028" s="172">
        <v>1673</v>
      </c>
      <c r="N3028" s="173">
        <v>99.17</v>
      </c>
      <c r="O3028" s="173">
        <v>25.12</v>
      </c>
      <c r="Q3028" s="175">
        <v>27.72</v>
      </c>
      <c r="S3028" s="174">
        <f t="shared" si="94"/>
        <v>1.340192</v>
      </c>
      <c r="T3028" s="177">
        <f t="shared" si="95"/>
        <v>-1</v>
      </c>
      <c r="U3028" s="203">
        <v>4.47</v>
      </c>
      <c r="V3028" s="203">
        <v>4.8</v>
      </c>
      <c r="W3028" s="203">
        <v>5.2</v>
      </c>
      <c r="X3028" s="203">
        <v>5.37</v>
      </c>
      <c r="Y3028" s="203">
        <v>5.18</v>
      </c>
      <c r="Z3028" s="203">
        <v>4.74</v>
      </c>
      <c r="AA3028" s="203">
        <v>4.32</v>
      </c>
      <c r="AB3028" s="203">
        <v>4.35</v>
      </c>
      <c r="AC3028" s="203">
        <v>4.05</v>
      </c>
      <c r="AD3028" s="203">
        <v>4.09</v>
      </c>
      <c r="AE3028" s="203">
        <v>4.3</v>
      </c>
      <c r="AF3028" s="203">
        <v>4.23</v>
      </c>
      <c r="AG3028" s="179">
        <v>4.83285863518063</v>
      </c>
      <c r="AH3028" s="179">
        <v>5.1896468565698</v>
      </c>
      <c r="AI3028" s="179">
        <v>5.62211742795062</v>
      </c>
      <c r="AJ3028" s="179">
        <v>5.80591742078747</v>
      </c>
      <c r="AK3028" s="179">
        <v>5.60049389938158</v>
      </c>
      <c r="AL3028" s="179">
        <v>5.12477627086268</v>
      </c>
      <c r="AM3028" s="179">
        <v>4.67068217091282</v>
      </c>
      <c r="AN3028" s="179">
        <v>4.70311746376639</v>
      </c>
      <c r="AO3028" s="179">
        <v>4.37876453523077</v>
      </c>
      <c r="AP3028" s="179">
        <v>4.42201159236885</v>
      </c>
      <c r="AQ3028" s="179">
        <v>4.64905864234378</v>
      </c>
      <c r="AR3028" s="179">
        <v>4.57337629235214</v>
      </c>
      <c r="AS3028" s="177">
        <v>0.8</v>
      </c>
      <c r="AT3028" s="180">
        <v>1.16261301491369</v>
      </c>
      <c r="AU3028" s="181">
        <v>3021</v>
      </c>
    </row>
    <row r="3029" customHeight="1" spans="1:47">
      <c r="A3029" s="184" t="s">
        <v>3308</v>
      </c>
      <c r="B3029" s="185" t="s">
        <v>3435</v>
      </c>
      <c r="C3029" s="167" t="s">
        <v>3437</v>
      </c>
      <c r="D3029" s="186">
        <v>0</v>
      </c>
      <c r="E3029" s="186">
        <v>0.65</v>
      </c>
      <c r="F3029" s="186" t="s">
        <v>160</v>
      </c>
      <c r="G3029" s="186" t="s">
        <v>160</v>
      </c>
      <c r="H3029" s="186" t="s">
        <v>160</v>
      </c>
      <c r="I3029" s="186" t="s">
        <v>160</v>
      </c>
      <c r="J3029" s="186" t="s">
        <v>160</v>
      </c>
      <c r="K3029" s="186" t="s">
        <v>160</v>
      </c>
      <c r="L3029" s="171">
        <v>0.3358</v>
      </c>
      <c r="M3029" s="172">
        <v>1680</v>
      </c>
      <c r="N3029" s="173">
        <v>99.17</v>
      </c>
      <c r="O3029" s="173">
        <v>25.12</v>
      </c>
      <c r="Q3029" s="175">
        <v>27.72</v>
      </c>
      <c r="S3029" s="174">
        <f t="shared" si="94"/>
        <v>1.340192</v>
      </c>
      <c r="T3029" s="177">
        <f t="shared" si="95"/>
        <v>-1</v>
      </c>
      <c r="U3029" s="203">
        <v>4.47</v>
      </c>
      <c r="V3029" s="203">
        <v>4.8</v>
      </c>
      <c r="W3029" s="203">
        <v>5.2</v>
      </c>
      <c r="X3029" s="203">
        <v>5.37</v>
      </c>
      <c r="Y3029" s="203">
        <v>5.18</v>
      </c>
      <c r="Z3029" s="203">
        <v>4.74</v>
      </c>
      <c r="AA3029" s="203">
        <v>4.32</v>
      </c>
      <c r="AB3029" s="203">
        <v>4.35</v>
      </c>
      <c r="AC3029" s="203">
        <v>4.05</v>
      </c>
      <c r="AD3029" s="203">
        <v>4.09</v>
      </c>
      <c r="AE3029" s="203">
        <v>4.3</v>
      </c>
      <c r="AF3029" s="203">
        <v>4.23</v>
      </c>
      <c r="AG3029" s="179">
        <v>4.83285863518063</v>
      </c>
      <c r="AH3029" s="179">
        <v>5.1896468565698</v>
      </c>
      <c r="AI3029" s="179">
        <v>5.62211742795062</v>
      </c>
      <c r="AJ3029" s="179">
        <v>5.80591742078747</v>
      </c>
      <c r="AK3029" s="179">
        <v>5.60049389938158</v>
      </c>
      <c r="AL3029" s="179">
        <v>5.12477627086268</v>
      </c>
      <c r="AM3029" s="179">
        <v>4.67068217091282</v>
      </c>
      <c r="AN3029" s="179">
        <v>4.70311746376639</v>
      </c>
      <c r="AO3029" s="179">
        <v>4.37876453523077</v>
      </c>
      <c r="AP3029" s="179">
        <v>4.42201159236885</v>
      </c>
      <c r="AQ3029" s="179">
        <v>4.64905864234378</v>
      </c>
      <c r="AR3029" s="179">
        <v>4.57337629235214</v>
      </c>
      <c r="AS3029" s="177">
        <v>0.8</v>
      </c>
      <c r="AT3029" s="180">
        <v>1.165555378837</v>
      </c>
      <c r="AU3029" s="181">
        <v>3022</v>
      </c>
    </row>
    <row r="3030" customHeight="1" spans="1:47">
      <c r="A3030" s="184" t="s">
        <v>3308</v>
      </c>
      <c r="B3030" s="185" t="s">
        <v>3435</v>
      </c>
      <c r="C3030" s="167" t="s">
        <v>3438</v>
      </c>
      <c r="D3030" s="186">
        <v>0</v>
      </c>
      <c r="E3030" s="186">
        <v>0.65</v>
      </c>
      <c r="F3030" s="186" t="s">
        <v>160</v>
      </c>
      <c r="G3030" s="186" t="s">
        <v>160</v>
      </c>
      <c r="H3030" s="186" t="s">
        <v>160</v>
      </c>
      <c r="I3030" s="186" t="s">
        <v>160</v>
      </c>
      <c r="J3030" s="186" t="s">
        <v>160</v>
      </c>
      <c r="K3030" s="186" t="s">
        <v>160</v>
      </c>
      <c r="L3030" s="171">
        <v>0.3358</v>
      </c>
      <c r="M3030" s="172">
        <v>1501</v>
      </c>
      <c r="N3030" s="173">
        <v>99.18</v>
      </c>
      <c r="O3030" s="173">
        <v>24.73</v>
      </c>
      <c r="Q3030" s="175">
        <v>27.33</v>
      </c>
      <c r="S3030" s="174">
        <f t="shared" si="94"/>
        <v>1.34024</v>
      </c>
      <c r="T3030" s="177">
        <f t="shared" si="95"/>
        <v>-1</v>
      </c>
      <c r="U3030" s="203">
        <v>4.52</v>
      </c>
      <c r="V3030" s="203">
        <v>4.98</v>
      </c>
      <c r="W3030" s="203">
        <v>5.41</v>
      </c>
      <c r="X3030" s="203">
        <v>5.6</v>
      </c>
      <c r="Y3030" s="203">
        <v>5.15</v>
      </c>
      <c r="Z3030" s="203">
        <v>4.54</v>
      </c>
      <c r="AA3030" s="203">
        <v>4.06</v>
      </c>
      <c r="AB3030" s="203">
        <v>4.34</v>
      </c>
      <c r="AC3030" s="203">
        <v>4.15</v>
      </c>
      <c r="AD3030" s="203">
        <v>4.08</v>
      </c>
      <c r="AE3030" s="203">
        <v>4.19</v>
      </c>
      <c r="AF3030" s="203">
        <v>4.1</v>
      </c>
      <c r="AG3030" s="179">
        <v>4.87489810780159</v>
      </c>
      <c r="AH3030" s="179">
        <v>5.37101605682564</v>
      </c>
      <c r="AI3030" s="179">
        <v>5.83477848743509</v>
      </c>
      <c r="AJ3030" s="179">
        <v>6.03969677072763</v>
      </c>
      <c r="AK3030" s="179">
        <v>5.55436399450845</v>
      </c>
      <c r="AL3030" s="179">
        <v>4.89646845341133</v>
      </c>
      <c r="AM3030" s="179">
        <v>4.37878015877753</v>
      </c>
      <c r="AN3030" s="179">
        <v>4.68076499731391</v>
      </c>
      <c r="AO3030" s="179">
        <v>4.47584671402137</v>
      </c>
      <c r="AP3030" s="179">
        <v>4.40035050438727</v>
      </c>
      <c r="AQ3030" s="179">
        <v>4.51898740524085</v>
      </c>
      <c r="AR3030" s="179">
        <v>4.42192084999702</v>
      </c>
      <c r="AS3030" s="177">
        <v>0.8</v>
      </c>
      <c r="AT3030" s="180">
        <v>1.17560901214798</v>
      </c>
      <c r="AU3030" s="181">
        <v>3023</v>
      </c>
    </row>
    <row r="3031" customHeight="1" spans="1:47">
      <c r="A3031" s="184" t="s">
        <v>3308</v>
      </c>
      <c r="B3031" s="185" t="s">
        <v>3435</v>
      </c>
      <c r="C3031" s="167" t="s">
        <v>3439</v>
      </c>
      <c r="D3031" s="186">
        <v>0</v>
      </c>
      <c r="E3031" s="186">
        <v>0.65</v>
      </c>
      <c r="F3031" s="186" t="s">
        <v>160</v>
      </c>
      <c r="G3031" s="186" t="s">
        <v>160</v>
      </c>
      <c r="H3031" s="186" t="s">
        <v>160</v>
      </c>
      <c r="I3031" s="186" t="s">
        <v>160</v>
      </c>
      <c r="J3031" s="186" t="s">
        <v>160</v>
      </c>
      <c r="K3031" s="186" t="s">
        <v>160</v>
      </c>
      <c r="L3031" s="171">
        <v>0.3358</v>
      </c>
      <c r="M3031" s="172">
        <v>1667</v>
      </c>
      <c r="N3031" s="173">
        <v>98.5</v>
      </c>
      <c r="O3031" s="173">
        <v>25.03</v>
      </c>
      <c r="Q3031" s="175">
        <v>28.43</v>
      </c>
      <c r="S3031" s="174">
        <f t="shared" si="94"/>
        <v>1.286456</v>
      </c>
      <c r="T3031" s="177">
        <f t="shared" si="95"/>
        <v>-1</v>
      </c>
      <c r="U3031" s="203">
        <v>4.4</v>
      </c>
      <c r="V3031" s="203">
        <v>4.68</v>
      </c>
      <c r="W3031" s="203">
        <v>5.22</v>
      </c>
      <c r="X3031" s="203">
        <v>5.41</v>
      </c>
      <c r="Y3031" s="203">
        <v>4.85</v>
      </c>
      <c r="Z3031" s="203">
        <v>4.16</v>
      </c>
      <c r="AA3031" s="203">
        <v>3.75</v>
      </c>
      <c r="AB3031" s="203">
        <v>3.99</v>
      </c>
      <c r="AC3031" s="203">
        <v>3.9</v>
      </c>
      <c r="AD3031" s="203">
        <v>4.08</v>
      </c>
      <c r="AE3031" s="203">
        <v>4.32</v>
      </c>
      <c r="AF3031" s="203">
        <v>4.14</v>
      </c>
      <c r="AG3031" s="179">
        <v>4.77598114509941</v>
      </c>
      <c r="AH3031" s="179">
        <v>5.07990721796937</v>
      </c>
      <c r="AI3031" s="179">
        <v>5.66605035850429</v>
      </c>
      <c r="AJ3031" s="179">
        <v>5.87228590795177</v>
      </c>
      <c r="AK3031" s="179">
        <v>5.26443376221184</v>
      </c>
      <c r="AL3031" s="179">
        <v>4.51547308263944</v>
      </c>
      <c r="AM3031" s="179">
        <v>4.07043847593699</v>
      </c>
      <c r="AN3031" s="179">
        <v>4.33094653839696</v>
      </c>
      <c r="AO3031" s="179">
        <v>4.23325601497447</v>
      </c>
      <c r="AP3031" s="179">
        <v>4.42863706181945</v>
      </c>
      <c r="AQ3031" s="179">
        <v>4.68914512427942</v>
      </c>
      <c r="AR3031" s="179">
        <v>4.49376407743444</v>
      </c>
      <c r="AS3031" s="177">
        <v>0.8</v>
      </c>
      <c r="AT3031" s="180">
        <v>1.15873472234117</v>
      </c>
      <c r="AU3031" s="181">
        <v>3024</v>
      </c>
    </row>
    <row r="3032" customHeight="1" spans="1:47">
      <c r="A3032" s="184" t="s">
        <v>3308</v>
      </c>
      <c r="B3032" s="185" t="s">
        <v>3435</v>
      </c>
      <c r="C3032" s="167" t="s">
        <v>3440</v>
      </c>
      <c r="D3032" s="186">
        <v>0</v>
      </c>
      <c r="E3032" s="186">
        <v>0.65</v>
      </c>
      <c r="F3032" s="186" t="s">
        <v>160</v>
      </c>
      <c r="G3032" s="186" t="s">
        <v>160</v>
      </c>
      <c r="H3032" s="186" t="s">
        <v>160</v>
      </c>
      <c r="I3032" s="186" t="s">
        <v>160</v>
      </c>
      <c r="J3032" s="186" t="s">
        <v>160</v>
      </c>
      <c r="K3032" s="186" t="s">
        <v>160</v>
      </c>
      <c r="L3032" s="171">
        <v>0.3358</v>
      </c>
      <c r="M3032" s="172">
        <v>1565</v>
      </c>
      <c r="N3032" s="173">
        <v>98.68</v>
      </c>
      <c r="O3032" s="173">
        <v>24.58</v>
      </c>
      <c r="Q3032" s="175">
        <v>27.68</v>
      </c>
      <c r="S3032" s="174">
        <f t="shared" si="94"/>
        <v>1.323976</v>
      </c>
      <c r="T3032" s="177">
        <f t="shared" si="95"/>
        <v>-1</v>
      </c>
      <c r="U3032" s="203">
        <v>4.51</v>
      </c>
      <c r="V3032" s="203">
        <v>5.01</v>
      </c>
      <c r="W3032" s="203">
        <v>5.48</v>
      </c>
      <c r="X3032" s="203">
        <v>5.69</v>
      </c>
      <c r="Y3032" s="203">
        <v>5.08</v>
      </c>
      <c r="Z3032" s="203">
        <v>4.29</v>
      </c>
      <c r="AA3032" s="203">
        <v>3.78</v>
      </c>
      <c r="AB3032" s="203">
        <v>4.11</v>
      </c>
      <c r="AC3032" s="203">
        <v>4.08</v>
      </c>
      <c r="AD3032" s="203">
        <v>4.11</v>
      </c>
      <c r="AE3032" s="203">
        <v>4.2</v>
      </c>
      <c r="AF3032" s="203">
        <v>4.12</v>
      </c>
      <c r="AG3032" s="179">
        <v>4.87325915273388</v>
      </c>
      <c r="AH3032" s="179">
        <v>5.41353178607467</v>
      </c>
      <c r="AI3032" s="179">
        <v>5.92138806141501</v>
      </c>
      <c r="AJ3032" s="179">
        <v>6.14830256741814</v>
      </c>
      <c r="AK3032" s="179">
        <v>5.48916995474238</v>
      </c>
      <c r="AL3032" s="179">
        <v>4.63553919406394</v>
      </c>
      <c r="AM3032" s="179">
        <v>4.08446110805634</v>
      </c>
      <c r="AN3032" s="179">
        <v>4.44104104606126</v>
      </c>
      <c r="AO3032" s="179">
        <v>4.40862468806081</v>
      </c>
      <c r="AP3032" s="179">
        <v>4.44104104606126</v>
      </c>
      <c r="AQ3032" s="179">
        <v>4.5382901200626</v>
      </c>
      <c r="AR3032" s="179">
        <v>4.45184649872807</v>
      </c>
      <c r="AS3032" s="177">
        <v>0.8</v>
      </c>
      <c r="AT3032" s="180">
        <v>1.16488502884032</v>
      </c>
      <c r="AU3032" s="181">
        <v>3025</v>
      </c>
    </row>
    <row r="3033" customHeight="1" spans="1:47">
      <c r="A3033" s="184" t="s">
        <v>3308</v>
      </c>
      <c r="B3033" s="185" t="s">
        <v>3435</v>
      </c>
      <c r="C3033" s="167" t="s">
        <v>3441</v>
      </c>
      <c r="D3033" s="186">
        <v>0</v>
      </c>
      <c r="E3033" s="186">
        <v>0.65</v>
      </c>
      <c r="F3033" s="186" t="s">
        <v>160</v>
      </c>
      <c r="G3033" s="186" t="s">
        <v>160</v>
      </c>
      <c r="H3033" s="186" t="s">
        <v>160</v>
      </c>
      <c r="I3033" s="186" t="s">
        <v>160</v>
      </c>
      <c r="J3033" s="186" t="s">
        <v>160</v>
      </c>
      <c r="K3033" s="186" t="s">
        <v>160</v>
      </c>
      <c r="L3033" s="171">
        <v>0.3358</v>
      </c>
      <c r="M3033" s="172">
        <v>1685</v>
      </c>
      <c r="N3033" s="173">
        <v>99.6</v>
      </c>
      <c r="O3033" s="173">
        <v>24.83</v>
      </c>
      <c r="Q3033" s="175">
        <v>27.53</v>
      </c>
      <c r="S3033" s="174">
        <f t="shared" si="94"/>
        <v>1.34024</v>
      </c>
      <c r="T3033" s="177">
        <f t="shared" si="95"/>
        <v>-1</v>
      </c>
      <c r="U3033" s="203">
        <v>4.52</v>
      </c>
      <c r="V3033" s="203">
        <v>4.98</v>
      </c>
      <c r="W3033" s="203">
        <v>5.41</v>
      </c>
      <c r="X3033" s="203">
        <v>5.6</v>
      </c>
      <c r="Y3033" s="203">
        <v>5.15</v>
      </c>
      <c r="Z3033" s="203">
        <v>4.54</v>
      </c>
      <c r="AA3033" s="203">
        <v>4.06</v>
      </c>
      <c r="AB3033" s="203">
        <v>4.34</v>
      </c>
      <c r="AC3033" s="203">
        <v>4.15</v>
      </c>
      <c r="AD3033" s="203">
        <v>4.08</v>
      </c>
      <c r="AE3033" s="203">
        <v>4.19</v>
      </c>
      <c r="AF3033" s="203">
        <v>4.1</v>
      </c>
      <c r="AG3033" s="179">
        <v>4.87881024294156</v>
      </c>
      <c r="AH3033" s="179">
        <v>5.37532632961261</v>
      </c>
      <c r="AI3033" s="179">
        <v>5.83946093237032</v>
      </c>
      <c r="AJ3033" s="179">
        <v>6.0445436638214</v>
      </c>
      <c r="AK3033" s="179">
        <v>5.55882140512147</v>
      </c>
      <c r="AL3033" s="179">
        <v>4.90039789888378</v>
      </c>
      <c r="AM3033" s="179">
        <v>4.38229415627052</v>
      </c>
      <c r="AN3033" s="179">
        <v>4.68452133946159</v>
      </c>
      <c r="AO3033" s="179">
        <v>4.47943860801051</v>
      </c>
      <c r="AP3033" s="179">
        <v>4.40388181221274</v>
      </c>
      <c r="AQ3033" s="179">
        <v>4.52261391989494</v>
      </c>
      <c r="AR3033" s="179">
        <v>4.42546946815496</v>
      </c>
      <c r="AS3033" s="177">
        <v>0.8</v>
      </c>
      <c r="AT3033" s="180">
        <v>1.17532311563537</v>
      </c>
      <c r="AU3033" s="181">
        <v>3026</v>
      </c>
    </row>
    <row r="3034" customHeight="1" spans="1:47">
      <c r="A3034" s="184" t="s">
        <v>3308</v>
      </c>
      <c r="B3034" s="185" t="s">
        <v>3442</v>
      </c>
      <c r="C3034" s="167" t="s">
        <v>3443</v>
      </c>
      <c r="D3034" s="186">
        <v>0</v>
      </c>
      <c r="E3034" s="186">
        <v>0.65</v>
      </c>
      <c r="F3034" s="186" t="s">
        <v>160</v>
      </c>
      <c r="G3034" s="186" t="s">
        <v>160</v>
      </c>
      <c r="H3034" s="186" t="s">
        <v>160</v>
      </c>
      <c r="I3034" s="186" t="s">
        <v>160</v>
      </c>
      <c r="J3034" s="186" t="s">
        <v>160</v>
      </c>
      <c r="K3034" s="186" t="s">
        <v>160</v>
      </c>
      <c r="L3034" s="171">
        <v>0.3358</v>
      </c>
      <c r="M3034" s="172">
        <v>1259</v>
      </c>
      <c r="N3034" s="173">
        <v>104.25</v>
      </c>
      <c r="O3034" s="173">
        <v>23.37</v>
      </c>
      <c r="Q3034" s="175">
        <v>20.27</v>
      </c>
      <c r="S3034" s="174">
        <f t="shared" si="94"/>
        <v>1.247376</v>
      </c>
      <c r="T3034" s="177">
        <f t="shared" si="95"/>
        <v>-1</v>
      </c>
      <c r="U3034" s="203">
        <v>3.43</v>
      </c>
      <c r="V3034" s="203">
        <v>4.08</v>
      </c>
      <c r="W3034" s="203">
        <v>4.97</v>
      </c>
      <c r="X3034" s="203">
        <v>5.56</v>
      </c>
      <c r="Y3034" s="203">
        <v>5.07</v>
      </c>
      <c r="Z3034" s="203">
        <v>4.73</v>
      </c>
      <c r="AA3034" s="203">
        <v>4.51</v>
      </c>
      <c r="AB3034" s="203">
        <v>4.45</v>
      </c>
      <c r="AC3034" s="203">
        <v>4.18</v>
      </c>
      <c r="AD3034" s="203">
        <v>3.57</v>
      </c>
      <c r="AE3034" s="203">
        <v>3.44</v>
      </c>
      <c r="AF3034" s="203">
        <v>3.28</v>
      </c>
      <c r="AG3034" s="179">
        <v>3.5524638601352</v>
      </c>
      <c r="AH3034" s="179">
        <v>4.22567129718705</v>
      </c>
      <c r="AI3034" s="179">
        <v>5.14744763407345</v>
      </c>
      <c r="AJ3034" s="179">
        <v>5.75851284616667</v>
      </c>
      <c r="AK3034" s="179">
        <v>5.2510180090045</v>
      </c>
      <c r="AL3034" s="179">
        <v>4.89887873423891</v>
      </c>
      <c r="AM3034" s="179">
        <v>4.67102390939059</v>
      </c>
      <c r="AN3034" s="179">
        <v>4.60888168443196</v>
      </c>
      <c r="AO3034" s="179">
        <v>4.32924167211811</v>
      </c>
      <c r="AP3034" s="179">
        <v>3.69746238503867</v>
      </c>
      <c r="AQ3034" s="179">
        <v>3.5628208976283</v>
      </c>
      <c r="AR3034" s="179">
        <v>3.39710829773861</v>
      </c>
      <c r="AS3034" s="177">
        <v>0.8</v>
      </c>
      <c r="AT3034" s="180">
        <v>1.17408854646662</v>
      </c>
      <c r="AU3034" s="181">
        <v>3027</v>
      </c>
    </row>
    <row r="3035" customHeight="1" spans="1:47">
      <c r="A3035" s="184" t="s">
        <v>3308</v>
      </c>
      <c r="B3035" s="185" t="s">
        <v>3442</v>
      </c>
      <c r="C3035" s="167" t="s">
        <v>3444</v>
      </c>
      <c r="D3035" s="186">
        <v>0</v>
      </c>
      <c r="E3035" s="186">
        <v>0.65</v>
      </c>
      <c r="F3035" s="186" t="s">
        <v>160</v>
      </c>
      <c r="G3035" s="186" t="s">
        <v>160</v>
      </c>
      <c r="H3035" s="186" t="s">
        <v>160</v>
      </c>
      <c r="I3035" s="186" t="s">
        <v>160</v>
      </c>
      <c r="J3035" s="186" t="s">
        <v>160</v>
      </c>
      <c r="K3035" s="186" t="s">
        <v>160</v>
      </c>
      <c r="L3035" s="171">
        <v>0.3358</v>
      </c>
      <c r="M3035" s="172">
        <v>1542</v>
      </c>
      <c r="N3035" s="173">
        <v>104.33</v>
      </c>
      <c r="O3035" s="173">
        <v>23.62</v>
      </c>
      <c r="Q3035" s="175">
        <v>20.72</v>
      </c>
      <c r="S3035" s="174">
        <f t="shared" si="94"/>
        <v>1.247376</v>
      </c>
      <c r="T3035" s="177">
        <f t="shared" si="95"/>
        <v>-1</v>
      </c>
      <c r="U3035" s="203">
        <v>3.43</v>
      </c>
      <c r="V3035" s="203">
        <v>4.08</v>
      </c>
      <c r="W3035" s="203">
        <v>4.97</v>
      </c>
      <c r="X3035" s="203">
        <v>5.56</v>
      </c>
      <c r="Y3035" s="203">
        <v>5.07</v>
      </c>
      <c r="Z3035" s="203">
        <v>4.73</v>
      </c>
      <c r="AA3035" s="203">
        <v>4.51</v>
      </c>
      <c r="AB3035" s="203">
        <v>4.45</v>
      </c>
      <c r="AC3035" s="203">
        <v>4.18</v>
      </c>
      <c r="AD3035" s="203">
        <v>3.57</v>
      </c>
      <c r="AE3035" s="203">
        <v>3.44</v>
      </c>
      <c r="AF3035" s="203">
        <v>3.28</v>
      </c>
      <c r="AG3035" s="179">
        <v>3.56104314978002</v>
      </c>
      <c r="AH3035" s="179">
        <v>4.23587639973833</v>
      </c>
      <c r="AI3035" s="179">
        <v>5.15987884968125</v>
      </c>
      <c r="AJ3035" s="179">
        <v>5.77241979964341</v>
      </c>
      <c r="AK3035" s="179">
        <v>5.26369934967484</v>
      </c>
      <c r="AL3035" s="179">
        <v>4.91070964969664</v>
      </c>
      <c r="AM3035" s="179">
        <v>4.68230454971075</v>
      </c>
      <c r="AN3035" s="179">
        <v>4.6200122497146</v>
      </c>
      <c r="AO3035" s="179">
        <v>4.33969689973192</v>
      </c>
      <c r="AP3035" s="179">
        <v>3.70639184977104</v>
      </c>
      <c r="AQ3035" s="179">
        <v>3.57142519977938</v>
      </c>
      <c r="AR3035" s="179">
        <v>3.40531239978964</v>
      </c>
      <c r="AS3035" s="177">
        <v>0.8</v>
      </c>
      <c r="AT3035" s="180">
        <v>1.18653253558111</v>
      </c>
      <c r="AU3035" s="181">
        <v>3028</v>
      </c>
    </row>
    <row r="3036" customHeight="1" spans="1:47">
      <c r="A3036" s="184" t="s">
        <v>3308</v>
      </c>
      <c r="B3036" s="185" t="s">
        <v>3442</v>
      </c>
      <c r="C3036" s="167" t="s">
        <v>3445</v>
      </c>
      <c r="D3036" s="186">
        <v>0</v>
      </c>
      <c r="E3036" s="186">
        <v>0.65</v>
      </c>
      <c r="F3036" s="186" t="s">
        <v>160</v>
      </c>
      <c r="G3036" s="186" t="s">
        <v>160</v>
      </c>
      <c r="H3036" s="186" t="s">
        <v>160</v>
      </c>
      <c r="I3036" s="186" t="s">
        <v>160</v>
      </c>
      <c r="J3036" s="186" t="s">
        <v>160</v>
      </c>
      <c r="K3036" s="186" t="s">
        <v>160</v>
      </c>
      <c r="L3036" s="171">
        <v>0.3358</v>
      </c>
      <c r="M3036" s="172">
        <v>1472</v>
      </c>
      <c r="N3036" s="173">
        <v>104.67</v>
      </c>
      <c r="O3036" s="173">
        <v>23.45</v>
      </c>
      <c r="Q3036" s="175">
        <v>20.35</v>
      </c>
      <c r="S3036" s="174">
        <f t="shared" si="94"/>
        <v>1.247376</v>
      </c>
      <c r="T3036" s="177">
        <f t="shared" si="95"/>
        <v>-1</v>
      </c>
      <c r="U3036" s="203">
        <v>3.43</v>
      </c>
      <c r="V3036" s="203">
        <v>4.08</v>
      </c>
      <c r="W3036" s="203">
        <v>4.97</v>
      </c>
      <c r="X3036" s="203">
        <v>5.56</v>
      </c>
      <c r="Y3036" s="203">
        <v>5.07</v>
      </c>
      <c r="Z3036" s="203">
        <v>4.73</v>
      </c>
      <c r="AA3036" s="203">
        <v>4.51</v>
      </c>
      <c r="AB3036" s="203">
        <v>4.45</v>
      </c>
      <c r="AC3036" s="203">
        <v>4.18</v>
      </c>
      <c r="AD3036" s="203">
        <v>3.57</v>
      </c>
      <c r="AE3036" s="203">
        <v>3.44</v>
      </c>
      <c r="AF3036" s="203">
        <v>3.28</v>
      </c>
      <c r="AG3036" s="179">
        <v>3.55464167981427</v>
      </c>
      <c r="AH3036" s="179">
        <v>4.2282618232193</v>
      </c>
      <c r="AI3036" s="179">
        <v>5.15060325034312</v>
      </c>
      <c r="AJ3036" s="179">
        <v>5.76204307281846</v>
      </c>
      <c r="AK3036" s="179">
        <v>5.25423711855928</v>
      </c>
      <c r="AL3036" s="179">
        <v>4.90188196662434</v>
      </c>
      <c r="AM3036" s="179">
        <v>4.67388745654879</v>
      </c>
      <c r="AN3036" s="179">
        <v>4.61170713561909</v>
      </c>
      <c r="AO3036" s="179">
        <v>4.33189569143546</v>
      </c>
      <c r="AP3036" s="179">
        <v>3.69972909531689</v>
      </c>
      <c r="AQ3036" s="179">
        <v>3.56500506663588</v>
      </c>
      <c r="AR3036" s="179">
        <v>3.39919087749003</v>
      </c>
      <c r="AS3036" s="177">
        <v>0.8</v>
      </c>
      <c r="AT3036" s="180">
        <v>1.17396202676427</v>
      </c>
      <c r="AU3036" s="181">
        <v>3029</v>
      </c>
    </row>
    <row r="3037" customHeight="1" spans="1:47">
      <c r="A3037" s="184" t="s">
        <v>3308</v>
      </c>
      <c r="B3037" s="185" t="s">
        <v>3442</v>
      </c>
      <c r="C3037" s="167" t="s">
        <v>3446</v>
      </c>
      <c r="D3037" s="186">
        <v>0</v>
      </c>
      <c r="E3037" s="186">
        <v>0.65</v>
      </c>
      <c r="F3037" s="186" t="s">
        <v>160</v>
      </c>
      <c r="G3037" s="186" t="s">
        <v>160</v>
      </c>
      <c r="H3037" s="186" t="s">
        <v>160</v>
      </c>
      <c r="I3037" s="186" t="s">
        <v>160</v>
      </c>
      <c r="J3037" s="186" t="s">
        <v>160</v>
      </c>
      <c r="K3037" s="186" t="s">
        <v>160</v>
      </c>
      <c r="L3037" s="171">
        <v>0.3358</v>
      </c>
      <c r="M3037" s="172">
        <v>1057</v>
      </c>
      <c r="N3037" s="173">
        <v>104.7</v>
      </c>
      <c r="O3037" s="173">
        <v>23.12</v>
      </c>
      <c r="Q3037" s="175">
        <v>19.92</v>
      </c>
      <c r="S3037" s="174">
        <f t="shared" si="94"/>
        <v>1.247376</v>
      </c>
      <c r="T3037" s="177">
        <f t="shared" si="95"/>
        <v>-1</v>
      </c>
      <c r="U3037" s="203">
        <v>3.43</v>
      </c>
      <c r="V3037" s="203">
        <v>4.08</v>
      </c>
      <c r="W3037" s="203">
        <v>4.97</v>
      </c>
      <c r="X3037" s="203">
        <v>5.56</v>
      </c>
      <c r="Y3037" s="203">
        <v>5.07</v>
      </c>
      <c r="Z3037" s="203">
        <v>4.73</v>
      </c>
      <c r="AA3037" s="203">
        <v>4.51</v>
      </c>
      <c r="AB3037" s="203">
        <v>4.45</v>
      </c>
      <c r="AC3037" s="203">
        <v>4.18</v>
      </c>
      <c r="AD3037" s="203">
        <v>3.57</v>
      </c>
      <c r="AE3037" s="203">
        <v>3.44</v>
      </c>
      <c r="AF3037" s="203">
        <v>3.28</v>
      </c>
      <c r="AG3037" s="179">
        <v>3.54777824809841</v>
      </c>
      <c r="AH3037" s="179">
        <v>4.22009774117828</v>
      </c>
      <c r="AI3037" s="179">
        <v>5.14065827785688</v>
      </c>
      <c r="AJ3037" s="179">
        <v>5.75091751003707</v>
      </c>
      <c r="AK3037" s="179">
        <v>5.24409204602301</v>
      </c>
      <c r="AL3037" s="179">
        <v>4.89241723425815</v>
      </c>
      <c r="AM3037" s="179">
        <v>4.66486294429266</v>
      </c>
      <c r="AN3037" s="179">
        <v>4.60280268339298</v>
      </c>
      <c r="AO3037" s="179">
        <v>4.32353150934441</v>
      </c>
      <c r="AP3037" s="179">
        <v>3.692585523531</v>
      </c>
      <c r="AQ3037" s="179">
        <v>3.55812162491502</v>
      </c>
      <c r="AR3037" s="179">
        <v>3.39262759584921</v>
      </c>
      <c r="AS3037" s="177">
        <v>0.8</v>
      </c>
      <c r="AT3037" s="180">
        <v>1.17806544450554</v>
      </c>
      <c r="AU3037" s="181">
        <v>3030</v>
      </c>
    </row>
    <row r="3038" customHeight="1" spans="1:47">
      <c r="A3038" s="184" t="s">
        <v>3308</v>
      </c>
      <c r="B3038" s="185" t="s">
        <v>3442</v>
      </c>
      <c r="C3038" s="167" t="s">
        <v>3447</v>
      </c>
      <c r="D3038" s="186">
        <v>0</v>
      </c>
      <c r="E3038" s="186">
        <v>0.65</v>
      </c>
      <c r="F3038" s="186" t="s">
        <v>160</v>
      </c>
      <c r="G3038" s="186" t="s">
        <v>160</v>
      </c>
      <c r="H3038" s="186" t="s">
        <v>160</v>
      </c>
      <c r="I3038" s="186" t="s">
        <v>160</v>
      </c>
      <c r="J3038" s="186" t="s">
        <v>160</v>
      </c>
      <c r="K3038" s="186" t="s">
        <v>160</v>
      </c>
      <c r="L3038" s="171">
        <v>0.3358</v>
      </c>
      <c r="M3038" s="172">
        <v>1321</v>
      </c>
      <c r="N3038" s="173">
        <v>104.4</v>
      </c>
      <c r="O3038" s="173">
        <v>23.02</v>
      </c>
      <c r="Q3038" s="175">
        <v>19.82</v>
      </c>
      <c r="S3038" s="174">
        <f t="shared" si="94"/>
        <v>1.247376</v>
      </c>
      <c r="T3038" s="177">
        <f t="shared" si="95"/>
        <v>-1</v>
      </c>
      <c r="U3038" s="203">
        <v>3.43</v>
      </c>
      <c r="V3038" s="203">
        <v>4.08</v>
      </c>
      <c r="W3038" s="203">
        <v>4.97</v>
      </c>
      <c r="X3038" s="203">
        <v>5.56</v>
      </c>
      <c r="Y3038" s="203">
        <v>5.07</v>
      </c>
      <c r="Z3038" s="203">
        <v>4.73</v>
      </c>
      <c r="AA3038" s="203">
        <v>4.51</v>
      </c>
      <c r="AB3038" s="203">
        <v>4.45</v>
      </c>
      <c r="AC3038" s="203">
        <v>4.18</v>
      </c>
      <c r="AD3038" s="203">
        <v>3.57</v>
      </c>
      <c r="AE3038" s="203">
        <v>3.44</v>
      </c>
      <c r="AF3038" s="203">
        <v>3.28</v>
      </c>
      <c r="AG3038" s="179">
        <v>3.54588640474083</v>
      </c>
      <c r="AH3038" s="179">
        <v>4.21784738523108</v>
      </c>
      <c r="AI3038" s="179">
        <v>5.1379170354408</v>
      </c>
      <c r="AJ3038" s="179">
        <v>5.74785084850117</v>
      </c>
      <c r="AK3038" s="179">
        <v>5.24129564782391</v>
      </c>
      <c r="AL3038" s="179">
        <v>4.88980836572132</v>
      </c>
      <c r="AM3038" s="179">
        <v>4.66237541847847</v>
      </c>
      <c r="AN3038" s="179">
        <v>4.6003482510486</v>
      </c>
      <c r="AO3038" s="179">
        <v>4.32122599761419</v>
      </c>
      <c r="AP3038" s="179">
        <v>3.69061646207719</v>
      </c>
      <c r="AQ3038" s="179">
        <v>3.55622426597914</v>
      </c>
      <c r="AR3038" s="179">
        <v>3.39081848616616</v>
      </c>
      <c r="AS3038" s="177">
        <v>0.8</v>
      </c>
      <c r="AT3038" s="180">
        <v>1.15890688866614</v>
      </c>
      <c r="AU3038" s="181">
        <v>3031</v>
      </c>
    </row>
    <row r="3039" customHeight="1" spans="1:47">
      <c r="A3039" s="184" t="s">
        <v>3308</v>
      </c>
      <c r="B3039" s="185" t="s">
        <v>3442</v>
      </c>
      <c r="C3039" s="167" t="s">
        <v>3448</v>
      </c>
      <c r="D3039" s="186">
        <v>0</v>
      </c>
      <c r="E3039" s="186">
        <v>0.65</v>
      </c>
      <c r="F3039" s="186" t="s">
        <v>160</v>
      </c>
      <c r="G3039" s="186" t="s">
        <v>160</v>
      </c>
      <c r="H3039" s="186" t="s">
        <v>160</v>
      </c>
      <c r="I3039" s="186" t="s">
        <v>160</v>
      </c>
      <c r="J3039" s="186" t="s">
        <v>160</v>
      </c>
      <c r="K3039" s="186" t="s">
        <v>160</v>
      </c>
      <c r="L3039" s="171">
        <v>0.3358</v>
      </c>
      <c r="M3039" s="172">
        <v>1451</v>
      </c>
      <c r="N3039" s="173">
        <v>104.18</v>
      </c>
      <c r="O3039" s="173">
        <v>24.05</v>
      </c>
      <c r="Q3039" s="175">
        <v>20.15</v>
      </c>
      <c r="S3039" s="174">
        <f t="shared" si="94"/>
        <v>1.219904</v>
      </c>
      <c r="T3039" s="177">
        <f t="shared" si="95"/>
        <v>-1</v>
      </c>
      <c r="U3039" s="203">
        <v>3.27</v>
      </c>
      <c r="V3039" s="203">
        <v>3.97</v>
      </c>
      <c r="W3039" s="203">
        <v>4.83</v>
      </c>
      <c r="X3039" s="203">
        <v>5.57</v>
      </c>
      <c r="Y3039" s="203">
        <v>5.04</v>
      </c>
      <c r="Z3039" s="203">
        <v>4.68</v>
      </c>
      <c r="AA3039" s="203">
        <v>4.58</v>
      </c>
      <c r="AB3039" s="203">
        <v>4.49</v>
      </c>
      <c r="AC3039" s="203">
        <v>4.02</v>
      </c>
      <c r="AD3039" s="203">
        <v>3.34</v>
      </c>
      <c r="AE3039" s="203">
        <v>3.28</v>
      </c>
      <c r="AF3039" s="203">
        <v>3.07</v>
      </c>
      <c r="AG3039" s="179">
        <v>3.38571349876712</v>
      </c>
      <c r="AH3039" s="179">
        <v>4.11048397250931</v>
      </c>
      <c r="AI3039" s="179">
        <v>5.00091626882115</v>
      </c>
      <c r="AJ3039" s="179">
        <v>5.76710219820576</v>
      </c>
      <c r="AK3039" s="179">
        <v>5.21834741094381</v>
      </c>
      <c r="AL3039" s="179">
        <v>4.84560831016211</v>
      </c>
      <c r="AM3039" s="179">
        <v>4.74206967105608</v>
      </c>
      <c r="AN3039" s="179">
        <v>4.64888489586066</v>
      </c>
      <c r="AO3039" s="179">
        <v>4.16225329206233</v>
      </c>
      <c r="AP3039" s="179">
        <v>3.45819054614134</v>
      </c>
      <c r="AQ3039" s="179">
        <v>3.39606736267772</v>
      </c>
      <c r="AR3039" s="179">
        <v>3.17863622055506</v>
      </c>
      <c r="AS3039" s="177">
        <v>0.8</v>
      </c>
      <c r="AT3039" s="180">
        <v>1.15890688866614</v>
      </c>
      <c r="AU3039" s="181">
        <v>3032</v>
      </c>
    </row>
    <row r="3040" customHeight="1" spans="1:47">
      <c r="A3040" s="184" t="s">
        <v>3308</v>
      </c>
      <c r="B3040" s="185" t="s">
        <v>3442</v>
      </c>
      <c r="C3040" s="167" t="s">
        <v>3449</v>
      </c>
      <c r="D3040" s="186">
        <v>0</v>
      </c>
      <c r="E3040" s="186">
        <v>0.65</v>
      </c>
      <c r="F3040" s="186" t="s">
        <v>160</v>
      </c>
      <c r="G3040" s="186" t="s">
        <v>160</v>
      </c>
      <c r="H3040" s="186" t="s">
        <v>160</v>
      </c>
      <c r="I3040" s="186" t="s">
        <v>160</v>
      </c>
      <c r="J3040" s="186" t="s">
        <v>160</v>
      </c>
      <c r="K3040" s="186" t="s">
        <v>160</v>
      </c>
      <c r="L3040" s="171">
        <v>0.3358</v>
      </c>
      <c r="M3040" s="172">
        <v>1227</v>
      </c>
      <c r="N3040" s="173">
        <v>105.07</v>
      </c>
      <c r="O3040" s="173">
        <v>24.05</v>
      </c>
      <c r="Q3040" s="175">
        <v>17.85</v>
      </c>
      <c r="S3040" s="174">
        <f t="shared" si="94"/>
        <v>1.147952</v>
      </c>
      <c r="T3040" s="177">
        <f t="shared" si="95"/>
        <v>-1</v>
      </c>
      <c r="U3040" s="203">
        <v>2.7</v>
      </c>
      <c r="V3040" s="203">
        <v>3.31</v>
      </c>
      <c r="W3040" s="203">
        <v>4.21</v>
      </c>
      <c r="X3040" s="203">
        <v>5.01</v>
      </c>
      <c r="Y3040" s="203">
        <v>4.82</v>
      </c>
      <c r="Z3040" s="203">
        <v>4.62</v>
      </c>
      <c r="AA3040" s="203">
        <v>4.69</v>
      </c>
      <c r="AB3040" s="203">
        <v>4.56</v>
      </c>
      <c r="AC3040" s="203">
        <v>4.08</v>
      </c>
      <c r="AD3040" s="203">
        <v>3.29</v>
      </c>
      <c r="AE3040" s="203">
        <v>3.07</v>
      </c>
      <c r="AF3040" s="203">
        <v>2.79</v>
      </c>
      <c r="AG3040" s="179">
        <v>2.76717354035709</v>
      </c>
      <c r="AH3040" s="179">
        <v>3.39234978465999</v>
      </c>
      <c r="AI3040" s="179">
        <v>4.31474096477902</v>
      </c>
      <c r="AJ3040" s="179">
        <v>5.13464423599593</v>
      </c>
      <c r="AK3040" s="179">
        <v>4.93991720908191</v>
      </c>
      <c r="AL3040" s="179">
        <v>4.73494139127768</v>
      </c>
      <c r="AM3040" s="179">
        <v>4.80668292750916</v>
      </c>
      <c r="AN3040" s="179">
        <v>4.67344864593642</v>
      </c>
      <c r="AO3040" s="179">
        <v>4.18150668320627</v>
      </c>
      <c r="AP3040" s="179">
        <v>3.37185220287956</v>
      </c>
      <c r="AQ3040" s="179">
        <v>3.14637880329491</v>
      </c>
      <c r="AR3040" s="179">
        <v>2.85941265836899</v>
      </c>
      <c r="AS3040" s="177">
        <v>0.8</v>
      </c>
      <c r="AT3040" s="180">
        <v>1.16678771000018</v>
      </c>
      <c r="AU3040" s="181">
        <v>3033</v>
      </c>
    </row>
    <row r="3041" customHeight="1" spans="1:47">
      <c r="A3041" s="184" t="s">
        <v>3308</v>
      </c>
      <c r="B3041" s="185" t="s">
        <v>3442</v>
      </c>
      <c r="C3041" s="167" t="s">
        <v>3450</v>
      </c>
      <c r="D3041" s="186">
        <v>0</v>
      </c>
      <c r="E3041" s="186">
        <v>0.65</v>
      </c>
      <c r="F3041" s="186" t="s">
        <v>160</v>
      </c>
      <c r="G3041" s="186" t="s">
        <v>160</v>
      </c>
      <c r="H3041" s="186" t="s">
        <v>160</v>
      </c>
      <c r="I3041" s="186" t="s">
        <v>160</v>
      </c>
      <c r="J3041" s="186" t="s">
        <v>160</v>
      </c>
      <c r="K3041" s="186" t="s">
        <v>160</v>
      </c>
      <c r="L3041" s="171">
        <v>0.3358</v>
      </c>
      <c r="M3041" s="172">
        <v>679</v>
      </c>
      <c r="N3041" s="173">
        <v>105.62</v>
      </c>
      <c r="O3041" s="173">
        <v>23.63</v>
      </c>
      <c r="Q3041" s="175">
        <v>18.73</v>
      </c>
      <c r="S3041" s="174">
        <f t="shared" si="94"/>
        <v>1.15448</v>
      </c>
      <c r="T3041" s="177">
        <f t="shared" si="95"/>
        <v>-1</v>
      </c>
      <c r="U3041" s="203">
        <v>2.83</v>
      </c>
      <c r="V3041" s="203">
        <v>3.4</v>
      </c>
      <c r="W3041" s="203">
        <v>4.35</v>
      </c>
      <c r="X3041" s="203">
        <v>4.91</v>
      </c>
      <c r="Y3041" s="203">
        <v>4.78</v>
      </c>
      <c r="Z3041" s="203">
        <v>4.5</v>
      </c>
      <c r="AA3041" s="203">
        <v>4.49</v>
      </c>
      <c r="AB3041" s="203">
        <v>4.42</v>
      </c>
      <c r="AC3041" s="203">
        <v>4.05</v>
      </c>
      <c r="AD3041" s="203">
        <v>3.44</v>
      </c>
      <c r="AE3041" s="203">
        <v>3.26</v>
      </c>
      <c r="AF3041" s="203">
        <v>2.99</v>
      </c>
      <c r="AG3041" s="179">
        <v>2.91012875060633</v>
      </c>
      <c r="AH3041" s="179">
        <v>3.4962677569122</v>
      </c>
      <c r="AI3041" s="179">
        <v>4.47316610075532</v>
      </c>
      <c r="AJ3041" s="179">
        <v>5.04902196659968</v>
      </c>
      <c r="AK3041" s="179">
        <v>4.9153411406001</v>
      </c>
      <c r="AL3041" s="179">
        <v>4.62741320767792</v>
      </c>
      <c r="AM3041" s="179">
        <v>4.61713006721641</v>
      </c>
      <c r="AN3041" s="179">
        <v>4.54514808398586</v>
      </c>
      <c r="AO3041" s="179">
        <v>4.16467188691012</v>
      </c>
      <c r="AP3041" s="179">
        <v>3.53740031875823</v>
      </c>
      <c r="AQ3041" s="179">
        <v>3.35230379045111</v>
      </c>
      <c r="AR3041" s="179">
        <v>3.07465899799044</v>
      </c>
      <c r="AS3041" s="177">
        <v>0.8</v>
      </c>
      <c r="AT3041" s="180">
        <v>1.1523521770396</v>
      </c>
      <c r="AU3041" s="181">
        <v>3034</v>
      </c>
    </row>
    <row r="3042" customHeight="1" spans="1:47">
      <c r="A3042" s="184" t="s">
        <v>3308</v>
      </c>
      <c r="B3042" s="185" t="s">
        <v>3451</v>
      </c>
      <c r="C3042" s="167" t="s">
        <v>3452</v>
      </c>
      <c r="D3042" s="186">
        <v>0</v>
      </c>
      <c r="E3042" s="186">
        <v>0.65</v>
      </c>
      <c r="F3042" s="186" t="s">
        <v>160</v>
      </c>
      <c r="G3042" s="186" t="s">
        <v>160</v>
      </c>
      <c r="H3042" s="186" t="s">
        <v>160</v>
      </c>
      <c r="I3042" s="186" t="s">
        <v>160</v>
      </c>
      <c r="J3042" s="186" t="s">
        <v>160</v>
      </c>
      <c r="K3042" s="186" t="s">
        <v>160</v>
      </c>
      <c r="L3042" s="171">
        <v>0.3358</v>
      </c>
      <c r="M3042" s="172">
        <v>553</v>
      </c>
      <c r="N3042" s="173">
        <v>100.8</v>
      </c>
      <c r="O3042" s="173">
        <v>22.02</v>
      </c>
      <c r="Q3042" s="175">
        <v>23.42</v>
      </c>
      <c r="S3042" s="174">
        <f t="shared" si="94"/>
        <v>1.361944</v>
      </c>
      <c r="T3042" s="177">
        <f t="shared" si="95"/>
        <v>-1</v>
      </c>
      <c r="U3042" s="203">
        <v>4.71</v>
      </c>
      <c r="V3042" s="203">
        <v>5.43</v>
      </c>
      <c r="W3042" s="203">
        <v>5.76</v>
      </c>
      <c r="X3042" s="203">
        <v>5.92</v>
      </c>
      <c r="Y3042" s="203">
        <v>5.37</v>
      </c>
      <c r="Z3042" s="203">
        <v>4.55</v>
      </c>
      <c r="AA3042" s="203">
        <v>4.11</v>
      </c>
      <c r="AB3042" s="203">
        <v>4.25</v>
      </c>
      <c r="AC3042" s="203">
        <v>4.19</v>
      </c>
      <c r="AD3042" s="203">
        <v>3.98</v>
      </c>
      <c r="AE3042" s="203">
        <v>3.86</v>
      </c>
      <c r="AF3042" s="203">
        <v>3.91</v>
      </c>
      <c r="AG3042" s="179">
        <v>4.96109966342228</v>
      </c>
      <c r="AH3042" s="179">
        <v>5.71948432534671</v>
      </c>
      <c r="AI3042" s="179">
        <v>6.06707729539541</v>
      </c>
      <c r="AJ3042" s="179">
        <v>6.2356072202675</v>
      </c>
      <c r="AK3042" s="179">
        <v>5.65628560351967</v>
      </c>
      <c r="AL3042" s="179">
        <v>4.79256973855019</v>
      </c>
      <c r="AM3042" s="179">
        <v>4.32911244515193</v>
      </c>
      <c r="AN3042" s="179">
        <v>4.47657612941501</v>
      </c>
      <c r="AO3042" s="179">
        <v>4.41337740758798</v>
      </c>
      <c r="AP3042" s="179">
        <v>4.19218188119335</v>
      </c>
      <c r="AQ3042" s="179">
        <v>4.06578443753928</v>
      </c>
      <c r="AR3042" s="179">
        <v>4.11845003906181</v>
      </c>
      <c r="AS3042" s="177">
        <v>0.8</v>
      </c>
      <c r="AT3042" s="180">
        <v>1.15173110111885</v>
      </c>
      <c r="AU3042" s="181">
        <v>3035</v>
      </c>
    </row>
    <row r="3043" customHeight="1" spans="1:47">
      <c r="A3043" s="184" t="s">
        <v>3308</v>
      </c>
      <c r="B3043" s="185" t="s">
        <v>3451</v>
      </c>
      <c r="C3043" s="167" t="s">
        <v>3453</v>
      </c>
      <c r="D3043" s="186">
        <v>0</v>
      </c>
      <c r="E3043" s="186">
        <v>0.65</v>
      </c>
      <c r="F3043" s="186" t="s">
        <v>160</v>
      </c>
      <c r="G3043" s="186" t="s">
        <v>160</v>
      </c>
      <c r="H3043" s="186" t="s">
        <v>160</v>
      </c>
      <c r="I3043" s="186" t="s">
        <v>160</v>
      </c>
      <c r="J3043" s="186" t="s">
        <v>160</v>
      </c>
      <c r="K3043" s="186" t="s">
        <v>160</v>
      </c>
      <c r="L3043" s="171">
        <v>0.3358</v>
      </c>
      <c r="M3043" s="172">
        <v>1177</v>
      </c>
      <c r="N3043" s="173">
        <v>100.45</v>
      </c>
      <c r="O3043" s="173">
        <v>21.97</v>
      </c>
      <c r="Q3043" s="175">
        <v>23.77</v>
      </c>
      <c r="S3043" s="174">
        <f t="shared" si="94"/>
        <v>1.365704</v>
      </c>
      <c r="T3043" s="177">
        <f t="shared" si="95"/>
        <v>-1</v>
      </c>
      <c r="U3043" s="203">
        <v>4.71</v>
      </c>
      <c r="V3043" s="203">
        <v>5.48</v>
      </c>
      <c r="W3043" s="203">
        <v>5.87</v>
      </c>
      <c r="X3043" s="203">
        <v>5.98</v>
      </c>
      <c r="Y3043" s="203">
        <v>5.28</v>
      </c>
      <c r="Z3043" s="203">
        <v>4.49</v>
      </c>
      <c r="AA3043" s="203">
        <v>4.03</v>
      </c>
      <c r="AB3043" s="203">
        <v>4.13</v>
      </c>
      <c r="AC3043" s="203">
        <v>4.24</v>
      </c>
      <c r="AD3043" s="203">
        <v>4.09</v>
      </c>
      <c r="AE3043" s="203">
        <v>3.92</v>
      </c>
      <c r="AF3043" s="203">
        <v>3.98</v>
      </c>
      <c r="AG3043" s="179">
        <v>4.97130646172231</v>
      </c>
      <c r="AH3043" s="179">
        <v>5.7840253524922</v>
      </c>
      <c r="AI3043" s="179">
        <v>6.19566219327175</v>
      </c>
      <c r="AJ3043" s="179">
        <v>6.31176489195316</v>
      </c>
      <c r="AK3043" s="179">
        <v>5.57292953670781</v>
      </c>
      <c r="AL3043" s="179">
        <v>4.73910106435948</v>
      </c>
      <c r="AM3043" s="179">
        <v>4.25358068805539</v>
      </c>
      <c r="AN3043" s="179">
        <v>4.35912859594758</v>
      </c>
      <c r="AO3043" s="179">
        <v>4.475231294629</v>
      </c>
      <c r="AP3043" s="179">
        <v>4.31690943279071</v>
      </c>
      <c r="AQ3043" s="179">
        <v>4.13747798937398</v>
      </c>
      <c r="AR3043" s="179">
        <v>4.20080673410929</v>
      </c>
      <c r="AS3043" s="177">
        <v>0.8</v>
      </c>
      <c r="AT3043" s="180">
        <v>1.16219833009265</v>
      </c>
      <c r="AU3043" s="181">
        <v>3036</v>
      </c>
    </row>
    <row r="3044" customHeight="1" spans="1:47">
      <c r="A3044" s="184" t="s">
        <v>3308</v>
      </c>
      <c r="B3044" s="185" t="s">
        <v>3451</v>
      </c>
      <c r="C3044" s="167" t="s">
        <v>3454</v>
      </c>
      <c r="D3044" s="186">
        <v>0</v>
      </c>
      <c r="E3044" s="186">
        <v>0.65</v>
      </c>
      <c r="F3044" s="186" t="s">
        <v>160</v>
      </c>
      <c r="G3044" s="186" t="s">
        <v>160</v>
      </c>
      <c r="H3044" s="186" t="s">
        <v>160</v>
      </c>
      <c r="I3044" s="186" t="s">
        <v>160</v>
      </c>
      <c r="J3044" s="186" t="s">
        <v>160</v>
      </c>
      <c r="K3044" s="186" t="s">
        <v>160</v>
      </c>
      <c r="L3044" s="171">
        <v>0.3358</v>
      </c>
      <c r="M3044" s="172">
        <v>630</v>
      </c>
      <c r="N3044" s="173">
        <v>101.57</v>
      </c>
      <c r="O3044" s="173">
        <v>21.48</v>
      </c>
      <c r="Q3044" s="175">
        <v>22.18</v>
      </c>
      <c r="S3044" s="174">
        <f t="shared" si="94"/>
        <v>1.352456</v>
      </c>
      <c r="T3044" s="177">
        <f t="shared" si="95"/>
        <v>-1</v>
      </c>
      <c r="U3044" s="203">
        <v>4.38</v>
      </c>
      <c r="V3044" s="203">
        <v>5.29</v>
      </c>
      <c r="W3044" s="203">
        <v>5.71</v>
      </c>
      <c r="X3044" s="203">
        <v>5.96</v>
      </c>
      <c r="Y3044" s="203">
        <v>5.36</v>
      </c>
      <c r="Z3044" s="203">
        <v>4.49</v>
      </c>
      <c r="AA3044" s="203">
        <v>4.06</v>
      </c>
      <c r="AB3044" s="203">
        <v>4.22</v>
      </c>
      <c r="AC3044" s="203">
        <v>4.36</v>
      </c>
      <c r="AD3044" s="203">
        <v>4.14</v>
      </c>
      <c r="AE3044" s="203">
        <v>3.9</v>
      </c>
      <c r="AF3044" s="203">
        <v>3.78</v>
      </c>
      <c r="AG3044" s="179">
        <v>4.58247431339726</v>
      </c>
      <c r="AH3044" s="179">
        <v>5.53454089449121</v>
      </c>
      <c r="AI3044" s="179">
        <v>5.97395623961149</v>
      </c>
      <c r="AJ3044" s="179">
        <v>6.23551299265928</v>
      </c>
      <c r="AK3044" s="179">
        <v>5.60777678534459</v>
      </c>
      <c r="AL3044" s="179">
        <v>4.69755928473828</v>
      </c>
      <c r="AM3044" s="179">
        <v>4.24768166949609</v>
      </c>
      <c r="AN3044" s="179">
        <v>4.41507799144667</v>
      </c>
      <c r="AO3044" s="179">
        <v>4.56154977315343</v>
      </c>
      <c r="AP3044" s="179">
        <v>4.33137983047138</v>
      </c>
      <c r="AQ3044" s="179">
        <v>4.0802853475455</v>
      </c>
      <c r="AR3044" s="179">
        <v>3.95473810608256</v>
      </c>
      <c r="AS3044" s="177">
        <v>0.8</v>
      </c>
      <c r="AT3044" s="180">
        <v>1.16219833009265</v>
      </c>
      <c r="AU3044" s="181">
        <v>3037</v>
      </c>
    </row>
    <row r="3045" customHeight="1" spans="1:47">
      <c r="A3045" s="184" t="s">
        <v>3455</v>
      </c>
      <c r="B3045" s="185" t="s">
        <v>3456</v>
      </c>
      <c r="C3045" s="167" t="s">
        <v>3457</v>
      </c>
      <c r="D3045" s="186">
        <v>0</v>
      </c>
      <c r="E3045" s="186">
        <v>0.75</v>
      </c>
      <c r="F3045" s="186" t="s">
        <v>160</v>
      </c>
      <c r="G3045" s="186" t="s">
        <v>160</v>
      </c>
      <c r="H3045" s="186" t="s">
        <v>160</v>
      </c>
      <c r="I3045" s="186" t="s">
        <v>160</v>
      </c>
      <c r="J3045" s="186" t="s">
        <v>160</v>
      </c>
      <c r="K3045" s="186" t="s">
        <v>160</v>
      </c>
      <c r="L3045" s="171">
        <v>0.3363</v>
      </c>
      <c r="M3045" s="172">
        <v>1277</v>
      </c>
      <c r="N3045" s="173">
        <v>106.63</v>
      </c>
      <c r="O3045" s="173">
        <v>26.65</v>
      </c>
      <c r="Q3045" s="175">
        <v>16.65</v>
      </c>
      <c r="S3045" s="174">
        <f t="shared" si="94"/>
        <v>0.977912</v>
      </c>
      <c r="T3045" s="177">
        <f t="shared" si="95"/>
        <v>-1</v>
      </c>
      <c r="U3045" s="203">
        <v>2.12</v>
      </c>
      <c r="V3045" s="203">
        <v>2.55</v>
      </c>
      <c r="W3045" s="203">
        <v>3.27</v>
      </c>
      <c r="X3045" s="203">
        <v>4.01</v>
      </c>
      <c r="Y3045" s="203">
        <v>4.17</v>
      </c>
      <c r="Z3045" s="203">
        <v>4.1</v>
      </c>
      <c r="AA3045" s="203">
        <v>4.55</v>
      </c>
      <c r="AB3045" s="203">
        <v>4.41</v>
      </c>
      <c r="AC3045" s="203">
        <v>3.7</v>
      </c>
      <c r="AD3045" s="203">
        <v>2.65</v>
      </c>
      <c r="AE3045" s="203">
        <v>2.49</v>
      </c>
      <c r="AF3045" s="203">
        <v>2.12</v>
      </c>
      <c r="AG3045" s="179">
        <v>2.16153666178552</v>
      </c>
      <c r="AH3045" s="179">
        <v>2.59996155073258</v>
      </c>
      <c r="AI3045" s="179">
        <v>3.33406834152766</v>
      </c>
      <c r="AJ3045" s="179">
        <v>4.08856698762261</v>
      </c>
      <c r="AK3045" s="179">
        <v>4.25170183002151</v>
      </c>
      <c r="AL3045" s="179">
        <v>4.18033033647199</v>
      </c>
      <c r="AM3045" s="179">
        <v>4.63914708071892</v>
      </c>
      <c r="AN3045" s="179">
        <v>4.49640409361987</v>
      </c>
      <c r="AO3045" s="179">
        <v>3.77249323047472</v>
      </c>
      <c r="AP3045" s="179">
        <v>2.7019208272319</v>
      </c>
      <c r="AQ3045" s="179">
        <v>2.53878598483299</v>
      </c>
      <c r="AR3045" s="179">
        <v>2.16153666178552</v>
      </c>
      <c r="AS3045" s="177">
        <v>0.8</v>
      </c>
      <c r="AT3045" s="180">
        <v>1.1644993972019</v>
      </c>
      <c r="AU3045" s="181">
        <v>3038</v>
      </c>
    </row>
    <row r="3046" customHeight="1" spans="1:47">
      <c r="A3046" s="184" t="s">
        <v>3455</v>
      </c>
      <c r="B3046" s="185" t="s">
        <v>3456</v>
      </c>
      <c r="C3046" s="167" t="s">
        <v>3458</v>
      </c>
      <c r="D3046" s="186">
        <v>0</v>
      </c>
      <c r="E3046" s="186">
        <v>0.75</v>
      </c>
      <c r="F3046" s="186" t="s">
        <v>160</v>
      </c>
      <c r="G3046" s="186" t="s">
        <v>160</v>
      </c>
      <c r="H3046" s="186" t="s">
        <v>160</v>
      </c>
      <c r="I3046" s="186" t="s">
        <v>160</v>
      </c>
      <c r="J3046" s="186" t="s">
        <v>160</v>
      </c>
      <c r="K3046" s="186" t="s">
        <v>160</v>
      </c>
      <c r="L3046" s="171">
        <v>0.3363</v>
      </c>
      <c r="M3046" s="172">
        <v>1063</v>
      </c>
      <c r="N3046" s="173">
        <v>106.72</v>
      </c>
      <c r="O3046" s="173">
        <v>26.57</v>
      </c>
      <c r="Q3046" s="175">
        <v>16.57</v>
      </c>
      <c r="S3046" s="174">
        <f t="shared" si="94"/>
        <v>0.977912</v>
      </c>
      <c r="T3046" s="177">
        <f t="shared" si="95"/>
        <v>-1</v>
      </c>
      <c r="U3046" s="203">
        <v>2.12</v>
      </c>
      <c r="V3046" s="203">
        <v>2.55</v>
      </c>
      <c r="W3046" s="203">
        <v>3.27</v>
      </c>
      <c r="X3046" s="203">
        <v>4.01</v>
      </c>
      <c r="Y3046" s="203">
        <v>4.17</v>
      </c>
      <c r="Z3046" s="203">
        <v>4.1</v>
      </c>
      <c r="AA3046" s="203">
        <v>4.55</v>
      </c>
      <c r="AB3046" s="203">
        <v>4.41</v>
      </c>
      <c r="AC3046" s="203">
        <v>3.7</v>
      </c>
      <c r="AD3046" s="203">
        <v>2.65</v>
      </c>
      <c r="AE3046" s="203">
        <v>2.49</v>
      </c>
      <c r="AF3046" s="203">
        <v>2.12</v>
      </c>
      <c r="AG3046" s="179">
        <v>2.16101636957109</v>
      </c>
      <c r="AH3046" s="179">
        <v>2.59933572755013</v>
      </c>
      <c r="AI3046" s="179">
        <v>3.33326581532899</v>
      </c>
      <c r="AJ3046" s="179">
        <v>4.08758284999059</v>
      </c>
      <c r="AK3046" s="179">
        <v>4.25067842505256</v>
      </c>
      <c r="AL3046" s="179">
        <v>4.17932411096295</v>
      </c>
      <c r="AM3046" s="179">
        <v>4.63803041582474</v>
      </c>
      <c r="AN3046" s="179">
        <v>4.49532178764551</v>
      </c>
      <c r="AO3046" s="179">
        <v>3.77158517330803</v>
      </c>
      <c r="AP3046" s="179">
        <v>2.70127046196386</v>
      </c>
      <c r="AQ3046" s="179">
        <v>2.53817488690189</v>
      </c>
      <c r="AR3046" s="179">
        <v>2.16101636957109</v>
      </c>
      <c r="AS3046" s="177">
        <v>0.8</v>
      </c>
      <c r="AT3046" s="180">
        <v>1.16059854177298</v>
      </c>
      <c r="AU3046" s="181">
        <v>3039</v>
      </c>
    </row>
    <row r="3047" customHeight="1" spans="1:47">
      <c r="A3047" s="184" t="s">
        <v>3455</v>
      </c>
      <c r="B3047" s="185" t="s">
        <v>3456</v>
      </c>
      <c r="C3047" s="167" t="s">
        <v>3459</v>
      </c>
      <c r="D3047" s="186">
        <v>0</v>
      </c>
      <c r="E3047" s="186">
        <v>0.75</v>
      </c>
      <c r="F3047" s="186" t="s">
        <v>160</v>
      </c>
      <c r="G3047" s="186" t="s">
        <v>160</v>
      </c>
      <c r="H3047" s="186" t="s">
        <v>160</v>
      </c>
      <c r="I3047" s="186" t="s">
        <v>160</v>
      </c>
      <c r="J3047" s="186" t="s">
        <v>160</v>
      </c>
      <c r="K3047" s="186" t="s">
        <v>160</v>
      </c>
      <c r="L3047" s="171">
        <v>0.3363</v>
      </c>
      <c r="M3047" s="172">
        <v>1124</v>
      </c>
      <c r="N3047" s="173">
        <v>106.72</v>
      </c>
      <c r="O3047" s="173">
        <v>26.62</v>
      </c>
      <c r="Q3047" s="175">
        <v>16.62</v>
      </c>
      <c r="S3047" s="174">
        <f t="shared" si="94"/>
        <v>0.977912</v>
      </c>
      <c r="T3047" s="177">
        <f t="shared" si="95"/>
        <v>-1</v>
      </c>
      <c r="U3047" s="203">
        <v>2.12</v>
      </c>
      <c r="V3047" s="203">
        <v>2.55</v>
      </c>
      <c r="W3047" s="203">
        <v>3.27</v>
      </c>
      <c r="X3047" s="203">
        <v>4.01</v>
      </c>
      <c r="Y3047" s="203">
        <v>4.17</v>
      </c>
      <c r="Z3047" s="203">
        <v>4.1</v>
      </c>
      <c r="AA3047" s="203">
        <v>4.55</v>
      </c>
      <c r="AB3047" s="203">
        <v>4.41</v>
      </c>
      <c r="AC3047" s="203">
        <v>3.7</v>
      </c>
      <c r="AD3047" s="203">
        <v>2.65</v>
      </c>
      <c r="AE3047" s="203">
        <v>2.49</v>
      </c>
      <c r="AF3047" s="203">
        <v>2.12</v>
      </c>
      <c r="AG3047" s="179">
        <v>2.16134588797356</v>
      </c>
      <c r="AH3047" s="179">
        <v>2.59973208223235</v>
      </c>
      <c r="AI3047" s="179">
        <v>3.33377408192148</v>
      </c>
      <c r="AJ3047" s="179">
        <v>4.08820613715754</v>
      </c>
      <c r="AK3047" s="179">
        <v>4.2513265815329</v>
      </c>
      <c r="AL3047" s="179">
        <v>4.17996138711868</v>
      </c>
      <c r="AM3047" s="179">
        <v>4.63873763692439</v>
      </c>
      <c r="AN3047" s="179">
        <v>4.49600724809594</v>
      </c>
      <c r="AO3047" s="179">
        <v>3.77216027618027</v>
      </c>
      <c r="AP3047" s="179">
        <v>2.70168235996695</v>
      </c>
      <c r="AQ3047" s="179">
        <v>2.53856191559159</v>
      </c>
      <c r="AR3047" s="179">
        <v>2.16134588797356</v>
      </c>
      <c r="AS3047" s="177">
        <v>0.8</v>
      </c>
      <c r="AT3047" s="180">
        <v>1.14912628728157</v>
      </c>
      <c r="AU3047" s="181">
        <v>3040</v>
      </c>
    </row>
    <row r="3048" customHeight="1" spans="1:47">
      <c r="A3048" s="184" t="s">
        <v>3455</v>
      </c>
      <c r="B3048" s="185" t="s">
        <v>3456</v>
      </c>
      <c r="C3048" s="167" t="s">
        <v>3460</v>
      </c>
      <c r="D3048" s="186">
        <v>0</v>
      </c>
      <c r="E3048" s="186">
        <v>0.75</v>
      </c>
      <c r="F3048" s="186" t="s">
        <v>160</v>
      </c>
      <c r="G3048" s="186" t="s">
        <v>160</v>
      </c>
      <c r="H3048" s="186" t="s">
        <v>160</v>
      </c>
      <c r="I3048" s="186" t="s">
        <v>160</v>
      </c>
      <c r="J3048" s="186" t="s">
        <v>160</v>
      </c>
      <c r="K3048" s="186" t="s">
        <v>160</v>
      </c>
      <c r="L3048" s="171">
        <v>0.3363</v>
      </c>
      <c r="M3048" s="172">
        <v>1277</v>
      </c>
      <c r="N3048" s="173">
        <v>106.63</v>
      </c>
      <c r="O3048" s="173">
        <v>26.65</v>
      </c>
      <c r="Q3048" s="175">
        <v>16.65</v>
      </c>
      <c r="S3048" s="174">
        <f t="shared" si="94"/>
        <v>0.977912</v>
      </c>
      <c r="T3048" s="177">
        <f t="shared" si="95"/>
        <v>-1</v>
      </c>
      <c r="U3048" s="203">
        <v>2.12</v>
      </c>
      <c r="V3048" s="203">
        <v>2.55</v>
      </c>
      <c r="W3048" s="203">
        <v>3.27</v>
      </c>
      <c r="X3048" s="203">
        <v>4.01</v>
      </c>
      <c r="Y3048" s="203">
        <v>4.17</v>
      </c>
      <c r="Z3048" s="203">
        <v>4.1</v>
      </c>
      <c r="AA3048" s="203">
        <v>4.55</v>
      </c>
      <c r="AB3048" s="203">
        <v>4.41</v>
      </c>
      <c r="AC3048" s="203">
        <v>3.7</v>
      </c>
      <c r="AD3048" s="203">
        <v>2.65</v>
      </c>
      <c r="AE3048" s="203">
        <v>2.49</v>
      </c>
      <c r="AF3048" s="203">
        <v>2.12</v>
      </c>
      <c r="AG3048" s="179">
        <v>2.16153666178552</v>
      </c>
      <c r="AH3048" s="179">
        <v>2.59996155073258</v>
      </c>
      <c r="AI3048" s="179">
        <v>3.33406834152766</v>
      </c>
      <c r="AJ3048" s="179">
        <v>4.08856698762261</v>
      </c>
      <c r="AK3048" s="179">
        <v>4.25170183002151</v>
      </c>
      <c r="AL3048" s="179">
        <v>4.18033033647199</v>
      </c>
      <c r="AM3048" s="179">
        <v>4.63914708071892</v>
      </c>
      <c r="AN3048" s="179">
        <v>4.49640409361987</v>
      </c>
      <c r="AO3048" s="179">
        <v>3.77249323047472</v>
      </c>
      <c r="AP3048" s="179">
        <v>2.7019208272319</v>
      </c>
      <c r="AQ3048" s="179">
        <v>2.53878598483299</v>
      </c>
      <c r="AR3048" s="179">
        <v>2.16153666178552</v>
      </c>
      <c r="AS3048" s="177">
        <v>0.8</v>
      </c>
      <c r="AT3048" s="180">
        <v>1.17078531976337</v>
      </c>
      <c r="AU3048" s="181">
        <v>3041</v>
      </c>
    </row>
    <row r="3049" customHeight="1" spans="1:47">
      <c r="A3049" s="184" t="s">
        <v>3455</v>
      </c>
      <c r="B3049" s="185" t="s">
        <v>3456</v>
      </c>
      <c r="C3049" s="167" t="s">
        <v>3461</v>
      </c>
      <c r="D3049" s="186">
        <v>0</v>
      </c>
      <c r="E3049" s="186">
        <v>0.75</v>
      </c>
      <c r="F3049" s="186" t="s">
        <v>160</v>
      </c>
      <c r="G3049" s="186" t="s">
        <v>160</v>
      </c>
      <c r="H3049" s="186" t="s">
        <v>160</v>
      </c>
      <c r="I3049" s="186" t="s">
        <v>160</v>
      </c>
      <c r="J3049" s="186" t="s">
        <v>160</v>
      </c>
      <c r="K3049" s="186" t="s">
        <v>160</v>
      </c>
      <c r="L3049" s="171">
        <v>0.3363</v>
      </c>
      <c r="M3049" s="172">
        <v>1110</v>
      </c>
      <c r="N3049" s="173">
        <v>106.75</v>
      </c>
      <c r="O3049" s="173">
        <v>26.63</v>
      </c>
      <c r="Q3049" s="175">
        <v>16.63</v>
      </c>
      <c r="S3049" s="174">
        <f t="shared" si="94"/>
        <v>0.977912</v>
      </c>
      <c r="T3049" s="177">
        <f t="shared" si="95"/>
        <v>-1</v>
      </c>
      <c r="U3049" s="203">
        <v>2.12</v>
      </c>
      <c r="V3049" s="203">
        <v>2.55</v>
      </c>
      <c r="W3049" s="203">
        <v>3.27</v>
      </c>
      <c r="X3049" s="203">
        <v>4.01</v>
      </c>
      <c r="Y3049" s="203">
        <v>4.17</v>
      </c>
      <c r="Z3049" s="203">
        <v>4.1</v>
      </c>
      <c r="AA3049" s="203">
        <v>4.55</v>
      </c>
      <c r="AB3049" s="203">
        <v>4.41</v>
      </c>
      <c r="AC3049" s="203">
        <v>3.7</v>
      </c>
      <c r="AD3049" s="203">
        <v>2.65</v>
      </c>
      <c r="AE3049" s="203">
        <v>2.49</v>
      </c>
      <c r="AF3049" s="203">
        <v>2.12</v>
      </c>
      <c r="AG3049" s="179">
        <v>2.161397917195</v>
      </c>
      <c r="AH3049" s="179">
        <v>2.59979466455059</v>
      </c>
      <c r="AI3049" s="179">
        <v>3.33385433454135</v>
      </c>
      <c r="AJ3049" s="179">
        <v>4.08830455092074</v>
      </c>
      <c r="AK3049" s="179">
        <v>4.25142892202979</v>
      </c>
      <c r="AL3049" s="179">
        <v>4.18006200966958</v>
      </c>
      <c r="AM3049" s="179">
        <v>4.6388493034138</v>
      </c>
      <c r="AN3049" s="179">
        <v>4.49611547869338</v>
      </c>
      <c r="AO3049" s="179">
        <v>3.77225108189694</v>
      </c>
      <c r="AP3049" s="179">
        <v>2.70174739649375</v>
      </c>
      <c r="AQ3049" s="179">
        <v>2.5386230253847</v>
      </c>
      <c r="AR3049" s="179">
        <v>2.161397917195</v>
      </c>
      <c r="AS3049" s="177">
        <v>0.8</v>
      </c>
      <c r="AT3049" s="180">
        <v>1.14512299873542</v>
      </c>
      <c r="AU3049" s="181">
        <v>3042</v>
      </c>
    </row>
    <row r="3050" customHeight="1" spans="1:47">
      <c r="A3050" s="184" t="s">
        <v>3455</v>
      </c>
      <c r="B3050" s="185" t="s">
        <v>3456</v>
      </c>
      <c r="C3050" s="167" t="s">
        <v>3462</v>
      </c>
      <c r="D3050" s="186">
        <v>0</v>
      </c>
      <c r="E3050" s="186">
        <v>0.75</v>
      </c>
      <c r="F3050" s="186" t="s">
        <v>160</v>
      </c>
      <c r="G3050" s="186" t="s">
        <v>160</v>
      </c>
      <c r="H3050" s="186" t="s">
        <v>160</v>
      </c>
      <c r="I3050" s="186" t="s">
        <v>160</v>
      </c>
      <c r="J3050" s="186" t="s">
        <v>160</v>
      </c>
      <c r="K3050" s="186" t="s">
        <v>160</v>
      </c>
      <c r="L3050" s="171">
        <v>0.3363</v>
      </c>
      <c r="M3050" s="172">
        <v>1316</v>
      </c>
      <c r="N3050" s="173">
        <v>106.65</v>
      </c>
      <c r="O3050" s="173">
        <v>26.68</v>
      </c>
      <c r="Q3050" s="175">
        <v>16.68</v>
      </c>
      <c r="S3050" s="174">
        <f t="shared" si="94"/>
        <v>0.977912</v>
      </c>
      <c r="T3050" s="177">
        <f t="shared" si="95"/>
        <v>-1</v>
      </c>
      <c r="U3050" s="203">
        <v>2.12</v>
      </c>
      <c r="V3050" s="203">
        <v>2.55</v>
      </c>
      <c r="W3050" s="203">
        <v>3.27</v>
      </c>
      <c r="X3050" s="203">
        <v>4.01</v>
      </c>
      <c r="Y3050" s="203">
        <v>4.17</v>
      </c>
      <c r="Z3050" s="203">
        <v>4.1</v>
      </c>
      <c r="AA3050" s="203">
        <v>4.55</v>
      </c>
      <c r="AB3050" s="203">
        <v>4.41</v>
      </c>
      <c r="AC3050" s="203">
        <v>3.7</v>
      </c>
      <c r="AD3050" s="203">
        <v>2.65</v>
      </c>
      <c r="AE3050" s="203">
        <v>2.49</v>
      </c>
      <c r="AF3050" s="203">
        <v>2.12</v>
      </c>
      <c r="AG3050" s="179">
        <v>2.16172743559748</v>
      </c>
      <c r="AH3050" s="179">
        <v>2.60019101923281</v>
      </c>
      <c r="AI3050" s="179">
        <v>3.33436260113384</v>
      </c>
      <c r="AJ3050" s="179">
        <v>4.08892783808768</v>
      </c>
      <c r="AK3050" s="179">
        <v>4.25207707851013</v>
      </c>
      <c r="AL3050" s="179">
        <v>4.18069928582531</v>
      </c>
      <c r="AM3050" s="179">
        <v>4.63955652451345</v>
      </c>
      <c r="AN3050" s="179">
        <v>4.49680093914381</v>
      </c>
      <c r="AO3050" s="179">
        <v>3.77282618476918</v>
      </c>
      <c r="AP3050" s="179">
        <v>2.70215929449685</v>
      </c>
      <c r="AQ3050" s="179">
        <v>2.5390100540744</v>
      </c>
      <c r="AR3050" s="179">
        <v>2.16172743559748</v>
      </c>
      <c r="AS3050" s="177">
        <v>0.8</v>
      </c>
      <c r="AT3050" s="180">
        <v>1.14512299873542</v>
      </c>
      <c r="AU3050" s="181">
        <v>3043</v>
      </c>
    </row>
    <row r="3051" customHeight="1" spans="1:47">
      <c r="A3051" s="184" t="s">
        <v>3455</v>
      </c>
      <c r="B3051" s="185" t="s">
        <v>3456</v>
      </c>
      <c r="C3051" s="167" t="s">
        <v>3463</v>
      </c>
      <c r="D3051" s="186">
        <v>0</v>
      </c>
      <c r="E3051" s="186">
        <v>0.75</v>
      </c>
      <c r="F3051" s="186" t="s">
        <v>160</v>
      </c>
      <c r="G3051" s="186" t="s">
        <v>160</v>
      </c>
      <c r="H3051" s="186" t="s">
        <v>160</v>
      </c>
      <c r="I3051" s="186" t="s">
        <v>160</v>
      </c>
      <c r="J3051" s="186" t="s">
        <v>160</v>
      </c>
      <c r="K3051" s="186" t="s">
        <v>160</v>
      </c>
      <c r="L3051" s="171">
        <v>0.3363</v>
      </c>
      <c r="M3051" s="172">
        <v>1116</v>
      </c>
      <c r="N3051" s="173">
        <v>107.02</v>
      </c>
      <c r="O3051" s="173">
        <v>26.76</v>
      </c>
      <c r="Q3051" s="175">
        <v>19.76</v>
      </c>
      <c r="S3051" s="174">
        <f t="shared" si="94"/>
        <v>0.924376</v>
      </c>
      <c r="T3051" s="177">
        <f t="shared" si="95"/>
        <v>-1</v>
      </c>
      <c r="U3051" s="203">
        <v>1.92</v>
      </c>
      <c r="V3051" s="203">
        <v>2.3</v>
      </c>
      <c r="W3051" s="203">
        <v>2.92</v>
      </c>
      <c r="X3051" s="203">
        <v>3.59</v>
      </c>
      <c r="Y3051" s="203">
        <v>3.88</v>
      </c>
      <c r="Z3051" s="203">
        <v>3.83</v>
      </c>
      <c r="AA3051" s="203">
        <v>4.43</v>
      </c>
      <c r="AB3051" s="203">
        <v>4.28</v>
      </c>
      <c r="AC3051" s="203">
        <v>3.63</v>
      </c>
      <c r="AD3051" s="203">
        <v>2.66</v>
      </c>
      <c r="AE3051" s="203">
        <v>2.41</v>
      </c>
      <c r="AF3051" s="203">
        <v>2.08</v>
      </c>
      <c r="AG3051" s="179">
        <v>1.98038477848841</v>
      </c>
      <c r="AH3051" s="179">
        <v>2.37233593256424</v>
      </c>
      <c r="AI3051" s="179">
        <v>3.01183518395112</v>
      </c>
      <c r="AJ3051" s="179">
        <v>3.70290695561114</v>
      </c>
      <c r="AK3051" s="179">
        <v>4.00202757319532</v>
      </c>
      <c r="AL3051" s="179">
        <v>3.95045505292219</v>
      </c>
      <c r="AM3051" s="179">
        <v>4.56932529619981</v>
      </c>
      <c r="AN3051" s="179">
        <v>4.41460773538041</v>
      </c>
      <c r="AO3051" s="179">
        <v>3.74416497182964</v>
      </c>
      <c r="AP3051" s="179">
        <v>2.74365807853081</v>
      </c>
      <c r="AQ3051" s="179">
        <v>2.48579547716514</v>
      </c>
      <c r="AR3051" s="179">
        <v>2.14541684336244</v>
      </c>
      <c r="AS3051" s="177">
        <v>0.8</v>
      </c>
      <c r="AT3051" s="180">
        <v>1.12593012584829</v>
      </c>
      <c r="AU3051" s="181">
        <v>3044</v>
      </c>
    </row>
    <row r="3052" customHeight="1" spans="1:47">
      <c r="A3052" s="184" t="s">
        <v>3455</v>
      </c>
      <c r="B3052" s="185" t="s">
        <v>3456</v>
      </c>
      <c r="C3052" s="167" t="s">
        <v>3464</v>
      </c>
      <c r="D3052" s="186">
        <v>0</v>
      </c>
      <c r="E3052" s="186">
        <v>0.75</v>
      </c>
      <c r="F3052" s="186" t="s">
        <v>160</v>
      </c>
      <c r="G3052" s="186" t="s">
        <v>160</v>
      </c>
      <c r="H3052" s="186" t="s">
        <v>160</v>
      </c>
      <c r="I3052" s="186" t="s">
        <v>160</v>
      </c>
      <c r="J3052" s="186" t="s">
        <v>160</v>
      </c>
      <c r="K3052" s="186" t="s">
        <v>160</v>
      </c>
      <c r="L3052" s="171">
        <v>0.3363</v>
      </c>
      <c r="M3052" s="172">
        <v>1247</v>
      </c>
      <c r="N3052" s="173">
        <v>106.97</v>
      </c>
      <c r="O3052" s="173">
        <v>27.07</v>
      </c>
      <c r="Q3052" s="175">
        <v>17.97</v>
      </c>
      <c r="S3052" s="174">
        <f t="shared" si="94"/>
        <v>0.915016</v>
      </c>
      <c r="T3052" s="177">
        <f t="shared" si="95"/>
        <v>-1</v>
      </c>
      <c r="U3052" s="203">
        <v>1.98</v>
      </c>
      <c r="V3052" s="203">
        <v>2.35</v>
      </c>
      <c r="W3052" s="203">
        <v>2.96</v>
      </c>
      <c r="X3052" s="203">
        <v>3.63</v>
      </c>
      <c r="Y3052" s="203">
        <v>3.87</v>
      </c>
      <c r="Z3052" s="203">
        <v>3.86</v>
      </c>
      <c r="AA3052" s="203">
        <v>4.57</v>
      </c>
      <c r="AB3052" s="203">
        <v>4.39</v>
      </c>
      <c r="AC3052" s="203">
        <v>3.5</v>
      </c>
      <c r="AD3052" s="203">
        <v>2.32</v>
      </c>
      <c r="AE3052" s="203">
        <v>2.24</v>
      </c>
      <c r="AF3052" s="203">
        <v>1.88</v>
      </c>
      <c r="AG3052" s="179">
        <v>2.02919835281569</v>
      </c>
      <c r="AH3052" s="179">
        <v>2.40839198440246</v>
      </c>
      <c r="AI3052" s="179">
        <v>3.03354905269416</v>
      </c>
      <c r="AJ3052" s="179">
        <v>3.72019698016209</v>
      </c>
      <c r="AK3052" s="179">
        <v>3.96616041686703</v>
      </c>
      <c r="AL3052" s="179">
        <v>3.95591194033765</v>
      </c>
      <c r="AM3052" s="179">
        <v>4.68355377392308</v>
      </c>
      <c r="AN3052" s="179">
        <v>4.49908119639438</v>
      </c>
      <c r="AO3052" s="179">
        <v>3.58696678528026</v>
      </c>
      <c r="AP3052" s="179">
        <v>2.37764655481434</v>
      </c>
      <c r="AQ3052" s="179">
        <v>2.29565874257936</v>
      </c>
      <c r="AR3052" s="179">
        <v>1.92671358752197</v>
      </c>
      <c r="AS3052" s="177">
        <v>0.8</v>
      </c>
      <c r="AT3052" s="180">
        <v>1.12448162836602</v>
      </c>
      <c r="AU3052" s="181">
        <v>3045</v>
      </c>
    </row>
    <row r="3053" customHeight="1" spans="1:47">
      <c r="A3053" s="184" t="s">
        <v>3455</v>
      </c>
      <c r="B3053" s="185" t="s">
        <v>3456</v>
      </c>
      <c r="C3053" s="167" t="s">
        <v>3465</v>
      </c>
      <c r="D3053" s="186">
        <v>0</v>
      </c>
      <c r="E3053" s="186">
        <v>0.75</v>
      </c>
      <c r="F3053" s="186" t="s">
        <v>160</v>
      </c>
      <c r="G3053" s="186" t="s">
        <v>160</v>
      </c>
      <c r="H3053" s="186" t="s">
        <v>160</v>
      </c>
      <c r="I3053" s="186" t="s">
        <v>160</v>
      </c>
      <c r="J3053" s="186" t="s">
        <v>160</v>
      </c>
      <c r="K3053" s="186" t="s">
        <v>160</v>
      </c>
      <c r="L3053" s="171">
        <v>0.3363</v>
      </c>
      <c r="M3053" s="172">
        <v>1093</v>
      </c>
      <c r="N3053" s="173">
        <v>106.73</v>
      </c>
      <c r="O3053" s="173">
        <v>27.1</v>
      </c>
      <c r="Q3053" s="175">
        <v>18</v>
      </c>
      <c r="S3053" s="174">
        <f t="shared" si="94"/>
        <v>0.915016</v>
      </c>
      <c r="T3053" s="177">
        <f t="shared" si="95"/>
        <v>-1</v>
      </c>
      <c r="U3053" s="203">
        <v>1.98</v>
      </c>
      <c r="V3053" s="203">
        <v>2.35</v>
      </c>
      <c r="W3053" s="203">
        <v>2.96</v>
      </c>
      <c r="X3053" s="203">
        <v>3.63</v>
      </c>
      <c r="Y3053" s="203">
        <v>3.87</v>
      </c>
      <c r="Z3053" s="203">
        <v>3.86</v>
      </c>
      <c r="AA3053" s="203">
        <v>4.57</v>
      </c>
      <c r="AB3053" s="203">
        <v>4.39</v>
      </c>
      <c r="AC3053" s="203">
        <v>3.5</v>
      </c>
      <c r="AD3053" s="203">
        <v>2.32</v>
      </c>
      <c r="AE3053" s="203">
        <v>2.24</v>
      </c>
      <c r="AF3053" s="203">
        <v>1.88</v>
      </c>
      <c r="AG3053" s="179">
        <v>2.0293887757154</v>
      </c>
      <c r="AH3053" s="179">
        <v>2.40861799137939</v>
      </c>
      <c r="AI3053" s="179">
        <v>3.03383372531191</v>
      </c>
      <c r="AJ3053" s="179">
        <v>3.72054608881156</v>
      </c>
      <c r="AK3053" s="179">
        <v>3.96653260708009</v>
      </c>
      <c r="AL3053" s="179">
        <v>3.95628316881891</v>
      </c>
      <c r="AM3053" s="179">
        <v>4.68399328536332</v>
      </c>
      <c r="AN3053" s="179">
        <v>4.49950339666192</v>
      </c>
      <c r="AO3053" s="179">
        <v>3.58730339141611</v>
      </c>
      <c r="AP3053" s="179">
        <v>2.37786967659582</v>
      </c>
      <c r="AQ3053" s="179">
        <v>2.29587417050631</v>
      </c>
      <c r="AR3053" s="179">
        <v>1.92689439310351</v>
      </c>
      <c r="AS3053" s="177">
        <v>0.8</v>
      </c>
      <c r="AT3053" s="180">
        <v>1.12131254414082</v>
      </c>
      <c r="AU3053" s="181">
        <v>3046</v>
      </c>
    </row>
    <row r="3054" customHeight="1" spans="1:47">
      <c r="A3054" s="184" t="s">
        <v>3455</v>
      </c>
      <c r="B3054" s="185" t="s">
        <v>3456</v>
      </c>
      <c r="C3054" s="167" t="s">
        <v>3466</v>
      </c>
      <c r="D3054" s="186">
        <v>0</v>
      </c>
      <c r="E3054" s="186">
        <v>0.75</v>
      </c>
      <c r="F3054" s="186" t="s">
        <v>160</v>
      </c>
      <c r="G3054" s="186" t="s">
        <v>160</v>
      </c>
      <c r="H3054" s="186" t="s">
        <v>160</v>
      </c>
      <c r="I3054" s="186" t="s">
        <v>160</v>
      </c>
      <c r="J3054" s="186" t="s">
        <v>160</v>
      </c>
      <c r="K3054" s="186" t="s">
        <v>160</v>
      </c>
      <c r="L3054" s="171">
        <v>0.3363</v>
      </c>
      <c r="M3054" s="172">
        <v>1254</v>
      </c>
      <c r="N3054" s="173">
        <v>106.58</v>
      </c>
      <c r="O3054" s="173">
        <v>26.83</v>
      </c>
      <c r="Q3054" s="175">
        <v>16.83</v>
      </c>
      <c r="S3054" s="174">
        <f t="shared" si="94"/>
        <v>0.977912</v>
      </c>
      <c r="T3054" s="177">
        <f t="shared" si="95"/>
        <v>-1</v>
      </c>
      <c r="U3054" s="203">
        <v>2.12</v>
      </c>
      <c r="V3054" s="203">
        <v>2.55</v>
      </c>
      <c r="W3054" s="203">
        <v>3.27</v>
      </c>
      <c r="X3054" s="203">
        <v>4.01</v>
      </c>
      <c r="Y3054" s="203">
        <v>4.17</v>
      </c>
      <c r="Z3054" s="203">
        <v>4.1</v>
      </c>
      <c r="AA3054" s="203">
        <v>4.55</v>
      </c>
      <c r="AB3054" s="203">
        <v>4.41</v>
      </c>
      <c r="AC3054" s="203">
        <v>3.7</v>
      </c>
      <c r="AD3054" s="203">
        <v>2.65</v>
      </c>
      <c r="AE3054" s="203">
        <v>2.49</v>
      </c>
      <c r="AF3054" s="203">
        <v>2.12</v>
      </c>
      <c r="AG3054" s="179">
        <v>2.16339237068366</v>
      </c>
      <c r="AH3054" s="179">
        <v>2.60219365341667</v>
      </c>
      <c r="AI3054" s="179">
        <v>3.33693068496961</v>
      </c>
      <c r="AJ3054" s="179">
        <v>4.09207707851013</v>
      </c>
      <c r="AK3054" s="179">
        <v>4.25535197441079</v>
      </c>
      <c r="AL3054" s="179">
        <v>4.18391920745425</v>
      </c>
      <c r="AM3054" s="179">
        <v>4.64312985217484</v>
      </c>
      <c r="AN3054" s="179">
        <v>4.50026431826177</v>
      </c>
      <c r="AO3054" s="179">
        <v>3.77573196770262</v>
      </c>
      <c r="AP3054" s="179">
        <v>2.70424046335458</v>
      </c>
      <c r="AQ3054" s="179">
        <v>2.54096556745392</v>
      </c>
      <c r="AR3054" s="179">
        <v>2.16339237068366</v>
      </c>
      <c r="AS3054" s="177">
        <v>0.8</v>
      </c>
      <c r="AT3054" s="180">
        <v>1.13309032769966</v>
      </c>
      <c r="AU3054" s="181">
        <v>3047</v>
      </c>
    </row>
    <row r="3055" customHeight="1" spans="1:47">
      <c r="A3055" s="184" t="s">
        <v>3455</v>
      </c>
      <c r="B3055" s="185" t="s">
        <v>3456</v>
      </c>
      <c r="C3055" s="167" t="s">
        <v>3467</v>
      </c>
      <c r="D3055" s="186">
        <v>0</v>
      </c>
      <c r="E3055" s="186">
        <v>0.75</v>
      </c>
      <c r="F3055" s="186" t="s">
        <v>160</v>
      </c>
      <c r="G3055" s="186" t="s">
        <v>160</v>
      </c>
      <c r="H3055" s="186" t="s">
        <v>160</v>
      </c>
      <c r="I3055" s="186" t="s">
        <v>160</v>
      </c>
      <c r="J3055" s="186" t="s">
        <v>160</v>
      </c>
      <c r="K3055" s="186" t="s">
        <v>160</v>
      </c>
      <c r="L3055" s="171">
        <v>0.3363</v>
      </c>
      <c r="M3055" s="172">
        <v>1256</v>
      </c>
      <c r="N3055" s="173">
        <v>106.47</v>
      </c>
      <c r="O3055" s="173">
        <v>26.55</v>
      </c>
      <c r="Q3055" s="175">
        <v>16.55</v>
      </c>
      <c r="S3055" s="174">
        <f t="shared" si="94"/>
        <v>0.977912</v>
      </c>
      <c r="T3055" s="177">
        <f t="shared" si="95"/>
        <v>-1</v>
      </c>
      <c r="U3055" s="203">
        <v>2.12</v>
      </c>
      <c r="V3055" s="203">
        <v>2.55</v>
      </c>
      <c r="W3055" s="203">
        <v>3.27</v>
      </c>
      <c r="X3055" s="203">
        <v>4.01</v>
      </c>
      <c r="Y3055" s="203">
        <v>4.17</v>
      </c>
      <c r="Z3055" s="203">
        <v>4.1</v>
      </c>
      <c r="AA3055" s="203">
        <v>4.55</v>
      </c>
      <c r="AB3055" s="203">
        <v>4.41</v>
      </c>
      <c r="AC3055" s="203">
        <v>3.7</v>
      </c>
      <c r="AD3055" s="203">
        <v>2.65</v>
      </c>
      <c r="AE3055" s="203">
        <v>2.49</v>
      </c>
      <c r="AF3055" s="203">
        <v>2.12</v>
      </c>
      <c r="AG3055" s="179">
        <v>2.16077356653768</v>
      </c>
      <c r="AH3055" s="179">
        <v>2.59904367673165</v>
      </c>
      <c r="AI3055" s="179">
        <v>3.33289130310294</v>
      </c>
      <c r="AJ3055" s="179">
        <v>4.08712358576232</v>
      </c>
      <c r="AK3055" s="179">
        <v>4.25020083606705</v>
      </c>
      <c r="AL3055" s="179">
        <v>4.17885453905873</v>
      </c>
      <c r="AM3055" s="179">
        <v>4.63750930554079</v>
      </c>
      <c r="AN3055" s="179">
        <v>4.49481671152415</v>
      </c>
      <c r="AO3055" s="179">
        <v>3.7711614132969</v>
      </c>
      <c r="AP3055" s="179">
        <v>2.70096695817211</v>
      </c>
      <c r="AQ3055" s="179">
        <v>2.53788970786737</v>
      </c>
      <c r="AR3055" s="179">
        <v>2.16077356653768</v>
      </c>
      <c r="AS3055" s="177">
        <v>0.8</v>
      </c>
      <c r="AT3055" s="180">
        <v>1.13975270567406</v>
      </c>
      <c r="AU3055" s="181">
        <v>3048</v>
      </c>
    </row>
    <row r="3056" customHeight="1" spans="1:47">
      <c r="A3056" s="184" t="s">
        <v>3455</v>
      </c>
      <c r="B3056" s="185" t="s">
        <v>3468</v>
      </c>
      <c r="C3056" s="167" t="s">
        <v>3469</v>
      </c>
      <c r="D3056" s="186">
        <v>0</v>
      </c>
      <c r="E3056" s="186">
        <v>0.75</v>
      </c>
      <c r="F3056" s="186" t="s">
        <v>160</v>
      </c>
      <c r="G3056" s="186" t="s">
        <v>160</v>
      </c>
      <c r="H3056" s="186" t="s">
        <v>160</v>
      </c>
      <c r="I3056" s="186" t="s">
        <v>160</v>
      </c>
      <c r="J3056" s="186" t="s">
        <v>160</v>
      </c>
      <c r="K3056" s="186" t="s">
        <v>160</v>
      </c>
      <c r="L3056" s="171">
        <v>0.3363</v>
      </c>
      <c r="M3056" s="172">
        <v>1886</v>
      </c>
      <c r="N3056" s="173">
        <v>104.83</v>
      </c>
      <c r="O3056" s="173">
        <v>26.6</v>
      </c>
      <c r="Q3056" s="175">
        <v>23.7</v>
      </c>
      <c r="S3056" s="174">
        <f t="shared" si="94"/>
        <v>1.209872</v>
      </c>
      <c r="T3056" s="177">
        <f t="shared" si="95"/>
        <v>-1</v>
      </c>
      <c r="U3056" s="203">
        <v>3.39</v>
      </c>
      <c r="V3056" s="203">
        <v>4.14</v>
      </c>
      <c r="W3056" s="203">
        <v>4.92</v>
      </c>
      <c r="X3056" s="203">
        <v>5.62</v>
      </c>
      <c r="Y3056" s="203">
        <v>4.97</v>
      </c>
      <c r="Z3056" s="203">
        <v>4.57</v>
      </c>
      <c r="AA3056" s="203">
        <v>4.53</v>
      </c>
      <c r="AB3056" s="203">
        <v>4.4</v>
      </c>
      <c r="AC3056" s="203">
        <v>3.82</v>
      </c>
      <c r="AD3056" s="203">
        <v>3.14</v>
      </c>
      <c r="AE3056" s="203">
        <v>3.17</v>
      </c>
      <c r="AF3056" s="203">
        <v>3.07</v>
      </c>
      <c r="AG3056" s="179">
        <v>3.57107317137681</v>
      </c>
      <c r="AH3056" s="179">
        <v>4.36113360752212</v>
      </c>
      <c r="AI3056" s="179">
        <v>5.18279646111324</v>
      </c>
      <c r="AJ3056" s="179">
        <v>5.92018620151553</v>
      </c>
      <c r="AK3056" s="179">
        <v>5.23546715685626</v>
      </c>
      <c r="AL3056" s="179">
        <v>4.8141015909121</v>
      </c>
      <c r="AM3056" s="179">
        <v>4.77196503431768</v>
      </c>
      <c r="AN3056" s="179">
        <v>4.63502122538583</v>
      </c>
      <c r="AO3056" s="179">
        <v>4.02404115476678</v>
      </c>
      <c r="AP3056" s="179">
        <v>3.3077196926617</v>
      </c>
      <c r="AQ3056" s="179">
        <v>3.33932211010752</v>
      </c>
      <c r="AR3056" s="179">
        <v>3.23398071862147</v>
      </c>
      <c r="AS3056" s="177">
        <v>0.8</v>
      </c>
      <c r="AT3056" s="180">
        <v>1.11603902911056</v>
      </c>
      <c r="AU3056" s="181">
        <v>3049</v>
      </c>
    </row>
    <row r="3057" customHeight="1" spans="1:47">
      <c r="A3057" s="184" t="s">
        <v>3455</v>
      </c>
      <c r="B3057" s="185" t="s">
        <v>3468</v>
      </c>
      <c r="C3057" s="167" t="s">
        <v>3470</v>
      </c>
      <c r="D3057" s="186">
        <v>0</v>
      </c>
      <c r="E3057" s="186">
        <v>0.75</v>
      </c>
      <c r="F3057" s="186" t="s">
        <v>160</v>
      </c>
      <c r="G3057" s="186" t="s">
        <v>160</v>
      </c>
      <c r="H3057" s="186" t="s">
        <v>160</v>
      </c>
      <c r="I3057" s="186" t="s">
        <v>160</v>
      </c>
      <c r="J3057" s="186" t="s">
        <v>160</v>
      </c>
      <c r="K3057" s="186" t="s">
        <v>160</v>
      </c>
      <c r="L3057" s="171">
        <v>0.3363</v>
      </c>
      <c r="M3057" s="172">
        <v>1342</v>
      </c>
      <c r="N3057" s="173">
        <v>105.48</v>
      </c>
      <c r="O3057" s="173">
        <v>26.22</v>
      </c>
      <c r="Q3057" s="175">
        <v>18.32</v>
      </c>
      <c r="S3057" s="174">
        <f t="shared" si="94"/>
        <v>1.042312</v>
      </c>
      <c r="T3057" s="177">
        <f t="shared" si="95"/>
        <v>-1</v>
      </c>
      <c r="U3057" s="203">
        <v>2.44</v>
      </c>
      <c r="V3057" s="203">
        <v>3.02</v>
      </c>
      <c r="W3057" s="203">
        <v>3.8</v>
      </c>
      <c r="X3057" s="203">
        <v>4.57</v>
      </c>
      <c r="Y3057" s="203">
        <v>4.4</v>
      </c>
      <c r="Z3057" s="203">
        <v>4.24</v>
      </c>
      <c r="AA3057" s="203">
        <v>4.48</v>
      </c>
      <c r="AB3057" s="203">
        <v>4.37</v>
      </c>
      <c r="AC3057" s="203">
        <v>3.69</v>
      </c>
      <c r="AD3057" s="203">
        <v>2.77</v>
      </c>
      <c r="AE3057" s="203">
        <v>2.66</v>
      </c>
      <c r="AF3057" s="203">
        <v>2.37</v>
      </c>
      <c r="AG3057" s="179">
        <v>2.50380492597226</v>
      </c>
      <c r="AH3057" s="179">
        <v>3.09897167067059</v>
      </c>
      <c r="AI3057" s="179">
        <v>3.89936832733385</v>
      </c>
      <c r="AJ3057" s="179">
        <v>4.68950348839887</v>
      </c>
      <c r="AK3057" s="179">
        <v>4.51505806322867</v>
      </c>
      <c r="AL3057" s="179">
        <v>4.35087413365672</v>
      </c>
      <c r="AM3057" s="179">
        <v>4.59715002801464</v>
      </c>
      <c r="AN3057" s="179">
        <v>4.48427357643393</v>
      </c>
      <c r="AO3057" s="179">
        <v>3.78649187575313</v>
      </c>
      <c r="AP3057" s="179">
        <v>2.84243428071441</v>
      </c>
      <c r="AQ3057" s="179">
        <v>2.7295578291337</v>
      </c>
      <c r="AR3057" s="179">
        <v>2.43197445678453</v>
      </c>
      <c r="AS3057" s="177">
        <v>0.8</v>
      </c>
      <c r="AT3057" s="180">
        <v>1.11603902911056</v>
      </c>
      <c r="AU3057" s="181">
        <v>3050</v>
      </c>
    </row>
    <row r="3058" customHeight="1" spans="1:47">
      <c r="A3058" s="184" t="s">
        <v>3455</v>
      </c>
      <c r="B3058" s="185" t="s">
        <v>3468</v>
      </c>
      <c r="C3058" s="167" t="s">
        <v>3471</v>
      </c>
      <c r="D3058" s="186">
        <v>0</v>
      </c>
      <c r="E3058" s="186">
        <v>0.75</v>
      </c>
      <c r="F3058" s="186" t="s">
        <v>160</v>
      </c>
      <c r="G3058" s="186" t="s">
        <v>160</v>
      </c>
      <c r="H3058" s="186" t="s">
        <v>160</v>
      </c>
      <c r="I3058" s="186" t="s">
        <v>160</v>
      </c>
      <c r="J3058" s="186" t="s">
        <v>160</v>
      </c>
      <c r="K3058" s="186" t="s">
        <v>160</v>
      </c>
      <c r="L3058" s="171">
        <v>0.3363</v>
      </c>
      <c r="M3058" s="172">
        <v>1796</v>
      </c>
      <c r="N3058" s="173">
        <v>104.95</v>
      </c>
      <c r="O3058" s="173">
        <v>26.55</v>
      </c>
      <c r="Q3058" s="175">
        <v>23.65</v>
      </c>
      <c r="S3058" s="174">
        <f t="shared" si="94"/>
        <v>1.209872</v>
      </c>
      <c r="T3058" s="177">
        <f t="shared" si="95"/>
        <v>-1</v>
      </c>
      <c r="U3058" s="203">
        <v>3.39</v>
      </c>
      <c r="V3058" s="203">
        <v>4.14</v>
      </c>
      <c r="W3058" s="203">
        <v>4.92</v>
      </c>
      <c r="X3058" s="203">
        <v>5.62</v>
      </c>
      <c r="Y3058" s="203">
        <v>4.97</v>
      </c>
      <c r="Z3058" s="203">
        <v>4.57</v>
      </c>
      <c r="AA3058" s="203">
        <v>4.53</v>
      </c>
      <c r="AB3058" s="203">
        <v>4.4</v>
      </c>
      <c r="AC3058" s="203">
        <v>3.82</v>
      </c>
      <c r="AD3058" s="203">
        <v>3.14</v>
      </c>
      <c r="AE3058" s="203">
        <v>3.17</v>
      </c>
      <c r="AF3058" s="203">
        <v>3.07</v>
      </c>
      <c r="AG3058" s="179">
        <v>3.5701093008186</v>
      </c>
      <c r="AH3058" s="179">
        <v>4.35995649126519</v>
      </c>
      <c r="AI3058" s="179">
        <v>5.18139756932965</v>
      </c>
      <c r="AJ3058" s="179">
        <v>5.91858828041313</v>
      </c>
      <c r="AK3058" s="179">
        <v>5.23405404869275</v>
      </c>
      <c r="AL3058" s="179">
        <v>4.81280221378791</v>
      </c>
      <c r="AM3058" s="179">
        <v>4.77067703029742</v>
      </c>
      <c r="AN3058" s="179">
        <v>4.63377018395334</v>
      </c>
      <c r="AO3058" s="179">
        <v>4.02295502334131</v>
      </c>
      <c r="AP3058" s="179">
        <v>3.30682690400307</v>
      </c>
      <c r="AQ3058" s="179">
        <v>3.33842079162093</v>
      </c>
      <c r="AR3058" s="179">
        <v>3.23310783289472</v>
      </c>
      <c r="AS3058" s="177">
        <v>0.8</v>
      </c>
      <c r="AT3058" s="180">
        <v>1.11850585825104</v>
      </c>
      <c r="AU3058" s="181">
        <v>3051</v>
      </c>
    </row>
    <row r="3059" customHeight="1" spans="1:47">
      <c r="A3059" s="184" t="s">
        <v>3455</v>
      </c>
      <c r="B3059" s="185" t="s">
        <v>3468</v>
      </c>
      <c r="C3059" s="167" t="s">
        <v>3472</v>
      </c>
      <c r="D3059" s="186">
        <v>0</v>
      </c>
      <c r="E3059" s="186">
        <v>0.75</v>
      </c>
      <c r="F3059" s="186" t="s">
        <v>160</v>
      </c>
      <c r="G3059" s="186" t="s">
        <v>160</v>
      </c>
      <c r="H3059" s="186" t="s">
        <v>160</v>
      </c>
      <c r="I3059" s="186" t="s">
        <v>160</v>
      </c>
      <c r="J3059" s="186" t="s">
        <v>160</v>
      </c>
      <c r="K3059" s="186" t="s">
        <v>160</v>
      </c>
      <c r="L3059" s="171">
        <v>0.3363</v>
      </c>
      <c r="M3059" s="172">
        <v>1739</v>
      </c>
      <c r="N3059" s="173">
        <v>104.47</v>
      </c>
      <c r="O3059" s="173">
        <v>25.72</v>
      </c>
      <c r="Q3059" s="175">
        <v>22.92</v>
      </c>
      <c r="S3059" s="174">
        <f t="shared" si="94"/>
        <v>1.229232</v>
      </c>
      <c r="T3059" s="177">
        <f t="shared" si="95"/>
        <v>-1</v>
      </c>
      <c r="U3059" s="203">
        <v>3.48</v>
      </c>
      <c r="V3059" s="203">
        <v>4.23</v>
      </c>
      <c r="W3059" s="203">
        <v>4.97</v>
      </c>
      <c r="X3059" s="203">
        <v>5.73</v>
      </c>
      <c r="Y3059" s="203">
        <v>5.02</v>
      </c>
      <c r="Z3059" s="203">
        <v>4.63</v>
      </c>
      <c r="AA3059" s="203">
        <v>4.53</v>
      </c>
      <c r="AB3059" s="203">
        <v>4.45</v>
      </c>
      <c r="AC3059" s="203">
        <v>3.9</v>
      </c>
      <c r="AD3059" s="203">
        <v>3.22</v>
      </c>
      <c r="AE3059" s="203">
        <v>3.25</v>
      </c>
      <c r="AF3059" s="203">
        <v>3.13</v>
      </c>
      <c r="AG3059" s="179">
        <v>3.65214963489398</v>
      </c>
      <c r="AH3059" s="179">
        <v>4.43925084931079</v>
      </c>
      <c r="AI3059" s="179">
        <v>5.2158573808687</v>
      </c>
      <c r="AJ3059" s="179">
        <v>6.0134532781444</v>
      </c>
      <c r="AK3059" s="179">
        <v>5.26833079516316</v>
      </c>
      <c r="AL3059" s="179">
        <v>4.85903816366642</v>
      </c>
      <c r="AM3059" s="179">
        <v>4.75409133507751</v>
      </c>
      <c r="AN3059" s="179">
        <v>4.67013387220639</v>
      </c>
      <c r="AO3059" s="179">
        <v>4.09292631496739</v>
      </c>
      <c r="AP3059" s="179">
        <v>3.37928788056282</v>
      </c>
      <c r="AQ3059" s="179">
        <v>3.41077192913949</v>
      </c>
      <c r="AR3059" s="179">
        <v>3.28483573483281</v>
      </c>
      <c r="AS3059" s="177">
        <v>0.8</v>
      </c>
      <c r="AT3059" s="180">
        <v>1.1227435575472</v>
      </c>
      <c r="AU3059" s="181">
        <v>3052</v>
      </c>
    </row>
    <row r="3060" customHeight="1" spans="1:47">
      <c r="A3060" s="184" t="s">
        <v>3455</v>
      </c>
      <c r="B3060" s="185" t="s">
        <v>3473</v>
      </c>
      <c r="C3060" s="167" t="s">
        <v>3474</v>
      </c>
      <c r="D3060" s="186">
        <v>0</v>
      </c>
      <c r="E3060" s="186">
        <v>0.75</v>
      </c>
      <c r="F3060" s="186" t="s">
        <v>160</v>
      </c>
      <c r="G3060" s="186" t="s">
        <v>160</v>
      </c>
      <c r="H3060" s="186" t="s">
        <v>160</v>
      </c>
      <c r="I3060" s="186" t="s">
        <v>160</v>
      </c>
      <c r="J3060" s="186" t="s">
        <v>160</v>
      </c>
      <c r="K3060" s="186" t="s">
        <v>160</v>
      </c>
      <c r="L3060" s="171">
        <v>0.3363</v>
      </c>
      <c r="M3060" s="172">
        <v>865</v>
      </c>
      <c r="N3060" s="173">
        <v>106.92</v>
      </c>
      <c r="O3060" s="173">
        <v>27.73</v>
      </c>
      <c r="Q3060" s="175">
        <v>18.83</v>
      </c>
      <c r="S3060" s="174">
        <f t="shared" si="94"/>
        <v>0.915016</v>
      </c>
      <c r="T3060" s="177">
        <f t="shared" si="95"/>
        <v>-1</v>
      </c>
      <c r="U3060" s="203">
        <v>1.98</v>
      </c>
      <c r="V3060" s="203">
        <v>2.35</v>
      </c>
      <c r="W3060" s="203">
        <v>2.96</v>
      </c>
      <c r="X3060" s="203">
        <v>3.63</v>
      </c>
      <c r="Y3060" s="203">
        <v>3.87</v>
      </c>
      <c r="Z3060" s="203">
        <v>3.86</v>
      </c>
      <c r="AA3060" s="203">
        <v>4.57</v>
      </c>
      <c r="AB3060" s="203">
        <v>4.39</v>
      </c>
      <c r="AC3060" s="203">
        <v>3.5</v>
      </c>
      <c r="AD3060" s="203">
        <v>2.32</v>
      </c>
      <c r="AE3060" s="203">
        <v>2.24</v>
      </c>
      <c r="AF3060" s="203">
        <v>1.88</v>
      </c>
      <c r="AG3060" s="179">
        <v>2.03534381912447</v>
      </c>
      <c r="AH3060" s="179">
        <v>2.41568584593056</v>
      </c>
      <c r="AI3060" s="179">
        <v>3.04273621444871</v>
      </c>
      <c r="AJ3060" s="179">
        <v>3.73146366839487</v>
      </c>
      <c r="AK3060" s="179">
        <v>3.97817201010693</v>
      </c>
      <c r="AL3060" s="179">
        <v>3.96789249586892</v>
      </c>
      <c r="AM3060" s="179">
        <v>4.6977380067671</v>
      </c>
      <c r="AN3060" s="179">
        <v>4.51270675048305</v>
      </c>
      <c r="AO3060" s="179">
        <v>3.59782998330084</v>
      </c>
      <c r="AP3060" s="179">
        <v>2.38484730321656</v>
      </c>
      <c r="AQ3060" s="179">
        <v>2.30261118931254</v>
      </c>
      <c r="AR3060" s="179">
        <v>1.93254867674445</v>
      </c>
      <c r="AS3060" s="177">
        <v>0.8</v>
      </c>
      <c r="AT3060" s="180">
        <v>1.12627737226277</v>
      </c>
      <c r="AU3060" s="181">
        <v>3053</v>
      </c>
    </row>
    <row r="3061" customHeight="1" spans="1:47">
      <c r="A3061" s="184" t="s">
        <v>3455</v>
      </c>
      <c r="B3061" s="185" t="s">
        <v>3473</v>
      </c>
      <c r="C3061" s="167" t="s">
        <v>3475</v>
      </c>
      <c r="D3061" s="186">
        <v>0</v>
      </c>
      <c r="E3061" s="186">
        <v>0.75</v>
      </c>
      <c r="F3061" s="186" t="s">
        <v>160</v>
      </c>
      <c r="G3061" s="186" t="s">
        <v>160</v>
      </c>
      <c r="H3061" s="186" t="s">
        <v>160</v>
      </c>
      <c r="I3061" s="186" t="s">
        <v>160</v>
      </c>
      <c r="J3061" s="186" t="s">
        <v>160</v>
      </c>
      <c r="K3061" s="186" t="s">
        <v>160</v>
      </c>
      <c r="L3061" s="171">
        <v>0.3363</v>
      </c>
      <c r="M3061" s="172">
        <v>922</v>
      </c>
      <c r="N3061" s="173">
        <v>106.92</v>
      </c>
      <c r="O3061" s="173">
        <v>27.65</v>
      </c>
      <c r="Q3061" s="175">
        <v>18.65</v>
      </c>
      <c r="S3061" s="174">
        <f t="shared" si="94"/>
        <v>0.915016</v>
      </c>
      <c r="T3061" s="177">
        <f t="shared" si="95"/>
        <v>-1</v>
      </c>
      <c r="U3061" s="203">
        <v>1.98</v>
      </c>
      <c r="V3061" s="203">
        <v>2.35</v>
      </c>
      <c r="W3061" s="203">
        <v>2.96</v>
      </c>
      <c r="X3061" s="203">
        <v>3.63</v>
      </c>
      <c r="Y3061" s="203">
        <v>3.87</v>
      </c>
      <c r="Z3061" s="203">
        <v>3.86</v>
      </c>
      <c r="AA3061" s="203">
        <v>4.57</v>
      </c>
      <c r="AB3061" s="203">
        <v>4.39</v>
      </c>
      <c r="AC3061" s="203">
        <v>3.5</v>
      </c>
      <c r="AD3061" s="203">
        <v>2.32</v>
      </c>
      <c r="AE3061" s="203">
        <v>2.24</v>
      </c>
      <c r="AF3061" s="203">
        <v>1.88</v>
      </c>
      <c r="AG3061" s="179">
        <v>2.03427052641702</v>
      </c>
      <c r="AH3061" s="179">
        <v>2.41441198842425</v>
      </c>
      <c r="AI3061" s="179">
        <v>3.04113169605777</v>
      </c>
      <c r="AJ3061" s="179">
        <v>3.72949596509788</v>
      </c>
      <c r="AK3061" s="179">
        <v>3.97607421072418</v>
      </c>
      <c r="AL3061" s="179">
        <v>3.96580011715642</v>
      </c>
      <c r="AM3061" s="179">
        <v>4.69526076046758</v>
      </c>
      <c r="AN3061" s="179">
        <v>4.51032707624785</v>
      </c>
      <c r="AO3061" s="179">
        <v>3.59593274871696</v>
      </c>
      <c r="AP3061" s="179">
        <v>2.38358970772096</v>
      </c>
      <c r="AQ3061" s="179">
        <v>2.30139695917886</v>
      </c>
      <c r="AR3061" s="179">
        <v>1.9315295907394</v>
      </c>
      <c r="AS3061" s="177">
        <v>0.8</v>
      </c>
      <c r="AT3061" s="180">
        <v>1.11994995829858</v>
      </c>
      <c r="AU3061" s="181">
        <v>3054</v>
      </c>
    </row>
    <row r="3062" customHeight="1" spans="1:47">
      <c r="A3062" s="184" t="s">
        <v>3455</v>
      </c>
      <c r="B3062" s="185" t="s">
        <v>3473</v>
      </c>
      <c r="C3062" s="167" t="s">
        <v>3476</v>
      </c>
      <c r="D3062" s="186">
        <v>0</v>
      </c>
      <c r="E3062" s="186">
        <v>0.75</v>
      </c>
      <c r="F3062" s="186" t="s">
        <v>160</v>
      </c>
      <c r="G3062" s="186" t="s">
        <v>160</v>
      </c>
      <c r="H3062" s="186" t="s">
        <v>160</v>
      </c>
      <c r="I3062" s="186" t="s">
        <v>160</v>
      </c>
      <c r="J3062" s="186" t="s">
        <v>160</v>
      </c>
      <c r="K3062" s="186" t="s">
        <v>160</v>
      </c>
      <c r="L3062" s="171">
        <v>0.3363</v>
      </c>
      <c r="M3062" s="172">
        <v>983</v>
      </c>
      <c r="N3062" s="173">
        <v>106.92</v>
      </c>
      <c r="O3062" s="173">
        <v>27.73</v>
      </c>
      <c r="Q3062" s="175">
        <v>18.83</v>
      </c>
      <c r="S3062" s="174">
        <f t="shared" si="94"/>
        <v>0.915016</v>
      </c>
      <c r="T3062" s="177">
        <f t="shared" si="95"/>
        <v>-1</v>
      </c>
      <c r="U3062" s="203">
        <v>1.98</v>
      </c>
      <c r="V3062" s="203">
        <v>2.35</v>
      </c>
      <c r="W3062" s="203">
        <v>2.96</v>
      </c>
      <c r="X3062" s="203">
        <v>3.63</v>
      </c>
      <c r="Y3062" s="203">
        <v>3.87</v>
      </c>
      <c r="Z3062" s="203">
        <v>3.86</v>
      </c>
      <c r="AA3062" s="203">
        <v>4.57</v>
      </c>
      <c r="AB3062" s="203">
        <v>4.39</v>
      </c>
      <c r="AC3062" s="203">
        <v>3.5</v>
      </c>
      <c r="AD3062" s="203">
        <v>2.32</v>
      </c>
      <c r="AE3062" s="203">
        <v>2.24</v>
      </c>
      <c r="AF3062" s="203">
        <v>1.88</v>
      </c>
      <c r="AG3062" s="179">
        <v>2.03534381912447</v>
      </c>
      <c r="AH3062" s="179">
        <v>2.41568584593056</v>
      </c>
      <c r="AI3062" s="179">
        <v>3.04273621444871</v>
      </c>
      <c r="AJ3062" s="179">
        <v>3.73146366839487</v>
      </c>
      <c r="AK3062" s="179">
        <v>3.97817201010693</v>
      </c>
      <c r="AL3062" s="179">
        <v>3.96789249586892</v>
      </c>
      <c r="AM3062" s="179">
        <v>4.6977380067671</v>
      </c>
      <c r="AN3062" s="179">
        <v>4.51270675048305</v>
      </c>
      <c r="AO3062" s="179">
        <v>3.59782998330084</v>
      </c>
      <c r="AP3062" s="179">
        <v>2.38484730321656</v>
      </c>
      <c r="AQ3062" s="179">
        <v>2.30261118931254</v>
      </c>
      <c r="AR3062" s="179">
        <v>1.93254867674445</v>
      </c>
      <c r="AS3062" s="177">
        <v>0.8</v>
      </c>
      <c r="AT3062" s="180">
        <v>1.13056393279064</v>
      </c>
      <c r="AU3062" s="181">
        <v>3055</v>
      </c>
    </row>
    <row r="3063" customHeight="1" spans="1:47">
      <c r="A3063" s="184" t="s">
        <v>3455</v>
      </c>
      <c r="B3063" s="185" t="s">
        <v>3473</v>
      </c>
      <c r="C3063" s="167" t="s">
        <v>3477</v>
      </c>
      <c r="D3063" s="186">
        <v>0</v>
      </c>
      <c r="E3063" s="186">
        <v>0.75</v>
      </c>
      <c r="F3063" s="186" t="s">
        <v>160</v>
      </c>
      <c r="G3063" s="186" t="s">
        <v>160</v>
      </c>
      <c r="H3063" s="186" t="s">
        <v>160</v>
      </c>
      <c r="I3063" s="186" t="s">
        <v>160</v>
      </c>
      <c r="J3063" s="186" t="s">
        <v>160</v>
      </c>
      <c r="K3063" s="186" t="s">
        <v>160</v>
      </c>
      <c r="L3063" s="171">
        <v>0.3363</v>
      </c>
      <c r="M3063" s="172">
        <v>954</v>
      </c>
      <c r="N3063" s="173">
        <v>106.83</v>
      </c>
      <c r="O3063" s="173">
        <v>27.53</v>
      </c>
      <c r="Q3063" s="175">
        <v>18.53</v>
      </c>
      <c r="S3063" s="174">
        <f t="shared" si="94"/>
        <v>0.915016</v>
      </c>
      <c r="T3063" s="177">
        <f t="shared" si="95"/>
        <v>-1</v>
      </c>
      <c r="U3063" s="203">
        <v>1.98</v>
      </c>
      <c r="V3063" s="203">
        <v>2.35</v>
      </c>
      <c r="W3063" s="203">
        <v>2.96</v>
      </c>
      <c r="X3063" s="203">
        <v>3.63</v>
      </c>
      <c r="Y3063" s="203">
        <v>3.87</v>
      </c>
      <c r="Z3063" s="203">
        <v>3.86</v>
      </c>
      <c r="AA3063" s="203">
        <v>4.57</v>
      </c>
      <c r="AB3063" s="203">
        <v>4.39</v>
      </c>
      <c r="AC3063" s="203">
        <v>3.5</v>
      </c>
      <c r="AD3063" s="203">
        <v>2.32</v>
      </c>
      <c r="AE3063" s="203">
        <v>2.24</v>
      </c>
      <c r="AF3063" s="203">
        <v>1.88</v>
      </c>
      <c r="AG3063" s="179">
        <v>2.03328378957308</v>
      </c>
      <c r="AH3063" s="179">
        <v>2.41324086136199</v>
      </c>
      <c r="AI3063" s="179">
        <v>3.03965657431127</v>
      </c>
      <c r="AJ3063" s="179">
        <v>3.72768694755064</v>
      </c>
      <c r="AK3063" s="179">
        <v>3.97414558871102</v>
      </c>
      <c r="AL3063" s="179">
        <v>3.96387647866267</v>
      </c>
      <c r="AM3063" s="179">
        <v>4.69298329209544</v>
      </c>
      <c r="AN3063" s="179">
        <v>4.50813931122516</v>
      </c>
      <c r="AO3063" s="179">
        <v>3.59418851692211</v>
      </c>
      <c r="AP3063" s="179">
        <v>2.38243353121694</v>
      </c>
      <c r="AQ3063" s="179">
        <v>2.30028065083015</v>
      </c>
      <c r="AR3063" s="179">
        <v>1.93059268908959</v>
      </c>
      <c r="AS3063" s="177">
        <v>0.8</v>
      </c>
      <c r="AT3063" s="180">
        <v>1.17836145767884</v>
      </c>
      <c r="AU3063" s="181">
        <v>3056</v>
      </c>
    </row>
    <row r="3064" customHeight="1" spans="1:47">
      <c r="A3064" s="184" t="s">
        <v>3455</v>
      </c>
      <c r="B3064" s="185" t="s">
        <v>3473</v>
      </c>
      <c r="C3064" s="167" t="s">
        <v>3478</v>
      </c>
      <c r="D3064" s="186">
        <v>0</v>
      </c>
      <c r="E3064" s="186">
        <v>0.75</v>
      </c>
      <c r="F3064" s="186" t="s">
        <v>160</v>
      </c>
      <c r="G3064" s="186" t="s">
        <v>160</v>
      </c>
      <c r="H3064" s="186" t="s">
        <v>160</v>
      </c>
      <c r="I3064" s="186" t="s">
        <v>160</v>
      </c>
      <c r="J3064" s="186" t="s">
        <v>160</v>
      </c>
      <c r="K3064" s="186" t="s">
        <v>160</v>
      </c>
      <c r="L3064" s="171">
        <v>0.3363</v>
      </c>
      <c r="M3064" s="172">
        <v>932</v>
      </c>
      <c r="N3064" s="173">
        <v>106.82</v>
      </c>
      <c r="O3064" s="173">
        <v>28.13</v>
      </c>
      <c r="Q3064" s="175">
        <v>27.23</v>
      </c>
      <c r="S3064" s="174">
        <f t="shared" si="94"/>
        <v>0.875776</v>
      </c>
      <c r="T3064" s="177">
        <f t="shared" si="95"/>
        <v>-1</v>
      </c>
      <c r="U3064" s="203">
        <v>1.84</v>
      </c>
      <c r="V3064" s="203">
        <v>2.2</v>
      </c>
      <c r="W3064" s="203">
        <v>2.85</v>
      </c>
      <c r="X3064" s="203">
        <v>3.51</v>
      </c>
      <c r="Y3064" s="203">
        <v>3.75</v>
      </c>
      <c r="Z3064" s="203">
        <v>3.73</v>
      </c>
      <c r="AA3064" s="203">
        <v>4.51</v>
      </c>
      <c r="AB3064" s="203">
        <v>4.36</v>
      </c>
      <c r="AC3064" s="203">
        <v>3.26</v>
      </c>
      <c r="AD3064" s="203">
        <v>2.16</v>
      </c>
      <c r="AE3064" s="203">
        <v>2.01</v>
      </c>
      <c r="AF3064" s="203">
        <v>1.75</v>
      </c>
      <c r="AG3064" s="179">
        <v>1.97871601870798</v>
      </c>
      <c r="AH3064" s="179">
        <v>2.36585610932476</v>
      </c>
      <c r="AI3064" s="179">
        <v>3.06485905071617</v>
      </c>
      <c r="AJ3064" s="179">
        <v>3.77461588351359</v>
      </c>
      <c r="AK3064" s="179">
        <v>4.03270927725811</v>
      </c>
      <c r="AL3064" s="179">
        <v>4.01120149444607</v>
      </c>
      <c r="AM3064" s="179">
        <v>4.85000502411576</v>
      </c>
      <c r="AN3064" s="179">
        <v>4.68869665302543</v>
      </c>
      <c r="AO3064" s="179">
        <v>3.50576859836305</v>
      </c>
      <c r="AP3064" s="179">
        <v>2.32284054370067</v>
      </c>
      <c r="AQ3064" s="179">
        <v>2.16153217261035</v>
      </c>
      <c r="AR3064" s="179">
        <v>1.88193099605379</v>
      </c>
      <c r="AS3064" s="177">
        <v>0.8</v>
      </c>
      <c r="AT3064" s="180">
        <v>1.1652501280333</v>
      </c>
      <c r="AU3064" s="181">
        <v>3057</v>
      </c>
    </row>
    <row r="3065" customHeight="1" spans="1:47">
      <c r="A3065" s="184" t="s">
        <v>3455</v>
      </c>
      <c r="B3065" s="185" t="s">
        <v>3473</v>
      </c>
      <c r="C3065" s="167" t="s">
        <v>3479</v>
      </c>
      <c r="D3065" s="186">
        <v>0</v>
      </c>
      <c r="E3065" s="186">
        <v>0.75</v>
      </c>
      <c r="F3065" s="186" t="s">
        <v>160</v>
      </c>
      <c r="G3065" s="186" t="s">
        <v>160</v>
      </c>
      <c r="H3065" s="186" t="s">
        <v>160</v>
      </c>
      <c r="I3065" s="186" t="s">
        <v>160</v>
      </c>
      <c r="J3065" s="186" t="s">
        <v>160</v>
      </c>
      <c r="K3065" s="186" t="s">
        <v>160</v>
      </c>
      <c r="L3065" s="171">
        <v>0.3363</v>
      </c>
      <c r="M3065" s="172">
        <v>866</v>
      </c>
      <c r="N3065" s="173">
        <v>107.18</v>
      </c>
      <c r="O3065" s="173">
        <v>27.95</v>
      </c>
      <c r="Q3065" s="175">
        <v>22.05</v>
      </c>
      <c r="S3065" s="174">
        <f t="shared" si="94"/>
        <v>0.887144</v>
      </c>
      <c r="T3065" s="177">
        <f t="shared" si="95"/>
        <v>-1</v>
      </c>
      <c r="U3065" s="203">
        <v>1.82</v>
      </c>
      <c r="V3065" s="203">
        <v>2.11</v>
      </c>
      <c r="W3065" s="203">
        <v>2.71</v>
      </c>
      <c r="X3065" s="203">
        <v>3.34</v>
      </c>
      <c r="Y3065" s="203">
        <v>3.74</v>
      </c>
      <c r="Z3065" s="203">
        <v>3.76</v>
      </c>
      <c r="AA3065" s="203">
        <v>4.53</v>
      </c>
      <c r="AB3065" s="203">
        <v>4.41</v>
      </c>
      <c r="AC3065" s="203">
        <v>3.53</v>
      </c>
      <c r="AD3065" s="203">
        <v>2.39</v>
      </c>
      <c r="AE3065" s="203">
        <v>2.2</v>
      </c>
      <c r="AF3065" s="203">
        <v>1.85</v>
      </c>
      <c r="AG3065" s="179">
        <v>1.89759696283805</v>
      </c>
      <c r="AH3065" s="179">
        <v>2.1999613140595</v>
      </c>
      <c r="AI3065" s="179">
        <v>2.82554273037974</v>
      </c>
      <c r="AJ3065" s="179">
        <v>3.48240321751598</v>
      </c>
      <c r="AK3065" s="179">
        <v>3.89945749506281</v>
      </c>
      <c r="AL3065" s="179">
        <v>3.92031020894015</v>
      </c>
      <c r="AM3065" s="179">
        <v>4.72313969321779</v>
      </c>
      <c r="AN3065" s="179">
        <v>4.59802340995374</v>
      </c>
      <c r="AO3065" s="179">
        <v>3.68050399935073</v>
      </c>
      <c r="AP3065" s="179">
        <v>2.49189930834228</v>
      </c>
      <c r="AQ3065" s="179">
        <v>2.29379852650753</v>
      </c>
      <c r="AR3065" s="179">
        <v>1.92887603365406</v>
      </c>
      <c r="AS3065" s="177">
        <v>0.8</v>
      </c>
      <c r="AT3065" s="180">
        <v>1.17836145767884</v>
      </c>
      <c r="AU3065" s="181">
        <v>3058</v>
      </c>
    </row>
    <row r="3066" customHeight="1" spans="1:47">
      <c r="A3066" s="184" t="s">
        <v>3455</v>
      </c>
      <c r="B3066" s="185" t="s">
        <v>3473</v>
      </c>
      <c r="C3066" s="167" t="s">
        <v>3480</v>
      </c>
      <c r="D3066" s="186">
        <v>0</v>
      </c>
      <c r="E3066" s="186">
        <v>0.75</v>
      </c>
      <c r="F3066" s="186" t="s">
        <v>160</v>
      </c>
      <c r="G3066" s="186" t="s">
        <v>160</v>
      </c>
      <c r="H3066" s="186" t="s">
        <v>160</v>
      </c>
      <c r="I3066" s="186" t="s">
        <v>160</v>
      </c>
      <c r="J3066" s="186" t="s">
        <v>160</v>
      </c>
      <c r="K3066" s="186" t="s">
        <v>160</v>
      </c>
      <c r="L3066" s="171">
        <v>0.3363</v>
      </c>
      <c r="M3066" s="172">
        <v>698</v>
      </c>
      <c r="N3066" s="173">
        <v>107.43</v>
      </c>
      <c r="O3066" s="173">
        <v>28.55</v>
      </c>
      <c r="Q3066" s="175">
        <v>26.15</v>
      </c>
      <c r="S3066" s="174">
        <f t="shared" si="94"/>
        <v>0.841672</v>
      </c>
      <c r="T3066" s="177">
        <f t="shared" si="95"/>
        <v>-1</v>
      </c>
      <c r="U3066" s="203">
        <v>1.75</v>
      </c>
      <c r="V3066" s="203">
        <v>2.01</v>
      </c>
      <c r="W3066" s="203">
        <v>2.64</v>
      </c>
      <c r="X3066" s="203">
        <v>3.2</v>
      </c>
      <c r="Y3066" s="203">
        <v>3.56</v>
      </c>
      <c r="Z3066" s="203">
        <v>3.57</v>
      </c>
      <c r="AA3066" s="203">
        <v>4.36</v>
      </c>
      <c r="AB3066" s="203">
        <v>4.26</v>
      </c>
      <c r="AC3066" s="203">
        <v>3.23</v>
      </c>
      <c r="AD3066" s="203">
        <v>2.19</v>
      </c>
      <c r="AE3066" s="203">
        <v>2</v>
      </c>
      <c r="AF3066" s="203">
        <v>1.75</v>
      </c>
      <c r="AG3066" s="179">
        <v>1.87036042543889</v>
      </c>
      <c r="AH3066" s="179">
        <v>2.14824254578981</v>
      </c>
      <c r="AI3066" s="179">
        <v>2.82157229894781</v>
      </c>
      <c r="AJ3066" s="179">
        <v>3.42008763508825</v>
      </c>
      <c r="AK3066" s="179">
        <v>3.80484749403568</v>
      </c>
      <c r="AL3066" s="179">
        <v>3.81553526789533</v>
      </c>
      <c r="AM3066" s="179">
        <v>4.65986940280774</v>
      </c>
      <c r="AN3066" s="179">
        <v>4.55299166421124</v>
      </c>
      <c r="AO3066" s="179">
        <v>3.45215095666721</v>
      </c>
      <c r="AP3066" s="179">
        <v>2.34062247526352</v>
      </c>
      <c r="AQ3066" s="179">
        <v>2.13755477193016</v>
      </c>
      <c r="AR3066" s="179">
        <v>1.87036042543889</v>
      </c>
      <c r="AS3066" s="177">
        <v>0.8</v>
      </c>
      <c r="AT3066" s="180">
        <v>1.17294010839363</v>
      </c>
      <c r="AU3066" s="181">
        <v>3059</v>
      </c>
    </row>
    <row r="3067" customHeight="1" spans="1:47">
      <c r="A3067" s="184" t="s">
        <v>3455</v>
      </c>
      <c r="B3067" s="185" t="s">
        <v>3473</v>
      </c>
      <c r="C3067" s="167" t="s">
        <v>3481</v>
      </c>
      <c r="D3067" s="186">
        <v>0</v>
      </c>
      <c r="E3067" s="186">
        <v>0.75</v>
      </c>
      <c r="F3067" s="186" t="s">
        <v>160</v>
      </c>
      <c r="G3067" s="186" t="s">
        <v>160</v>
      </c>
      <c r="H3067" s="186" t="s">
        <v>160</v>
      </c>
      <c r="I3067" s="186" t="s">
        <v>160</v>
      </c>
      <c r="J3067" s="186" t="s">
        <v>160</v>
      </c>
      <c r="K3067" s="186" t="s">
        <v>160</v>
      </c>
      <c r="L3067" s="171">
        <v>0.3363</v>
      </c>
      <c r="M3067" s="172">
        <v>751</v>
      </c>
      <c r="N3067" s="173">
        <v>107.6</v>
      </c>
      <c r="O3067" s="173">
        <v>28.88</v>
      </c>
      <c r="Q3067" s="175">
        <v>26.48</v>
      </c>
      <c r="S3067" s="174">
        <f t="shared" si="94"/>
        <v>0.841672</v>
      </c>
      <c r="T3067" s="177">
        <f t="shared" si="95"/>
        <v>-1</v>
      </c>
      <c r="U3067" s="203">
        <v>1.75</v>
      </c>
      <c r="V3067" s="203">
        <v>2.01</v>
      </c>
      <c r="W3067" s="203">
        <v>2.64</v>
      </c>
      <c r="X3067" s="203">
        <v>3.2</v>
      </c>
      <c r="Y3067" s="203">
        <v>3.56</v>
      </c>
      <c r="Z3067" s="203">
        <v>3.57</v>
      </c>
      <c r="AA3067" s="203">
        <v>4.36</v>
      </c>
      <c r="AB3067" s="203">
        <v>4.26</v>
      </c>
      <c r="AC3067" s="203">
        <v>3.23</v>
      </c>
      <c r="AD3067" s="203">
        <v>2.19</v>
      </c>
      <c r="AE3067" s="203">
        <v>2</v>
      </c>
      <c r="AF3067" s="203">
        <v>1.75</v>
      </c>
      <c r="AG3067" s="179">
        <v>1.87458534916214</v>
      </c>
      <c r="AH3067" s="179">
        <v>2.15309517246623</v>
      </c>
      <c r="AI3067" s="179">
        <v>2.82794589816461</v>
      </c>
      <c r="AJ3067" s="179">
        <v>3.42781320989649</v>
      </c>
      <c r="AK3067" s="179">
        <v>3.81344219600985</v>
      </c>
      <c r="AL3067" s="179">
        <v>3.82415411229077</v>
      </c>
      <c r="AM3067" s="179">
        <v>4.67039549848397</v>
      </c>
      <c r="AN3067" s="179">
        <v>4.5632763356747</v>
      </c>
      <c r="AO3067" s="179">
        <v>3.45994895873927</v>
      </c>
      <c r="AP3067" s="179">
        <v>2.34590966552291</v>
      </c>
      <c r="AQ3067" s="179">
        <v>2.14238325618531</v>
      </c>
      <c r="AR3067" s="179">
        <v>1.87458534916214</v>
      </c>
      <c r="AS3067" s="177">
        <v>0.8</v>
      </c>
      <c r="AT3067" s="180">
        <v>1.16095078269003</v>
      </c>
      <c r="AU3067" s="181">
        <v>3060</v>
      </c>
    </row>
    <row r="3068" customHeight="1" spans="1:47">
      <c r="A3068" s="184" t="s">
        <v>3455</v>
      </c>
      <c r="B3068" s="185" t="s">
        <v>3473</v>
      </c>
      <c r="C3068" s="167" t="s">
        <v>3482</v>
      </c>
      <c r="D3068" s="186">
        <v>0</v>
      </c>
      <c r="E3068" s="186">
        <v>0.75</v>
      </c>
      <c r="F3068" s="186" t="s">
        <v>160</v>
      </c>
      <c r="G3068" s="186" t="s">
        <v>160</v>
      </c>
      <c r="H3068" s="186" t="s">
        <v>160</v>
      </c>
      <c r="I3068" s="186" t="s">
        <v>160</v>
      </c>
      <c r="J3068" s="186" t="s">
        <v>160</v>
      </c>
      <c r="K3068" s="186" t="s">
        <v>160</v>
      </c>
      <c r="L3068" s="171">
        <v>0.3363</v>
      </c>
      <c r="M3068" s="172">
        <v>606</v>
      </c>
      <c r="N3068" s="173">
        <v>107.88</v>
      </c>
      <c r="O3068" s="173">
        <v>28.53</v>
      </c>
      <c r="Q3068" s="175">
        <v>26.03</v>
      </c>
      <c r="S3068" s="174">
        <f t="shared" si="94"/>
        <v>0.841672</v>
      </c>
      <c r="T3068" s="177">
        <f t="shared" si="95"/>
        <v>-1</v>
      </c>
      <c r="U3068" s="203">
        <v>1.75</v>
      </c>
      <c r="V3068" s="203">
        <v>2.01</v>
      </c>
      <c r="W3068" s="203">
        <v>2.64</v>
      </c>
      <c r="X3068" s="203">
        <v>3.2</v>
      </c>
      <c r="Y3068" s="203">
        <v>3.56</v>
      </c>
      <c r="Z3068" s="203">
        <v>3.57</v>
      </c>
      <c r="AA3068" s="203">
        <v>4.36</v>
      </c>
      <c r="AB3068" s="203">
        <v>4.26</v>
      </c>
      <c r="AC3068" s="203">
        <v>3.23</v>
      </c>
      <c r="AD3068" s="203">
        <v>2.19</v>
      </c>
      <c r="AE3068" s="203">
        <v>2</v>
      </c>
      <c r="AF3068" s="203">
        <v>1.75</v>
      </c>
      <c r="AG3068" s="179">
        <v>1.86979488446806</v>
      </c>
      <c r="AH3068" s="179">
        <v>2.14759298158903</v>
      </c>
      <c r="AI3068" s="179">
        <v>2.82071913999753</v>
      </c>
      <c r="AJ3068" s="179">
        <v>3.41905350302731</v>
      </c>
      <c r="AK3068" s="179">
        <v>3.80369702211788</v>
      </c>
      <c r="AL3068" s="179">
        <v>3.81438156431484</v>
      </c>
      <c r="AM3068" s="179">
        <v>4.65846039787471</v>
      </c>
      <c r="AN3068" s="179">
        <v>4.5516149759051</v>
      </c>
      <c r="AO3068" s="179">
        <v>3.45110712961819</v>
      </c>
      <c r="AP3068" s="179">
        <v>2.33991474113431</v>
      </c>
      <c r="AQ3068" s="179">
        <v>2.13690843939207</v>
      </c>
      <c r="AR3068" s="179">
        <v>1.86979488446806</v>
      </c>
      <c r="AS3068" s="177">
        <v>0.8</v>
      </c>
      <c r="AT3068" s="180">
        <v>1.1831057273795</v>
      </c>
      <c r="AU3068" s="181">
        <v>3061</v>
      </c>
    </row>
    <row r="3069" customHeight="1" spans="1:47">
      <c r="A3069" s="184" t="s">
        <v>3455</v>
      </c>
      <c r="B3069" s="185" t="s">
        <v>3473</v>
      </c>
      <c r="C3069" s="167" t="s">
        <v>3483</v>
      </c>
      <c r="D3069" s="186">
        <v>0</v>
      </c>
      <c r="E3069" s="186">
        <v>0.75</v>
      </c>
      <c r="F3069" s="186" t="s">
        <v>160</v>
      </c>
      <c r="G3069" s="186" t="s">
        <v>160</v>
      </c>
      <c r="H3069" s="186" t="s">
        <v>160</v>
      </c>
      <c r="I3069" s="186" t="s">
        <v>160</v>
      </c>
      <c r="J3069" s="186" t="s">
        <v>160</v>
      </c>
      <c r="K3069" s="186" t="s">
        <v>160</v>
      </c>
      <c r="L3069" s="171">
        <v>0.3363</v>
      </c>
      <c r="M3069" s="172">
        <v>726</v>
      </c>
      <c r="N3069" s="173">
        <v>107.72</v>
      </c>
      <c r="O3069" s="173">
        <v>27.97</v>
      </c>
      <c r="Q3069" s="175">
        <v>22.07</v>
      </c>
      <c r="S3069" s="174">
        <f t="shared" si="94"/>
        <v>0.887144</v>
      </c>
      <c r="T3069" s="177">
        <f t="shared" si="95"/>
        <v>-1</v>
      </c>
      <c r="U3069" s="203">
        <v>1.82</v>
      </c>
      <c r="V3069" s="203">
        <v>2.11</v>
      </c>
      <c r="W3069" s="203">
        <v>2.71</v>
      </c>
      <c r="X3069" s="203">
        <v>3.34</v>
      </c>
      <c r="Y3069" s="203">
        <v>3.74</v>
      </c>
      <c r="Z3069" s="203">
        <v>3.76</v>
      </c>
      <c r="AA3069" s="203">
        <v>4.53</v>
      </c>
      <c r="AB3069" s="203">
        <v>4.41</v>
      </c>
      <c r="AC3069" s="203">
        <v>3.53</v>
      </c>
      <c r="AD3069" s="203">
        <v>2.39</v>
      </c>
      <c r="AE3069" s="203">
        <v>2.2</v>
      </c>
      <c r="AF3069" s="203">
        <v>1.85</v>
      </c>
      <c r="AG3069" s="179">
        <v>1.89776108500987</v>
      </c>
      <c r="AH3069" s="179">
        <v>2.20015158756639</v>
      </c>
      <c r="AI3069" s="179">
        <v>2.82578711009712</v>
      </c>
      <c r="AJ3069" s="179">
        <v>3.48270440875438</v>
      </c>
      <c r="AK3069" s="179">
        <v>3.8997947571082</v>
      </c>
      <c r="AL3069" s="179">
        <v>3.92064927452589</v>
      </c>
      <c r="AM3069" s="179">
        <v>4.723548195107</v>
      </c>
      <c r="AN3069" s="179">
        <v>4.59842109060085</v>
      </c>
      <c r="AO3069" s="179">
        <v>3.68082232422245</v>
      </c>
      <c r="AP3069" s="179">
        <v>2.49211483141407</v>
      </c>
      <c r="AQ3069" s="179">
        <v>2.293996915946</v>
      </c>
      <c r="AR3069" s="179">
        <v>1.92904286113641</v>
      </c>
      <c r="AS3069" s="177">
        <v>0.8</v>
      </c>
      <c r="AT3069" s="180">
        <v>1.16433868222708</v>
      </c>
      <c r="AU3069" s="181">
        <v>3062</v>
      </c>
    </row>
    <row r="3070" customHeight="1" spans="1:47">
      <c r="A3070" s="184" t="s">
        <v>3455</v>
      </c>
      <c r="B3070" s="185" t="s">
        <v>3473</v>
      </c>
      <c r="C3070" s="167" t="s">
        <v>3484</v>
      </c>
      <c r="D3070" s="186">
        <v>0</v>
      </c>
      <c r="E3070" s="186">
        <v>0.75</v>
      </c>
      <c r="F3070" s="186" t="s">
        <v>160</v>
      </c>
      <c r="G3070" s="186" t="s">
        <v>160</v>
      </c>
      <c r="H3070" s="186" t="s">
        <v>160</v>
      </c>
      <c r="I3070" s="186" t="s">
        <v>160</v>
      </c>
      <c r="J3070" s="186" t="s">
        <v>160</v>
      </c>
      <c r="K3070" s="186" t="s">
        <v>160</v>
      </c>
      <c r="L3070" s="171">
        <v>0.3363</v>
      </c>
      <c r="M3070" s="172">
        <v>776</v>
      </c>
      <c r="N3070" s="173">
        <v>107.48</v>
      </c>
      <c r="O3070" s="173">
        <v>27.77</v>
      </c>
      <c r="Q3070" s="175">
        <v>21.87</v>
      </c>
      <c r="S3070" s="174">
        <f t="shared" si="94"/>
        <v>0.887144</v>
      </c>
      <c r="T3070" s="177">
        <f t="shared" si="95"/>
        <v>-1</v>
      </c>
      <c r="U3070" s="203">
        <v>1.82</v>
      </c>
      <c r="V3070" s="203">
        <v>2.11</v>
      </c>
      <c r="W3070" s="203">
        <v>2.71</v>
      </c>
      <c r="X3070" s="203">
        <v>3.34</v>
      </c>
      <c r="Y3070" s="203">
        <v>3.74</v>
      </c>
      <c r="Z3070" s="203">
        <v>3.76</v>
      </c>
      <c r="AA3070" s="203">
        <v>4.53</v>
      </c>
      <c r="AB3070" s="203">
        <v>4.41</v>
      </c>
      <c r="AC3070" s="203">
        <v>3.53</v>
      </c>
      <c r="AD3070" s="203">
        <v>2.39</v>
      </c>
      <c r="AE3070" s="203">
        <v>2.2</v>
      </c>
      <c r="AF3070" s="203">
        <v>1.85</v>
      </c>
      <c r="AG3070" s="179">
        <v>1.89570955786208</v>
      </c>
      <c r="AH3070" s="179">
        <v>2.19777316873022</v>
      </c>
      <c r="AI3070" s="179">
        <v>2.82273236362981</v>
      </c>
      <c r="AJ3070" s="179">
        <v>3.47893951827437</v>
      </c>
      <c r="AK3070" s="179">
        <v>3.89557898154076</v>
      </c>
      <c r="AL3070" s="179">
        <v>3.91641095470408</v>
      </c>
      <c r="AM3070" s="179">
        <v>4.71844192149189</v>
      </c>
      <c r="AN3070" s="179">
        <v>4.59345008251197</v>
      </c>
      <c r="AO3070" s="179">
        <v>3.67684326332591</v>
      </c>
      <c r="AP3070" s="179">
        <v>2.48942079301669</v>
      </c>
      <c r="AQ3070" s="179">
        <v>2.29151704796516</v>
      </c>
      <c r="AR3070" s="179">
        <v>1.92695751760706</v>
      </c>
      <c r="AS3070" s="177">
        <v>0.8</v>
      </c>
      <c r="AT3070" s="180">
        <v>1.16447240457087</v>
      </c>
      <c r="AU3070" s="181">
        <v>3063</v>
      </c>
    </row>
    <row r="3071" customHeight="1" spans="1:47">
      <c r="A3071" s="184" t="s">
        <v>3455</v>
      </c>
      <c r="B3071" s="185" t="s">
        <v>3473</v>
      </c>
      <c r="C3071" s="167" t="s">
        <v>3485</v>
      </c>
      <c r="D3071" s="186">
        <v>0</v>
      </c>
      <c r="E3071" s="186">
        <v>0.75</v>
      </c>
      <c r="F3071" s="186" t="s">
        <v>160</v>
      </c>
      <c r="G3071" s="186" t="s">
        <v>160</v>
      </c>
      <c r="H3071" s="186" t="s">
        <v>160</v>
      </c>
      <c r="I3071" s="186" t="s">
        <v>160</v>
      </c>
      <c r="J3071" s="186" t="s">
        <v>160</v>
      </c>
      <c r="K3071" s="186" t="s">
        <v>160</v>
      </c>
      <c r="L3071" s="171">
        <v>0.3363</v>
      </c>
      <c r="M3071" s="172">
        <v>577</v>
      </c>
      <c r="N3071" s="173">
        <v>107.88</v>
      </c>
      <c r="O3071" s="173">
        <v>27.22</v>
      </c>
      <c r="Q3071" s="175">
        <v>24.92</v>
      </c>
      <c r="S3071" s="174">
        <f t="shared" si="94"/>
        <v>0.887144</v>
      </c>
      <c r="T3071" s="177">
        <f t="shared" si="95"/>
        <v>-1</v>
      </c>
      <c r="U3071" s="203">
        <v>1.82</v>
      </c>
      <c r="V3071" s="203">
        <v>2.11</v>
      </c>
      <c r="W3071" s="203">
        <v>2.71</v>
      </c>
      <c r="X3071" s="203">
        <v>3.34</v>
      </c>
      <c r="Y3071" s="203">
        <v>3.74</v>
      </c>
      <c r="Z3071" s="203">
        <v>3.76</v>
      </c>
      <c r="AA3071" s="203">
        <v>4.53</v>
      </c>
      <c r="AB3071" s="203">
        <v>4.41</v>
      </c>
      <c r="AC3071" s="203">
        <v>3.53</v>
      </c>
      <c r="AD3071" s="203">
        <v>2.39</v>
      </c>
      <c r="AE3071" s="203">
        <v>2.2</v>
      </c>
      <c r="AF3071" s="203">
        <v>1.85</v>
      </c>
      <c r="AG3071" s="179">
        <v>1.93278475647696</v>
      </c>
      <c r="AH3071" s="179">
        <v>2.24075595393758</v>
      </c>
      <c r="AI3071" s="179">
        <v>2.87793774178713</v>
      </c>
      <c r="AJ3071" s="179">
        <v>3.54697861902916</v>
      </c>
      <c r="AK3071" s="179">
        <v>3.97176647759552</v>
      </c>
      <c r="AL3071" s="179">
        <v>3.99300587052384</v>
      </c>
      <c r="AM3071" s="179">
        <v>4.81072249826409</v>
      </c>
      <c r="AN3071" s="179">
        <v>4.68328614069418</v>
      </c>
      <c r="AO3071" s="179">
        <v>3.74875285184818</v>
      </c>
      <c r="AP3071" s="179">
        <v>2.53810745493404</v>
      </c>
      <c r="AQ3071" s="179">
        <v>2.33633322211501</v>
      </c>
      <c r="AR3071" s="179">
        <v>1.96464384586944</v>
      </c>
      <c r="AS3071" s="177">
        <v>0.8</v>
      </c>
      <c r="AT3071" s="180">
        <v>1.16447240457087</v>
      </c>
      <c r="AU3071" s="181">
        <v>3064</v>
      </c>
    </row>
    <row r="3072" customHeight="1" spans="1:47">
      <c r="A3072" s="184" t="s">
        <v>3455</v>
      </c>
      <c r="B3072" s="185" t="s">
        <v>3473</v>
      </c>
      <c r="C3072" s="167" t="s">
        <v>3486</v>
      </c>
      <c r="D3072" s="186">
        <v>0</v>
      </c>
      <c r="E3072" s="186">
        <v>0.75</v>
      </c>
      <c r="F3072" s="186" t="s">
        <v>160</v>
      </c>
      <c r="G3072" s="186" t="s">
        <v>160</v>
      </c>
      <c r="H3072" s="186" t="s">
        <v>160</v>
      </c>
      <c r="I3072" s="186" t="s">
        <v>160</v>
      </c>
      <c r="J3072" s="186" t="s">
        <v>160</v>
      </c>
      <c r="K3072" s="186" t="s">
        <v>160</v>
      </c>
      <c r="L3072" s="171">
        <v>0.3363</v>
      </c>
      <c r="M3072" s="172">
        <v>1170</v>
      </c>
      <c r="N3072" s="173">
        <v>106.22</v>
      </c>
      <c r="O3072" s="173">
        <v>28.32</v>
      </c>
      <c r="Q3072" s="175">
        <v>24.22</v>
      </c>
      <c r="S3072" s="174">
        <f t="shared" si="94"/>
        <v>0.875776</v>
      </c>
      <c r="T3072" s="177">
        <f t="shared" si="95"/>
        <v>-1</v>
      </c>
      <c r="U3072" s="203">
        <v>1.84</v>
      </c>
      <c r="V3072" s="203">
        <v>2.2</v>
      </c>
      <c r="W3072" s="203">
        <v>2.85</v>
      </c>
      <c r="X3072" s="203">
        <v>3.51</v>
      </c>
      <c r="Y3072" s="203">
        <v>3.75</v>
      </c>
      <c r="Z3072" s="203">
        <v>3.73</v>
      </c>
      <c r="AA3072" s="203">
        <v>4.51</v>
      </c>
      <c r="AB3072" s="203">
        <v>4.36</v>
      </c>
      <c r="AC3072" s="203">
        <v>3.26</v>
      </c>
      <c r="AD3072" s="203">
        <v>2.16</v>
      </c>
      <c r="AE3072" s="203">
        <v>2.01</v>
      </c>
      <c r="AF3072" s="203">
        <v>1.75</v>
      </c>
      <c r="AG3072" s="179">
        <v>1.94237722888044</v>
      </c>
      <c r="AH3072" s="179">
        <v>2.3224075562701</v>
      </c>
      <c r="AI3072" s="179">
        <v>3.00857342516808</v>
      </c>
      <c r="AJ3072" s="179">
        <v>3.70529569204911</v>
      </c>
      <c r="AK3072" s="179">
        <v>3.95864924364221</v>
      </c>
      <c r="AL3072" s="179">
        <v>3.93753644767612</v>
      </c>
      <c r="AM3072" s="179">
        <v>4.7609354903537</v>
      </c>
      <c r="AN3072" s="179">
        <v>4.60258952060801</v>
      </c>
      <c r="AO3072" s="179">
        <v>3.44138574247296</v>
      </c>
      <c r="AP3072" s="179">
        <v>2.28018196433791</v>
      </c>
      <c r="AQ3072" s="179">
        <v>2.12183599459222</v>
      </c>
      <c r="AR3072" s="179">
        <v>1.84736964703303</v>
      </c>
      <c r="AS3072" s="177">
        <v>0.8</v>
      </c>
      <c r="AT3072" s="180">
        <v>1.16433868222708</v>
      </c>
      <c r="AU3072" s="181">
        <v>3065</v>
      </c>
    </row>
    <row r="3073" customHeight="1" spans="1:47">
      <c r="A3073" s="184" t="s">
        <v>3455</v>
      </c>
      <c r="B3073" s="185" t="s">
        <v>3473</v>
      </c>
      <c r="C3073" s="167" t="s">
        <v>3487</v>
      </c>
      <c r="D3073" s="186">
        <v>0</v>
      </c>
      <c r="E3073" s="186">
        <v>0.75</v>
      </c>
      <c r="F3073" s="186" t="s">
        <v>160</v>
      </c>
      <c r="G3073" s="186" t="s">
        <v>160</v>
      </c>
      <c r="H3073" s="186" t="s">
        <v>160</v>
      </c>
      <c r="I3073" s="186" t="s">
        <v>160</v>
      </c>
      <c r="J3073" s="186" t="s">
        <v>160</v>
      </c>
      <c r="K3073" s="186" t="s">
        <v>160</v>
      </c>
      <c r="L3073" s="171">
        <v>0.3363</v>
      </c>
      <c r="M3073" s="172">
        <v>263</v>
      </c>
      <c r="N3073" s="173">
        <v>105.7</v>
      </c>
      <c r="O3073" s="173">
        <v>28.58</v>
      </c>
      <c r="Q3073" s="175">
        <v>19.48</v>
      </c>
      <c r="S3073" s="174">
        <f t="shared" si="94"/>
        <v>0.895568</v>
      </c>
      <c r="T3073" s="177">
        <f t="shared" si="95"/>
        <v>-1</v>
      </c>
      <c r="U3073" s="203">
        <v>2</v>
      </c>
      <c r="V3073" s="203">
        <v>2.42</v>
      </c>
      <c r="W3073" s="203">
        <v>3.05</v>
      </c>
      <c r="X3073" s="203">
        <v>3.82</v>
      </c>
      <c r="Y3073" s="203">
        <v>3.98</v>
      </c>
      <c r="Z3073" s="203">
        <v>3.77</v>
      </c>
      <c r="AA3073" s="203">
        <v>4.32</v>
      </c>
      <c r="AB3073" s="203">
        <v>4.16</v>
      </c>
      <c r="AC3073" s="203">
        <v>3.15</v>
      </c>
      <c r="AD3073" s="203">
        <v>2.19</v>
      </c>
      <c r="AE3073" s="203">
        <v>2.1</v>
      </c>
      <c r="AF3073" s="203">
        <v>1.8</v>
      </c>
      <c r="AG3073" s="179">
        <v>2.06135100852197</v>
      </c>
      <c r="AH3073" s="179">
        <v>2.49423472031158</v>
      </c>
      <c r="AI3073" s="179">
        <v>3.143560287996</v>
      </c>
      <c r="AJ3073" s="179">
        <v>3.93718042627696</v>
      </c>
      <c r="AK3073" s="179">
        <v>4.10208850695871</v>
      </c>
      <c r="AL3073" s="179">
        <v>3.88564665106391</v>
      </c>
      <c r="AM3073" s="179">
        <v>4.45251817840745</v>
      </c>
      <c r="AN3073" s="179">
        <v>4.28761009772569</v>
      </c>
      <c r="AO3073" s="179">
        <v>3.2466278384221</v>
      </c>
      <c r="AP3073" s="179">
        <v>2.25717935433155</v>
      </c>
      <c r="AQ3073" s="179">
        <v>2.16441855894806</v>
      </c>
      <c r="AR3073" s="179">
        <v>1.85521590766977</v>
      </c>
      <c r="AS3073" s="177">
        <v>0.8</v>
      </c>
      <c r="AT3073" s="180">
        <v>1.16048504741065</v>
      </c>
      <c r="AU3073" s="181">
        <v>3066</v>
      </c>
    </row>
    <row r="3074" customHeight="1" spans="1:47">
      <c r="A3074" s="184" t="s">
        <v>3455</v>
      </c>
      <c r="B3074" s="185" t="s">
        <v>3473</v>
      </c>
      <c r="C3074" s="167" t="s">
        <v>3488</v>
      </c>
      <c r="D3074" s="186">
        <v>0</v>
      </c>
      <c r="E3074" s="186">
        <v>0.75</v>
      </c>
      <c r="F3074" s="186" t="s">
        <v>160</v>
      </c>
      <c r="G3074" s="186" t="s">
        <v>160</v>
      </c>
      <c r="H3074" s="186" t="s">
        <v>160</v>
      </c>
      <c r="I3074" s="186" t="s">
        <v>160</v>
      </c>
      <c r="J3074" s="186" t="s">
        <v>160</v>
      </c>
      <c r="K3074" s="186" t="s">
        <v>160</v>
      </c>
      <c r="L3074" s="171">
        <v>0.3363</v>
      </c>
      <c r="M3074" s="172">
        <v>843</v>
      </c>
      <c r="N3074" s="173">
        <v>106.42</v>
      </c>
      <c r="O3074" s="173">
        <v>27.82</v>
      </c>
      <c r="Q3074" s="175">
        <v>18.92</v>
      </c>
      <c r="S3074" s="174">
        <f t="shared" si="94"/>
        <v>0.915016</v>
      </c>
      <c r="T3074" s="177">
        <f t="shared" si="95"/>
        <v>-1</v>
      </c>
      <c r="U3074" s="203">
        <v>1.98</v>
      </c>
      <c r="V3074" s="203">
        <v>2.35</v>
      </c>
      <c r="W3074" s="203">
        <v>2.96</v>
      </c>
      <c r="X3074" s="203">
        <v>3.63</v>
      </c>
      <c r="Y3074" s="203">
        <v>3.87</v>
      </c>
      <c r="Z3074" s="203">
        <v>3.86</v>
      </c>
      <c r="AA3074" s="203">
        <v>4.57</v>
      </c>
      <c r="AB3074" s="203">
        <v>4.39</v>
      </c>
      <c r="AC3074" s="203">
        <v>3.5</v>
      </c>
      <c r="AD3074" s="203">
        <v>2.32</v>
      </c>
      <c r="AE3074" s="203">
        <v>2.24</v>
      </c>
      <c r="AF3074" s="203">
        <v>1.88</v>
      </c>
      <c r="AG3074" s="179">
        <v>2.03620937775951</v>
      </c>
      <c r="AH3074" s="179">
        <v>2.41671315037114</v>
      </c>
      <c r="AI3074" s="179">
        <v>3.04403018089301</v>
      </c>
      <c r="AJ3074" s="179">
        <v>3.73305052589244</v>
      </c>
      <c r="AK3074" s="179">
        <v>3.97986378380269</v>
      </c>
      <c r="AL3074" s="179">
        <v>3.96957989805643</v>
      </c>
      <c r="AM3074" s="179">
        <v>4.6997357860409</v>
      </c>
      <c r="AN3074" s="179">
        <v>4.51462584260822</v>
      </c>
      <c r="AO3074" s="179">
        <v>3.59936001119106</v>
      </c>
      <c r="AP3074" s="179">
        <v>2.38586149313236</v>
      </c>
      <c r="AQ3074" s="179">
        <v>2.30359040716228</v>
      </c>
      <c r="AR3074" s="179">
        <v>1.93337052029691</v>
      </c>
      <c r="AS3074" s="177">
        <v>0.8</v>
      </c>
      <c r="AT3074" s="180">
        <v>1.1654327741308</v>
      </c>
      <c r="AU3074" s="181">
        <v>3067</v>
      </c>
    </row>
    <row r="3075" customHeight="1" spans="1:47">
      <c r="A3075" s="184" t="s">
        <v>3455</v>
      </c>
      <c r="B3075" s="185" t="s">
        <v>3489</v>
      </c>
      <c r="C3075" s="167" t="s">
        <v>3490</v>
      </c>
      <c r="D3075" s="186">
        <v>0</v>
      </c>
      <c r="E3075" s="186">
        <v>0.75</v>
      </c>
      <c r="F3075" s="186" t="s">
        <v>160</v>
      </c>
      <c r="G3075" s="186" t="s">
        <v>160</v>
      </c>
      <c r="H3075" s="186" t="s">
        <v>160</v>
      </c>
      <c r="I3075" s="186" t="s">
        <v>160</v>
      </c>
      <c r="J3075" s="186" t="s">
        <v>160</v>
      </c>
      <c r="K3075" s="186" t="s">
        <v>160</v>
      </c>
      <c r="L3075" s="171">
        <v>0.3363</v>
      </c>
      <c r="M3075" s="172">
        <v>1378</v>
      </c>
      <c r="N3075" s="173">
        <v>105.95</v>
      </c>
      <c r="O3075" s="173">
        <v>26.25</v>
      </c>
      <c r="Q3075" s="175">
        <v>18.35</v>
      </c>
      <c r="S3075" s="174">
        <f t="shared" si="94"/>
        <v>1.042312</v>
      </c>
      <c r="T3075" s="177">
        <f t="shared" si="95"/>
        <v>-1</v>
      </c>
      <c r="U3075" s="203">
        <v>2.44</v>
      </c>
      <c r="V3075" s="203">
        <v>3.02</v>
      </c>
      <c r="W3075" s="203">
        <v>3.8</v>
      </c>
      <c r="X3075" s="203">
        <v>4.57</v>
      </c>
      <c r="Y3075" s="203">
        <v>4.4</v>
      </c>
      <c r="Z3075" s="203">
        <v>4.24</v>
      </c>
      <c r="AA3075" s="203">
        <v>4.48</v>
      </c>
      <c r="AB3075" s="203">
        <v>4.37</v>
      </c>
      <c r="AC3075" s="203">
        <v>3.69</v>
      </c>
      <c r="AD3075" s="203">
        <v>2.77</v>
      </c>
      <c r="AE3075" s="203">
        <v>2.66</v>
      </c>
      <c r="AF3075" s="203">
        <v>2.37</v>
      </c>
      <c r="AG3075" s="179">
        <v>2.50406711234256</v>
      </c>
      <c r="AH3075" s="179">
        <v>3.09929618003055</v>
      </c>
      <c r="AI3075" s="179">
        <v>3.89977665036956</v>
      </c>
      <c r="AJ3075" s="179">
        <v>4.68999455057603</v>
      </c>
      <c r="AK3075" s="179">
        <v>4.51553085832265</v>
      </c>
      <c r="AL3075" s="179">
        <v>4.35132973620183</v>
      </c>
      <c r="AM3075" s="179">
        <v>4.59763141938306</v>
      </c>
      <c r="AN3075" s="179">
        <v>4.484743147925</v>
      </c>
      <c r="AO3075" s="179">
        <v>3.7868883789115</v>
      </c>
      <c r="AP3075" s="179">
        <v>2.84273192671676</v>
      </c>
      <c r="AQ3075" s="179">
        <v>2.72984365525869</v>
      </c>
      <c r="AR3075" s="179">
        <v>2.4322291214147</v>
      </c>
      <c r="AS3075" s="177">
        <v>0.8</v>
      </c>
      <c r="AT3075" s="180">
        <v>1.15706297106735</v>
      </c>
      <c r="AU3075" s="181">
        <v>3068</v>
      </c>
    </row>
    <row r="3076" customHeight="1" spans="1:47">
      <c r="A3076" s="184" t="s">
        <v>3455</v>
      </c>
      <c r="B3076" s="185" t="s">
        <v>3489</v>
      </c>
      <c r="C3076" s="167" t="s">
        <v>3491</v>
      </c>
      <c r="D3076" s="186">
        <v>0</v>
      </c>
      <c r="E3076" s="186">
        <v>0.75</v>
      </c>
      <c r="F3076" s="186" t="s">
        <v>160</v>
      </c>
      <c r="G3076" s="186" t="s">
        <v>160</v>
      </c>
      <c r="H3076" s="186" t="s">
        <v>160</v>
      </c>
      <c r="I3076" s="186" t="s">
        <v>160</v>
      </c>
      <c r="J3076" s="186" t="s">
        <v>160</v>
      </c>
      <c r="K3076" s="186" t="s">
        <v>160</v>
      </c>
      <c r="L3076" s="171">
        <v>0.3363</v>
      </c>
      <c r="M3076" s="172">
        <v>1357</v>
      </c>
      <c r="N3076" s="173">
        <v>105.92</v>
      </c>
      <c r="O3076" s="173">
        <v>26.25</v>
      </c>
      <c r="Q3076" s="175">
        <v>18.35</v>
      </c>
      <c r="S3076" s="174">
        <f t="shared" si="94"/>
        <v>1.042312</v>
      </c>
      <c r="T3076" s="177">
        <f t="shared" si="95"/>
        <v>-1</v>
      </c>
      <c r="U3076" s="203">
        <v>2.44</v>
      </c>
      <c r="V3076" s="203">
        <v>3.02</v>
      </c>
      <c r="W3076" s="203">
        <v>3.8</v>
      </c>
      <c r="X3076" s="203">
        <v>4.57</v>
      </c>
      <c r="Y3076" s="203">
        <v>4.4</v>
      </c>
      <c r="Z3076" s="203">
        <v>4.24</v>
      </c>
      <c r="AA3076" s="203">
        <v>4.48</v>
      </c>
      <c r="AB3076" s="203">
        <v>4.37</v>
      </c>
      <c r="AC3076" s="203">
        <v>3.69</v>
      </c>
      <c r="AD3076" s="203">
        <v>2.77</v>
      </c>
      <c r="AE3076" s="203">
        <v>2.66</v>
      </c>
      <c r="AF3076" s="203">
        <v>2.37</v>
      </c>
      <c r="AG3076" s="179">
        <v>2.50406711234256</v>
      </c>
      <c r="AH3076" s="179">
        <v>3.09929618003055</v>
      </c>
      <c r="AI3076" s="179">
        <v>3.89977665036956</v>
      </c>
      <c r="AJ3076" s="179">
        <v>4.68999455057603</v>
      </c>
      <c r="AK3076" s="179">
        <v>4.51553085832265</v>
      </c>
      <c r="AL3076" s="179">
        <v>4.35132973620183</v>
      </c>
      <c r="AM3076" s="179">
        <v>4.59763141938306</v>
      </c>
      <c r="AN3076" s="179">
        <v>4.484743147925</v>
      </c>
      <c r="AO3076" s="179">
        <v>3.7868883789115</v>
      </c>
      <c r="AP3076" s="179">
        <v>2.84273192671676</v>
      </c>
      <c r="AQ3076" s="179">
        <v>2.72984365525869</v>
      </c>
      <c r="AR3076" s="179">
        <v>2.4322291214147</v>
      </c>
      <c r="AS3076" s="177">
        <v>0.8</v>
      </c>
      <c r="AT3076" s="180">
        <v>1.1642795564672</v>
      </c>
      <c r="AU3076" s="181">
        <v>3069</v>
      </c>
    </row>
    <row r="3077" customHeight="1" spans="1:47">
      <c r="A3077" s="184" t="s">
        <v>3455</v>
      </c>
      <c r="B3077" s="185" t="s">
        <v>3489</v>
      </c>
      <c r="C3077" s="167" t="s">
        <v>3492</v>
      </c>
      <c r="D3077" s="186">
        <v>0</v>
      </c>
      <c r="E3077" s="186">
        <v>0.75</v>
      </c>
      <c r="F3077" s="186" t="s">
        <v>160</v>
      </c>
      <c r="G3077" s="186" t="s">
        <v>160</v>
      </c>
      <c r="H3077" s="186" t="s">
        <v>160</v>
      </c>
      <c r="I3077" s="186" t="s">
        <v>160</v>
      </c>
      <c r="J3077" s="186" t="s">
        <v>160</v>
      </c>
      <c r="K3077" s="186" t="s">
        <v>160</v>
      </c>
      <c r="L3077" s="171">
        <v>0.3363</v>
      </c>
      <c r="M3077" s="172">
        <v>1264</v>
      </c>
      <c r="N3077" s="173">
        <v>106.25</v>
      </c>
      <c r="O3077" s="173">
        <v>26.42</v>
      </c>
      <c r="Q3077" s="175">
        <v>16.42</v>
      </c>
      <c r="S3077" s="174">
        <f t="shared" si="94"/>
        <v>0.977912</v>
      </c>
      <c r="T3077" s="177">
        <f t="shared" si="95"/>
        <v>-1</v>
      </c>
      <c r="U3077" s="203">
        <v>2.12</v>
      </c>
      <c r="V3077" s="203">
        <v>2.55</v>
      </c>
      <c r="W3077" s="203">
        <v>3.27</v>
      </c>
      <c r="X3077" s="203">
        <v>4.01</v>
      </c>
      <c r="Y3077" s="203">
        <v>4.17</v>
      </c>
      <c r="Z3077" s="203">
        <v>4.1</v>
      </c>
      <c r="AA3077" s="203">
        <v>4.55</v>
      </c>
      <c r="AB3077" s="203">
        <v>4.41</v>
      </c>
      <c r="AC3077" s="203">
        <v>3.7</v>
      </c>
      <c r="AD3077" s="203">
        <v>2.65</v>
      </c>
      <c r="AE3077" s="203">
        <v>2.49</v>
      </c>
      <c r="AF3077" s="203">
        <v>2.12</v>
      </c>
      <c r="AG3077" s="179">
        <v>2.15976766825645</v>
      </c>
      <c r="AH3077" s="179">
        <v>2.59783375191224</v>
      </c>
      <c r="AI3077" s="179">
        <v>3.33133975245216</v>
      </c>
      <c r="AJ3077" s="179">
        <v>4.08522091967375</v>
      </c>
      <c r="AK3077" s="179">
        <v>4.24822225312707</v>
      </c>
      <c r="AL3077" s="179">
        <v>4.17690916974124</v>
      </c>
      <c r="AM3077" s="179">
        <v>4.6353504200787</v>
      </c>
      <c r="AN3077" s="179">
        <v>4.49272425330705</v>
      </c>
      <c r="AO3077" s="179">
        <v>3.76940583610795</v>
      </c>
      <c r="AP3077" s="179">
        <v>2.69970958532056</v>
      </c>
      <c r="AQ3077" s="179">
        <v>2.53670825186724</v>
      </c>
      <c r="AR3077" s="179">
        <v>2.15976766825645</v>
      </c>
      <c r="AS3077" s="177">
        <v>0.8</v>
      </c>
      <c r="AT3077" s="180">
        <v>1.1642795564672</v>
      </c>
      <c r="AU3077" s="181">
        <v>3070</v>
      </c>
    </row>
    <row r="3078" customHeight="1" spans="1:47">
      <c r="A3078" s="184" t="s">
        <v>3455</v>
      </c>
      <c r="B3078" s="185" t="s">
        <v>3489</v>
      </c>
      <c r="C3078" s="167" t="s">
        <v>3493</v>
      </c>
      <c r="D3078" s="186">
        <v>0</v>
      </c>
      <c r="E3078" s="186">
        <v>0.75</v>
      </c>
      <c r="F3078" s="186" t="s">
        <v>160</v>
      </c>
      <c r="G3078" s="186" t="s">
        <v>160</v>
      </c>
      <c r="H3078" s="186" t="s">
        <v>160</v>
      </c>
      <c r="I3078" s="186" t="s">
        <v>160</v>
      </c>
      <c r="J3078" s="186" t="s">
        <v>160</v>
      </c>
      <c r="K3078" s="186" t="s">
        <v>160</v>
      </c>
      <c r="L3078" s="171">
        <v>0.3363</v>
      </c>
      <c r="M3078" s="172">
        <v>1311</v>
      </c>
      <c r="N3078" s="173">
        <v>105.75</v>
      </c>
      <c r="O3078" s="173">
        <v>26.32</v>
      </c>
      <c r="Q3078" s="175">
        <v>18.42</v>
      </c>
      <c r="S3078" s="174">
        <f t="shared" si="94"/>
        <v>1.042312</v>
      </c>
      <c r="T3078" s="177">
        <f t="shared" si="95"/>
        <v>-1</v>
      </c>
      <c r="U3078" s="203">
        <v>2.44</v>
      </c>
      <c r="V3078" s="203">
        <v>3.02</v>
      </c>
      <c r="W3078" s="203">
        <v>3.8</v>
      </c>
      <c r="X3078" s="203">
        <v>4.57</v>
      </c>
      <c r="Y3078" s="203">
        <v>4.4</v>
      </c>
      <c r="Z3078" s="203">
        <v>4.24</v>
      </c>
      <c r="AA3078" s="203">
        <v>4.48</v>
      </c>
      <c r="AB3078" s="203">
        <v>4.37</v>
      </c>
      <c r="AC3078" s="203">
        <v>3.69</v>
      </c>
      <c r="AD3078" s="203">
        <v>2.77</v>
      </c>
      <c r="AE3078" s="203">
        <v>2.66</v>
      </c>
      <c r="AF3078" s="203">
        <v>2.37</v>
      </c>
      <c r="AG3078" s="179">
        <v>2.5048162162577</v>
      </c>
      <c r="AH3078" s="179">
        <v>3.10022334963044</v>
      </c>
      <c r="AI3078" s="179">
        <v>3.90094328761446</v>
      </c>
      <c r="AJ3078" s="179">
        <v>4.69139758536791</v>
      </c>
      <c r="AK3078" s="179">
        <v>4.51688170144832</v>
      </c>
      <c r="AL3078" s="179">
        <v>4.35263145775929</v>
      </c>
      <c r="AM3078" s="179">
        <v>4.59900682329283</v>
      </c>
      <c r="AN3078" s="179">
        <v>4.48608478075663</v>
      </c>
      <c r="AO3078" s="179">
        <v>3.78802124507825</v>
      </c>
      <c r="AP3078" s="179">
        <v>2.84358234386633</v>
      </c>
      <c r="AQ3078" s="179">
        <v>2.73066030133012</v>
      </c>
      <c r="AR3078" s="179">
        <v>2.43295673464375</v>
      </c>
      <c r="AS3078" s="177">
        <v>0.8</v>
      </c>
      <c r="AT3078" s="180">
        <v>1.16894675822706</v>
      </c>
      <c r="AU3078" s="181">
        <v>3071</v>
      </c>
    </row>
    <row r="3079" customHeight="1" spans="1:47">
      <c r="A3079" s="184" t="s">
        <v>3455</v>
      </c>
      <c r="B3079" s="185" t="s">
        <v>3489</v>
      </c>
      <c r="C3079" s="167" t="s">
        <v>3494</v>
      </c>
      <c r="D3079" s="186">
        <v>0</v>
      </c>
      <c r="E3079" s="186">
        <v>0.75</v>
      </c>
      <c r="F3079" s="186" t="s">
        <v>160</v>
      </c>
      <c r="G3079" s="186" t="s">
        <v>160</v>
      </c>
      <c r="H3079" s="186" t="s">
        <v>160</v>
      </c>
      <c r="I3079" s="186" t="s">
        <v>160</v>
      </c>
      <c r="J3079" s="186" t="s">
        <v>160</v>
      </c>
      <c r="K3079" s="186" t="s">
        <v>160</v>
      </c>
      <c r="L3079" s="171">
        <v>0.3363</v>
      </c>
      <c r="M3079" s="172">
        <v>1258</v>
      </c>
      <c r="N3079" s="173">
        <v>105.77</v>
      </c>
      <c r="O3079" s="173">
        <v>26.07</v>
      </c>
      <c r="Q3079" s="175">
        <v>18.17</v>
      </c>
      <c r="S3079" s="174">
        <f t="shared" si="94"/>
        <v>1.042312</v>
      </c>
      <c r="T3079" s="177">
        <f t="shared" si="95"/>
        <v>-1</v>
      </c>
      <c r="U3079" s="203">
        <v>2.44</v>
      </c>
      <c r="V3079" s="203">
        <v>3.02</v>
      </c>
      <c r="W3079" s="203">
        <v>3.8</v>
      </c>
      <c r="X3079" s="203">
        <v>4.57</v>
      </c>
      <c r="Y3079" s="203">
        <v>4.4</v>
      </c>
      <c r="Z3079" s="203">
        <v>4.24</v>
      </c>
      <c r="AA3079" s="203">
        <v>4.48</v>
      </c>
      <c r="AB3079" s="203">
        <v>4.37</v>
      </c>
      <c r="AC3079" s="203">
        <v>3.69</v>
      </c>
      <c r="AD3079" s="203">
        <v>2.77</v>
      </c>
      <c r="AE3079" s="203">
        <v>2.66</v>
      </c>
      <c r="AF3079" s="203">
        <v>2.37</v>
      </c>
      <c r="AG3079" s="179">
        <v>2.50198834897804</v>
      </c>
      <c r="AH3079" s="179">
        <v>3.09672328439085</v>
      </c>
      <c r="AI3079" s="179">
        <v>3.89653923201498</v>
      </c>
      <c r="AJ3079" s="179">
        <v>4.68610112902855</v>
      </c>
      <c r="AK3079" s="179">
        <v>4.51178226864893</v>
      </c>
      <c r="AL3079" s="179">
        <v>4.34771745887988</v>
      </c>
      <c r="AM3079" s="179">
        <v>4.59381467353345</v>
      </c>
      <c r="AN3079" s="179">
        <v>4.48102011681723</v>
      </c>
      <c r="AO3079" s="179">
        <v>3.78374467529876</v>
      </c>
      <c r="AP3079" s="179">
        <v>2.84037201912671</v>
      </c>
      <c r="AQ3079" s="179">
        <v>2.72757746241049</v>
      </c>
      <c r="AR3079" s="179">
        <v>2.43020999470408</v>
      </c>
      <c r="AS3079" s="177">
        <v>0.8</v>
      </c>
      <c r="AT3079" s="180">
        <v>1.17247143204474</v>
      </c>
      <c r="AU3079" s="181">
        <v>3072</v>
      </c>
    </row>
    <row r="3080" customHeight="1" spans="1:47">
      <c r="A3080" s="184" t="s">
        <v>3455</v>
      </c>
      <c r="B3080" s="185" t="s">
        <v>3489</v>
      </c>
      <c r="C3080" s="167" t="s">
        <v>3495</v>
      </c>
      <c r="D3080" s="186">
        <v>0</v>
      </c>
      <c r="E3080" s="186">
        <v>0.75</v>
      </c>
      <c r="F3080" s="186" t="s">
        <v>160</v>
      </c>
      <c r="G3080" s="186" t="s">
        <v>160</v>
      </c>
      <c r="H3080" s="186" t="s">
        <v>160</v>
      </c>
      <c r="I3080" s="186" t="s">
        <v>160</v>
      </c>
      <c r="J3080" s="186" t="s">
        <v>160</v>
      </c>
      <c r="K3080" s="186" t="s">
        <v>160</v>
      </c>
      <c r="L3080" s="171">
        <v>0.3363</v>
      </c>
      <c r="M3080" s="172">
        <v>1024</v>
      </c>
      <c r="N3080" s="173">
        <v>105.62</v>
      </c>
      <c r="O3080" s="173">
        <v>25.95</v>
      </c>
      <c r="Q3080" s="175">
        <v>18.85</v>
      </c>
      <c r="S3080" s="174">
        <f t="shared" si="94"/>
        <v>1.08696</v>
      </c>
      <c r="T3080" s="177">
        <f t="shared" si="95"/>
        <v>-1</v>
      </c>
      <c r="U3080" s="203">
        <v>2.55</v>
      </c>
      <c r="V3080" s="203">
        <v>3.18</v>
      </c>
      <c r="W3080" s="203">
        <v>3.96</v>
      </c>
      <c r="X3080" s="203">
        <v>4.84</v>
      </c>
      <c r="Y3080" s="203">
        <v>4.58</v>
      </c>
      <c r="Z3080" s="203">
        <v>4.41</v>
      </c>
      <c r="AA3080" s="203">
        <v>4.53</v>
      </c>
      <c r="AB3080" s="203">
        <v>4.46</v>
      </c>
      <c r="AC3080" s="203">
        <v>3.86</v>
      </c>
      <c r="AD3080" s="203">
        <v>2.94</v>
      </c>
      <c r="AE3080" s="203">
        <v>2.8</v>
      </c>
      <c r="AF3080" s="203">
        <v>2.54</v>
      </c>
      <c r="AG3080" s="179">
        <v>2.62334510929565</v>
      </c>
      <c r="AH3080" s="179">
        <v>3.27146566570987</v>
      </c>
      <c r="AI3080" s="179">
        <v>4.07390064031795</v>
      </c>
      <c r="AJ3080" s="179">
        <v>4.97921189372194</v>
      </c>
      <c r="AK3080" s="179">
        <v>4.71173356885258</v>
      </c>
      <c r="AL3080" s="179">
        <v>4.53684389489954</v>
      </c>
      <c r="AM3080" s="179">
        <v>4.66029542945463</v>
      </c>
      <c r="AN3080" s="179">
        <v>4.58828203429749</v>
      </c>
      <c r="AO3080" s="179">
        <v>3.97102436152204</v>
      </c>
      <c r="AP3080" s="179">
        <v>3.02456259659969</v>
      </c>
      <c r="AQ3080" s="179">
        <v>2.88053580628542</v>
      </c>
      <c r="AR3080" s="179">
        <v>2.61305748141606</v>
      </c>
      <c r="AS3080" s="177">
        <v>0.8</v>
      </c>
      <c r="AT3080" s="180">
        <v>1.16632245129654</v>
      </c>
      <c r="AU3080" s="181">
        <v>3073</v>
      </c>
    </row>
    <row r="3081" customHeight="1" spans="1:47">
      <c r="A3081" s="184" t="s">
        <v>3455</v>
      </c>
      <c r="B3081" s="185" t="s">
        <v>3489</v>
      </c>
      <c r="C3081" s="167" t="s">
        <v>3496</v>
      </c>
      <c r="D3081" s="186">
        <v>0</v>
      </c>
      <c r="E3081" s="186">
        <v>0.75</v>
      </c>
      <c r="F3081" s="186" t="s">
        <v>160</v>
      </c>
      <c r="G3081" s="186" t="s">
        <v>160</v>
      </c>
      <c r="H3081" s="186" t="s">
        <v>160</v>
      </c>
      <c r="I3081" s="186" t="s">
        <v>160</v>
      </c>
      <c r="J3081" s="186" t="s">
        <v>160</v>
      </c>
      <c r="K3081" s="186" t="s">
        <v>160</v>
      </c>
      <c r="L3081" s="171">
        <v>0.3363</v>
      </c>
      <c r="M3081" s="172">
        <v>1165</v>
      </c>
      <c r="N3081" s="173">
        <v>106.08</v>
      </c>
      <c r="O3081" s="173">
        <v>25.75</v>
      </c>
      <c r="Q3081" s="175">
        <v>17.15</v>
      </c>
      <c r="S3081" s="174">
        <f t="shared" si="94"/>
        <v>1.036168</v>
      </c>
      <c r="T3081" s="177">
        <f t="shared" si="95"/>
        <v>-1</v>
      </c>
      <c r="U3081" s="203">
        <v>2.25</v>
      </c>
      <c r="V3081" s="203">
        <v>2.74</v>
      </c>
      <c r="W3081" s="203">
        <v>3.45</v>
      </c>
      <c r="X3081" s="203">
        <v>4.34</v>
      </c>
      <c r="Y3081" s="203">
        <v>4.43</v>
      </c>
      <c r="Z3081" s="203">
        <v>4.32</v>
      </c>
      <c r="AA3081" s="203">
        <v>4.54</v>
      </c>
      <c r="AB3081" s="203">
        <v>4.47</v>
      </c>
      <c r="AC3081" s="203">
        <v>3.94</v>
      </c>
      <c r="AD3081" s="203">
        <v>2.97</v>
      </c>
      <c r="AE3081" s="203">
        <v>2.71</v>
      </c>
      <c r="AF3081" s="203">
        <v>2.38</v>
      </c>
      <c r="AG3081" s="179">
        <v>2.29874499115973</v>
      </c>
      <c r="AH3081" s="179">
        <v>2.7993605670123</v>
      </c>
      <c r="AI3081" s="179">
        <v>3.52474231977826</v>
      </c>
      <c r="AJ3081" s="179">
        <v>4.434023671837</v>
      </c>
      <c r="AK3081" s="179">
        <v>4.52597347148339</v>
      </c>
      <c r="AL3081" s="179">
        <v>4.41359038302669</v>
      </c>
      <c r="AM3081" s="179">
        <v>4.63835655994009</v>
      </c>
      <c r="AN3081" s="179">
        <v>4.56684004910401</v>
      </c>
      <c r="AO3081" s="179">
        <v>4.02535789563082</v>
      </c>
      <c r="AP3081" s="179">
        <v>3.03434338833085</v>
      </c>
      <c r="AQ3081" s="179">
        <v>2.76871063379684</v>
      </c>
      <c r="AR3081" s="179">
        <v>2.43156136842674</v>
      </c>
      <c r="AS3081" s="177">
        <v>0.8</v>
      </c>
      <c r="AT3081" s="180">
        <v>1.16632245129654</v>
      </c>
      <c r="AU3081" s="181">
        <v>3074</v>
      </c>
    </row>
    <row r="3082" customHeight="1" spans="1:47">
      <c r="A3082" s="184" t="s">
        <v>3455</v>
      </c>
      <c r="B3082" s="185" t="s">
        <v>3497</v>
      </c>
      <c r="C3082" s="167" t="s">
        <v>3498</v>
      </c>
      <c r="D3082" s="186">
        <v>0</v>
      </c>
      <c r="E3082" s="186">
        <v>0.75</v>
      </c>
      <c r="F3082" s="186" t="s">
        <v>160</v>
      </c>
      <c r="G3082" s="186" t="s">
        <v>160</v>
      </c>
      <c r="H3082" s="186" t="s">
        <v>160</v>
      </c>
      <c r="I3082" s="186" t="s">
        <v>160</v>
      </c>
      <c r="J3082" s="186" t="s">
        <v>160</v>
      </c>
      <c r="K3082" s="186" t="s">
        <v>160</v>
      </c>
      <c r="L3082" s="171">
        <v>0.3363</v>
      </c>
      <c r="M3082" s="172">
        <v>1490</v>
      </c>
      <c r="N3082" s="173">
        <v>105.28</v>
      </c>
      <c r="O3082" s="173">
        <v>27.3</v>
      </c>
      <c r="Q3082" s="175">
        <v>17.5</v>
      </c>
      <c r="S3082" s="174">
        <f t="shared" si="94"/>
        <v>0.963136</v>
      </c>
      <c r="T3082" s="177">
        <f t="shared" si="95"/>
        <v>-1</v>
      </c>
      <c r="U3082" s="203">
        <v>2.21</v>
      </c>
      <c r="V3082" s="203">
        <v>2.62</v>
      </c>
      <c r="W3082" s="203">
        <v>3.36</v>
      </c>
      <c r="X3082" s="203">
        <v>4.04</v>
      </c>
      <c r="Y3082" s="203">
        <v>4.1</v>
      </c>
      <c r="Z3082" s="203">
        <v>4.01</v>
      </c>
      <c r="AA3082" s="203">
        <v>4.45</v>
      </c>
      <c r="AB3082" s="203">
        <v>4.29</v>
      </c>
      <c r="AC3082" s="203">
        <v>3.5</v>
      </c>
      <c r="AD3082" s="203">
        <v>2.47</v>
      </c>
      <c r="AE3082" s="203">
        <v>2.41</v>
      </c>
      <c r="AF3082" s="203">
        <v>2.08</v>
      </c>
      <c r="AG3082" s="179">
        <v>2.25970994750482</v>
      </c>
      <c r="AH3082" s="179">
        <v>2.67893215496046</v>
      </c>
      <c r="AI3082" s="179">
        <v>3.43557711475846</v>
      </c>
      <c r="AJ3082" s="179">
        <v>4.13087248322148</v>
      </c>
      <c r="AK3082" s="179">
        <v>4.19222207455645</v>
      </c>
      <c r="AL3082" s="179">
        <v>4.10019768755399</v>
      </c>
      <c r="AM3082" s="179">
        <v>4.55009469067712</v>
      </c>
      <c r="AN3082" s="179">
        <v>4.38649578045053</v>
      </c>
      <c r="AO3082" s="179">
        <v>3.57872616120672</v>
      </c>
      <c r="AP3082" s="179">
        <v>2.52555817662303</v>
      </c>
      <c r="AQ3082" s="179">
        <v>2.46420858528806</v>
      </c>
      <c r="AR3082" s="179">
        <v>2.12678583294571</v>
      </c>
      <c r="AS3082" s="177">
        <v>0.8</v>
      </c>
      <c r="AT3082" s="180">
        <v>1.15709355991</v>
      </c>
      <c r="AU3082" s="181">
        <v>3075</v>
      </c>
    </row>
    <row r="3083" customHeight="1" spans="1:47">
      <c r="A3083" s="184" t="s">
        <v>3455</v>
      </c>
      <c r="B3083" s="185" t="s">
        <v>3497</v>
      </c>
      <c r="C3083" s="167" t="s">
        <v>3499</v>
      </c>
      <c r="D3083" s="186">
        <v>0</v>
      </c>
      <c r="E3083" s="186">
        <v>0.75</v>
      </c>
      <c r="F3083" s="186" t="s">
        <v>160</v>
      </c>
      <c r="G3083" s="186" t="s">
        <v>160</v>
      </c>
      <c r="H3083" s="186" t="s">
        <v>160</v>
      </c>
      <c r="I3083" s="186" t="s">
        <v>160</v>
      </c>
      <c r="J3083" s="186" t="s">
        <v>160</v>
      </c>
      <c r="K3083" s="186" t="s">
        <v>160</v>
      </c>
      <c r="L3083" s="171">
        <v>0.3363</v>
      </c>
      <c r="M3083" s="172">
        <v>1713</v>
      </c>
      <c r="N3083" s="173">
        <v>105.6</v>
      </c>
      <c r="O3083" s="173">
        <v>27.15</v>
      </c>
      <c r="Q3083" s="175">
        <v>17.35</v>
      </c>
      <c r="S3083" s="174">
        <f t="shared" ref="S3083:S3146" si="96">(U3083*31+V3083*28+W3083*31+X3083*30+Y3083*31+Z3083*30+AA3083*31+AB3083*31+AC3083*30+AD3083*31+AE3083*30+AF3083*31)*AS3083/1000</f>
        <v>0.963136</v>
      </c>
      <c r="T3083" s="177">
        <f t="shared" ref="T3083:T3146" si="97">P3083/S3083-1</f>
        <v>-1</v>
      </c>
      <c r="U3083" s="203">
        <v>2.21</v>
      </c>
      <c r="V3083" s="203">
        <v>2.62</v>
      </c>
      <c r="W3083" s="203">
        <v>3.36</v>
      </c>
      <c r="X3083" s="203">
        <v>4.04</v>
      </c>
      <c r="Y3083" s="203">
        <v>4.1</v>
      </c>
      <c r="Z3083" s="203">
        <v>4.01</v>
      </c>
      <c r="AA3083" s="203">
        <v>4.45</v>
      </c>
      <c r="AB3083" s="203">
        <v>4.29</v>
      </c>
      <c r="AC3083" s="203">
        <v>3.5</v>
      </c>
      <c r="AD3083" s="203">
        <v>2.47</v>
      </c>
      <c r="AE3083" s="203">
        <v>2.41</v>
      </c>
      <c r="AF3083" s="203">
        <v>2.08</v>
      </c>
      <c r="AG3083" s="179">
        <v>2.258388265001</v>
      </c>
      <c r="AH3083" s="179">
        <v>2.6773652734401</v>
      </c>
      <c r="AI3083" s="179">
        <v>3.43356767891554</v>
      </c>
      <c r="AJ3083" s="179">
        <v>4.12845637583893</v>
      </c>
      <c r="AK3083" s="179">
        <v>4.18977008439099</v>
      </c>
      <c r="AL3083" s="179">
        <v>4.09779952156289</v>
      </c>
      <c r="AM3083" s="179">
        <v>4.54743338427803</v>
      </c>
      <c r="AN3083" s="179">
        <v>4.38393016147252</v>
      </c>
      <c r="AO3083" s="179">
        <v>3.57663299887036</v>
      </c>
      <c r="AP3083" s="179">
        <v>2.52408100205994</v>
      </c>
      <c r="AQ3083" s="179">
        <v>2.46276729350787</v>
      </c>
      <c r="AR3083" s="179">
        <v>2.12554189647153</v>
      </c>
      <c r="AS3083" s="177">
        <v>0.8</v>
      </c>
      <c r="AT3083" s="180">
        <v>1.15709097166315</v>
      </c>
      <c r="AU3083" s="181">
        <v>3076</v>
      </c>
    </row>
    <row r="3084" customHeight="1" spans="1:47">
      <c r="A3084" s="184" t="s">
        <v>3455</v>
      </c>
      <c r="B3084" s="185" t="s">
        <v>3497</v>
      </c>
      <c r="C3084" s="167" t="s">
        <v>3500</v>
      </c>
      <c r="D3084" s="186">
        <v>0</v>
      </c>
      <c r="E3084" s="186">
        <v>0.75</v>
      </c>
      <c r="F3084" s="186" t="s">
        <v>160</v>
      </c>
      <c r="G3084" s="186" t="s">
        <v>160</v>
      </c>
      <c r="H3084" s="186" t="s">
        <v>160</v>
      </c>
      <c r="I3084" s="186" t="s">
        <v>160</v>
      </c>
      <c r="J3084" s="186" t="s">
        <v>160</v>
      </c>
      <c r="K3084" s="186" t="s">
        <v>160</v>
      </c>
      <c r="L3084" s="171">
        <v>0.3363</v>
      </c>
      <c r="M3084" s="172">
        <v>1243</v>
      </c>
      <c r="N3084" s="173">
        <v>106.03</v>
      </c>
      <c r="O3084" s="173">
        <v>27.03</v>
      </c>
      <c r="Q3084" s="175">
        <v>17.93</v>
      </c>
      <c r="S3084" s="174">
        <f t="shared" si="96"/>
        <v>0.915016</v>
      </c>
      <c r="T3084" s="177">
        <f t="shared" si="97"/>
        <v>-1</v>
      </c>
      <c r="U3084" s="203">
        <v>1.98</v>
      </c>
      <c r="V3084" s="203">
        <v>2.35</v>
      </c>
      <c r="W3084" s="203">
        <v>2.96</v>
      </c>
      <c r="X3084" s="203">
        <v>3.63</v>
      </c>
      <c r="Y3084" s="203">
        <v>3.87</v>
      </c>
      <c r="Z3084" s="203">
        <v>3.86</v>
      </c>
      <c r="AA3084" s="203">
        <v>4.57</v>
      </c>
      <c r="AB3084" s="203">
        <v>4.39</v>
      </c>
      <c r="AC3084" s="203">
        <v>3.5</v>
      </c>
      <c r="AD3084" s="203">
        <v>2.32</v>
      </c>
      <c r="AE3084" s="203">
        <v>2.24</v>
      </c>
      <c r="AF3084" s="203">
        <v>1.88</v>
      </c>
      <c r="AG3084" s="179">
        <v>2.02892137405248</v>
      </c>
      <c r="AH3084" s="179">
        <v>2.40806324698147</v>
      </c>
      <c r="AI3084" s="179">
        <v>3.03313498343198</v>
      </c>
      <c r="AJ3084" s="179">
        <v>3.71968918576287</v>
      </c>
      <c r="AK3084" s="179">
        <v>3.96561904928438</v>
      </c>
      <c r="AL3084" s="179">
        <v>3.95537197163765</v>
      </c>
      <c r="AM3084" s="179">
        <v>4.68291448455546</v>
      </c>
      <c r="AN3084" s="179">
        <v>4.49846708691433</v>
      </c>
      <c r="AO3084" s="179">
        <v>3.58647717635539</v>
      </c>
      <c r="AP3084" s="179">
        <v>2.37732201404128</v>
      </c>
      <c r="AQ3084" s="179">
        <v>2.29534539286745</v>
      </c>
      <c r="AR3084" s="179">
        <v>1.92645059758518</v>
      </c>
      <c r="AS3084" s="177">
        <v>0.8</v>
      </c>
      <c r="AT3084" s="180">
        <v>1.15558594699733</v>
      </c>
      <c r="AU3084" s="181">
        <v>3077</v>
      </c>
    </row>
    <row r="3085" customHeight="1" spans="1:47">
      <c r="A3085" s="184" t="s">
        <v>3455</v>
      </c>
      <c r="B3085" s="185" t="s">
        <v>3497</v>
      </c>
      <c r="C3085" s="167" t="s">
        <v>3501</v>
      </c>
      <c r="D3085" s="186">
        <v>0</v>
      </c>
      <c r="E3085" s="186">
        <v>0.75</v>
      </c>
      <c r="F3085" s="186" t="s">
        <v>160</v>
      </c>
      <c r="G3085" s="186" t="s">
        <v>160</v>
      </c>
      <c r="H3085" s="186" t="s">
        <v>160</v>
      </c>
      <c r="I3085" s="186" t="s">
        <v>160</v>
      </c>
      <c r="J3085" s="186" t="s">
        <v>160</v>
      </c>
      <c r="K3085" s="186" t="s">
        <v>160</v>
      </c>
      <c r="L3085" s="171">
        <v>0.3363</v>
      </c>
      <c r="M3085" s="172">
        <v>919</v>
      </c>
      <c r="N3085" s="173">
        <v>106.22</v>
      </c>
      <c r="O3085" s="173">
        <v>27.47</v>
      </c>
      <c r="Q3085" s="175">
        <v>18.47</v>
      </c>
      <c r="S3085" s="174">
        <f t="shared" si="96"/>
        <v>0.915016</v>
      </c>
      <c r="T3085" s="177">
        <f t="shared" si="97"/>
        <v>-1</v>
      </c>
      <c r="U3085" s="203">
        <v>1.98</v>
      </c>
      <c r="V3085" s="203">
        <v>2.35</v>
      </c>
      <c r="W3085" s="203">
        <v>2.96</v>
      </c>
      <c r="X3085" s="203">
        <v>3.63</v>
      </c>
      <c r="Y3085" s="203">
        <v>3.87</v>
      </c>
      <c r="Z3085" s="203">
        <v>3.86</v>
      </c>
      <c r="AA3085" s="203">
        <v>4.57</v>
      </c>
      <c r="AB3085" s="203">
        <v>4.39</v>
      </c>
      <c r="AC3085" s="203">
        <v>3.5</v>
      </c>
      <c r="AD3085" s="203">
        <v>2.32</v>
      </c>
      <c r="AE3085" s="203">
        <v>2.24</v>
      </c>
      <c r="AF3085" s="203">
        <v>1.88</v>
      </c>
      <c r="AG3085" s="179">
        <v>2.03283369908286</v>
      </c>
      <c r="AH3085" s="179">
        <v>2.41270666305289</v>
      </c>
      <c r="AI3085" s="179">
        <v>3.03898371176023</v>
      </c>
      <c r="AJ3085" s="179">
        <v>3.72686178165191</v>
      </c>
      <c r="AK3085" s="179">
        <v>3.97326586638922</v>
      </c>
      <c r="AL3085" s="179">
        <v>3.96299902952517</v>
      </c>
      <c r="AM3085" s="179">
        <v>4.69194444687306</v>
      </c>
      <c r="AN3085" s="179">
        <v>4.50714138332007</v>
      </c>
      <c r="AO3085" s="179">
        <v>3.59339290241919</v>
      </c>
      <c r="AP3085" s="179">
        <v>2.38190615246072</v>
      </c>
      <c r="AQ3085" s="179">
        <v>2.29977145754828</v>
      </c>
      <c r="AR3085" s="179">
        <v>1.93016533044231</v>
      </c>
      <c r="AS3085" s="177">
        <v>0.8</v>
      </c>
      <c r="AT3085" s="180">
        <v>1.13665351681391</v>
      </c>
      <c r="AU3085" s="181">
        <v>3078</v>
      </c>
    </row>
    <row r="3086" customHeight="1" spans="1:47">
      <c r="A3086" s="184" t="s">
        <v>3455</v>
      </c>
      <c r="B3086" s="185" t="s">
        <v>3497</v>
      </c>
      <c r="C3086" s="167" t="s">
        <v>3502</v>
      </c>
      <c r="D3086" s="186">
        <v>0</v>
      </c>
      <c r="E3086" s="186">
        <v>0.75</v>
      </c>
      <c r="F3086" s="186" t="s">
        <v>160</v>
      </c>
      <c r="G3086" s="186" t="s">
        <v>160</v>
      </c>
      <c r="H3086" s="186" t="s">
        <v>160</v>
      </c>
      <c r="I3086" s="186" t="s">
        <v>160</v>
      </c>
      <c r="J3086" s="186" t="s">
        <v>160</v>
      </c>
      <c r="K3086" s="186" t="s">
        <v>160</v>
      </c>
      <c r="L3086" s="171">
        <v>0.3363</v>
      </c>
      <c r="M3086" s="172">
        <v>1319</v>
      </c>
      <c r="N3086" s="173">
        <v>105.77</v>
      </c>
      <c r="O3086" s="173">
        <v>26.67</v>
      </c>
      <c r="Q3086" s="175">
        <v>18.87</v>
      </c>
      <c r="S3086" s="174">
        <f t="shared" si="96"/>
        <v>1.042312</v>
      </c>
      <c r="T3086" s="177">
        <f t="shared" si="97"/>
        <v>-1</v>
      </c>
      <c r="U3086" s="203">
        <v>2.44</v>
      </c>
      <c r="V3086" s="203">
        <v>3.02</v>
      </c>
      <c r="W3086" s="203">
        <v>3.8</v>
      </c>
      <c r="X3086" s="203">
        <v>4.57</v>
      </c>
      <c r="Y3086" s="203">
        <v>4.4</v>
      </c>
      <c r="Z3086" s="203">
        <v>4.24</v>
      </c>
      <c r="AA3086" s="203">
        <v>4.48</v>
      </c>
      <c r="AB3086" s="203">
        <v>4.37</v>
      </c>
      <c r="AC3086" s="203">
        <v>3.69</v>
      </c>
      <c r="AD3086" s="203">
        <v>2.77</v>
      </c>
      <c r="AE3086" s="203">
        <v>2.66</v>
      </c>
      <c r="AF3086" s="203">
        <v>2.37</v>
      </c>
      <c r="AG3086" s="179">
        <v>2.50895501538887</v>
      </c>
      <c r="AH3086" s="179">
        <v>3.10534596166983</v>
      </c>
      <c r="AI3086" s="179">
        <v>3.9073889583925</v>
      </c>
      <c r="AJ3086" s="179">
        <v>4.69914935259308</v>
      </c>
      <c r="AK3086" s="179">
        <v>4.52434510971763</v>
      </c>
      <c r="AL3086" s="179">
        <v>4.35982346936426</v>
      </c>
      <c r="AM3086" s="179">
        <v>4.60660592989431</v>
      </c>
      <c r="AN3086" s="179">
        <v>4.49349730215137</v>
      </c>
      <c r="AO3086" s="179">
        <v>3.79428033064956</v>
      </c>
      <c r="AP3086" s="179">
        <v>2.84828089861769</v>
      </c>
      <c r="AQ3086" s="179">
        <v>2.73517227087475</v>
      </c>
      <c r="AR3086" s="179">
        <v>2.43697679773427</v>
      </c>
      <c r="AS3086" s="177">
        <v>0.8</v>
      </c>
      <c r="AT3086" s="180">
        <v>1.13665351681391</v>
      </c>
      <c r="AU3086" s="181">
        <v>3079</v>
      </c>
    </row>
    <row r="3087" customHeight="1" spans="1:47">
      <c r="A3087" s="184" t="s">
        <v>3455</v>
      </c>
      <c r="B3087" s="185" t="s">
        <v>3497</v>
      </c>
      <c r="C3087" s="167" t="s">
        <v>3503</v>
      </c>
      <c r="D3087" s="186">
        <v>0</v>
      </c>
      <c r="E3087" s="186">
        <v>0.75</v>
      </c>
      <c r="F3087" s="186" t="s">
        <v>160</v>
      </c>
      <c r="G3087" s="186" t="s">
        <v>160</v>
      </c>
      <c r="H3087" s="186" t="s">
        <v>160</v>
      </c>
      <c r="I3087" s="186" t="s">
        <v>160</v>
      </c>
      <c r="J3087" s="186" t="s">
        <v>160</v>
      </c>
      <c r="K3087" s="186" t="s">
        <v>160</v>
      </c>
      <c r="L3087" s="171">
        <v>0.3363</v>
      </c>
      <c r="M3087" s="172">
        <v>1422</v>
      </c>
      <c r="N3087" s="173">
        <v>105.38</v>
      </c>
      <c r="O3087" s="173">
        <v>26.78</v>
      </c>
      <c r="Q3087" s="175">
        <v>19.08</v>
      </c>
      <c r="S3087" s="174">
        <f t="shared" si="96"/>
        <v>1.042312</v>
      </c>
      <c r="T3087" s="177">
        <f t="shared" si="97"/>
        <v>-1</v>
      </c>
      <c r="U3087" s="203">
        <v>2.44</v>
      </c>
      <c r="V3087" s="203">
        <v>3.02</v>
      </c>
      <c r="W3087" s="203">
        <v>3.8</v>
      </c>
      <c r="X3087" s="203">
        <v>4.57</v>
      </c>
      <c r="Y3087" s="203">
        <v>4.4</v>
      </c>
      <c r="Z3087" s="203">
        <v>4.24</v>
      </c>
      <c r="AA3087" s="203">
        <v>4.48</v>
      </c>
      <c r="AB3087" s="203">
        <v>4.37</v>
      </c>
      <c r="AC3087" s="203">
        <v>3.69</v>
      </c>
      <c r="AD3087" s="203">
        <v>2.77</v>
      </c>
      <c r="AE3087" s="203">
        <v>2.66</v>
      </c>
      <c r="AF3087" s="203">
        <v>2.37</v>
      </c>
      <c r="AG3087" s="179">
        <v>2.51097759595975</v>
      </c>
      <c r="AH3087" s="179">
        <v>3.10784931958953</v>
      </c>
      <c r="AI3087" s="179">
        <v>3.91053887895371</v>
      </c>
      <c r="AJ3087" s="179">
        <v>4.70293754653117</v>
      </c>
      <c r="AK3087" s="179">
        <v>4.52799238615693</v>
      </c>
      <c r="AL3087" s="179">
        <v>4.3633381175694</v>
      </c>
      <c r="AM3087" s="179">
        <v>4.61031952045069</v>
      </c>
      <c r="AN3087" s="179">
        <v>4.49711971079677</v>
      </c>
      <c r="AO3087" s="179">
        <v>3.79733906929979</v>
      </c>
      <c r="AP3087" s="179">
        <v>2.85057702492152</v>
      </c>
      <c r="AQ3087" s="179">
        <v>2.7373772152676</v>
      </c>
      <c r="AR3087" s="179">
        <v>2.43894135345271</v>
      </c>
      <c r="AS3087" s="177">
        <v>0.8</v>
      </c>
      <c r="AT3087" s="180">
        <v>1.13437324051799</v>
      </c>
      <c r="AU3087" s="181">
        <v>3080</v>
      </c>
    </row>
    <row r="3088" customHeight="1" spans="1:47">
      <c r="A3088" s="184" t="s">
        <v>3455</v>
      </c>
      <c r="B3088" s="185" t="s">
        <v>3497</v>
      </c>
      <c r="C3088" s="167" t="s">
        <v>3504</v>
      </c>
      <c r="D3088" s="186">
        <v>0</v>
      </c>
      <c r="E3088" s="186">
        <v>0.75</v>
      </c>
      <c r="F3088" s="186" t="s">
        <v>160</v>
      </c>
      <c r="G3088" s="186" t="s">
        <v>160</v>
      </c>
      <c r="H3088" s="186" t="s">
        <v>160</v>
      </c>
      <c r="I3088" s="186" t="s">
        <v>160</v>
      </c>
      <c r="J3088" s="186" t="s">
        <v>160</v>
      </c>
      <c r="K3088" s="186" t="s">
        <v>160</v>
      </c>
      <c r="L3088" s="171">
        <v>0.3363</v>
      </c>
      <c r="M3088" s="172">
        <v>1490</v>
      </c>
      <c r="N3088" s="173">
        <v>105.28</v>
      </c>
      <c r="O3088" s="173">
        <v>27.3</v>
      </c>
      <c r="Q3088" s="175">
        <v>17.5</v>
      </c>
      <c r="S3088" s="174">
        <f t="shared" si="96"/>
        <v>0.963136</v>
      </c>
      <c r="T3088" s="177">
        <f t="shared" si="97"/>
        <v>-1</v>
      </c>
      <c r="U3088" s="203">
        <v>2.21</v>
      </c>
      <c r="V3088" s="203">
        <v>2.62</v>
      </c>
      <c r="W3088" s="203">
        <v>3.36</v>
      </c>
      <c r="X3088" s="203">
        <v>4.04</v>
      </c>
      <c r="Y3088" s="203">
        <v>4.1</v>
      </c>
      <c r="Z3088" s="203">
        <v>4.01</v>
      </c>
      <c r="AA3088" s="203">
        <v>4.45</v>
      </c>
      <c r="AB3088" s="203">
        <v>4.29</v>
      </c>
      <c r="AC3088" s="203">
        <v>3.5</v>
      </c>
      <c r="AD3088" s="203">
        <v>2.47</v>
      </c>
      <c r="AE3088" s="203">
        <v>2.41</v>
      </c>
      <c r="AF3088" s="203">
        <v>2.08</v>
      </c>
      <c r="AG3088" s="179">
        <v>2.25970994750482</v>
      </c>
      <c r="AH3088" s="179">
        <v>2.67893215496046</v>
      </c>
      <c r="AI3088" s="179">
        <v>3.43557711475846</v>
      </c>
      <c r="AJ3088" s="179">
        <v>4.13087248322148</v>
      </c>
      <c r="AK3088" s="179">
        <v>4.19222207455645</v>
      </c>
      <c r="AL3088" s="179">
        <v>4.10019768755399</v>
      </c>
      <c r="AM3088" s="179">
        <v>4.55009469067712</v>
      </c>
      <c r="AN3088" s="179">
        <v>4.38649578045053</v>
      </c>
      <c r="AO3088" s="179">
        <v>3.57872616120672</v>
      </c>
      <c r="AP3088" s="179">
        <v>2.52555817662303</v>
      </c>
      <c r="AQ3088" s="179">
        <v>2.46420858528806</v>
      </c>
      <c r="AR3088" s="179">
        <v>2.12678583294571</v>
      </c>
      <c r="AS3088" s="177">
        <v>0.8</v>
      </c>
      <c r="AT3088" s="180">
        <v>1.12639636454118</v>
      </c>
      <c r="AU3088" s="181">
        <v>3081</v>
      </c>
    </row>
    <row r="3089" customHeight="1" spans="1:47">
      <c r="A3089" s="184" t="s">
        <v>3455</v>
      </c>
      <c r="B3089" s="185" t="s">
        <v>3497</v>
      </c>
      <c r="C3089" s="167" t="s">
        <v>3505</v>
      </c>
      <c r="D3089" s="186">
        <v>0</v>
      </c>
      <c r="E3089" s="186">
        <v>0.75</v>
      </c>
      <c r="F3089" s="186" t="s">
        <v>160</v>
      </c>
      <c r="G3089" s="186" t="s">
        <v>160</v>
      </c>
      <c r="H3089" s="186" t="s">
        <v>160</v>
      </c>
      <c r="I3089" s="186" t="s">
        <v>160</v>
      </c>
      <c r="J3089" s="186" t="s">
        <v>160</v>
      </c>
      <c r="K3089" s="186" t="s">
        <v>160</v>
      </c>
      <c r="L3089" s="171">
        <v>0.3363</v>
      </c>
      <c r="M3089" s="172">
        <v>1510</v>
      </c>
      <c r="N3089" s="173">
        <v>104.72</v>
      </c>
      <c r="O3089" s="173">
        <v>27.13</v>
      </c>
      <c r="Q3089" s="175">
        <v>19.73</v>
      </c>
      <c r="S3089" s="174">
        <f t="shared" si="96"/>
        <v>1.019176</v>
      </c>
      <c r="T3089" s="177">
        <f t="shared" si="97"/>
        <v>-1</v>
      </c>
      <c r="U3089" s="203">
        <v>2.53</v>
      </c>
      <c r="V3089" s="203">
        <v>3.03</v>
      </c>
      <c r="W3089" s="203">
        <v>3.79</v>
      </c>
      <c r="X3089" s="203">
        <v>4.45</v>
      </c>
      <c r="Y3089" s="203">
        <v>4.31</v>
      </c>
      <c r="Z3089" s="203">
        <v>4.09</v>
      </c>
      <c r="AA3089" s="203">
        <v>4.39</v>
      </c>
      <c r="AB3089" s="203">
        <v>4.21</v>
      </c>
      <c r="AC3089" s="203">
        <v>3.46</v>
      </c>
      <c r="AD3089" s="203">
        <v>2.64</v>
      </c>
      <c r="AE3089" s="203">
        <v>2.6</v>
      </c>
      <c r="AF3089" s="203">
        <v>2.36</v>
      </c>
      <c r="AG3089" s="179">
        <v>2.60953601733165</v>
      </c>
      <c r="AH3089" s="179">
        <v>3.12525459783197</v>
      </c>
      <c r="AI3089" s="179">
        <v>3.90914684019247</v>
      </c>
      <c r="AJ3089" s="179">
        <v>4.5898953664529</v>
      </c>
      <c r="AK3089" s="179">
        <v>4.44549416391281</v>
      </c>
      <c r="AL3089" s="179">
        <v>4.21857798849266</v>
      </c>
      <c r="AM3089" s="179">
        <v>4.52800913679286</v>
      </c>
      <c r="AN3089" s="179">
        <v>4.34235044781274</v>
      </c>
      <c r="AO3089" s="179">
        <v>3.56877257706225</v>
      </c>
      <c r="AP3089" s="179">
        <v>2.72299410504172</v>
      </c>
      <c r="AQ3089" s="179">
        <v>2.68173661860169</v>
      </c>
      <c r="AR3089" s="179">
        <v>2.43419169996154</v>
      </c>
      <c r="AS3089" s="177">
        <v>0.8</v>
      </c>
      <c r="AT3089" s="180">
        <v>1.12398669443026</v>
      </c>
      <c r="AU3089" s="181">
        <v>3082</v>
      </c>
    </row>
    <row r="3090" customHeight="1" spans="1:47">
      <c r="A3090" s="184" t="s">
        <v>3455</v>
      </c>
      <c r="B3090" s="185" t="s">
        <v>3506</v>
      </c>
      <c r="C3090" s="167" t="s">
        <v>3507</v>
      </c>
      <c r="D3090" s="186">
        <v>0</v>
      </c>
      <c r="E3090" s="186">
        <v>0.75</v>
      </c>
      <c r="F3090" s="186" t="s">
        <v>160</v>
      </c>
      <c r="G3090" s="186" t="s">
        <v>160</v>
      </c>
      <c r="H3090" s="186" t="s">
        <v>160</v>
      </c>
      <c r="I3090" s="186" t="s">
        <v>160</v>
      </c>
      <c r="J3090" s="186" t="s">
        <v>160</v>
      </c>
      <c r="K3090" s="186" t="s">
        <v>160</v>
      </c>
      <c r="L3090" s="171">
        <v>0.3363</v>
      </c>
      <c r="M3090" s="172">
        <v>1251</v>
      </c>
      <c r="N3090" s="173">
        <v>104.9</v>
      </c>
      <c r="O3090" s="173">
        <v>25.08</v>
      </c>
      <c r="Q3090" s="175">
        <v>22.18</v>
      </c>
      <c r="S3090" s="174">
        <f t="shared" si="96"/>
        <v>1.229232</v>
      </c>
      <c r="T3090" s="177">
        <f t="shared" si="97"/>
        <v>-1</v>
      </c>
      <c r="U3090" s="203">
        <v>3.48</v>
      </c>
      <c r="V3090" s="203">
        <v>4.23</v>
      </c>
      <c r="W3090" s="203">
        <v>4.97</v>
      </c>
      <c r="X3090" s="203">
        <v>5.73</v>
      </c>
      <c r="Y3090" s="203">
        <v>5.02</v>
      </c>
      <c r="Z3090" s="203">
        <v>4.63</v>
      </c>
      <c r="AA3090" s="203">
        <v>4.53</v>
      </c>
      <c r="AB3090" s="203">
        <v>4.45</v>
      </c>
      <c r="AC3090" s="203">
        <v>3.9</v>
      </c>
      <c r="AD3090" s="203">
        <v>3.22</v>
      </c>
      <c r="AE3090" s="203">
        <v>3.25</v>
      </c>
      <c r="AF3090" s="203">
        <v>3.13</v>
      </c>
      <c r="AG3090" s="179">
        <v>3.6368167441134</v>
      </c>
      <c r="AH3090" s="179">
        <v>4.4206134562068</v>
      </c>
      <c r="AI3090" s="179">
        <v>5.19395954547229</v>
      </c>
      <c r="AJ3090" s="179">
        <v>5.98820688039361</v>
      </c>
      <c r="AK3090" s="179">
        <v>5.24621265961185</v>
      </c>
      <c r="AL3090" s="179">
        <v>4.83863836932328</v>
      </c>
      <c r="AM3090" s="179">
        <v>4.73413214104416</v>
      </c>
      <c r="AN3090" s="179">
        <v>4.65052715842087</v>
      </c>
      <c r="AO3090" s="179">
        <v>4.0757429028857</v>
      </c>
      <c r="AP3090" s="179">
        <v>3.36510055058768</v>
      </c>
      <c r="AQ3090" s="179">
        <v>3.39645241907142</v>
      </c>
      <c r="AR3090" s="179">
        <v>3.27104494513647</v>
      </c>
      <c r="AS3090" s="177">
        <v>0.8</v>
      </c>
      <c r="AT3090" s="180">
        <v>1.12971620896031</v>
      </c>
      <c r="AU3090" s="181">
        <v>3083</v>
      </c>
    </row>
    <row r="3091" customHeight="1" spans="1:47">
      <c r="A3091" s="184" t="s">
        <v>3455</v>
      </c>
      <c r="B3091" s="185" t="s">
        <v>3506</v>
      </c>
      <c r="C3091" s="167" t="s">
        <v>3508</v>
      </c>
      <c r="D3091" s="186">
        <v>0</v>
      </c>
      <c r="E3091" s="186">
        <v>0.75</v>
      </c>
      <c r="F3091" s="186" t="s">
        <v>160</v>
      </c>
      <c r="G3091" s="186" t="s">
        <v>160</v>
      </c>
      <c r="H3091" s="186" t="s">
        <v>160</v>
      </c>
      <c r="I3091" s="186" t="s">
        <v>160</v>
      </c>
      <c r="J3091" s="186" t="s">
        <v>160</v>
      </c>
      <c r="K3091" s="186" t="s">
        <v>160</v>
      </c>
      <c r="L3091" s="171">
        <v>0.3363</v>
      </c>
      <c r="M3091" s="172">
        <v>1351</v>
      </c>
      <c r="N3091" s="173">
        <v>105.18</v>
      </c>
      <c r="O3091" s="173">
        <v>25.43</v>
      </c>
      <c r="Q3091" s="175">
        <v>18.23</v>
      </c>
      <c r="S3091" s="174">
        <f t="shared" si="96"/>
        <v>1.08696</v>
      </c>
      <c r="T3091" s="177">
        <f t="shared" si="97"/>
        <v>-1</v>
      </c>
      <c r="U3091" s="203">
        <v>2.55</v>
      </c>
      <c r="V3091" s="203">
        <v>3.18</v>
      </c>
      <c r="W3091" s="203">
        <v>3.96</v>
      </c>
      <c r="X3091" s="203">
        <v>4.84</v>
      </c>
      <c r="Y3091" s="203">
        <v>4.58</v>
      </c>
      <c r="Z3091" s="203">
        <v>4.41</v>
      </c>
      <c r="AA3091" s="203">
        <v>4.53</v>
      </c>
      <c r="AB3091" s="203">
        <v>4.46</v>
      </c>
      <c r="AC3091" s="203">
        <v>3.86</v>
      </c>
      <c r="AD3091" s="203">
        <v>2.94</v>
      </c>
      <c r="AE3091" s="203">
        <v>2.8</v>
      </c>
      <c r="AF3091" s="203">
        <v>2.54</v>
      </c>
      <c r="AG3091" s="179">
        <v>2.61664495473614</v>
      </c>
      <c r="AH3091" s="179">
        <v>3.26311017884743</v>
      </c>
      <c r="AI3091" s="179">
        <v>4.06349569441378</v>
      </c>
      <c r="AJ3091" s="179">
        <v>4.96649473761684</v>
      </c>
      <c r="AK3091" s="179">
        <v>4.69969956576139</v>
      </c>
      <c r="AL3091" s="179">
        <v>4.52525656877898</v>
      </c>
      <c r="AM3091" s="179">
        <v>4.64839280194303</v>
      </c>
      <c r="AN3091" s="179">
        <v>4.57656333259734</v>
      </c>
      <c r="AO3091" s="179">
        <v>3.96088216677707</v>
      </c>
      <c r="AP3091" s="179">
        <v>3.01683771251932</v>
      </c>
      <c r="AQ3091" s="179">
        <v>2.87317877382792</v>
      </c>
      <c r="AR3091" s="179">
        <v>2.60638360197247</v>
      </c>
      <c r="AS3091" s="177">
        <v>0.8</v>
      </c>
      <c r="AT3091" s="180">
        <v>1.16004295173895</v>
      </c>
      <c r="AU3091" s="181">
        <v>3084</v>
      </c>
    </row>
    <row r="3092" customHeight="1" spans="1:47">
      <c r="A3092" s="184" t="s">
        <v>3455</v>
      </c>
      <c r="B3092" s="185" t="s">
        <v>3506</v>
      </c>
      <c r="C3092" s="167" t="s">
        <v>3509</v>
      </c>
      <c r="D3092" s="186">
        <v>0</v>
      </c>
      <c r="E3092" s="186">
        <v>0.75</v>
      </c>
      <c r="F3092" s="186" t="s">
        <v>160</v>
      </c>
      <c r="G3092" s="186" t="s">
        <v>160</v>
      </c>
      <c r="H3092" s="186" t="s">
        <v>160</v>
      </c>
      <c r="I3092" s="186" t="s">
        <v>160</v>
      </c>
      <c r="J3092" s="186" t="s">
        <v>160</v>
      </c>
      <c r="K3092" s="186" t="s">
        <v>160</v>
      </c>
      <c r="L3092" s="171">
        <v>0.3363</v>
      </c>
      <c r="M3092" s="172">
        <v>1626</v>
      </c>
      <c r="N3092" s="173">
        <v>104.95</v>
      </c>
      <c r="O3092" s="173">
        <v>25.78</v>
      </c>
      <c r="Q3092" s="175">
        <v>22.98</v>
      </c>
      <c r="S3092" s="174">
        <f t="shared" si="96"/>
        <v>1.229232</v>
      </c>
      <c r="T3092" s="177">
        <f t="shared" si="97"/>
        <v>-1</v>
      </c>
      <c r="U3092" s="203">
        <v>3.48</v>
      </c>
      <c r="V3092" s="203">
        <v>4.23</v>
      </c>
      <c r="W3092" s="203">
        <v>4.97</v>
      </c>
      <c r="X3092" s="203">
        <v>5.73</v>
      </c>
      <c r="Y3092" s="203">
        <v>5.02</v>
      </c>
      <c r="Z3092" s="203">
        <v>4.63</v>
      </c>
      <c r="AA3092" s="203">
        <v>4.53</v>
      </c>
      <c r="AB3092" s="203">
        <v>4.45</v>
      </c>
      <c r="AC3092" s="203">
        <v>3.9</v>
      </c>
      <c r="AD3092" s="203">
        <v>3.22</v>
      </c>
      <c r="AE3092" s="203">
        <v>3.25</v>
      </c>
      <c r="AF3092" s="203">
        <v>3.13</v>
      </c>
      <c r="AG3092" s="179">
        <v>3.6533726424304</v>
      </c>
      <c r="AH3092" s="179">
        <v>4.44073743605764</v>
      </c>
      <c r="AI3092" s="179">
        <v>5.21760403243651</v>
      </c>
      <c r="AJ3092" s="179">
        <v>6.01546702331212</v>
      </c>
      <c r="AK3092" s="179">
        <v>5.27009501867833</v>
      </c>
      <c r="AL3092" s="179">
        <v>4.86066532599216</v>
      </c>
      <c r="AM3092" s="179">
        <v>4.75568335350853</v>
      </c>
      <c r="AN3092" s="179">
        <v>4.67169777552163</v>
      </c>
      <c r="AO3092" s="179">
        <v>4.09429692686165</v>
      </c>
      <c r="AP3092" s="179">
        <v>3.38041951397295</v>
      </c>
      <c r="AQ3092" s="179">
        <v>3.41191410571804</v>
      </c>
      <c r="AR3092" s="179">
        <v>3.28593573873768</v>
      </c>
      <c r="AS3092" s="177">
        <v>0.8</v>
      </c>
      <c r="AT3092" s="180">
        <v>1.16004295173895</v>
      </c>
      <c r="AU3092" s="181">
        <v>3085</v>
      </c>
    </row>
    <row r="3093" customHeight="1" spans="1:47">
      <c r="A3093" s="184" t="s">
        <v>3455</v>
      </c>
      <c r="B3093" s="185" t="s">
        <v>3506</v>
      </c>
      <c r="C3093" s="167" t="s">
        <v>3510</v>
      </c>
      <c r="D3093" s="186">
        <v>0</v>
      </c>
      <c r="E3093" s="186">
        <v>0.75</v>
      </c>
      <c r="F3093" s="186" t="s">
        <v>160</v>
      </c>
      <c r="G3093" s="186" t="s">
        <v>160</v>
      </c>
      <c r="H3093" s="186" t="s">
        <v>160</v>
      </c>
      <c r="I3093" s="186" t="s">
        <v>160</v>
      </c>
      <c r="J3093" s="186" t="s">
        <v>160</v>
      </c>
      <c r="K3093" s="186" t="s">
        <v>160</v>
      </c>
      <c r="L3093" s="171">
        <v>0.3363</v>
      </c>
      <c r="M3093" s="172">
        <v>1526</v>
      </c>
      <c r="N3093" s="173">
        <v>105.22</v>
      </c>
      <c r="O3093" s="173">
        <v>25.83</v>
      </c>
      <c r="Q3093" s="175">
        <v>18.73</v>
      </c>
      <c r="S3093" s="174">
        <f t="shared" si="96"/>
        <v>1.08696</v>
      </c>
      <c r="T3093" s="177">
        <f t="shared" si="97"/>
        <v>-1</v>
      </c>
      <c r="U3093" s="203">
        <v>2.55</v>
      </c>
      <c r="V3093" s="203">
        <v>3.18</v>
      </c>
      <c r="W3093" s="203">
        <v>3.96</v>
      </c>
      <c r="X3093" s="203">
        <v>4.84</v>
      </c>
      <c r="Y3093" s="203">
        <v>4.58</v>
      </c>
      <c r="Z3093" s="203">
        <v>4.41</v>
      </c>
      <c r="AA3093" s="203">
        <v>4.53</v>
      </c>
      <c r="AB3093" s="203">
        <v>4.46</v>
      </c>
      <c r="AC3093" s="203">
        <v>3.86</v>
      </c>
      <c r="AD3093" s="203">
        <v>2.94</v>
      </c>
      <c r="AE3093" s="203">
        <v>2.8</v>
      </c>
      <c r="AF3093" s="203">
        <v>2.54</v>
      </c>
      <c r="AG3093" s="179">
        <v>2.62152461912122</v>
      </c>
      <c r="AH3093" s="179">
        <v>3.2691954073747</v>
      </c>
      <c r="AI3093" s="179">
        <v>4.07107352616472</v>
      </c>
      <c r="AJ3093" s="179">
        <v>4.9757565319791</v>
      </c>
      <c r="AK3093" s="179">
        <v>4.70846382571576</v>
      </c>
      <c r="AL3093" s="179">
        <v>4.53369551777434</v>
      </c>
      <c r="AM3093" s="179">
        <v>4.65706138220358</v>
      </c>
      <c r="AN3093" s="179">
        <v>4.58509796128652</v>
      </c>
      <c r="AO3093" s="179">
        <v>3.96826863914035</v>
      </c>
      <c r="AP3093" s="179">
        <v>3.02246367851623</v>
      </c>
      <c r="AQ3093" s="179">
        <v>2.87853683668212</v>
      </c>
      <c r="AR3093" s="179">
        <v>2.61124413041878</v>
      </c>
      <c r="AS3093" s="177">
        <v>0.8</v>
      </c>
      <c r="AT3093" s="180">
        <v>1.15939271013542</v>
      </c>
      <c r="AU3093" s="181">
        <v>3086</v>
      </c>
    </row>
    <row r="3094" customHeight="1" spans="1:47">
      <c r="A3094" s="184" t="s">
        <v>3455</v>
      </c>
      <c r="B3094" s="185" t="s">
        <v>3506</v>
      </c>
      <c r="C3094" s="167" t="s">
        <v>3511</v>
      </c>
      <c r="D3094" s="186">
        <v>0</v>
      </c>
      <c r="E3094" s="186">
        <v>0.75</v>
      </c>
      <c r="F3094" s="186" t="s">
        <v>160</v>
      </c>
      <c r="G3094" s="186" t="s">
        <v>160</v>
      </c>
      <c r="H3094" s="186" t="s">
        <v>160</v>
      </c>
      <c r="I3094" s="186" t="s">
        <v>160</v>
      </c>
      <c r="J3094" s="186" t="s">
        <v>160</v>
      </c>
      <c r="K3094" s="186" t="s">
        <v>160</v>
      </c>
      <c r="L3094" s="171">
        <v>0.3363</v>
      </c>
      <c r="M3094" s="172">
        <v>1043</v>
      </c>
      <c r="N3094" s="173">
        <v>105.65</v>
      </c>
      <c r="O3094" s="173">
        <v>25.38</v>
      </c>
      <c r="Q3094" s="175">
        <v>18.18</v>
      </c>
      <c r="S3094" s="174">
        <f t="shared" si="96"/>
        <v>1.08696</v>
      </c>
      <c r="T3094" s="177">
        <f t="shared" si="97"/>
        <v>-1</v>
      </c>
      <c r="U3094" s="203">
        <v>2.55</v>
      </c>
      <c r="V3094" s="203">
        <v>3.18</v>
      </c>
      <c r="W3094" s="203">
        <v>3.96</v>
      </c>
      <c r="X3094" s="203">
        <v>4.84</v>
      </c>
      <c r="Y3094" s="203">
        <v>4.58</v>
      </c>
      <c r="Z3094" s="203">
        <v>4.41</v>
      </c>
      <c r="AA3094" s="203">
        <v>4.53</v>
      </c>
      <c r="AB3094" s="203">
        <v>4.46</v>
      </c>
      <c r="AC3094" s="203">
        <v>3.86</v>
      </c>
      <c r="AD3094" s="203">
        <v>2.94</v>
      </c>
      <c r="AE3094" s="203">
        <v>2.8</v>
      </c>
      <c r="AF3094" s="203">
        <v>2.54</v>
      </c>
      <c r="AG3094" s="179">
        <v>2.61596930889821</v>
      </c>
      <c r="AH3094" s="179">
        <v>3.26226760874365</v>
      </c>
      <c r="AI3094" s="179">
        <v>4.06244645617134</v>
      </c>
      <c r="AJ3094" s="179">
        <v>4.96521233532053</v>
      </c>
      <c r="AK3094" s="179">
        <v>4.69848605284463</v>
      </c>
      <c r="AL3094" s="179">
        <v>4.52408809891808</v>
      </c>
      <c r="AM3094" s="179">
        <v>4.64719253698388</v>
      </c>
      <c r="AN3094" s="179">
        <v>4.57538161477883</v>
      </c>
      <c r="AO3094" s="179">
        <v>3.95985942444984</v>
      </c>
      <c r="AP3094" s="179">
        <v>3.01605873261205</v>
      </c>
      <c r="AQ3094" s="179">
        <v>2.87243688820196</v>
      </c>
      <c r="AR3094" s="179">
        <v>2.60571060572606</v>
      </c>
      <c r="AS3094" s="177">
        <v>0.8</v>
      </c>
      <c r="AT3094" s="180">
        <v>1.14977784059832</v>
      </c>
      <c r="AU3094" s="181">
        <v>3087</v>
      </c>
    </row>
    <row r="3095" customHeight="1" spans="1:47">
      <c r="A3095" s="184" t="s">
        <v>3455</v>
      </c>
      <c r="B3095" s="185" t="s">
        <v>3506</v>
      </c>
      <c r="C3095" s="167" t="s">
        <v>3512</v>
      </c>
      <c r="D3095" s="186">
        <v>0</v>
      </c>
      <c r="E3095" s="186">
        <v>0.75</v>
      </c>
      <c r="F3095" s="186" t="s">
        <v>160</v>
      </c>
      <c r="G3095" s="186" t="s">
        <v>160</v>
      </c>
      <c r="H3095" s="186" t="s">
        <v>160</v>
      </c>
      <c r="I3095" s="186" t="s">
        <v>160</v>
      </c>
      <c r="J3095" s="186" t="s">
        <v>160</v>
      </c>
      <c r="K3095" s="186" t="s">
        <v>160</v>
      </c>
      <c r="L3095" s="171">
        <v>0.3363</v>
      </c>
      <c r="M3095" s="172">
        <v>635</v>
      </c>
      <c r="N3095" s="173">
        <v>106.1</v>
      </c>
      <c r="O3095" s="173">
        <v>25.17</v>
      </c>
      <c r="Q3095" s="175">
        <v>16.47</v>
      </c>
      <c r="S3095" s="174">
        <f t="shared" si="96"/>
        <v>1.036168</v>
      </c>
      <c r="T3095" s="177">
        <f t="shared" si="97"/>
        <v>-1</v>
      </c>
      <c r="U3095" s="203">
        <v>2.25</v>
      </c>
      <c r="V3095" s="203">
        <v>2.74</v>
      </c>
      <c r="W3095" s="203">
        <v>3.45</v>
      </c>
      <c r="X3095" s="203">
        <v>4.34</v>
      </c>
      <c r="Y3095" s="203">
        <v>4.43</v>
      </c>
      <c r="Z3095" s="203">
        <v>4.32</v>
      </c>
      <c r="AA3095" s="203">
        <v>4.54</v>
      </c>
      <c r="AB3095" s="203">
        <v>4.47</v>
      </c>
      <c r="AC3095" s="203">
        <v>3.94</v>
      </c>
      <c r="AD3095" s="203">
        <v>2.97</v>
      </c>
      <c r="AE3095" s="203">
        <v>2.71</v>
      </c>
      <c r="AF3095" s="203">
        <v>2.38</v>
      </c>
      <c r="AG3095" s="179">
        <v>2.29332502065302</v>
      </c>
      <c r="AH3095" s="179">
        <v>2.79276024737301</v>
      </c>
      <c r="AI3095" s="179">
        <v>3.51643169833463</v>
      </c>
      <c r="AJ3095" s="179">
        <v>4.4235691509485</v>
      </c>
      <c r="AK3095" s="179">
        <v>4.51530215177462</v>
      </c>
      <c r="AL3095" s="179">
        <v>4.4031840396538</v>
      </c>
      <c r="AM3095" s="179">
        <v>4.62742026389543</v>
      </c>
      <c r="AN3095" s="179">
        <v>4.556072374364</v>
      </c>
      <c r="AO3095" s="179">
        <v>4.01586692505462</v>
      </c>
      <c r="AP3095" s="179">
        <v>3.02718902726199</v>
      </c>
      <c r="AQ3095" s="179">
        <v>2.76218258043097</v>
      </c>
      <c r="AR3095" s="179">
        <v>2.42582824406853</v>
      </c>
      <c r="AS3095" s="177">
        <v>0.8</v>
      </c>
      <c r="AT3095" s="180">
        <v>1.23130902071268</v>
      </c>
      <c r="AU3095" s="181">
        <v>3088</v>
      </c>
    </row>
    <row r="3096" customHeight="1" spans="1:47">
      <c r="A3096" s="184" t="s">
        <v>3455</v>
      </c>
      <c r="B3096" s="185" t="s">
        <v>3506</v>
      </c>
      <c r="C3096" s="167" t="s">
        <v>3513</v>
      </c>
      <c r="D3096" s="186">
        <v>0</v>
      </c>
      <c r="E3096" s="186">
        <v>0.75</v>
      </c>
      <c r="F3096" s="186" t="s">
        <v>160</v>
      </c>
      <c r="G3096" s="186" t="s">
        <v>160</v>
      </c>
      <c r="H3096" s="186" t="s">
        <v>160</v>
      </c>
      <c r="I3096" s="186" t="s">
        <v>160</v>
      </c>
      <c r="J3096" s="186" t="s">
        <v>160</v>
      </c>
      <c r="K3096" s="186" t="s">
        <v>160</v>
      </c>
      <c r="L3096" s="171">
        <v>0.3363</v>
      </c>
      <c r="M3096" s="172">
        <v>582</v>
      </c>
      <c r="N3096" s="173">
        <v>105.82</v>
      </c>
      <c r="O3096" s="173">
        <v>24.98</v>
      </c>
      <c r="Q3096" s="175">
        <v>18.98</v>
      </c>
      <c r="S3096" s="174">
        <f t="shared" si="96"/>
        <v>1.147952</v>
      </c>
      <c r="T3096" s="177">
        <f t="shared" si="97"/>
        <v>-1</v>
      </c>
      <c r="U3096" s="203">
        <v>2.7</v>
      </c>
      <c r="V3096" s="203">
        <v>3.31</v>
      </c>
      <c r="W3096" s="203">
        <v>4.21</v>
      </c>
      <c r="X3096" s="203">
        <v>5.01</v>
      </c>
      <c r="Y3096" s="203">
        <v>4.82</v>
      </c>
      <c r="Z3096" s="203">
        <v>4.62</v>
      </c>
      <c r="AA3096" s="203">
        <v>4.69</v>
      </c>
      <c r="AB3096" s="203">
        <v>4.56</v>
      </c>
      <c r="AC3096" s="203">
        <v>4.08</v>
      </c>
      <c r="AD3096" s="203">
        <v>3.29</v>
      </c>
      <c r="AE3096" s="203">
        <v>3.07</v>
      </c>
      <c r="AF3096" s="203">
        <v>2.79</v>
      </c>
      <c r="AG3096" s="179">
        <v>2.7796486264234</v>
      </c>
      <c r="AH3096" s="179">
        <v>3.40764331609684</v>
      </c>
      <c r="AI3096" s="179">
        <v>4.33419285823798</v>
      </c>
      <c r="AJ3096" s="179">
        <v>5.15779245125232</v>
      </c>
      <c r="AK3096" s="179">
        <v>4.96218754791141</v>
      </c>
      <c r="AL3096" s="179">
        <v>4.75628764965783</v>
      </c>
      <c r="AM3096" s="179">
        <v>4.82835261404658</v>
      </c>
      <c r="AN3096" s="179">
        <v>4.69451768018175</v>
      </c>
      <c r="AO3096" s="179">
        <v>4.20035792437314</v>
      </c>
      <c r="AP3096" s="179">
        <v>3.38705332627148</v>
      </c>
      <c r="AQ3096" s="179">
        <v>3.16056343819254</v>
      </c>
      <c r="AR3096" s="179">
        <v>2.87230358063752</v>
      </c>
      <c r="AS3096" s="177">
        <v>0.8</v>
      </c>
      <c r="AT3096" s="180">
        <v>1.23024599572181</v>
      </c>
      <c r="AU3096" s="181">
        <v>3089</v>
      </c>
    </row>
    <row r="3097" customHeight="1" spans="1:47">
      <c r="A3097" s="184" t="s">
        <v>3455</v>
      </c>
      <c r="B3097" s="185" t="s">
        <v>3506</v>
      </c>
      <c r="C3097" s="167" t="s">
        <v>3514</v>
      </c>
      <c r="D3097" s="186">
        <v>0</v>
      </c>
      <c r="E3097" s="186">
        <v>0.75</v>
      </c>
      <c r="F3097" s="186" t="s">
        <v>160</v>
      </c>
      <c r="G3097" s="186" t="s">
        <v>160</v>
      </c>
      <c r="H3097" s="186" t="s">
        <v>160</v>
      </c>
      <c r="I3097" s="186" t="s">
        <v>160</v>
      </c>
      <c r="J3097" s="186" t="s">
        <v>160</v>
      </c>
      <c r="K3097" s="186" t="s">
        <v>160</v>
      </c>
      <c r="L3097" s="171">
        <v>0.3363</v>
      </c>
      <c r="M3097" s="172">
        <v>1352</v>
      </c>
      <c r="N3097" s="173">
        <v>105.47</v>
      </c>
      <c r="O3097" s="173">
        <v>25.12</v>
      </c>
      <c r="Q3097" s="175">
        <v>17.82</v>
      </c>
      <c r="S3097" s="174">
        <f t="shared" si="96"/>
        <v>1.08696</v>
      </c>
      <c r="T3097" s="177">
        <f t="shared" si="97"/>
        <v>-1</v>
      </c>
      <c r="U3097" s="203">
        <v>2.55</v>
      </c>
      <c r="V3097" s="203">
        <v>3.18</v>
      </c>
      <c r="W3097" s="203">
        <v>3.96</v>
      </c>
      <c r="X3097" s="203">
        <v>4.84</v>
      </c>
      <c r="Y3097" s="203">
        <v>4.58</v>
      </c>
      <c r="Z3097" s="203">
        <v>4.41</v>
      </c>
      <c r="AA3097" s="203">
        <v>4.53</v>
      </c>
      <c r="AB3097" s="203">
        <v>4.46</v>
      </c>
      <c r="AC3097" s="203">
        <v>3.86</v>
      </c>
      <c r="AD3097" s="203">
        <v>2.94</v>
      </c>
      <c r="AE3097" s="203">
        <v>2.8</v>
      </c>
      <c r="AF3097" s="203">
        <v>2.54</v>
      </c>
      <c r="AG3097" s="179">
        <v>2.61264738352837</v>
      </c>
      <c r="AH3097" s="179">
        <v>3.25812497240009</v>
      </c>
      <c r="AI3097" s="179">
        <v>4.05728770147936</v>
      </c>
      <c r="AJ3097" s="179">
        <v>4.95890719069699</v>
      </c>
      <c r="AK3097" s="179">
        <v>4.69251961433723</v>
      </c>
      <c r="AL3097" s="179">
        <v>4.51834312210201</v>
      </c>
      <c r="AM3097" s="179">
        <v>4.64129123426805</v>
      </c>
      <c r="AN3097" s="179">
        <v>4.56957150217119</v>
      </c>
      <c r="AO3097" s="179">
        <v>3.95483094134099</v>
      </c>
      <c r="AP3097" s="179">
        <v>3.01222874806801</v>
      </c>
      <c r="AQ3097" s="179">
        <v>2.86878928387429</v>
      </c>
      <c r="AR3097" s="179">
        <v>2.60240170751454</v>
      </c>
      <c r="AS3097" s="177">
        <v>0.8</v>
      </c>
      <c r="AT3097" s="180">
        <v>1.23024599572181</v>
      </c>
      <c r="AU3097" s="181">
        <v>3090</v>
      </c>
    </row>
    <row r="3098" customHeight="1" spans="1:47">
      <c r="A3098" s="184" t="s">
        <v>3455</v>
      </c>
      <c r="B3098" s="185" t="s">
        <v>3515</v>
      </c>
      <c r="C3098" s="167" t="s">
        <v>3516</v>
      </c>
      <c r="D3098" s="186">
        <v>0</v>
      </c>
      <c r="E3098" s="186">
        <v>0.75</v>
      </c>
      <c r="F3098" s="186" t="s">
        <v>160</v>
      </c>
      <c r="G3098" s="186" t="s">
        <v>160</v>
      </c>
      <c r="H3098" s="186" t="s">
        <v>160</v>
      </c>
      <c r="I3098" s="186" t="s">
        <v>160</v>
      </c>
      <c r="J3098" s="186" t="s">
        <v>160</v>
      </c>
      <c r="K3098" s="186" t="s">
        <v>160</v>
      </c>
      <c r="L3098" s="171">
        <v>0.3363</v>
      </c>
      <c r="M3098" s="172">
        <v>257</v>
      </c>
      <c r="N3098" s="173">
        <v>109.18</v>
      </c>
      <c r="O3098" s="173">
        <v>27.72</v>
      </c>
      <c r="Q3098" s="175">
        <v>24.52</v>
      </c>
      <c r="S3098" s="174">
        <f t="shared" si="96"/>
        <v>0.88692</v>
      </c>
      <c r="T3098" s="177">
        <f t="shared" si="97"/>
        <v>-1</v>
      </c>
      <c r="U3098" s="203">
        <v>1.78</v>
      </c>
      <c r="V3098" s="203">
        <v>1.96</v>
      </c>
      <c r="W3098" s="203">
        <v>2.51</v>
      </c>
      <c r="X3098" s="203">
        <v>3.13</v>
      </c>
      <c r="Y3098" s="203">
        <v>3.56</v>
      </c>
      <c r="Z3098" s="203">
        <v>3.72</v>
      </c>
      <c r="AA3098" s="203">
        <v>4.49</v>
      </c>
      <c r="AB3098" s="203">
        <v>4.3</v>
      </c>
      <c r="AC3098" s="203">
        <v>3.65</v>
      </c>
      <c r="AD3098" s="203">
        <v>2.75</v>
      </c>
      <c r="AE3098" s="203">
        <v>2.44</v>
      </c>
      <c r="AF3098" s="203">
        <v>2.08</v>
      </c>
      <c r="AG3098" s="179">
        <v>1.88192071438236</v>
      </c>
      <c r="AH3098" s="179">
        <v>2.0722273034772</v>
      </c>
      <c r="AI3098" s="179">
        <v>2.65371965904478</v>
      </c>
      <c r="AJ3098" s="179">
        <v>3.30922013259369</v>
      </c>
      <c r="AK3098" s="179">
        <v>3.76384142876471</v>
      </c>
      <c r="AL3098" s="179">
        <v>3.93300284129347</v>
      </c>
      <c r="AM3098" s="179">
        <v>4.74709213908808</v>
      </c>
      <c r="AN3098" s="179">
        <v>4.54621296171019</v>
      </c>
      <c r="AO3098" s="179">
        <v>3.85899472331214</v>
      </c>
      <c r="AP3098" s="179">
        <v>2.90746177783791</v>
      </c>
      <c r="AQ3098" s="179">
        <v>2.57971154106346</v>
      </c>
      <c r="AR3098" s="179">
        <v>2.19909836287377</v>
      </c>
      <c r="AS3098" s="177">
        <v>0.8</v>
      </c>
      <c r="AT3098" s="180">
        <v>1.23205248604372</v>
      </c>
      <c r="AU3098" s="181">
        <v>3091</v>
      </c>
    </row>
    <row r="3099" customHeight="1" spans="1:47">
      <c r="A3099" s="184" t="s">
        <v>3455</v>
      </c>
      <c r="B3099" s="185" t="s">
        <v>3515</v>
      </c>
      <c r="C3099" s="167" t="s">
        <v>3517</v>
      </c>
      <c r="D3099" s="186">
        <v>0</v>
      </c>
      <c r="E3099" s="186">
        <v>0.75</v>
      </c>
      <c r="F3099" s="186" t="s">
        <v>160</v>
      </c>
      <c r="G3099" s="186" t="s">
        <v>160</v>
      </c>
      <c r="H3099" s="186" t="s">
        <v>160</v>
      </c>
      <c r="I3099" s="186" t="s">
        <v>160</v>
      </c>
      <c r="J3099" s="186" t="s">
        <v>160</v>
      </c>
      <c r="K3099" s="186" t="s">
        <v>160</v>
      </c>
      <c r="L3099" s="171">
        <v>0.3363</v>
      </c>
      <c r="M3099" s="172">
        <v>368</v>
      </c>
      <c r="N3099" s="173">
        <v>108.85</v>
      </c>
      <c r="O3099" s="173">
        <v>27.7</v>
      </c>
      <c r="Q3099" s="175">
        <v>23.8</v>
      </c>
      <c r="S3099" s="174">
        <f t="shared" si="96"/>
        <v>0.891432</v>
      </c>
      <c r="T3099" s="177">
        <f t="shared" si="97"/>
        <v>-1</v>
      </c>
      <c r="U3099" s="203">
        <v>1.77</v>
      </c>
      <c r="V3099" s="203">
        <v>2.04</v>
      </c>
      <c r="W3099" s="203">
        <v>2.67</v>
      </c>
      <c r="X3099" s="203">
        <v>3.23</v>
      </c>
      <c r="Y3099" s="203">
        <v>3.67</v>
      </c>
      <c r="Z3099" s="203">
        <v>3.8</v>
      </c>
      <c r="AA3099" s="203">
        <v>4.51</v>
      </c>
      <c r="AB3099" s="203">
        <v>4.37</v>
      </c>
      <c r="AC3099" s="203">
        <v>3.61</v>
      </c>
      <c r="AD3099" s="203">
        <v>2.61</v>
      </c>
      <c r="AE3099" s="203">
        <v>2.31</v>
      </c>
      <c r="AF3099" s="203">
        <v>1.97</v>
      </c>
      <c r="AG3099" s="179">
        <v>1.86505317287241</v>
      </c>
      <c r="AH3099" s="179">
        <v>2.14955280941227</v>
      </c>
      <c r="AI3099" s="179">
        <v>2.81338529467194</v>
      </c>
      <c r="AJ3099" s="179">
        <v>3.40345861490276</v>
      </c>
      <c r="AK3099" s="179">
        <v>3.86708765222698</v>
      </c>
      <c r="AL3099" s="179">
        <v>4.00406895870913</v>
      </c>
      <c r="AM3099" s="179">
        <v>4.75219763257321</v>
      </c>
      <c r="AN3099" s="179">
        <v>4.6046793025155</v>
      </c>
      <c r="AO3099" s="179">
        <v>3.80386551077368</v>
      </c>
      <c r="AP3099" s="179">
        <v>2.75016315321864</v>
      </c>
      <c r="AQ3099" s="179">
        <v>2.43405244595213</v>
      </c>
      <c r="AR3099" s="179">
        <v>2.07579364438342</v>
      </c>
      <c r="AS3099" s="177">
        <v>0.8</v>
      </c>
      <c r="AT3099" s="180">
        <v>1.23149162623259</v>
      </c>
      <c r="AU3099" s="181">
        <v>3092</v>
      </c>
    </row>
    <row r="3100" customHeight="1" spans="1:47">
      <c r="A3100" s="184" t="s">
        <v>3455</v>
      </c>
      <c r="B3100" s="185" t="s">
        <v>3515</v>
      </c>
      <c r="C3100" s="167" t="s">
        <v>3518</v>
      </c>
      <c r="D3100" s="186">
        <v>0</v>
      </c>
      <c r="E3100" s="186">
        <v>0.75</v>
      </c>
      <c r="F3100" s="186" t="s">
        <v>160</v>
      </c>
      <c r="G3100" s="186" t="s">
        <v>160</v>
      </c>
      <c r="H3100" s="186" t="s">
        <v>160</v>
      </c>
      <c r="I3100" s="186" t="s">
        <v>160</v>
      </c>
      <c r="J3100" s="186" t="s">
        <v>160</v>
      </c>
      <c r="K3100" s="186" t="s">
        <v>160</v>
      </c>
      <c r="L3100" s="171">
        <v>0.3363</v>
      </c>
      <c r="M3100" s="172">
        <v>359</v>
      </c>
      <c r="N3100" s="173">
        <v>108.92</v>
      </c>
      <c r="O3100" s="173">
        <v>27.23</v>
      </c>
      <c r="Q3100" s="175">
        <v>23.23</v>
      </c>
      <c r="S3100" s="174">
        <f t="shared" si="96"/>
        <v>0.891432</v>
      </c>
      <c r="T3100" s="177">
        <f t="shared" si="97"/>
        <v>-1</v>
      </c>
      <c r="U3100" s="203">
        <v>1.77</v>
      </c>
      <c r="V3100" s="203">
        <v>2.04</v>
      </c>
      <c r="W3100" s="203">
        <v>2.67</v>
      </c>
      <c r="X3100" s="203">
        <v>3.23</v>
      </c>
      <c r="Y3100" s="203">
        <v>3.67</v>
      </c>
      <c r="Z3100" s="203">
        <v>3.8</v>
      </c>
      <c r="AA3100" s="203">
        <v>4.51</v>
      </c>
      <c r="AB3100" s="203">
        <v>4.37</v>
      </c>
      <c r="AC3100" s="203">
        <v>3.61</v>
      </c>
      <c r="AD3100" s="203">
        <v>2.61</v>
      </c>
      <c r="AE3100" s="203">
        <v>2.31</v>
      </c>
      <c r="AF3100" s="203">
        <v>1.97</v>
      </c>
      <c r="AG3100" s="179">
        <v>1.85939827154511</v>
      </c>
      <c r="AH3100" s="179">
        <v>2.14303529601809</v>
      </c>
      <c r="AI3100" s="179">
        <v>2.80485501978839</v>
      </c>
      <c r="AJ3100" s="179">
        <v>3.39313921869531</v>
      </c>
      <c r="AK3100" s="179">
        <v>3.85536251783647</v>
      </c>
      <c r="AL3100" s="179">
        <v>3.99192849258272</v>
      </c>
      <c r="AM3100" s="179">
        <v>4.73778881619686</v>
      </c>
      <c r="AN3100" s="179">
        <v>4.59071776647013</v>
      </c>
      <c r="AO3100" s="179">
        <v>3.79233206795358</v>
      </c>
      <c r="AP3100" s="179">
        <v>2.7418245699055</v>
      </c>
      <c r="AQ3100" s="179">
        <v>2.42667232049107</v>
      </c>
      <c r="AR3100" s="179">
        <v>2.06949977115473</v>
      </c>
      <c r="AS3100" s="177">
        <v>0.8</v>
      </c>
      <c r="AT3100" s="180">
        <v>1.23281551625189</v>
      </c>
      <c r="AU3100" s="181">
        <v>3093</v>
      </c>
    </row>
    <row r="3101" customHeight="1" spans="1:47">
      <c r="A3101" s="184" t="s">
        <v>3455</v>
      </c>
      <c r="B3101" s="185" t="s">
        <v>3515</v>
      </c>
      <c r="C3101" s="167" t="s">
        <v>3519</v>
      </c>
      <c r="D3101" s="186">
        <v>0</v>
      </c>
      <c r="E3101" s="186">
        <v>0.75</v>
      </c>
      <c r="F3101" s="186" t="s">
        <v>160</v>
      </c>
      <c r="G3101" s="186" t="s">
        <v>160</v>
      </c>
      <c r="H3101" s="186" t="s">
        <v>160</v>
      </c>
      <c r="I3101" s="186" t="s">
        <v>160</v>
      </c>
      <c r="J3101" s="186" t="s">
        <v>160</v>
      </c>
      <c r="K3101" s="186" t="s">
        <v>160</v>
      </c>
      <c r="L3101" s="171">
        <v>0.3363</v>
      </c>
      <c r="M3101" s="172">
        <v>510</v>
      </c>
      <c r="N3101" s="173">
        <v>108.23</v>
      </c>
      <c r="O3101" s="173">
        <v>27.52</v>
      </c>
      <c r="Q3101" s="175">
        <v>23.62</v>
      </c>
      <c r="S3101" s="174">
        <f t="shared" si="96"/>
        <v>0.891432</v>
      </c>
      <c r="T3101" s="177">
        <f t="shared" si="97"/>
        <v>-1</v>
      </c>
      <c r="U3101" s="203">
        <v>1.77</v>
      </c>
      <c r="V3101" s="203">
        <v>2.04</v>
      </c>
      <c r="W3101" s="203">
        <v>2.67</v>
      </c>
      <c r="X3101" s="203">
        <v>3.23</v>
      </c>
      <c r="Y3101" s="203">
        <v>3.67</v>
      </c>
      <c r="Z3101" s="203">
        <v>3.8</v>
      </c>
      <c r="AA3101" s="203">
        <v>4.51</v>
      </c>
      <c r="AB3101" s="203">
        <v>4.37</v>
      </c>
      <c r="AC3101" s="203">
        <v>3.61</v>
      </c>
      <c r="AD3101" s="203">
        <v>2.61</v>
      </c>
      <c r="AE3101" s="203">
        <v>2.31</v>
      </c>
      <c r="AF3101" s="203">
        <v>1.97</v>
      </c>
      <c r="AG3101" s="179">
        <v>1.86268637428318</v>
      </c>
      <c r="AH3101" s="179">
        <v>2.1468249737501</v>
      </c>
      <c r="AI3101" s="179">
        <v>2.80981503917293</v>
      </c>
      <c r="AJ3101" s="179">
        <v>3.39913954177099</v>
      </c>
      <c r="AK3101" s="179">
        <v>3.86218022238376</v>
      </c>
      <c r="AL3101" s="179">
        <v>3.99898769620117</v>
      </c>
      <c r="AM3101" s="179">
        <v>4.74616697628086</v>
      </c>
      <c r="AN3101" s="179">
        <v>4.59883585063134</v>
      </c>
      <c r="AO3101" s="179">
        <v>3.79903831139111</v>
      </c>
      <c r="AP3101" s="179">
        <v>2.74667312818028</v>
      </c>
      <c r="AQ3101" s="179">
        <v>2.43096357321703</v>
      </c>
      <c r="AR3101" s="179">
        <v>2.07315941092534</v>
      </c>
      <c r="AS3101" s="177">
        <v>0.8</v>
      </c>
      <c r="AT3101" s="180">
        <v>1.21659258497983</v>
      </c>
      <c r="AU3101" s="181">
        <v>3094</v>
      </c>
    </row>
    <row r="3102" customHeight="1" spans="1:47">
      <c r="A3102" s="184" t="s">
        <v>3455</v>
      </c>
      <c r="B3102" s="185" t="s">
        <v>3515</v>
      </c>
      <c r="C3102" s="167" t="s">
        <v>3520</v>
      </c>
      <c r="D3102" s="186">
        <v>0</v>
      </c>
      <c r="E3102" s="186">
        <v>0.75</v>
      </c>
      <c r="F3102" s="186" t="s">
        <v>160</v>
      </c>
      <c r="G3102" s="186" t="s">
        <v>160</v>
      </c>
      <c r="H3102" s="186" t="s">
        <v>160</v>
      </c>
      <c r="I3102" s="186" t="s">
        <v>160</v>
      </c>
      <c r="J3102" s="186" t="s">
        <v>160</v>
      </c>
      <c r="K3102" s="186" t="s">
        <v>160</v>
      </c>
      <c r="L3102" s="171">
        <v>0.3363</v>
      </c>
      <c r="M3102" s="172">
        <v>361</v>
      </c>
      <c r="N3102" s="173">
        <v>108.25</v>
      </c>
      <c r="O3102" s="173">
        <v>27.93</v>
      </c>
      <c r="Q3102" s="175">
        <v>24.03</v>
      </c>
      <c r="S3102" s="174">
        <f t="shared" si="96"/>
        <v>0.891432</v>
      </c>
      <c r="T3102" s="177">
        <f t="shared" si="97"/>
        <v>-1</v>
      </c>
      <c r="U3102" s="203">
        <v>1.77</v>
      </c>
      <c r="V3102" s="203">
        <v>2.04</v>
      </c>
      <c r="W3102" s="203">
        <v>2.67</v>
      </c>
      <c r="X3102" s="203">
        <v>3.23</v>
      </c>
      <c r="Y3102" s="203">
        <v>3.67</v>
      </c>
      <c r="Z3102" s="203">
        <v>3.8</v>
      </c>
      <c r="AA3102" s="203">
        <v>4.51</v>
      </c>
      <c r="AB3102" s="203">
        <v>4.37</v>
      </c>
      <c r="AC3102" s="203">
        <v>3.61</v>
      </c>
      <c r="AD3102" s="203">
        <v>2.61</v>
      </c>
      <c r="AE3102" s="203">
        <v>2.31</v>
      </c>
      <c r="AF3102" s="203">
        <v>1.97</v>
      </c>
      <c r="AG3102" s="179">
        <v>1.86748350967881</v>
      </c>
      <c r="AH3102" s="179">
        <v>2.15235387556202</v>
      </c>
      <c r="AI3102" s="179">
        <v>2.81705139595617</v>
      </c>
      <c r="AJ3102" s="179">
        <v>3.40789363630653</v>
      </c>
      <c r="AK3102" s="179">
        <v>3.87212682515324</v>
      </c>
      <c r="AL3102" s="179">
        <v>4.00928663094886</v>
      </c>
      <c r="AM3102" s="179">
        <v>4.75839018567877</v>
      </c>
      <c r="AN3102" s="179">
        <v>4.61067962559118</v>
      </c>
      <c r="AO3102" s="179">
        <v>3.80882229940141</v>
      </c>
      <c r="AP3102" s="179">
        <v>2.75374687020434</v>
      </c>
      <c r="AQ3102" s="179">
        <v>2.43722424144523</v>
      </c>
      <c r="AR3102" s="179">
        <v>2.07849859551822</v>
      </c>
      <c r="AS3102" s="177">
        <v>0.8</v>
      </c>
      <c r="AT3102" s="180">
        <v>1.23495460948505</v>
      </c>
      <c r="AU3102" s="181">
        <v>3095</v>
      </c>
    </row>
    <row r="3103" customHeight="1" spans="1:47">
      <c r="A3103" s="184" t="s">
        <v>3455</v>
      </c>
      <c r="B3103" s="185" t="s">
        <v>3515</v>
      </c>
      <c r="C3103" s="167" t="s">
        <v>3521</v>
      </c>
      <c r="D3103" s="186">
        <v>0</v>
      </c>
      <c r="E3103" s="186">
        <v>0.75</v>
      </c>
      <c r="F3103" s="186" t="s">
        <v>160</v>
      </c>
      <c r="G3103" s="186" t="s">
        <v>160</v>
      </c>
      <c r="H3103" s="186" t="s">
        <v>160</v>
      </c>
      <c r="I3103" s="186" t="s">
        <v>160</v>
      </c>
      <c r="J3103" s="186" t="s">
        <v>160</v>
      </c>
      <c r="K3103" s="186" t="s">
        <v>160</v>
      </c>
      <c r="L3103" s="171">
        <v>0.3363</v>
      </c>
      <c r="M3103" s="172">
        <v>466</v>
      </c>
      <c r="N3103" s="173">
        <v>108.4</v>
      </c>
      <c r="O3103" s="173">
        <v>28</v>
      </c>
      <c r="Q3103" s="175">
        <v>24</v>
      </c>
      <c r="S3103" s="174">
        <f t="shared" si="96"/>
        <v>0.857152</v>
      </c>
      <c r="T3103" s="177">
        <f t="shared" si="97"/>
        <v>-1</v>
      </c>
      <c r="U3103" s="203">
        <v>1.79</v>
      </c>
      <c r="V3103" s="203">
        <v>1.98</v>
      </c>
      <c r="W3103" s="203">
        <v>2.59</v>
      </c>
      <c r="X3103" s="203">
        <v>3.13</v>
      </c>
      <c r="Y3103" s="203">
        <v>3.59</v>
      </c>
      <c r="Z3103" s="203">
        <v>3.64</v>
      </c>
      <c r="AA3103" s="203">
        <v>4.32</v>
      </c>
      <c r="AB3103" s="203">
        <v>4.25</v>
      </c>
      <c r="AC3103" s="203">
        <v>3.37</v>
      </c>
      <c r="AD3103" s="203">
        <v>2.46</v>
      </c>
      <c r="AE3103" s="203">
        <v>2.13</v>
      </c>
      <c r="AF3103" s="203">
        <v>1.9</v>
      </c>
      <c r="AG3103" s="179">
        <v>1.88671386171881</v>
      </c>
      <c r="AH3103" s="179">
        <v>2.08697957888449</v>
      </c>
      <c r="AI3103" s="179">
        <v>2.72993793399537</v>
      </c>
      <c r="AJ3103" s="179">
        <v>3.29911418278205</v>
      </c>
      <c r="AK3103" s="179">
        <v>3.78396802434107</v>
      </c>
      <c r="AL3103" s="179">
        <v>3.83666952885836</v>
      </c>
      <c r="AM3103" s="179">
        <v>4.55340999029344</v>
      </c>
      <c r="AN3103" s="179">
        <v>4.47962788396924</v>
      </c>
      <c r="AO3103" s="179">
        <v>3.55208140446502</v>
      </c>
      <c r="AP3103" s="179">
        <v>2.59291402225043</v>
      </c>
      <c r="AQ3103" s="179">
        <v>2.24508409243635</v>
      </c>
      <c r="AR3103" s="179">
        <v>2.00265717165684</v>
      </c>
      <c r="AS3103" s="177">
        <v>0.8</v>
      </c>
      <c r="AT3103" s="180">
        <v>1.23093728804716</v>
      </c>
      <c r="AU3103" s="181">
        <v>3096</v>
      </c>
    </row>
    <row r="3104" customHeight="1" spans="1:47">
      <c r="A3104" s="184" t="s">
        <v>3455</v>
      </c>
      <c r="B3104" s="185" t="s">
        <v>3515</v>
      </c>
      <c r="C3104" s="167" t="s">
        <v>3522</v>
      </c>
      <c r="D3104" s="186">
        <v>0</v>
      </c>
      <c r="E3104" s="186">
        <v>0.75</v>
      </c>
      <c r="F3104" s="186" t="s">
        <v>160</v>
      </c>
      <c r="G3104" s="186" t="s">
        <v>160</v>
      </c>
      <c r="H3104" s="186" t="s">
        <v>160</v>
      </c>
      <c r="I3104" s="186" t="s">
        <v>160</v>
      </c>
      <c r="J3104" s="186" t="s">
        <v>160</v>
      </c>
      <c r="K3104" s="186" t="s">
        <v>160</v>
      </c>
      <c r="L3104" s="171">
        <v>0.3363</v>
      </c>
      <c r="M3104" s="172">
        <v>596</v>
      </c>
      <c r="N3104" s="173">
        <v>108.12</v>
      </c>
      <c r="O3104" s="173">
        <v>28.27</v>
      </c>
      <c r="Q3104" s="175">
        <v>24.27</v>
      </c>
      <c r="S3104" s="174">
        <f t="shared" si="96"/>
        <v>0.857152</v>
      </c>
      <c r="T3104" s="177">
        <f t="shared" si="97"/>
        <v>-1</v>
      </c>
      <c r="U3104" s="203">
        <v>1.79</v>
      </c>
      <c r="V3104" s="203">
        <v>1.98</v>
      </c>
      <c r="W3104" s="203">
        <v>2.59</v>
      </c>
      <c r="X3104" s="203">
        <v>3.13</v>
      </c>
      <c r="Y3104" s="203">
        <v>3.59</v>
      </c>
      <c r="Z3104" s="203">
        <v>3.64</v>
      </c>
      <c r="AA3104" s="203">
        <v>4.32</v>
      </c>
      <c r="AB3104" s="203">
        <v>4.25</v>
      </c>
      <c r="AC3104" s="203">
        <v>3.37</v>
      </c>
      <c r="AD3104" s="203">
        <v>2.46</v>
      </c>
      <c r="AE3104" s="203">
        <v>2.13</v>
      </c>
      <c r="AF3104" s="203">
        <v>1.9</v>
      </c>
      <c r="AG3104" s="179">
        <v>1.88998833345778</v>
      </c>
      <c r="AH3104" s="179">
        <v>2.09060162024938</v>
      </c>
      <c r="AI3104" s="179">
        <v>2.73467585679086</v>
      </c>
      <c r="AJ3104" s="179">
        <v>3.30483993504069</v>
      </c>
      <c r="AK3104" s="179">
        <v>3.79053526095722</v>
      </c>
      <c r="AL3104" s="179">
        <v>3.84332823116553</v>
      </c>
      <c r="AM3104" s="179">
        <v>4.56131262599866</v>
      </c>
      <c r="AN3104" s="179">
        <v>4.48740246770701</v>
      </c>
      <c r="AO3104" s="179">
        <v>3.55824619204062</v>
      </c>
      <c r="AP3104" s="179">
        <v>2.59741413424923</v>
      </c>
      <c r="AQ3104" s="179">
        <v>2.24898053087434</v>
      </c>
      <c r="AR3104" s="179">
        <v>2.00613286791607</v>
      </c>
      <c r="AS3104" s="177">
        <v>0.8</v>
      </c>
      <c r="AT3104" s="180">
        <v>1.20236354942277</v>
      </c>
      <c r="AU3104" s="181">
        <v>3097</v>
      </c>
    </row>
    <row r="3105" customHeight="1" spans="1:47">
      <c r="A3105" s="184" t="s">
        <v>3455</v>
      </c>
      <c r="B3105" s="185" t="s">
        <v>3515</v>
      </c>
      <c r="C3105" s="167" t="s">
        <v>3523</v>
      </c>
      <c r="D3105" s="186">
        <v>0</v>
      </c>
      <c r="E3105" s="186">
        <v>0.75</v>
      </c>
      <c r="F3105" s="186" t="s">
        <v>160</v>
      </c>
      <c r="G3105" s="186" t="s">
        <v>160</v>
      </c>
      <c r="H3105" s="186" t="s">
        <v>160</v>
      </c>
      <c r="I3105" s="186" t="s">
        <v>160</v>
      </c>
      <c r="J3105" s="186" t="s">
        <v>160</v>
      </c>
      <c r="K3105" s="186" t="s">
        <v>160</v>
      </c>
      <c r="L3105" s="171">
        <v>0.3363</v>
      </c>
      <c r="M3105" s="172">
        <v>467</v>
      </c>
      <c r="N3105" s="173">
        <v>108.5</v>
      </c>
      <c r="O3105" s="173">
        <v>28.57</v>
      </c>
      <c r="Q3105" s="175">
        <v>24.67</v>
      </c>
      <c r="S3105" s="174">
        <f t="shared" si="96"/>
        <v>0.857152</v>
      </c>
      <c r="T3105" s="177">
        <f t="shared" si="97"/>
        <v>-1</v>
      </c>
      <c r="U3105" s="203">
        <v>1.79</v>
      </c>
      <c r="V3105" s="203">
        <v>1.98</v>
      </c>
      <c r="W3105" s="203">
        <v>2.59</v>
      </c>
      <c r="X3105" s="203">
        <v>3.13</v>
      </c>
      <c r="Y3105" s="203">
        <v>3.59</v>
      </c>
      <c r="Z3105" s="203">
        <v>3.64</v>
      </c>
      <c r="AA3105" s="203">
        <v>4.32</v>
      </c>
      <c r="AB3105" s="203">
        <v>4.25</v>
      </c>
      <c r="AC3105" s="203">
        <v>3.37</v>
      </c>
      <c r="AD3105" s="203">
        <v>2.46</v>
      </c>
      <c r="AE3105" s="203">
        <v>2.13</v>
      </c>
      <c r="AF3105" s="203">
        <v>1.9</v>
      </c>
      <c r="AG3105" s="179">
        <v>1.89383082580452</v>
      </c>
      <c r="AH3105" s="179">
        <v>2.09485197491227</v>
      </c>
      <c r="AI3105" s="179">
        <v>2.74023566415291</v>
      </c>
      <c r="AJ3105" s="179">
        <v>3.31155893003808</v>
      </c>
      <c r="AK3105" s="179">
        <v>3.7982417120884</v>
      </c>
      <c r="AL3105" s="179">
        <v>3.85114201448518</v>
      </c>
      <c r="AM3105" s="179">
        <v>4.57058612708131</v>
      </c>
      <c r="AN3105" s="179">
        <v>4.49652570372583</v>
      </c>
      <c r="AO3105" s="179">
        <v>3.5654803815426</v>
      </c>
      <c r="AP3105" s="179">
        <v>2.6026948779213</v>
      </c>
      <c r="AQ3105" s="179">
        <v>2.25355288210259</v>
      </c>
      <c r="AR3105" s="179">
        <v>2.01021149107743</v>
      </c>
      <c r="AS3105" s="177">
        <v>0.8</v>
      </c>
      <c r="AT3105" s="180">
        <v>1.18786874562358</v>
      </c>
      <c r="AU3105" s="181">
        <v>3098</v>
      </c>
    </row>
    <row r="3106" customHeight="1" spans="1:47">
      <c r="A3106" s="184" t="s">
        <v>3455</v>
      </c>
      <c r="B3106" s="185" t="s">
        <v>3515</v>
      </c>
      <c r="C3106" s="167" t="s">
        <v>3524</v>
      </c>
      <c r="D3106" s="186">
        <v>0</v>
      </c>
      <c r="E3106" s="186">
        <v>0.75</v>
      </c>
      <c r="F3106" s="186" t="s">
        <v>160</v>
      </c>
      <c r="G3106" s="186" t="s">
        <v>160</v>
      </c>
      <c r="H3106" s="186" t="s">
        <v>160</v>
      </c>
      <c r="I3106" s="186" t="s">
        <v>160</v>
      </c>
      <c r="J3106" s="186" t="s">
        <v>160</v>
      </c>
      <c r="K3106" s="186" t="s">
        <v>160</v>
      </c>
      <c r="L3106" s="171">
        <v>0.3363</v>
      </c>
      <c r="M3106" s="172">
        <v>411</v>
      </c>
      <c r="N3106" s="173">
        <v>109.2</v>
      </c>
      <c r="O3106" s="173">
        <v>28.17</v>
      </c>
      <c r="Q3106" s="175">
        <v>24.87</v>
      </c>
      <c r="S3106" s="174">
        <f t="shared" si="96"/>
        <v>0.878184</v>
      </c>
      <c r="T3106" s="177">
        <f t="shared" si="97"/>
        <v>-1</v>
      </c>
      <c r="U3106" s="203">
        <v>1.85</v>
      </c>
      <c r="V3106" s="203">
        <v>1.99</v>
      </c>
      <c r="W3106" s="203">
        <v>2.56</v>
      </c>
      <c r="X3106" s="203">
        <v>3.14</v>
      </c>
      <c r="Y3106" s="203">
        <v>3.58</v>
      </c>
      <c r="Z3106" s="203">
        <v>3.68</v>
      </c>
      <c r="AA3106" s="203">
        <v>4.39</v>
      </c>
      <c r="AB3106" s="203">
        <v>4.32</v>
      </c>
      <c r="AC3106" s="203">
        <v>3.5</v>
      </c>
      <c r="AD3106" s="203">
        <v>2.66</v>
      </c>
      <c r="AE3106" s="203">
        <v>2.29</v>
      </c>
      <c r="AF3106" s="203">
        <v>2.05</v>
      </c>
      <c r="AG3106" s="179">
        <v>1.96030262450694</v>
      </c>
      <c r="AH3106" s="179">
        <v>2.1086498501453</v>
      </c>
      <c r="AI3106" s="179">
        <v>2.71263498310149</v>
      </c>
      <c r="AJ3106" s="179">
        <v>3.32721634646042</v>
      </c>
      <c r="AK3106" s="179">
        <v>3.79345048418099</v>
      </c>
      <c r="AL3106" s="179">
        <v>3.89941278820839</v>
      </c>
      <c r="AM3106" s="179">
        <v>4.65174514680295</v>
      </c>
      <c r="AN3106" s="179">
        <v>4.57757153398377</v>
      </c>
      <c r="AO3106" s="179">
        <v>3.70868064095907</v>
      </c>
      <c r="AP3106" s="179">
        <v>2.81859728712889</v>
      </c>
      <c r="AQ3106" s="179">
        <v>2.42653676222751</v>
      </c>
      <c r="AR3106" s="179">
        <v>2.17222723256174</v>
      </c>
      <c r="AS3106" s="177">
        <v>0.8</v>
      </c>
      <c r="AT3106" s="180">
        <v>1.20236354942277</v>
      </c>
      <c r="AU3106" s="181">
        <v>3099</v>
      </c>
    </row>
    <row r="3107" customHeight="1" spans="1:47">
      <c r="A3107" s="184" t="s">
        <v>3455</v>
      </c>
      <c r="B3107" s="185" t="s">
        <v>3515</v>
      </c>
      <c r="C3107" s="167" t="s">
        <v>3525</v>
      </c>
      <c r="D3107" s="186">
        <v>0</v>
      </c>
      <c r="E3107" s="186">
        <v>0.75</v>
      </c>
      <c r="F3107" s="186" t="s">
        <v>160</v>
      </c>
      <c r="G3107" s="186" t="s">
        <v>160</v>
      </c>
      <c r="H3107" s="186" t="s">
        <v>160</v>
      </c>
      <c r="I3107" s="186" t="s">
        <v>160</v>
      </c>
      <c r="J3107" s="186" t="s">
        <v>160</v>
      </c>
      <c r="K3107" s="186" t="s">
        <v>160</v>
      </c>
      <c r="L3107" s="171">
        <v>0.3363</v>
      </c>
      <c r="M3107" s="172">
        <v>911</v>
      </c>
      <c r="N3107" s="173">
        <v>109.2</v>
      </c>
      <c r="O3107" s="173">
        <v>27.52</v>
      </c>
      <c r="Q3107" s="175">
        <v>24.22</v>
      </c>
      <c r="S3107" s="174">
        <f t="shared" si="96"/>
        <v>0.88692</v>
      </c>
      <c r="T3107" s="177">
        <f t="shared" si="97"/>
        <v>-1</v>
      </c>
      <c r="U3107" s="203">
        <v>1.78</v>
      </c>
      <c r="V3107" s="203">
        <v>1.96</v>
      </c>
      <c r="W3107" s="203">
        <v>2.51</v>
      </c>
      <c r="X3107" s="203">
        <v>3.13</v>
      </c>
      <c r="Y3107" s="203">
        <v>3.56</v>
      </c>
      <c r="Z3107" s="203">
        <v>3.72</v>
      </c>
      <c r="AA3107" s="203">
        <v>4.49</v>
      </c>
      <c r="AB3107" s="203">
        <v>4.3</v>
      </c>
      <c r="AC3107" s="203">
        <v>3.65</v>
      </c>
      <c r="AD3107" s="203">
        <v>2.75</v>
      </c>
      <c r="AE3107" s="203">
        <v>2.44</v>
      </c>
      <c r="AF3107" s="203">
        <v>2.08</v>
      </c>
      <c r="AG3107" s="179">
        <v>1.87957660217381</v>
      </c>
      <c r="AH3107" s="179">
        <v>2.06964614621386</v>
      </c>
      <c r="AI3107" s="179">
        <v>2.65041419744735</v>
      </c>
      <c r="AJ3107" s="179">
        <v>3.30509818247418</v>
      </c>
      <c r="AK3107" s="179">
        <v>3.75915320434763</v>
      </c>
      <c r="AL3107" s="179">
        <v>3.92810391016101</v>
      </c>
      <c r="AM3107" s="179">
        <v>4.74117918188788</v>
      </c>
      <c r="AN3107" s="179">
        <v>4.5405502187345</v>
      </c>
      <c r="AO3107" s="179">
        <v>3.85418797636765</v>
      </c>
      <c r="AP3107" s="179">
        <v>2.90384025616741</v>
      </c>
      <c r="AQ3107" s="179">
        <v>2.57649826365399</v>
      </c>
      <c r="AR3107" s="179">
        <v>2.1963591755739</v>
      </c>
      <c r="AS3107" s="177">
        <v>0.8</v>
      </c>
      <c r="AT3107" s="180">
        <v>1.20511646970421</v>
      </c>
      <c r="AU3107" s="181">
        <v>3100</v>
      </c>
    </row>
    <row r="3108" customHeight="1" spans="1:47">
      <c r="A3108" s="184" t="s">
        <v>3455</v>
      </c>
      <c r="B3108" s="185" t="s">
        <v>3526</v>
      </c>
      <c r="C3108" s="167" t="s">
        <v>3527</v>
      </c>
      <c r="D3108" s="186">
        <v>0</v>
      </c>
      <c r="E3108" s="186">
        <v>0.75</v>
      </c>
      <c r="F3108" s="186" t="s">
        <v>160</v>
      </c>
      <c r="G3108" s="186" t="s">
        <v>160</v>
      </c>
      <c r="H3108" s="186" t="s">
        <v>160</v>
      </c>
      <c r="I3108" s="186" t="s">
        <v>160</v>
      </c>
      <c r="J3108" s="186" t="s">
        <v>160</v>
      </c>
      <c r="K3108" s="186" t="s">
        <v>160</v>
      </c>
      <c r="L3108" s="171">
        <v>0.3363</v>
      </c>
      <c r="M3108" s="172">
        <v>732</v>
      </c>
      <c r="N3108" s="173">
        <v>107.97</v>
      </c>
      <c r="O3108" s="173">
        <v>26.58</v>
      </c>
      <c r="Q3108" s="175">
        <v>21.98</v>
      </c>
      <c r="S3108" s="174">
        <f t="shared" si="96"/>
        <v>0.924376</v>
      </c>
      <c r="T3108" s="177">
        <f t="shared" si="97"/>
        <v>-1</v>
      </c>
      <c r="U3108" s="203">
        <v>1.92</v>
      </c>
      <c r="V3108" s="203">
        <v>2.3</v>
      </c>
      <c r="W3108" s="203">
        <v>2.92</v>
      </c>
      <c r="X3108" s="203">
        <v>3.59</v>
      </c>
      <c r="Y3108" s="203">
        <v>3.88</v>
      </c>
      <c r="Z3108" s="203">
        <v>3.83</v>
      </c>
      <c r="AA3108" s="203">
        <v>4.43</v>
      </c>
      <c r="AB3108" s="203">
        <v>4.28</v>
      </c>
      <c r="AC3108" s="203">
        <v>3.63</v>
      </c>
      <c r="AD3108" s="203">
        <v>2.66</v>
      </c>
      <c r="AE3108" s="203">
        <v>2.41</v>
      </c>
      <c r="AF3108" s="203">
        <v>2.08</v>
      </c>
      <c r="AG3108" s="179">
        <v>2.00185344491852</v>
      </c>
      <c r="AH3108" s="179">
        <v>2.39805360589197</v>
      </c>
      <c r="AI3108" s="179">
        <v>3.04448544748025</v>
      </c>
      <c r="AJ3108" s="179">
        <v>3.7430488891966</v>
      </c>
      <c r="AK3108" s="179">
        <v>4.0454121699395</v>
      </c>
      <c r="AL3108" s="179">
        <v>3.99328056981142</v>
      </c>
      <c r="AM3108" s="179">
        <v>4.61885977134846</v>
      </c>
      <c r="AN3108" s="179">
        <v>4.4624649709642</v>
      </c>
      <c r="AO3108" s="179">
        <v>3.78475416929907</v>
      </c>
      <c r="AP3108" s="179">
        <v>2.7734011268142</v>
      </c>
      <c r="AQ3108" s="179">
        <v>2.51274312617377</v>
      </c>
      <c r="AR3108" s="179">
        <v>2.16867456532839</v>
      </c>
      <c r="AS3108" s="177">
        <v>0.8</v>
      </c>
      <c r="AT3108" s="180">
        <v>1.19806075400054</v>
      </c>
      <c r="AU3108" s="181">
        <v>3101</v>
      </c>
    </row>
    <row r="3109" customHeight="1" spans="1:47">
      <c r="A3109" s="184" t="s">
        <v>3455</v>
      </c>
      <c r="B3109" s="185" t="s">
        <v>3526</v>
      </c>
      <c r="C3109" s="167" t="s">
        <v>3528</v>
      </c>
      <c r="D3109" s="186">
        <v>0</v>
      </c>
      <c r="E3109" s="186">
        <v>0.75</v>
      </c>
      <c r="F3109" s="186" t="s">
        <v>160</v>
      </c>
      <c r="G3109" s="186" t="s">
        <v>160</v>
      </c>
      <c r="H3109" s="186" t="s">
        <v>160</v>
      </c>
      <c r="I3109" s="186" t="s">
        <v>160</v>
      </c>
      <c r="J3109" s="186" t="s">
        <v>160</v>
      </c>
      <c r="K3109" s="186" t="s">
        <v>160</v>
      </c>
      <c r="L3109" s="171">
        <v>0.3363</v>
      </c>
      <c r="M3109" s="172">
        <v>825</v>
      </c>
      <c r="N3109" s="173">
        <v>107.9</v>
      </c>
      <c r="O3109" s="173">
        <v>26.9</v>
      </c>
      <c r="Q3109" s="175">
        <v>19.9</v>
      </c>
      <c r="S3109" s="174">
        <f t="shared" si="96"/>
        <v>0.924376</v>
      </c>
      <c r="T3109" s="177">
        <f t="shared" si="97"/>
        <v>-1</v>
      </c>
      <c r="U3109" s="203">
        <v>1.92</v>
      </c>
      <c r="V3109" s="203">
        <v>2.3</v>
      </c>
      <c r="W3109" s="203">
        <v>2.92</v>
      </c>
      <c r="X3109" s="203">
        <v>3.59</v>
      </c>
      <c r="Y3109" s="203">
        <v>3.88</v>
      </c>
      <c r="Z3109" s="203">
        <v>3.83</v>
      </c>
      <c r="AA3109" s="203">
        <v>4.43</v>
      </c>
      <c r="AB3109" s="203">
        <v>4.28</v>
      </c>
      <c r="AC3109" s="203">
        <v>3.63</v>
      </c>
      <c r="AD3109" s="203">
        <v>2.66</v>
      </c>
      <c r="AE3109" s="203">
        <v>2.41</v>
      </c>
      <c r="AF3109" s="203">
        <v>2.08</v>
      </c>
      <c r="AG3109" s="179">
        <v>1.98158117476005</v>
      </c>
      <c r="AH3109" s="179">
        <v>2.37376911559798</v>
      </c>
      <c r="AI3109" s="179">
        <v>3.01365470328092</v>
      </c>
      <c r="AJ3109" s="179">
        <v>3.70514396738989</v>
      </c>
      <c r="AK3109" s="179">
        <v>4.00444529066094</v>
      </c>
      <c r="AL3109" s="179">
        <v>3.9528416142349</v>
      </c>
      <c r="AM3109" s="179">
        <v>4.57208573134742</v>
      </c>
      <c r="AN3109" s="179">
        <v>4.41727470206929</v>
      </c>
      <c r="AO3109" s="179">
        <v>3.74642690853073</v>
      </c>
      <c r="AP3109" s="179">
        <v>2.74531558586549</v>
      </c>
      <c r="AQ3109" s="179">
        <v>2.48729720373528</v>
      </c>
      <c r="AR3109" s="179">
        <v>2.14671293932339</v>
      </c>
      <c r="AS3109" s="177">
        <v>0.8</v>
      </c>
      <c r="AT3109" s="180">
        <v>1.23039846940653</v>
      </c>
      <c r="AU3109" s="181">
        <v>3102</v>
      </c>
    </row>
    <row r="3110" customHeight="1" spans="1:47">
      <c r="A3110" s="184" t="s">
        <v>3455</v>
      </c>
      <c r="B3110" s="185" t="s">
        <v>3526</v>
      </c>
      <c r="C3110" s="167" t="s">
        <v>3529</v>
      </c>
      <c r="D3110" s="186">
        <v>0</v>
      </c>
      <c r="E3110" s="186">
        <v>0.75</v>
      </c>
      <c r="F3110" s="186" t="s">
        <v>160</v>
      </c>
      <c r="G3110" s="186" t="s">
        <v>160</v>
      </c>
      <c r="H3110" s="186" t="s">
        <v>160</v>
      </c>
      <c r="I3110" s="186" t="s">
        <v>160</v>
      </c>
      <c r="J3110" s="186" t="s">
        <v>160</v>
      </c>
      <c r="K3110" s="186" t="s">
        <v>160</v>
      </c>
      <c r="L3110" s="171">
        <v>0.3363</v>
      </c>
      <c r="M3110" s="172">
        <v>531</v>
      </c>
      <c r="N3110" s="173">
        <v>108.12</v>
      </c>
      <c r="O3110" s="173">
        <v>27.03</v>
      </c>
      <c r="Q3110" s="175">
        <v>23.03</v>
      </c>
      <c r="S3110" s="174">
        <f t="shared" si="96"/>
        <v>0.891432</v>
      </c>
      <c r="T3110" s="177">
        <f t="shared" si="97"/>
        <v>-1</v>
      </c>
      <c r="U3110" s="203">
        <v>1.77</v>
      </c>
      <c r="V3110" s="203">
        <v>2.04</v>
      </c>
      <c r="W3110" s="203">
        <v>2.67</v>
      </c>
      <c r="X3110" s="203">
        <v>3.23</v>
      </c>
      <c r="Y3110" s="203">
        <v>3.67</v>
      </c>
      <c r="Z3110" s="203">
        <v>3.8</v>
      </c>
      <c r="AA3110" s="203">
        <v>4.51</v>
      </c>
      <c r="AB3110" s="203">
        <v>4.37</v>
      </c>
      <c r="AC3110" s="203">
        <v>3.61</v>
      </c>
      <c r="AD3110" s="203">
        <v>2.61</v>
      </c>
      <c r="AE3110" s="203">
        <v>2.31</v>
      </c>
      <c r="AF3110" s="203">
        <v>1.97</v>
      </c>
      <c r="AG3110" s="179">
        <v>1.85730151037881</v>
      </c>
      <c r="AH3110" s="179">
        <v>2.14061868992812</v>
      </c>
      <c r="AI3110" s="179">
        <v>2.8016921088765</v>
      </c>
      <c r="AJ3110" s="179">
        <v>3.38931292571952</v>
      </c>
      <c r="AK3110" s="179">
        <v>3.85101499609617</v>
      </c>
      <c r="AL3110" s="179">
        <v>3.98742697143472</v>
      </c>
      <c r="AM3110" s="179">
        <v>4.73244622136069</v>
      </c>
      <c r="AN3110" s="179">
        <v>4.58554101714993</v>
      </c>
      <c r="AO3110" s="179">
        <v>3.78805562286299</v>
      </c>
      <c r="AP3110" s="179">
        <v>2.73873273564332</v>
      </c>
      <c r="AQ3110" s="179">
        <v>2.42393586947742</v>
      </c>
      <c r="AR3110" s="179">
        <v>2.06716608782274</v>
      </c>
      <c r="AS3110" s="177">
        <v>0.8</v>
      </c>
      <c r="AT3110" s="180">
        <v>1.23039846940653</v>
      </c>
      <c r="AU3110" s="181">
        <v>3103</v>
      </c>
    </row>
    <row r="3111" customHeight="1" spans="1:47">
      <c r="A3111" s="184" t="s">
        <v>3455</v>
      </c>
      <c r="B3111" s="185" t="s">
        <v>3526</v>
      </c>
      <c r="C3111" s="167" t="s">
        <v>3530</v>
      </c>
      <c r="D3111" s="186">
        <v>0</v>
      </c>
      <c r="E3111" s="186">
        <v>0.75</v>
      </c>
      <c r="F3111" s="186" t="s">
        <v>160</v>
      </c>
      <c r="G3111" s="186" t="s">
        <v>160</v>
      </c>
      <c r="H3111" s="186" t="s">
        <v>160</v>
      </c>
      <c r="I3111" s="186" t="s">
        <v>160</v>
      </c>
      <c r="J3111" s="186" t="s">
        <v>160</v>
      </c>
      <c r="K3111" s="186" t="s">
        <v>160</v>
      </c>
      <c r="L3111" s="171">
        <v>0.3363</v>
      </c>
      <c r="M3111" s="172">
        <v>669</v>
      </c>
      <c r="N3111" s="173">
        <v>108.68</v>
      </c>
      <c r="O3111" s="173">
        <v>26.97</v>
      </c>
      <c r="Q3111" s="175">
        <v>22.77</v>
      </c>
      <c r="S3111" s="174">
        <f t="shared" si="96"/>
        <v>0.918528</v>
      </c>
      <c r="T3111" s="177">
        <f t="shared" si="97"/>
        <v>-1</v>
      </c>
      <c r="U3111" s="203">
        <v>1.81</v>
      </c>
      <c r="V3111" s="203">
        <v>2.16</v>
      </c>
      <c r="W3111" s="203">
        <v>2.79</v>
      </c>
      <c r="X3111" s="203">
        <v>3.39</v>
      </c>
      <c r="Y3111" s="203">
        <v>3.71</v>
      </c>
      <c r="Z3111" s="203">
        <v>3.82</v>
      </c>
      <c r="AA3111" s="203">
        <v>4.47</v>
      </c>
      <c r="AB3111" s="203">
        <v>4.28</v>
      </c>
      <c r="AC3111" s="203">
        <v>3.7</v>
      </c>
      <c r="AD3111" s="203">
        <v>2.84</v>
      </c>
      <c r="AE3111" s="203">
        <v>2.53</v>
      </c>
      <c r="AF3111" s="203">
        <v>2.18</v>
      </c>
      <c r="AG3111" s="179">
        <v>1.89372448090858</v>
      </c>
      <c r="AH3111" s="179">
        <v>2.25991429765886</v>
      </c>
      <c r="AI3111" s="179">
        <v>2.91905596780936</v>
      </c>
      <c r="AJ3111" s="179">
        <v>3.54680993938127</v>
      </c>
      <c r="AK3111" s="179">
        <v>3.88161205755295</v>
      </c>
      <c r="AL3111" s="179">
        <v>3.99670028567447</v>
      </c>
      <c r="AM3111" s="179">
        <v>4.6767670882107</v>
      </c>
      <c r="AN3111" s="179">
        <v>4.47797833054627</v>
      </c>
      <c r="AO3111" s="179">
        <v>3.87114949136009</v>
      </c>
      <c r="AP3111" s="179">
        <v>2.97136879877369</v>
      </c>
      <c r="AQ3111" s="179">
        <v>2.64702924679487</v>
      </c>
      <c r="AR3111" s="179">
        <v>2.28083943004459</v>
      </c>
      <c r="AS3111" s="177">
        <v>0.8</v>
      </c>
      <c r="AT3111" s="180">
        <v>1.22458858294489</v>
      </c>
      <c r="AU3111" s="181">
        <v>3104</v>
      </c>
    </row>
    <row r="3112" customHeight="1" spans="1:47">
      <c r="A3112" s="184" t="s">
        <v>3455</v>
      </c>
      <c r="B3112" s="185" t="s">
        <v>3526</v>
      </c>
      <c r="C3112" s="167" t="s">
        <v>3531</v>
      </c>
      <c r="D3112" s="186">
        <v>0</v>
      </c>
      <c r="E3112" s="186">
        <v>0.75</v>
      </c>
      <c r="F3112" s="186" t="s">
        <v>160</v>
      </c>
      <c r="G3112" s="186" t="s">
        <v>160</v>
      </c>
      <c r="H3112" s="186" t="s">
        <v>160</v>
      </c>
      <c r="I3112" s="186" t="s">
        <v>160</v>
      </c>
      <c r="J3112" s="186" t="s">
        <v>160</v>
      </c>
      <c r="K3112" s="186" t="s">
        <v>160</v>
      </c>
      <c r="L3112" s="171">
        <v>0.3363</v>
      </c>
      <c r="M3112" s="172">
        <v>493</v>
      </c>
      <c r="N3112" s="173">
        <v>108.42</v>
      </c>
      <c r="O3112" s="173">
        <v>27.05</v>
      </c>
      <c r="Q3112" s="175">
        <v>23.05</v>
      </c>
      <c r="S3112" s="174">
        <f t="shared" si="96"/>
        <v>0.891432</v>
      </c>
      <c r="T3112" s="177">
        <f t="shared" si="97"/>
        <v>-1</v>
      </c>
      <c r="U3112" s="203">
        <v>1.77</v>
      </c>
      <c r="V3112" s="203">
        <v>2.04</v>
      </c>
      <c r="W3112" s="203">
        <v>2.67</v>
      </c>
      <c r="X3112" s="203">
        <v>3.23</v>
      </c>
      <c r="Y3112" s="203">
        <v>3.67</v>
      </c>
      <c r="Z3112" s="203">
        <v>3.8</v>
      </c>
      <c r="AA3112" s="203">
        <v>4.51</v>
      </c>
      <c r="AB3112" s="203">
        <v>4.37</v>
      </c>
      <c r="AC3112" s="203">
        <v>3.61</v>
      </c>
      <c r="AD3112" s="203">
        <v>2.61</v>
      </c>
      <c r="AE3112" s="203">
        <v>2.31</v>
      </c>
      <c r="AF3112" s="203">
        <v>1.97</v>
      </c>
      <c r="AG3112" s="179">
        <v>1.857476240476</v>
      </c>
      <c r="AH3112" s="179">
        <v>2.14082007376895</v>
      </c>
      <c r="AI3112" s="179">
        <v>2.80195568478583</v>
      </c>
      <c r="AJ3112" s="179">
        <v>3.3896317834675</v>
      </c>
      <c r="AK3112" s="179">
        <v>3.85137728957453</v>
      </c>
      <c r="AL3112" s="179">
        <v>3.98780209819706</v>
      </c>
      <c r="AM3112" s="179">
        <v>4.73289143759703</v>
      </c>
      <c r="AN3112" s="179">
        <v>4.58597241292662</v>
      </c>
      <c r="AO3112" s="179">
        <v>3.7884119932872</v>
      </c>
      <c r="AP3112" s="179">
        <v>2.73899038849851</v>
      </c>
      <c r="AQ3112" s="179">
        <v>2.4241639070619</v>
      </c>
      <c r="AR3112" s="179">
        <v>2.06736056143374</v>
      </c>
      <c r="AS3112" s="177">
        <v>0.8</v>
      </c>
      <c r="AT3112" s="180">
        <v>1.23030443294907</v>
      </c>
      <c r="AU3112" s="181">
        <v>3105</v>
      </c>
    </row>
    <row r="3113" customHeight="1" spans="1:47">
      <c r="A3113" s="184" t="s">
        <v>3455</v>
      </c>
      <c r="B3113" s="185" t="s">
        <v>3526</v>
      </c>
      <c r="C3113" s="167" t="s">
        <v>3532</v>
      </c>
      <c r="D3113" s="186">
        <v>0</v>
      </c>
      <c r="E3113" s="186">
        <v>0.75</v>
      </c>
      <c r="F3113" s="186" t="s">
        <v>160</v>
      </c>
      <c r="G3113" s="186" t="s">
        <v>160</v>
      </c>
      <c r="H3113" s="186" t="s">
        <v>160</v>
      </c>
      <c r="I3113" s="186" t="s">
        <v>160</v>
      </c>
      <c r="J3113" s="186" t="s">
        <v>160</v>
      </c>
      <c r="K3113" s="186" t="s">
        <v>160</v>
      </c>
      <c r="L3113" s="171">
        <v>0.3363</v>
      </c>
      <c r="M3113" s="172">
        <v>385</v>
      </c>
      <c r="N3113" s="173">
        <v>108.82</v>
      </c>
      <c r="O3113" s="173">
        <v>27.18</v>
      </c>
      <c r="Q3113" s="175">
        <v>23.18</v>
      </c>
      <c r="S3113" s="174">
        <f t="shared" si="96"/>
        <v>0.891432</v>
      </c>
      <c r="T3113" s="177">
        <f t="shared" si="97"/>
        <v>-1</v>
      </c>
      <c r="U3113" s="203">
        <v>1.77</v>
      </c>
      <c r="V3113" s="203">
        <v>2.04</v>
      </c>
      <c r="W3113" s="203">
        <v>2.67</v>
      </c>
      <c r="X3113" s="203">
        <v>3.23</v>
      </c>
      <c r="Y3113" s="203">
        <v>3.67</v>
      </c>
      <c r="Z3113" s="203">
        <v>3.8</v>
      </c>
      <c r="AA3113" s="203">
        <v>4.51</v>
      </c>
      <c r="AB3113" s="203">
        <v>4.37</v>
      </c>
      <c r="AC3113" s="203">
        <v>3.61</v>
      </c>
      <c r="AD3113" s="203">
        <v>2.61</v>
      </c>
      <c r="AE3113" s="203">
        <v>2.31</v>
      </c>
      <c r="AF3113" s="203">
        <v>1.97</v>
      </c>
      <c r="AG3113" s="179">
        <v>1.85869935115634</v>
      </c>
      <c r="AH3113" s="179">
        <v>2.14222976065477</v>
      </c>
      <c r="AI3113" s="179">
        <v>2.80380071615109</v>
      </c>
      <c r="AJ3113" s="179">
        <v>3.39186378770338</v>
      </c>
      <c r="AK3113" s="179">
        <v>3.85391334392304</v>
      </c>
      <c r="AL3113" s="179">
        <v>3.99042798553339</v>
      </c>
      <c r="AM3113" s="179">
        <v>4.73600795125147</v>
      </c>
      <c r="AN3113" s="179">
        <v>4.5889921833634</v>
      </c>
      <c r="AO3113" s="179">
        <v>3.79090658625672</v>
      </c>
      <c r="AP3113" s="179">
        <v>2.74079395848477</v>
      </c>
      <c r="AQ3113" s="179">
        <v>2.42576017015319</v>
      </c>
      <c r="AR3113" s="179">
        <v>2.06872187671073</v>
      </c>
      <c r="AS3113" s="177">
        <v>0.8</v>
      </c>
      <c r="AT3113" s="180">
        <v>1.22359039267095</v>
      </c>
      <c r="AU3113" s="181">
        <v>3106</v>
      </c>
    </row>
    <row r="3114" customHeight="1" spans="1:47">
      <c r="A3114" s="184" t="s">
        <v>3455</v>
      </c>
      <c r="B3114" s="185" t="s">
        <v>3526</v>
      </c>
      <c r="C3114" s="167" t="s">
        <v>3533</v>
      </c>
      <c r="D3114" s="186">
        <v>0</v>
      </c>
      <c r="E3114" s="186">
        <v>0.75</v>
      </c>
      <c r="F3114" s="186" t="s">
        <v>160</v>
      </c>
      <c r="G3114" s="186" t="s">
        <v>160</v>
      </c>
      <c r="H3114" s="186" t="s">
        <v>160</v>
      </c>
      <c r="I3114" s="186" t="s">
        <v>160</v>
      </c>
      <c r="J3114" s="186" t="s">
        <v>160</v>
      </c>
      <c r="K3114" s="186" t="s">
        <v>160</v>
      </c>
      <c r="L3114" s="171">
        <v>0.3363</v>
      </c>
      <c r="M3114" s="172">
        <v>384</v>
      </c>
      <c r="N3114" s="173">
        <v>109.2</v>
      </c>
      <c r="O3114" s="173">
        <v>26.92</v>
      </c>
      <c r="Q3114" s="175">
        <v>24.12</v>
      </c>
      <c r="S3114" s="174">
        <f t="shared" si="96"/>
        <v>0.909656</v>
      </c>
      <c r="T3114" s="177">
        <f t="shared" si="97"/>
        <v>-1</v>
      </c>
      <c r="U3114" s="203">
        <v>1.76</v>
      </c>
      <c r="V3114" s="203">
        <v>2.04</v>
      </c>
      <c r="W3114" s="203">
        <v>2.57</v>
      </c>
      <c r="X3114" s="203">
        <v>3.24</v>
      </c>
      <c r="Y3114" s="203">
        <v>3.59</v>
      </c>
      <c r="Z3114" s="203">
        <v>3.78</v>
      </c>
      <c r="AA3114" s="203">
        <v>4.55</v>
      </c>
      <c r="AB3114" s="203">
        <v>4.3</v>
      </c>
      <c r="AC3114" s="203">
        <v>3.76</v>
      </c>
      <c r="AD3114" s="203">
        <v>2.85</v>
      </c>
      <c r="AE3114" s="203">
        <v>2.64</v>
      </c>
      <c r="AF3114" s="203">
        <v>2.23</v>
      </c>
      <c r="AG3114" s="179">
        <v>1.85810196381929</v>
      </c>
      <c r="AH3114" s="179">
        <v>2.1537090944269</v>
      </c>
      <c r="AI3114" s="179">
        <v>2.71325116307703</v>
      </c>
      <c r="AJ3114" s="179">
        <v>3.42059679703097</v>
      </c>
      <c r="AK3114" s="179">
        <v>3.79010571029048</v>
      </c>
      <c r="AL3114" s="179">
        <v>3.99069626320279</v>
      </c>
      <c r="AM3114" s="179">
        <v>4.80361587237373</v>
      </c>
      <c r="AN3114" s="179">
        <v>4.53968093433122</v>
      </c>
      <c r="AO3114" s="179">
        <v>3.96958146815939</v>
      </c>
      <c r="AP3114" s="179">
        <v>3.00885829368465</v>
      </c>
      <c r="AQ3114" s="179">
        <v>2.78715294572894</v>
      </c>
      <c r="AR3114" s="179">
        <v>2.35429964733921</v>
      </c>
      <c r="AS3114" s="177">
        <v>0.8</v>
      </c>
      <c r="AT3114" s="180">
        <v>1.22359039267095</v>
      </c>
      <c r="AU3114" s="181">
        <v>3107</v>
      </c>
    </row>
    <row r="3115" customHeight="1" spans="1:47">
      <c r="A3115" s="184" t="s">
        <v>3455</v>
      </c>
      <c r="B3115" s="185" t="s">
        <v>3526</v>
      </c>
      <c r="C3115" s="167" t="s">
        <v>3534</v>
      </c>
      <c r="D3115" s="186">
        <v>0</v>
      </c>
      <c r="E3115" s="186">
        <v>0.75</v>
      </c>
      <c r="F3115" s="186" t="s">
        <v>160</v>
      </c>
      <c r="G3115" s="186" t="s">
        <v>160</v>
      </c>
      <c r="H3115" s="186" t="s">
        <v>160</v>
      </c>
      <c r="I3115" s="186" t="s">
        <v>160</v>
      </c>
      <c r="J3115" s="186" t="s">
        <v>160</v>
      </c>
      <c r="K3115" s="186" t="s">
        <v>160</v>
      </c>
      <c r="L3115" s="171">
        <v>0.3363</v>
      </c>
      <c r="M3115" s="172">
        <v>357</v>
      </c>
      <c r="N3115" s="173">
        <v>109.2</v>
      </c>
      <c r="O3115" s="173">
        <v>26.68</v>
      </c>
      <c r="Q3115" s="175">
        <v>23.88</v>
      </c>
      <c r="S3115" s="174">
        <f t="shared" si="96"/>
        <v>0.909656</v>
      </c>
      <c r="T3115" s="177">
        <f t="shared" si="97"/>
        <v>-1</v>
      </c>
      <c r="U3115" s="203">
        <v>1.76</v>
      </c>
      <c r="V3115" s="203">
        <v>2.04</v>
      </c>
      <c r="W3115" s="203">
        <v>2.57</v>
      </c>
      <c r="X3115" s="203">
        <v>3.24</v>
      </c>
      <c r="Y3115" s="203">
        <v>3.59</v>
      </c>
      <c r="Z3115" s="203">
        <v>3.78</v>
      </c>
      <c r="AA3115" s="203">
        <v>4.55</v>
      </c>
      <c r="AB3115" s="203">
        <v>4.3</v>
      </c>
      <c r="AC3115" s="203">
        <v>3.76</v>
      </c>
      <c r="AD3115" s="203">
        <v>2.85</v>
      </c>
      <c r="AE3115" s="203">
        <v>2.64</v>
      </c>
      <c r="AF3115" s="203">
        <v>2.23</v>
      </c>
      <c r="AG3115" s="179">
        <v>1.8554242043146</v>
      </c>
      <c r="AH3115" s="179">
        <v>2.15060532772828</v>
      </c>
      <c r="AI3115" s="179">
        <v>2.70934102561848</v>
      </c>
      <c r="AJ3115" s="179">
        <v>3.41566728521551</v>
      </c>
      <c r="AK3115" s="179">
        <v>3.78464368948262</v>
      </c>
      <c r="AL3115" s="179">
        <v>3.98494516608476</v>
      </c>
      <c r="AM3115" s="179">
        <v>4.7966932554724</v>
      </c>
      <c r="AN3115" s="179">
        <v>4.53313868099589</v>
      </c>
      <c r="AO3115" s="179">
        <v>3.96386080012664</v>
      </c>
      <c r="AP3115" s="179">
        <v>3.00452214903216</v>
      </c>
      <c r="AQ3115" s="179">
        <v>2.7831363064719</v>
      </c>
      <c r="AR3115" s="179">
        <v>2.35090680433043</v>
      </c>
      <c r="AS3115" s="177">
        <v>0.8</v>
      </c>
      <c r="AT3115" s="180">
        <v>1.21082295593892</v>
      </c>
      <c r="AU3115" s="181">
        <v>3108</v>
      </c>
    </row>
    <row r="3116" customHeight="1" spans="1:47">
      <c r="A3116" s="184" t="s">
        <v>3455</v>
      </c>
      <c r="B3116" s="185" t="s">
        <v>3526</v>
      </c>
      <c r="C3116" s="167" t="s">
        <v>3535</v>
      </c>
      <c r="D3116" s="186">
        <v>0</v>
      </c>
      <c r="E3116" s="186">
        <v>0.75</v>
      </c>
      <c r="F3116" s="186" t="s">
        <v>160</v>
      </c>
      <c r="G3116" s="186" t="s">
        <v>160</v>
      </c>
      <c r="H3116" s="186" t="s">
        <v>160</v>
      </c>
      <c r="I3116" s="186" t="s">
        <v>160</v>
      </c>
      <c r="J3116" s="186" t="s">
        <v>160</v>
      </c>
      <c r="K3116" s="186" t="s">
        <v>160</v>
      </c>
      <c r="L3116" s="171">
        <v>0.3363</v>
      </c>
      <c r="M3116" s="172">
        <v>514</v>
      </c>
      <c r="N3116" s="173">
        <v>108.45</v>
      </c>
      <c r="O3116" s="173">
        <v>26.73</v>
      </c>
      <c r="Q3116" s="175">
        <v>22.43</v>
      </c>
      <c r="S3116" s="174">
        <f t="shared" si="96"/>
        <v>0.918528</v>
      </c>
      <c r="T3116" s="177">
        <f t="shared" si="97"/>
        <v>-1</v>
      </c>
      <c r="U3116" s="203">
        <v>1.81</v>
      </c>
      <c r="V3116" s="203">
        <v>2.16</v>
      </c>
      <c r="W3116" s="203">
        <v>2.79</v>
      </c>
      <c r="X3116" s="203">
        <v>3.39</v>
      </c>
      <c r="Y3116" s="203">
        <v>3.71</v>
      </c>
      <c r="Z3116" s="203">
        <v>3.82</v>
      </c>
      <c r="AA3116" s="203">
        <v>4.47</v>
      </c>
      <c r="AB3116" s="203">
        <v>4.28</v>
      </c>
      <c r="AC3116" s="203">
        <v>3.7</v>
      </c>
      <c r="AD3116" s="203">
        <v>2.84</v>
      </c>
      <c r="AE3116" s="203">
        <v>2.53</v>
      </c>
      <c r="AF3116" s="203">
        <v>2.18</v>
      </c>
      <c r="AG3116" s="179">
        <v>1.89093419035674</v>
      </c>
      <c r="AH3116" s="179">
        <v>2.25658444816053</v>
      </c>
      <c r="AI3116" s="179">
        <v>2.91475491220736</v>
      </c>
      <c r="AJ3116" s="179">
        <v>3.54158392558528</v>
      </c>
      <c r="AK3116" s="179">
        <v>3.87589273272018</v>
      </c>
      <c r="AL3116" s="179">
        <v>3.9908113851728</v>
      </c>
      <c r="AM3116" s="179">
        <v>4.66987614966555</v>
      </c>
      <c r="AN3116" s="179">
        <v>4.47138029542921</v>
      </c>
      <c r="AO3116" s="179">
        <v>3.86544558249721</v>
      </c>
      <c r="AP3116" s="179">
        <v>2.96699066332218</v>
      </c>
      <c r="AQ3116" s="179">
        <v>2.64312900641026</v>
      </c>
      <c r="AR3116" s="179">
        <v>2.27747874860647</v>
      </c>
      <c r="AS3116" s="177">
        <v>0.8</v>
      </c>
      <c r="AT3116" s="180">
        <v>1.17378120209654</v>
      </c>
      <c r="AU3116" s="181">
        <v>3109</v>
      </c>
    </row>
    <row r="3117" customHeight="1" spans="1:47">
      <c r="A3117" s="184" t="s">
        <v>3455</v>
      </c>
      <c r="B3117" s="185" t="s">
        <v>3526</v>
      </c>
      <c r="C3117" s="167" t="s">
        <v>3536</v>
      </c>
      <c r="D3117" s="186">
        <v>0</v>
      </c>
      <c r="E3117" s="186">
        <v>0.75</v>
      </c>
      <c r="F3117" s="186" t="s">
        <v>160</v>
      </c>
      <c r="G3117" s="186" t="s">
        <v>160</v>
      </c>
      <c r="H3117" s="186" t="s">
        <v>160</v>
      </c>
      <c r="I3117" s="186" t="s">
        <v>160</v>
      </c>
      <c r="J3117" s="186" t="s">
        <v>160</v>
      </c>
      <c r="K3117" s="186" t="s">
        <v>160</v>
      </c>
      <c r="L3117" s="171">
        <v>0.3363</v>
      </c>
      <c r="M3117" s="172">
        <v>661</v>
      </c>
      <c r="N3117" s="173">
        <v>108.32</v>
      </c>
      <c r="O3117" s="173">
        <v>26.67</v>
      </c>
      <c r="Q3117" s="175">
        <v>22.37</v>
      </c>
      <c r="S3117" s="174">
        <f t="shared" si="96"/>
        <v>0.918528</v>
      </c>
      <c r="T3117" s="177">
        <f t="shared" si="97"/>
        <v>-1</v>
      </c>
      <c r="U3117" s="203">
        <v>1.81</v>
      </c>
      <c r="V3117" s="203">
        <v>2.16</v>
      </c>
      <c r="W3117" s="203">
        <v>2.79</v>
      </c>
      <c r="X3117" s="203">
        <v>3.39</v>
      </c>
      <c r="Y3117" s="203">
        <v>3.71</v>
      </c>
      <c r="Z3117" s="203">
        <v>3.82</v>
      </c>
      <c r="AA3117" s="203">
        <v>4.47</v>
      </c>
      <c r="AB3117" s="203">
        <v>4.28</v>
      </c>
      <c r="AC3117" s="203">
        <v>3.7</v>
      </c>
      <c r="AD3117" s="203">
        <v>2.84</v>
      </c>
      <c r="AE3117" s="203">
        <v>2.53</v>
      </c>
      <c r="AF3117" s="203">
        <v>2.18</v>
      </c>
      <c r="AG3117" s="179">
        <v>1.89041396669454</v>
      </c>
      <c r="AH3117" s="179">
        <v>2.25596362876254</v>
      </c>
      <c r="AI3117" s="179">
        <v>2.91395302048495</v>
      </c>
      <c r="AJ3117" s="179">
        <v>3.5406095840301</v>
      </c>
      <c r="AK3117" s="179">
        <v>3.87482641792085</v>
      </c>
      <c r="AL3117" s="179">
        <v>3.98971345457079</v>
      </c>
      <c r="AM3117" s="179">
        <v>4.66859139841137</v>
      </c>
      <c r="AN3117" s="179">
        <v>4.47015015328874</v>
      </c>
      <c r="AO3117" s="179">
        <v>3.86438214186176</v>
      </c>
      <c r="AP3117" s="179">
        <v>2.96617440078038</v>
      </c>
      <c r="AQ3117" s="179">
        <v>2.64240184294872</v>
      </c>
      <c r="AR3117" s="179">
        <v>2.27685218088071</v>
      </c>
      <c r="AS3117" s="177">
        <v>0.8</v>
      </c>
      <c r="AT3117" s="180">
        <v>1.17378120209654</v>
      </c>
      <c r="AU3117" s="181">
        <v>3110</v>
      </c>
    </row>
    <row r="3118" customHeight="1" spans="1:47">
      <c r="A3118" s="184" t="s">
        <v>3455</v>
      </c>
      <c r="B3118" s="185" t="s">
        <v>3526</v>
      </c>
      <c r="C3118" s="167" t="s">
        <v>3537</v>
      </c>
      <c r="D3118" s="186">
        <v>0</v>
      </c>
      <c r="E3118" s="186">
        <v>0.75</v>
      </c>
      <c r="F3118" s="186" t="s">
        <v>160</v>
      </c>
      <c r="G3118" s="186" t="s">
        <v>160</v>
      </c>
      <c r="H3118" s="186" t="s">
        <v>160</v>
      </c>
      <c r="I3118" s="186" t="s">
        <v>160</v>
      </c>
      <c r="J3118" s="186" t="s">
        <v>160</v>
      </c>
      <c r="K3118" s="186" t="s">
        <v>160</v>
      </c>
      <c r="L3118" s="171">
        <v>0.3363</v>
      </c>
      <c r="M3118" s="172">
        <v>569</v>
      </c>
      <c r="N3118" s="173">
        <v>109.13</v>
      </c>
      <c r="O3118" s="173">
        <v>26.23</v>
      </c>
      <c r="Q3118" s="175">
        <v>23.33</v>
      </c>
      <c r="S3118" s="174">
        <f t="shared" si="96"/>
        <v>0.909656</v>
      </c>
      <c r="T3118" s="177">
        <f t="shared" si="97"/>
        <v>-1</v>
      </c>
      <c r="U3118" s="203">
        <v>1.76</v>
      </c>
      <c r="V3118" s="203">
        <v>2.04</v>
      </c>
      <c r="W3118" s="203">
        <v>2.57</v>
      </c>
      <c r="X3118" s="203">
        <v>3.24</v>
      </c>
      <c r="Y3118" s="203">
        <v>3.59</v>
      </c>
      <c r="Z3118" s="203">
        <v>3.78</v>
      </c>
      <c r="AA3118" s="203">
        <v>4.55</v>
      </c>
      <c r="AB3118" s="203">
        <v>4.3</v>
      </c>
      <c r="AC3118" s="203">
        <v>3.76</v>
      </c>
      <c r="AD3118" s="203">
        <v>2.85</v>
      </c>
      <c r="AE3118" s="203">
        <v>2.64</v>
      </c>
      <c r="AF3118" s="203">
        <v>2.23</v>
      </c>
      <c r="AG3118" s="179">
        <v>1.84982103124698</v>
      </c>
      <c r="AH3118" s="179">
        <v>2.14411074076354</v>
      </c>
      <c r="AI3118" s="179">
        <v>2.70115911949132</v>
      </c>
      <c r="AJ3118" s="179">
        <v>3.40535235297739</v>
      </c>
      <c r="AK3118" s="179">
        <v>3.7732144898731</v>
      </c>
      <c r="AL3118" s="179">
        <v>3.97291107847362</v>
      </c>
      <c r="AM3118" s="179">
        <v>4.78220777964417</v>
      </c>
      <c r="AN3118" s="179">
        <v>4.51944911043296</v>
      </c>
      <c r="AO3118" s="179">
        <v>3.95189038493672</v>
      </c>
      <c r="AP3118" s="179">
        <v>2.99544882900789</v>
      </c>
      <c r="AQ3118" s="179">
        <v>2.77473154687047</v>
      </c>
      <c r="AR3118" s="179">
        <v>2.34380732936407</v>
      </c>
      <c r="AS3118" s="177">
        <v>0.8</v>
      </c>
      <c r="AT3118" s="180">
        <v>1.17693404467531</v>
      </c>
      <c r="AU3118" s="181">
        <v>3111</v>
      </c>
    </row>
    <row r="3119" customHeight="1" spans="1:47">
      <c r="A3119" s="184" t="s">
        <v>3455</v>
      </c>
      <c r="B3119" s="185" t="s">
        <v>3526</v>
      </c>
      <c r="C3119" s="167" t="s">
        <v>3538</v>
      </c>
      <c r="D3119" s="186">
        <v>0</v>
      </c>
      <c r="E3119" s="186">
        <v>0.75</v>
      </c>
      <c r="F3119" s="186" t="s">
        <v>160</v>
      </c>
      <c r="G3119" s="186" t="s">
        <v>160</v>
      </c>
      <c r="H3119" s="186" t="s">
        <v>160</v>
      </c>
      <c r="I3119" s="186" t="s">
        <v>160</v>
      </c>
      <c r="J3119" s="186" t="s">
        <v>160</v>
      </c>
      <c r="K3119" s="186" t="s">
        <v>160</v>
      </c>
      <c r="L3119" s="171">
        <v>0.3363</v>
      </c>
      <c r="M3119" s="172">
        <v>249</v>
      </c>
      <c r="N3119" s="173">
        <v>108.52</v>
      </c>
      <c r="O3119" s="173">
        <v>25.93</v>
      </c>
      <c r="Q3119" s="175">
        <v>23.13</v>
      </c>
      <c r="S3119" s="174">
        <f t="shared" si="96"/>
        <v>0.94992</v>
      </c>
      <c r="T3119" s="177">
        <f t="shared" si="97"/>
        <v>-1</v>
      </c>
      <c r="U3119" s="203">
        <v>1.9</v>
      </c>
      <c r="V3119" s="203">
        <v>2.32</v>
      </c>
      <c r="W3119" s="203">
        <v>2.85</v>
      </c>
      <c r="X3119" s="203">
        <v>3.44</v>
      </c>
      <c r="Y3119" s="203">
        <v>3.74</v>
      </c>
      <c r="Z3119" s="203">
        <v>3.85</v>
      </c>
      <c r="AA3119" s="203">
        <v>4.31</v>
      </c>
      <c r="AB3119" s="203">
        <v>4.3</v>
      </c>
      <c r="AC3119" s="203">
        <v>3.94</v>
      </c>
      <c r="AD3119" s="203">
        <v>3.1</v>
      </c>
      <c r="AE3119" s="203">
        <v>2.79</v>
      </c>
      <c r="AF3119" s="203">
        <v>2.44</v>
      </c>
      <c r="AG3119" s="179">
        <v>1.99242378305541</v>
      </c>
      <c r="AH3119" s="179">
        <v>2.4328543035203</v>
      </c>
      <c r="AI3119" s="179">
        <v>2.98863567458312</v>
      </c>
      <c r="AJ3119" s="179">
        <v>3.60733569142665</v>
      </c>
      <c r="AK3119" s="179">
        <v>3.92192892033013</v>
      </c>
      <c r="AL3119" s="179">
        <v>4.03727977092808</v>
      </c>
      <c r="AM3119" s="179">
        <v>4.51965605524676</v>
      </c>
      <c r="AN3119" s="179">
        <v>4.50916961428331</v>
      </c>
      <c r="AO3119" s="179">
        <v>4.13165773959912</v>
      </c>
      <c r="AP3119" s="179">
        <v>3.25079669866936</v>
      </c>
      <c r="AQ3119" s="179">
        <v>2.92571702880242</v>
      </c>
      <c r="AR3119" s="179">
        <v>2.55869159508169</v>
      </c>
      <c r="AS3119" s="177">
        <v>0.8</v>
      </c>
      <c r="AT3119" s="180">
        <v>1.23561981530756</v>
      </c>
      <c r="AU3119" s="181">
        <v>3112</v>
      </c>
    </row>
    <row r="3120" customHeight="1" spans="1:47">
      <c r="A3120" s="184" t="s">
        <v>3455</v>
      </c>
      <c r="B3120" s="185" t="s">
        <v>3526</v>
      </c>
      <c r="C3120" s="167" t="s">
        <v>3539</v>
      </c>
      <c r="D3120" s="186">
        <v>0</v>
      </c>
      <c r="E3120" s="186">
        <v>0.75</v>
      </c>
      <c r="F3120" s="186" t="s">
        <v>160</v>
      </c>
      <c r="G3120" s="186" t="s">
        <v>160</v>
      </c>
      <c r="H3120" s="186" t="s">
        <v>160</v>
      </c>
      <c r="I3120" s="186" t="s">
        <v>160</v>
      </c>
      <c r="J3120" s="186" t="s">
        <v>160</v>
      </c>
      <c r="K3120" s="186" t="s">
        <v>160</v>
      </c>
      <c r="L3120" s="171">
        <v>0.3363</v>
      </c>
      <c r="M3120" s="172">
        <v>253</v>
      </c>
      <c r="N3120" s="173">
        <v>108.9</v>
      </c>
      <c r="O3120" s="173">
        <v>25.75</v>
      </c>
      <c r="Q3120" s="175">
        <v>22.95</v>
      </c>
      <c r="S3120" s="174">
        <f t="shared" si="96"/>
        <v>0.94992</v>
      </c>
      <c r="T3120" s="177">
        <f t="shared" si="97"/>
        <v>-1</v>
      </c>
      <c r="U3120" s="203">
        <v>1.9</v>
      </c>
      <c r="V3120" s="203">
        <v>2.32</v>
      </c>
      <c r="W3120" s="203">
        <v>2.85</v>
      </c>
      <c r="X3120" s="203">
        <v>3.44</v>
      </c>
      <c r="Y3120" s="203">
        <v>3.74</v>
      </c>
      <c r="Z3120" s="203">
        <v>3.85</v>
      </c>
      <c r="AA3120" s="203">
        <v>4.31</v>
      </c>
      <c r="AB3120" s="203">
        <v>4.3</v>
      </c>
      <c r="AC3120" s="203">
        <v>3.94</v>
      </c>
      <c r="AD3120" s="203">
        <v>3.1</v>
      </c>
      <c r="AE3120" s="203">
        <v>2.79</v>
      </c>
      <c r="AF3120" s="203">
        <v>2.44</v>
      </c>
      <c r="AG3120" s="179">
        <v>1.99034360788277</v>
      </c>
      <c r="AH3120" s="179">
        <v>2.43031430015159</v>
      </c>
      <c r="AI3120" s="179">
        <v>2.98551541182415</v>
      </c>
      <c r="AJ3120" s="179">
        <v>3.60356947953512</v>
      </c>
      <c r="AK3120" s="179">
        <v>3.91783425972713</v>
      </c>
      <c r="AL3120" s="179">
        <v>4.03306467913087</v>
      </c>
      <c r="AM3120" s="179">
        <v>4.51493734209196</v>
      </c>
      <c r="AN3120" s="179">
        <v>4.5044618494189</v>
      </c>
      <c r="AO3120" s="179">
        <v>4.12734411318848</v>
      </c>
      <c r="AP3120" s="179">
        <v>3.24740272865083</v>
      </c>
      <c r="AQ3120" s="179">
        <v>2.92266245578575</v>
      </c>
      <c r="AR3120" s="179">
        <v>2.5560202122284</v>
      </c>
      <c r="AS3120" s="177">
        <v>0.8</v>
      </c>
      <c r="AT3120" s="180">
        <v>1.17797227812807</v>
      </c>
      <c r="AU3120" s="181">
        <v>3113</v>
      </c>
    </row>
    <row r="3121" customHeight="1" spans="1:47">
      <c r="A3121" s="184" t="s">
        <v>3455</v>
      </c>
      <c r="B3121" s="185" t="s">
        <v>3526</v>
      </c>
      <c r="C3121" s="167" t="s">
        <v>3540</v>
      </c>
      <c r="D3121" s="186">
        <v>0</v>
      </c>
      <c r="E3121" s="186">
        <v>0.75</v>
      </c>
      <c r="F3121" s="186" t="s">
        <v>160</v>
      </c>
      <c r="G3121" s="186" t="s">
        <v>160</v>
      </c>
      <c r="H3121" s="186" t="s">
        <v>160</v>
      </c>
      <c r="I3121" s="186" t="s">
        <v>160</v>
      </c>
      <c r="J3121" s="186" t="s">
        <v>160</v>
      </c>
      <c r="K3121" s="186" t="s">
        <v>160</v>
      </c>
      <c r="L3121" s="171">
        <v>0.3363</v>
      </c>
      <c r="M3121" s="172">
        <v>824</v>
      </c>
      <c r="N3121" s="173">
        <v>108.07</v>
      </c>
      <c r="O3121" s="173">
        <v>26.38</v>
      </c>
      <c r="Q3121" s="175">
        <v>22.08</v>
      </c>
      <c r="S3121" s="174">
        <f t="shared" si="96"/>
        <v>0.918528</v>
      </c>
      <c r="T3121" s="177">
        <f t="shared" si="97"/>
        <v>-1</v>
      </c>
      <c r="U3121" s="203">
        <v>1.81</v>
      </c>
      <c r="V3121" s="203">
        <v>2.16</v>
      </c>
      <c r="W3121" s="203">
        <v>2.79</v>
      </c>
      <c r="X3121" s="203">
        <v>3.39</v>
      </c>
      <c r="Y3121" s="203">
        <v>3.71</v>
      </c>
      <c r="Z3121" s="203">
        <v>3.82</v>
      </c>
      <c r="AA3121" s="203">
        <v>4.47</v>
      </c>
      <c r="AB3121" s="203">
        <v>4.28</v>
      </c>
      <c r="AC3121" s="203">
        <v>3.7</v>
      </c>
      <c r="AD3121" s="203">
        <v>2.84</v>
      </c>
      <c r="AE3121" s="203">
        <v>2.53</v>
      </c>
      <c r="AF3121" s="203">
        <v>2.18</v>
      </c>
      <c r="AG3121" s="179">
        <v>1.88719803860089</v>
      </c>
      <c r="AH3121" s="179">
        <v>2.2521258361204</v>
      </c>
      <c r="AI3121" s="179">
        <v>2.90899587165552</v>
      </c>
      <c r="AJ3121" s="179">
        <v>3.53458638168896</v>
      </c>
      <c r="AK3121" s="179">
        <v>3.8682346537068</v>
      </c>
      <c r="AL3121" s="179">
        <v>3.98292624721293</v>
      </c>
      <c r="AM3121" s="179">
        <v>4.66064929974916</v>
      </c>
      <c r="AN3121" s="179">
        <v>4.46254563823857</v>
      </c>
      <c r="AO3121" s="179">
        <v>3.85780814520624</v>
      </c>
      <c r="AP3121" s="179">
        <v>2.96112841415831</v>
      </c>
      <c r="AQ3121" s="179">
        <v>2.63790665064103</v>
      </c>
      <c r="AR3121" s="179">
        <v>2.27297885312152</v>
      </c>
      <c r="AS3121" s="177">
        <v>0.8</v>
      </c>
      <c r="AT3121" s="180">
        <v>1.18017879470703</v>
      </c>
      <c r="AU3121" s="181">
        <v>3114</v>
      </c>
    </row>
    <row r="3122" customHeight="1" spans="1:47">
      <c r="A3122" s="184" t="s">
        <v>3455</v>
      </c>
      <c r="B3122" s="185" t="s">
        <v>3526</v>
      </c>
      <c r="C3122" s="167" t="s">
        <v>3541</v>
      </c>
      <c r="D3122" s="186">
        <v>0</v>
      </c>
      <c r="E3122" s="186">
        <v>0.75</v>
      </c>
      <c r="F3122" s="186" t="s">
        <v>160</v>
      </c>
      <c r="G3122" s="186" t="s">
        <v>160</v>
      </c>
      <c r="H3122" s="186" t="s">
        <v>160</v>
      </c>
      <c r="I3122" s="186" t="s">
        <v>160</v>
      </c>
      <c r="J3122" s="186" t="s">
        <v>160</v>
      </c>
      <c r="K3122" s="186" t="s">
        <v>160</v>
      </c>
      <c r="L3122" s="171">
        <v>0.3363</v>
      </c>
      <c r="M3122" s="172">
        <v>964</v>
      </c>
      <c r="N3122" s="173">
        <v>107.58</v>
      </c>
      <c r="O3122" s="173">
        <v>26.5</v>
      </c>
      <c r="Q3122" s="175">
        <v>21.9</v>
      </c>
      <c r="S3122" s="174">
        <f t="shared" si="96"/>
        <v>0.924376</v>
      </c>
      <c r="T3122" s="177">
        <f t="shared" si="97"/>
        <v>-1</v>
      </c>
      <c r="U3122" s="203">
        <v>1.92</v>
      </c>
      <c r="V3122" s="203">
        <v>2.3</v>
      </c>
      <c r="W3122" s="203">
        <v>2.92</v>
      </c>
      <c r="X3122" s="203">
        <v>3.59</v>
      </c>
      <c r="Y3122" s="203">
        <v>3.88</v>
      </c>
      <c r="Z3122" s="203">
        <v>3.83</v>
      </c>
      <c r="AA3122" s="203">
        <v>4.43</v>
      </c>
      <c r="AB3122" s="203">
        <v>4.28</v>
      </c>
      <c r="AC3122" s="203">
        <v>3.63</v>
      </c>
      <c r="AD3122" s="203">
        <v>2.66</v>
      </c>
      <c r="AE3122" s="203">
        <v>2.41</v>
      </c>
      <c r="AF3122" s="203">
        <v>2.08</v>
      </c>
      <c r="AG3122" s="179">
        <v>2.00080659818083</v>
      </c>
      <c r="AH3122" s="179">
        <v>2.39679957073745</v>
      </c>
      <c r="AI3122" s="179">
        <v>3.04289336806667</v>
      </c>
      <c r="AJ3122" s="179">
        <v>3.74109150389019</v>
      </c>
      <c r="AK3122" s="179">
        <v>4.04329666715709</v>
      </c>
      <c r="AL3122" s="179">
        <v>3.99119232866279</v>
      </c>
      <c r="AM3122" s="179">
        <v>4.6164443905943</v>
      </c>
      <c r="AN3122" s="179">
        <v>4.46013137511143</v>
      </c>
      <c r="AO3122" s="179">
        <v>3.78277497468562</v>
      </c>
      <c r="AP3122" s="179">
        <v>2.77195080789635</v>
      </c>
      <c r="AQ3122" s="179">
        <v>2.51142911542489</v>
      </c>
      <c r="AR3122" s="179">
        <v>2.16754048136256</v>
      </c>
      <c r="AS3122" s="177">
        <v>0.8</v>
      </c>
      <c r="AT3122" s="180">
        <v>1.18729268004877</v>
      </c>
      <c r="AU3122" s="181">
        <v>3115</v>
      </c>
    </row>
    <row r="3123" customHeight="1" spans="1:47">
      <c r="A3123" s="184" t="s">
        <v>3455</v>
      </c>
      <c r="B3123" s="185" t="s">
        <v>3526</v>
      </c>
      <c r="C3123" s="167" t="s">
        <v>3542</v>
      </c>
      <c r="D3123" s="186">
        <v>0</v>
      </c>
      <c r="E3123" s="186">
        <v>0.75</v>
      </c>
      <c r="F3123" s="186" t="s">
        <v>160</v>
      </c>
      <c r="G3123" s="186" t="s">
        <v>160</v>
      </c>
      <c r="H3123" s="186" t="s">
        <v>160</v>
      </c>
      <c r="I3123" s="186" t="s">
        <v>160</v>
      </c>
      <c r="J3123" s="186" t="s">
        <v>160</v>
      </c>
      <c r="K3123" s="186" t="s">
        <v>160</v>
      </c>
      <c r="L3123" s="171">
        <v>0.3363</v>
      </c>
      <c r="M3123" s="172">
        <v>929</v>
      </c>
      <c r="N3123" s="173">
        <v>107.8</v>
      </c>
      <c r="O3123" s="173">
        <v>26.2</v>
      </c>
      <c r="Q3123" s="175">
        <v>21.6</v>
      </c>
      <c r="S3123" s="174">
        <f t="shared" si="96"/>
        <v>0.924376</v>
      </c>
      <c r="T3123" s="177">
        <f t="shared" si="97"/>
        <v>-1</v>
      </c>
      <c r="U3123" s="203">
        <v>1.92</v>
      </c>
      <c r="V3123" s="203">
        <v>2.3</v>
      </c>
      <c r="W3123" s="203">
        <v>2.92</v>
      </c>
      <c r="X3123" s="203">
        <v>3.59</v>
      </c>
      <c r="Y3123" s="203">
        <v>3.88</v>
      </c>
      <c r="Z3123" s="203">
        <v>3.83</v>
      </c>
      <c r="AA3123" s="203">
        <v>4.43</v>
      </c>
      <c r="AB3123" s="203">
        <v>4.28</v>
      </c>
      <c r="AC3123" s="203">
        <v>3.63</v>
      </c>
      <c r="AD3123" s="203">
        <v>2.66</v>
      </c>
      <c r="AE3123" s="203">
        <v>2.41</v>
      </c>
      <c r="AF3123" s="203">
        <v>2.08</v>
      </c>
      <c r="AG3123" s="179">
        <v>1.99746665858915</v>
      </c>
      <c r="AH3123" s="179">
        <v>2.39279860143491</v>
      </c>
      <c r="AI3123" s="179">
        <v>3.03781387660432</v>
      </c>
      <c r="AJ3123" s="179">
        <v>3.7348465126745</v>
      </c>
      <c r="AK3123" s="179">
        <v>4.0365472058989</v>
      </c>
      <c r="AL3123" s="179">
        <v>3.98452984499814</v>
      </c>
      <c r="AM3123" s="179">
        <v>4.60873817580725</v>
      </c>
      <c r="AN3123" s="179">
        <v>4.45268609310497</v>
      </c>
      <c r="AO3123" s="179">
        <v>3.7764604013951</v>
      </c>
      <c r="AP3123" s="179">
        <v>2.76732359992038</v>
      </c>
      <c r="AQ3123" s="179">
        <v>2.50723679541658</v>
      </c>
      <c r="AR3123" s="179">
        <v>2.16392221347157</v>
      </c>
      <c r="AS3123" s="177">
        <v>0.8</v>
      </c>
      <c r="AT3123" s="180">
        <v>1.18657812274652</v>
      </c>
      <c r="AU3123" s="181">
        <v>3116</v>
      </c>
    </row>
    <row r="3124" customHeight="1" spans="1:47">
      <c r="A3124" s="184" t="s">
        <v>3455</v>
      </c>
      <c r="B3124" s="185" t="s">
        <v>3543</v>
      </c>
      <c r="C3124" s="167" t="s">
        <v>3544</v>
      </c>
      <c r="D3124" s="186">
        <v>0</v>
      </c>
      <c r="E3124" s="186">
        <v>0.75</v>
      </c>
      <c r="F3124" s="186" t="s">
        <v>160</v>
      </c>
      <c r="G3124" s="186" t="s">
        <v>160</v>
      </c>
      <c r="H3124" s="186" t="s">
        <v>160</v>
      </c>
      <c r="I3124" s="186" t="s">
        <v>160</v>
      </c>
      <c r="J3124" s="186" t="s">
        <v>160</v>
      </c>
      <c r="K3124" s="186" t="s">
        <v>160</v>
      </c>
      <c r="L3124" s="171">
        <v>0.3363</v>
      </c>
      <c r="M3124" s="172">
        <v>809</v>
      </c>
      <c r="N3124" s="173">
        <v>107.52</v>
      </c>
      <c r="O3124" s="173">
        <v>26.27</v>
      </c>
      <c r="Q3124" s="175">
        <v>21.67</v>
      </c>
      <c r="S3124" s="174">
        <f t="shared" si="96"/>
        <v>0.924376</v>
      </c>
      <c r="T3124" s="177">
        <f t="shared" si="97"/>
        <v>-1</v>
      </c>
      <c r="U3124" s="203">
        <v>1.92</v>
      </c>
      <c r="V3124" s="203">
        <v>2.3</v>
      </c>
      <c r="W3124" s="203">
        <v>2.92</v>
      </c>
      <c r="X3124" s="203">
        <v>3.59</v>
      </c>
      <c r="Y3124" s="203">
        <v>3.88</v>
      </c>
      <c r="Z3124" s="203">
        <v>3.83</v>
      </c>
      <c r="AA3124" s="203">
        <v>4.43</v>
      </c>
      <c r="AB3124" s="203">
        <v>4.28</v>
      </c>
      <c r="AC3124" s="203">
        <v>3.63</v>
      </c>
      <c r="AD3124" s="203">
        <v>2.66</v>
      </c>
      <c r="AE3124" s="203">
        <v>2.41</v>
      </c>
      <c r="AF3124" s="203">
        <v>2.08</v>
      </c>
      <c r="AG3124" s="179">
        <v>1.99843042225242</v>
      </c>
      <c r="AH3124" s="179">
        <v>2.39395310998987</v>
      </c>
      <c r="AI3124" s="179">
        <v>3.03927960050888</v>
      </c>
      <c r="AJ3124" s="179">
        <v>3.73664854994072</v>
      </c>
      <c r="AK3124" s="179">
        <v>4.03849481163509</v>
      </c>
      <c r="AL3124" s="179">
        <v>3.98645235272227</v>
      </c>
      <c r="AM3124" s="179">
        <v>4.61096185967615</v>
      </c>
      <c r="AN3124" s="179">
        <v>4.45483448293768</v>
      </c>
      <c r="AO3124" s="179">
        <v>3.77828251707098</v>
      </c>
      <c r="AP3124" s="179">
        <v>2.7686588141622</v>
      </c>
      <c r="AQ3124" s="179">
        <v>2.50844651959809</v>
      </c>
      <c r="AR3124" s="179">
        <v>2.16496629077345</v>
      </c>
      <c r="AS3124" s="177">
        <v>0.8</v>
      </c>
      <c r="AT3124" s="180">
        <v>1.20458822063847</v>
      </c>
      <c r="AU3124" s="181">
        <v>3117</v>
      </c>
    </row>
    <row r="3125" customHeight="1" spans="1:47">
      <c r="A3125" s="184" t="s">
        <v>3455</v>
      </c>
      <c r="B3125" s="185" t="s">
        <v>3543</v>
      </c>
      <c r="C3125" s="167" t="s">
        <v>3545</v>
      </c>
      <c r="D3125" s="186">
        <v>0</v>
      </c>
      <c r="E3125" s="186">
        <v>0.75</v>
      </c>
      <c r="F3125" s="186" t="s">
        <v>160</v>
      </c>
      <c r="G3125" s="186" t="s">
        <v>160</v>
      </c>
      <c r="H3125" s="186" t="s">
        <v>160</v>
      </c>
      <c r="I3125" s="186" t="s">
        <v>160</v>
      </c>
      <c r="J3125" s="186" t="s">
        <v>160</v>
      </c>
      <c r="K3125" s="186" t="s">
        <v>160</v>
      </c>
      <c r="L3125" s="171">
        <v>0.3363</v>
      </c>
      <c r="M3125" s="172">
        <v>833</v>
      </c>
      <c r="N3125" s="173">
        <v>107.5</v>
      </c>
      <c r="O3125" s="173">
        <v>26.7</v>
      </c>
      <c r="Q3125" s="175">
        <v>22.1</v>
      </c>
      <c r="S3125" s="174">
        <f t="shared" si="96"/>
        <v>0.924376</v>
      </c>
      <c r="T3125" s="177">
        <f t="shared" si="97"/>
        <v>-1</v>
      </c>
      <c r="U3125" s="203">
        <v>1.92</v>
      </c>
      <c r="V3125" s="203">
        <v>2.3</v>
      </c>
      <c r="W3125" s="203">
        <v>2.92</v>
      </c>
      <c r="X3125" s="203">
        <v>3.59</v>
      </c>
      <c r="Y3125" s="203">
        <v>3.88</v>
      </c>
      <c r="Z3125" s="203">
        <v>3.83</v>
      </c>
      <c r="AA3125" s="203">
        <v>4.43</v>
      </c>
      <c r="AB3125" s="203">
        <v>4.28</v>
      </c>
      <c r="AC3125" s="203">
        <v>3.63</v>
      </c>
      <c r="AD3125" s="203">
        <v>2.66</v>
      </c>
      <c r="AE3125" s="203">
        <v>2.41</v>
      </c>
      <c r="AF3125" s="203">
        <v>2.08</v>
      </c>
      <c r="AG3125" s="179">
        <v>2.00309969103482</v>
      </c>
      <c r="AH3125" s="179">
        <v>2.39954650488546</v>
      </c>
      <c r="AI3125" s="179">
        <v>3.04638078011545</v>
      </c>
      <c r="AJ3125" s="179">
        <v>3.74537910979948</v>
      </c>
      <c r="AK3125" s="179">
        <v>4.04793062563286</v>
      </c>
      <c r="AL3125" s="179">
        <v>3.99576657117883</v>
      </c>
      <c r="AM3125" s="179">
        <v>4.62173522462721</v>
      </c>
      <c r="AN3125" s="179">
        <v>4.46524306126511</v>
      </c>
      <c r="AO3125" s="179">
        <v>3.7871103533627</v>
      </c>
      <c r="AP3125" s="179">
        <v>2.77512769695449</v>
      </c>
      <c r="AQ3125" s="179">
        <v>2.51430742468433</v>
      </c>
      <c r="AR3125" s="179">
        <v>2.17002466528772</v>
      </c>
      <c r="AS3125" s="177">
        <v>0.8</v>
      </c>
      <c r="AT3125" s="180">
        <v>1.19597504528074</v>
      </c>
      <c r="AU3125" s="181">
        <v>3118</v>
      </c>
    </row>
    <row r="3126" customHeight="1" spans="1:47">
      <c r="A3126" s="184" t="s">
        <v>3455</v>
      </c>
      <c r="B3126" s="185" t="s">
        <v>3543</v>
      </c>
      <c r="C3126" s="167" t="s">
        <v>3546</v>
      </c>
      <c r="D3126" s="186">
        <v>0</v>
      </c>
      <c r="E3126" s="186">
        <v>0.75</v>
      </c>
      <c r="F3126" s="186" t="s">
        <v>160</v>
      </c>
      <c r="G3126" s="186" t="s">
        <v>160</v>
      </c>
      <c r="H3126" s="186" t="s">
        <v>160</v>
      </c>
      <c r="I3126" s="186" t="s">
        <v>160</v>
      </c>
      <c r="J3126" s="186" t="s">
        <v>160</v>
      </c>
      <c r="K3126" s="186" t="s">
        <v>160</v>
      </c>
      <c r="L3126" s="171">
        <v>0.3363</v>
      </c>
      <c r="M3126" s="172">
        <v>425</v>
      </c>
      <c r="N3126" s="173">
        <v>107.88</v>
      </c>
      <c r="O3126" s="173">
        <v>25.42</v>
      </c>
      <c r="Q3126" s="175">
        <v>16.72</v>
      </c>
      <c r="S3126" s="174">
        <f t="shared" si="96"/>
        <v>0.978032</v>
      </c>
      <c r="T3126" s="177">
        <f t="shared" si="97"/>
        <v>-1</v>
      </c>
      <c r="U3126" s="203">
        <v>2.07</v>
      </c>
      <c r="V3126" s="203">
        <v>2.49</v>
      </c>
      <c r="W3126" s="203">
        <v>3.14</v>
      </c>
      <c r="X3126" s="203">
        <v>3.8</v>
      </c>
      <c r="Y3126" s="203">
        <v>4.02</v>
      </c>
      <c r="Z3126" s="203">
        <v>3.97</v>
      </c>
      <c r="AA3126" s="203">
        <v>4.4</v>
      </c>
      <c r="AB3126" s="203">
        <v>4.33</v>
      </c>
      <c r="AC3126" s="203">
        <v>3.86</v>
      </c>
      <c r="AD3126" s="203">
        <v>3</v>
      </c>
      <c r="AE3126" s="203">
        <v>2.7</v>
      </c>
      <c r="AF3126" s="203">
        <v>2.36</v>
      </c>
      <c r="AG3126" s="179">
        <v>2.11043352364749</v>
      </c>
      <c r="AH3126" s="179">
        <v>2.53863742699625</v>
      </c>
      <c r="AI3126" s="179">
        <v>3.20133394408363</v>
      </c>
      <c r="AJ3126" s="179">
        <v>3.87422579220312</v>
      </c>
      <c r="AK3126" s="179">
        <v>4.09852307490961</v>
      </c>
      <c r="AL3126" s="179">
        <v>4.04754641974905</v>
      </c>
      <c r="AM3126" s="179">
        <v>4.48594565412993</v>
      </c>
      <c r="AN3126" s="179">
        <v>4.41457833690513</v>
      </c>
      <c r="AO3126" s="179">
        <v>3.9353977783958</v>
      </c>
      <c r="AP3126" s="179">
        <v>3.05859930963404</v>
      </c>
      <c r="AQ3126" s="179">
        <v>2.75273937867064</v>
      </c>
      <c r="AR3126" s="179">
        <v>2.40609812357878</v>
      </c>
      <c r="AS3126" s="177">
        <v>0.8</v>
      </c>
      <c r="AT3126" s="180">
        <v>1.19597504528074</v>
      </c>
      <c r="AU3126" s="181">
        <v>3119</v>
      </c>
    </row>
    <row r="3127" customHeight="1" spans="1:47">
      <c r="A3127" s="184" t="s">
        <v>3455</v>
      </c>
      <c r="B3127" s="185" t="s">
        <v>3543</v>
      </c>
      <c r="C3127" s="167" t="s">
        <v>3547</v>
      </c>
      <c r="D3127" s="186">
        <v>0</v>
      </c>
      <c r="E3127" s="186">
        <v>0.75</v>
      </c>
      <c r="F3127" s="186" t="s">
        <v>160</v>
      </c>
      <c r="G3127" s="186" t="s">
        <v>160</v>
      </c>
      <c r="H3127" s="186" t="s">
        <v>160</v>
      </c>
      <c r="I3127" s="186" t="s">
        <v>160</v>
      </c>
      <c r="J3127" s="186" t="s">
        <v>160</v>
      </c>
      <c r="K3127" s="186" t="s">
        <v>160</v>
      </c>
      <c r="L3127" s="171">
        <v>0.3363</v>
      </c>
      <c r="M3127" s="172">
        <v>992</v>
      </c>
      <c r="N3127" s="173">
        <v>107.23</v>
      </c>
      <c r="O3127" s="173">
        <v>26.58</v>
      </c>
      <c r="Q3127" s="175">
        <v>21.98</v>
      </c>
      <c r="S3127" s="174">
        <f t="shared" si="96"/>
        <v>0.924376</v>
      </c>
      <c r="T3127" s="177">
        <f t="shared" si="97"/>
        <v>-1</v>
      </c>
      <c r="U3127" s="203">
        <v>1.92</v>
      </c>
      <c r="V3127" s="203">
        <v>2.3</v>
      </c>
      <c r="W3127" s="203">
        <v>2.92</v>
      </c>
      <c r="X3127" s="203">
        <v>3.59</v>
      </c>
      <c r="Y3127" s="203">
        <v>3.88</v>
      </c>
      <c r="Z3127" s="203">
        <v>3.83</v>
      </c>
      <c r="AA3127" s="203">
        <v>4.43</v>
      </c>
      <c r="AB3127" s="203">
        <v>4.28</v>
      </c>
      <c r="AC3127" s="203">
        <v>3.63</v>
      </c>
      <c r="AD3127" s="203">
        <v>2.66</v>
      </c>
      <c r="AE3127" s="203">
        <v>2.41</v>
      </c>
      <c r="AF3127" s="203">
        <v>2.08</v>
      </c>
      <c r="AG3127" s="179">
        <v>2.00185344491852</v>
      </c>
      <c r="AH3127" s="179">
        <v>2.39805360589197</v>
      </c>
      <c r="AI3127" s="179">
        <v>3.04448544748025</v>
      </c>
      <c r="AJ3127" s="179">
        <v>3.7430488891966</v>
      </c>
      <c r="AK3127" s="179">
        <v>4.0454121699395</v>
      </c>
      <c r="AL3127" s="179">
        <v>3.99328056981142</v>
      </c>
      <c r="AM3127" s="179">
        <v>4.61885977134846</v>
      </c>
      <c r="AN3127" s="179">
        <v>4.4624649709642</v>
      </c>
      <c r="AO3127" s="179">
        <v>3.78475416929907</v>
      </c>
      <c r="AP3127" s="179">
        <v>2.7734011268142</v>
      </c>
      <c r="AQ3127" s="179">
        <v>2.51274312617377</v>
      </c>
      <c r="AR3127" s="179">
        <v>2.16867456532839</v>
      </c>
      <c r="AS3127" s="177">
        <v>0.8</v>
      </c>
      <c r="AT3127" s="180">
        <v>1.18907895619508</v>
      </c>
      <c r="AU3127" s="181">
        <v>3120</v>
      </c>
    </row>
    <row r="3128" customHeight="1" spans="1:47">
      <c r="A3128" s="184" t="s">
        <v>3455</v>
      </c>
      <c r="B3128" s="185" t="s">
        <v>3543</v>
      </c>
      <c r="C3128" s="167" t="s">
        <v>3548</v>
      </c>
      <c r="D3128" s="186">
        <v>0</v>
      </c>
      <c r="E3128" s="186">
        <v>0.75</v>
      </c>
      <c r="F3128" s="186" t="s">
        <v>160</v>
      </c>
      <c r="G3128" s="186" t="s">
        <v>160</v>
      </c>
      <c r="H3128" s="186" t="s">
        <v>160</v>
      </c>
      <c r="I3128" s="186" t="s">
        <v>160</v>
      </c>
      <c r="J3128" s="186" t="s">
        <v>160</v>
      </c>
      <c r="K3128" s="186" t="s">
        <v>160</v>
      </c>
      <c r="L3128" s="171">
        <v>0.3363</v>
      </c>
      <c r="M3128" s="172">
        <v>1068</v>
      </c>
      <c r="N3128" s="173">
        <v>107.47</v>
      </c>
      <c r="O3128" s="173">
        <v>27.07</v>
      </c>
      <c r="Q3128" s="175">
        <v>24.77</v>
      </c>
      <c r="S3128" s="174">
        <f t="shared" si="96"/>
        <v>0.887144</v>
      </c>
      <c r="T3128" s="177">
        <f t="shared" si="97"/>
        <v>-1</v>
      </c>
      <c r="U3128" s="203">
        <v>1.82</v>
      </c>
      <c r="V3128" s="203">
        <v>2.11</v>
      </c>
      <c r="W3128" s="203">
        <v>2.71</v>
      </c>
      <c r="X3128" s="203">
        <v>3.34</v>
      </c>
      <c r="Y3128" s="203">
        <v>3.74</v>
      </c>
      <c r="Z3128" s="203">
        <v>3.76</v>
      </c>
      <c r="AA3128" s="203">
        <v>4.53</v>
      </c>
      <c r="AB3128" s="203">
        <v>4.41</v>
      </c>
      <c r="AC3128" s="203">
        <v>3.53</v>
      </c>
      <c r="AD3128" s="203">
        <v>2.39</v>
      </c>
      <c r="AE3128" s="203">
        <v>2.2</v>
      </c>
      <c r="AF3128" s="203">
        <v>1.85</v>
      </c>
      <c r="AG3128" s="179">
        <v>1.9307988781979</v>
      </c>
      <c r="AH3128" s="179">
        <v>2.23845364450416</v>
      </c>
      <c r="AI3128" s="179">
        <v>2.87498074720677</v>
      </c>
      <c r="AJ3128" s="179">
        <v>3.5433342050445</v>
      </c>
      <c r="AK3128" s="179">
        <v>3.96768560684624</v>
      </c>
      <c r="AL3128" s="179">
        <v>3.98890317693633</v>
      </c>
      <c r="AM3128" s="179">
        <v>4.80577962540467</v>
      </c>
      <c r="AN3128" s="179">
        <v>4.67847420486415</v>
      </c>
      <c r="AO3128" s="179">
        <v>3.74490112090033</v>
      </c>
      <c r="AP3128" s="179">
        <v>2.53549962576538</v>
      </c>
      <c r="AQ3128" s="179">
        <v>2.33393270990955</v>
      </c>
      <c r="AR3128" s="179">
        <v>1.96262523333303</v>
      </c>
      <c r="AS3128" s="177">
        <v>0.8</v>
      </c>
      <c r="AT3128" s="180">
        <v>1.19847768194284</v>
      </c>
      <c r="AU3128" s="181">
        <v>3121</v>
      </c>
    </row>
    <row r="3129" customHeight="1" spans="1:47">
      <c r="A3129" s="184" t="s">
        <v>3455</v>
      </c>
      <c r="B3129" s="185" t="s">
        <v>3543</v>
      </c>
      <c r="C3129" s="167" t="s">
        <v>3549</v>
      </c>
      <c r="D3129" s="186">
        <v>0</v>
      </c>
      <c r="E3129" s="186">
        <v>0.75</v>
      </c>
      <c r="F3129" s="186" t="s">
        <v>160</v>
      </c>
      <c r="G3129" s="186" t="s">
        <v>160</v>
      </c>
      <c r="H3129" s="186" t="s">
        <v>160</v>
      </c>
      <c r="I3129" s="186" t="s">
        <v>160</v>
      </c>
      <c r="J3129" s="186" t="s">
        <v>160</v>
      </c>
      <c r="K3129" s="186" t="s">
        <v>160</v>
      </c>
      <c r="L3129" s="171">
        <v>0.3363</v>
      </c>
      <c r="M3129" s="172">
        <v>1000</v>
      </c>
      <c r="N3129" s="173">
        <v>107.53</v>
      </c>
      <c r="O3129" s="173">
        <v>25.83</v>
      </c>
      <c r="Q3129" s="175">
        <v>17.23</v>
      </c>
      <c r="S3129" s="174">
        <f t="shared" si="96"/>
        <v>0.978032</v>
      </c>
      <c r="T3129" s="177">
        <f t="shared" si="97"/>
        <v>-1</v>
      </c>
      <c r="U3129" s="203">
        <v>2.07</v>
      </c>
      <c r="V3129" s="203">
        <v>2.49</v>
      </c>
      <c r="W3129" s="203">
        <v>3.14</v>
      </c>
      <c r="X3129" s="203">
        <v>3.8</v>
      </c>
      <c r="Y3129" s="203">
        <v>4.02</v>
      </c>
      <c r="Z3129" s="203">
        <v>3.97</v>
      </c>
      <c r="AA3129" s="203">
        <v>4.4</v>
      </c>
      <c r="AB3129" s="203">
        <v>4.33</v>
      </c>
      <c r="AC3129" s="203">
        <v>3.86</v>
      </c>
      <c r="AD3129" s="203">
        <v>3</v>
      </c>
      <c r="AE3129" s="203">
        <v>2.7</v>
      </c>
      <c r="AF3129" s="203">
        <v>2.36</v>
      </c>
      <c r="AG3129" s="179">
        <v>2.1141585551393</v>
      </c>
      <c r="AH3129" s="179">
        <v>2.54311826197916</v>
      </c>
      <c r="AI3129" s="179">
        <v>3.2069844749456</v>
      </c>
      <c r="AJ3129" s="179">
        <v>3.88106401426538</v>
      </c>
      <c r="AK3129" s="179">
        <v>4.10575719403864</v>
      </c>
      <c r="AL3129" s="179">
        <v>4.05469056227199</v>
      </c>
      <c r="AM3129" s="179">
        <v>4.49386359546518</v>
      </c>
      <c r="AN3129" s="179">
        <v>4.42237031099187</v>
      </c>
      <c r="AO3129" s="179">
        <v>3.94234397238536</v>
      </c>
      <c r="AP3129" s="179">
        <v>3.06399790599898</v>
      </c>
      <c r="AQ3129" s="179">
        <v>2.75759811539909</v>
      </c>
      <c r="AR3129" s="179">
        <v>2.41034501938587</v>
      </c>
      <c r="AS3129" s="177">
        <v>0.8</v>
      </c>
      <c r="AT3129" s="180">
        <v>1.20618887681517</v>
      </c>
      <c r="AU3129" s="181">
        <v>3122</v>
      </c>
    </row>
    <row r="3130" customHeight="1" spans="1:47">
      <c r="A3130" s="184" t="s">
        <v>3455</v>
      </c>
      <c r="B3130" s="185" t="s">
        <v>3543</v>
      </c>
      <c r="C3130" s="167" t="s">
        <v>3550</v>
      </c>
      <c r="D3130" s="186">
        <v>0</v>
      </c>
      <c r="E3130" s="186">
        <v>0.75</v>
      </c>
      <c r="F3130" s="186" t="s">
        <v>160</v>
      </c>
      <c r="G3130" s="186" t="s">
        <v>160</v>
      </c>
      <c r="H3130" s="186" t="s">
        <v>160</v>
      </c>
      <c r="I3130" s="186" t="s">
        <v>160</v>
      </c>
      <c r="J3130" s="186" t="s">
        <v>160</v>
      </c>
      <c r="K3130" s="186" t="s">
        <v>160</v>
      </c>
      <c r="L3130" s="171">
        <v>0.3363</v>
      </c>
      <c r="M3130" s="172">
        <v>708</v>
      </c>
      <c r="N3130" s="173">
        <v>107.32</v>
      </c>
      <c r="O3130" s="173">
        <v>25.83</v>
      </c>
      <c r="Q3130" s="175">
        <v>17.23</v>
      </c>
      <c r="S3130" s="174">
        <f t="shared" si="96"/>
        <v>0.978032</v>
      </c>
      <c r="T3130" s="177">
        <f t="shared" si="97"/>
        <v>-1</v>
      </c>
      <c r="U3130" s="203">
        <v>2.07</v>
      </c>
      <c r="V3130" s="203">
        <v>2.49</v>
      </c>
      <c r="W3130" s="203">
        <v>3.14</v>
      </c>
      <c r="X3130" s="203">
        <v>3.8</v>
      </c>
      <c r="Y3130" s="203">
        <v>4.02</v>
      </c>
      <c r="Z3130" s="203">
        <v>3.97</v>
      </c>
      <c r="AA3130" s="203">
        <v>4.4</v>
      </c>
      <c r="AB3130" s="203">
        <v>4.33</v>
      </c>
      <c r="AC3130" s="203">
        <v>3.86</v>
      </c>
      <c r="AD3130" s="203">
        <v>3</v>
      </c>
      <c r="AE3130" s="203">
        <v>2.7</v>
      </c>
      <c r="AF3130" s="203">
        <v>2.36</v>
      </c>
      <c r="AG3130" s="179">
        <v>2.1141585551393</v>
      </c>
      <c r="AH3130" s="179">
        <v>2.54311826197916</v>
      </c>
      <c r="AI3130" s="179">
        <v>3.2069844749456</v>
      </c>
      <c r="AJ3130" s="179">
        <v>3.88106401426538</v>
      </c>
      <c r="AK3130" s="179">
        <v>4.10575719403864</v>
      </c>
      <c r="AL3130" s="179">
        <v>4.05469056227199</v>
      </c>
      <c r="AM3130" s="179">
        <v>4.49386359546518</v>
      </c>
      <c r="AN3130" s="179">
        <v>4.42237031099187</v>
      </c>
      <c r="AO3130" s="179">
        <v>3.94234397238536</v>
      </c>
      <c r="AP3130" s="179">
        <v>3.06399790599898</v>
      </c>
      <c r="AQ3130" s="179">
        <v>2.75759811539909</v>
      </c>
      <c r="AR3130" s="179">
        <v>2.41034501938587</v>
      </c>
      <c r="AS3130" s="177">
        <v>0.8</v>
      </c>
      <c r="AT3130" s="180">
        <v>1.20618887681517</v>
      </c>
      <c r="AU3130" s="181">
        <v>3123</v>
      </c>
    </row>
    <row r="3131" customHeight="1" spans="1:47">
      <c r="A3131" s="184" t="s">
        <v>3455</v>
      </c>
      <c r="B3131" s="185" t="s">
        <v>3543</v>
      </c>
      <c r="C3131" s="167" t="s">
        <v>3551</v>
      </c>
      <c r="D3131" s="186">
        <v>0</v>
      </c>
      <c r="E3131" s="186">
        <v>0.75</v>
      </c>
      <c r="F3131" s="186" t="s">
        <v>160</v>
      </c>
      <c r="G3131" s="186" t="s">
        <v>160</v>
      </c>
      <c r="H3131" s="186" t="s">
        <v>160</v>
      </c>
      <c r="I3131" s="186" t="s">
        <v>160</v>
      </c>
      <c r="J3131" s="186" t="s">
        <v>160</v>
      </c>
      <c r="K3131" s="186" t="s">
        <v>160</v>
      </c>
      <c r="L3131" s="171">
        <v>0.3363</v>
      </c>
      <c r="M3131" s="172">
        <v>413</v>
      </c>
      <c r="N3131" s="173">
        <v>106.75</v>
      </c>
      <c r="O3131" s="173">
        <v>25.43</v>
      </c>
      <c r="Q3131" s="175">
        <v>16.73</v>
      </c>
      <c r="S3131" s="174">
        <f t="shared" si="96"/>
        <v>1.036168</v>
      </c>
      <c r="T3131" s="177">
        <f t="shared" si="97"/>
        <v>-1</v>
      </c>
      <c r="U3131" s="203">
        <v>2.25</v>
      </c>
      <c r="V3131" s="203">
        <v>2.74</v>
      </c>
      <c r="W3131" s="203">
        <v>3.45</v>
      </c>
      <c r="X3131" s="203">
        <v>4.34</v>
      </c>
      <c r="Y3131" s="203">
        <v>4.43</v>
      </c>
      <c r="Z3131" s="203">
        <v>4.32</v>
      </c>
      <c r="AA3131" s="203">
        <v>4.54</v>
      </c>
      <c r="AB3131" s="203">
        <v>4.47</v>
      </c>
      <c r="AC3131" s="203">
        <v>3.94</v>
      </c>
      <c r="AD3131" s="203">
        <v>2.97</v>
      </c>
      <c r="AE3131" s="203">
        <v>2.71</v>
      </c>
      <c r="AF3131" s="203">
        <v>2.38</v>
      </c>
      <c r="AG3131" s="179">
        <v>2.29575705870091</v>
      </c>
      <c r="AH3131" s="179">
        <v>2.79572192926244</v>
      </c>
      <c r="AI3131" s="179">
        <v>3.52016082334139</v>
      </c>
      <c r="AJ3131" s="179">
        <v>4.42826028211641</v>
      </c>
      <c r="AK3131" s="179">
        <v>4.52009056446445</v>
      </c>
      <c r="AL3131" s="179">
        <v>4.40785355270574</v>
      </c>
      <c r="AM3131" s="179">
        <v>4.63232757622316</v>
      </c>
      <c r="AN3131" s="179">
        <v>4.5609040232858</v>
      </c>
      <c r="AO3131" s="179">
        <v>4.02012569390292</v>
      </c>
      <c r="AP3131" s="179">
        <v>3.0303993174852</v>
      </c>
      <c r="AQ3131" s="179">
        <v>2.76511183514642</v>
      </c>
      <c r="AR3131" s="179">
        <v>2.42840079987029</v>
      </c>
      <c r="AS3131" s="177">
        <v>0.8</v>
      </c>
      <c r="AT3131" s="180">
        <v>1.20617282432233</v>
      </c>
      <c r="AU3131" s="181">
        <v>3124</v>
      </c>
    </row>
    <row r="3132" customHeight="1" spans="1:47">
      <c r="A3132" s="184" t="s">
        <v>3455</v>
      </c>
      <c r="B3132" s="185" t="s">
        <v>3543</v>
      </c>
      <c r="C3132" s="167" t="s">
        <v>3552</v>
      </c>
      <c r="D3132" s="186">
        <v>0</v>
      </c>
      <c r="E3132" s="186">
        <v>0.75</v>
      </c>
      <c r="F3132" s="186" t="s">
        <v>160</v>
      </c>
      <c r="G3132" s="186" t="s">
        <v>160</v>
      </c>
      <c r="H3132" s="186" t="s">
        <v>160</v>
      </c>
      <c r="I3132" s="186" t="s">
        <v>160</v>
      </c>
      <c r="J3132" s="186" t="s">
        <v>160</v>
      </c>
      <c r="K3132" s="186" t="s">
        <v>160</v>
      </c>
      <c r="L3132" s="171">
        <v>0.3363</v>
      </c>
      <c r="M3132" s="172">
        <v>1138</v>
      </c>
      <c r="N3132" s="173">
        <v>106.45</v>
      </c>
      <c r="O3132" s="173">
        <v>26.03</v>
      </c>
      <c r="Q3132" s="175">
        <v>15.93</v>
      </c>
      <c r="S3132" s="174">
        <f t="shared" si="96"/>
        <v>0.977912</v>
      </c>
      <c r="T3132" s="177">
        <f t="shared" si="97"/>
        <v>-1</v>
      </c>
      <c r="U3132" s="203">
        <v>2.12</v>
      </c>
      <c r="V3132" s="203">
        <v>2.55</v>
      </c>
      <c r="W3132" s="203">
        <v>3.27</v>
      </c>
      <c r="X3132" s="203">
        <v>4.01</v>
      </c>
      <c r="Y3132" s="203">
        <v>4.17</v>
      </c>
      <c r="Z3132" s="203">
        <v>4.1</v>
      </c>
      <c r="AA3132" s="203">
        <v>4.55</v>
      </c>
      <c r="AB3132" s="203">
        <v>4.41</v>
      </c>
      <c r="AC3132" s="203">
        <v>3.7</v>
      </c>
      <c r="AD3132" s="203">
        <v>2.65</v>
      </c>
      <c r="AE3132" s="203">
        <v>2.49</v>
      </c>
      <c r="AF3132" s="203">
        <v>2.12</v>
      </c>
      <c r="AG3132" s="179">
        <v>2.1565765426746</v>
      </c>
      <c r="AH3132" s="179">
        <v>2.59399536972652</v>
      </c>
      <c r="AI3132" s="179">
        <v>3.32641759176695</v>
      </c>
      <c r="AJ3132" s="179">
        <v>4.07918487553072</v>
      </c>
      <c r="AK3132" s="179">
        <v>4.24194536931748</v>
      </c>
      <c r="AL3132" s="179">
        <v>4.17073765328578</v>
      </c>
      <c r="AM3132" s="179">
        <v>4.62850154206104</v>
      </c>
      <c r="AN3132" s="179">
        <v>4.48608610999763</v>
      </c>
      <c r="AO3132" s="179">
        <v>3.76383641881887</v>
      </c>
      <c r="AP3132" s="179">
        <v>2.69572067834325</v>
      </c>
      <c r="AQ3132" s="179">
        <v>2.53296018455648</v>
      </c>
      <c r="AR3132" s="179">
        <v>2.1565765426746</v>
      </c>
      <c r="AS3132" s="177">
        <v>0.8</v>
      </c>
      <c r="AT3132" s="180">
        <v>1.19392719549541</v>
      </c>
      <c r="AU3132" s="181">
        <v>3125</v>
      </c>
    </row>
    <row r="3133" customHeight="1" spans="1:47">
      <c r="A3133" s="184" t="s">
        <v>3455</v>
      </c>
      <c r="B3133" s="185" t="s">
        <v>3543</v>
      </c>
      <c r="C3133" s="167" t="s">
        <v>3553</v>
      </c>
      <c r="D3133" s="186">
        <v>0</v>
      </c>
      <c r="E3133" s="186">
        <v>0.75</v>
      </c>
      <c r="F3133" s="186" t="s">
        <v>160</v>
      </c>
      <c r="G3133" s="186" t="s">
        <v>160</v>
      </c>
      <c r="H3133" s="186" t="s">
        <v>160</v>
      </c>
      <c r="I3133" s="186" t="s">
        <v>160</v>
      </c>
      <c r="J3133" s="186" t="s">
        <v>160</v>
      </c>
      <c r="K3133" s="186" t="s">
        <v>160</v>
      </c>
      <c r="L3133" s="171">
        <v>0.3363</v>
      </c>
      <c r="M3133" s="172">
        <v>1089</v>
      </c>
      <c r="N3133" s="173">
        <v>106.97</v>
      </c>
      <c r="O3133" s="173">
        <v>26.45</v>
      </c>
      <c r="Q3133" s="175">
        <v>16.45</v>
      </c>
      <c r="S3133" s="174">
        <f t="shared" si="96"/>
        <v>0.977912</v>
      </c>
      <c r="T3133" s="177">
        <f t="shared" si="97"/>
        <v>-1</v>
      </c>
      <c r="U3133" s="203">
        <v>2.12</v>
      </c>
      <c r="V3133" s="203">
        <v>2.55</v>
      </c>
      <c r="W3133" s="203">
        <v>3.27</v>
      </c>
      <c r="X3133" s="203">
        <v>4.01</v>
      </c>
      <c r="Y3133" s="203">
        <v>4.17</v>
      </c>
      <c r="Z3133" s="203">
        <v>4.1</v>
      </c>
      <c r="AA3133" s="203">
        <v>4.55</v>
      </c>
      <c r="AB3133" s="203">
        <v>4.41</v>
      </c>
      <c r="AC3133" s="203">
        <v>3.7</v>
      </c>
      <c r="AD3133" s="203">
        <v>2.65</v>
      </c>
      <c r="AE3133" s="203">
        <v>2.49</v>
      </c>
      <c r="AF3133" s="203">
        <v>2.12</v>
      </c>
      <c r="AG3133" s="179">
        <v>2.15995844206841</v>
      </c>
      <c r="AH3133" s="179">
        <v>2.59806322041247</v>
      </c>
      <c r="AI3133" s="179">
        <v>3.33163401205834</v>
      </c>
      <c r="AJ3133" s="179">
        <v>4.08558177013883</v>
      </c>
      <c r="AK3133" s="179">
        <v>4.24859750161569</v>
      </c>
      <c r="AL3133" s="179">
        <v>4.17727811909456</v>
      </c>
      <c r="AM3133" s="179">
        <v>4.63575986387323</v>
      </c>
      <c r="AN3133" s="179">
        <v>4.49312109883098</v>
      </c>
      <c r="AO3133" s="179">
        <v>3.76973879040241</v>
      </c>
      <c r="AP3133" s="179">
        <v>2.69994805258551</v>
      </c>
      <c r="AQ3133" s="179">
        <v>2.53693232110865</v>
      </c>
      <c r="AR3133" s="179">
        <v>2.15995844206841</v>
      </c>
      <c r="AS3133" s="177">
        <v>0.8</v>
      </c>
      <c r="AT3133" s="180">
        <v>1.16132986604938</v>
      </c>
      <c r="AU3133" s="181">
        <v>3126</v>
      </c>
    </row>
    <row r="3134" customHeight="1" spans="1:47">
      <c r="A3134" s="184" t="s">
        <v>3455</v>
      </c>
      <c r="B3134" s="185" t="s">
        <v>3543</v>
      </c>
      <c r="C3134" s="167" t="s">
        <v>3554</v>
      </c>
      <c r="D3134" s="186">
        <v>0</v>
      </c>
      <c r="E3134" s="186">
        <v>0.75</v>
      </c>
      <c r="F3134" s="186" t="s">
        <v>160</v>
      </c>
      <c r="G3134" s="186" t="s">
        <v>160</v>
      </c>
      <c r="H3134" s="186" t="s">
        <v>160</v>
      </c>
      <c r="I3134" s="186" t="s">
        <v>160</v>
      </c>
      <c r="J3134" s="186" t="s">
        <v>160</v>
      </c>
      <c r="K3134" s="186" t="s">
        <v>160</v>
      </c>
      <c r="L3134" s="171">
        <v>0.3363</v>
      </c>
      <c r="M3134" s="172">
        <v>972</v>
      </c>
      <c r="N3134" s="173">
        <v>106.65</v>
      </c>
      <c r="O3134" s="173">
        <v>26.13</v>
      </c>
      <c r="Q3134" s="175">
        <v>16.03</v>
      </c>
      <c r="S3134" s="174">
        <f t="shared" si="96"/>
        <v>0.977912</v>
      </c>
      <c r="T3134" s="177">
        <f t="shared" si="97"/>
        <v>-1</v>
      </c>
      <c r="U3134" s="203">
        <v>2.12</v>
      </c>
      <c r="V3134" s="203">
        <v>2.55</v>
      </c>
      <c r="W3134" s="203">
        <v>3.27</v>
      </c>
      <c r="X3134" s="203">
        <v>4.01</v>
      </c>
      <c r="Y3134" s="203">
        <v>4.17</v>
      </c>
      <c r="Z3134" s="203">
        <v>4.1</v>
      </c>
      <c r="AA3134" s="203">
        <v>4.55</v>
      </c>
      <c r="AB3134" s="203">
        <v>4.41</v>
      </c>
      <c r="AC3134" s="203">
        <v>3.7</v>
      </c>
      <c r="AD3134" s="203">
        <v>2.65</v>
      </c>
      <c r="AE3134" s="203">
        <v>2.49</v>
      </c>
      <c r="AF3134" s="203">
        <v>2.12</v>
      </c>
      <c r="AG3134" s="179">
        <v>2.15725292255336</v>
      </c>
      <c r="AH3134" s="179">
        <v>2.59480893986371</v>
      </c>
      <c r="AI3134" s="179">
        <v>3.32746087582523</v>
      </c>
      <c r="AJ3134" s="179">
        <v>4.08046425445234</v>
      </c>
      <c r="AK3134" s="179">
        <v>4.24327579577712</v>
      </c>
      <c r="AL3134" s="179">
        <v>4.17204574644753</v>
      </c>
      <c r="AM3134" s="179">
        <v>4.62995320642348</v>
      </c>
      <c r="AN3134" s="179">
        <v>4.4874931077643</v>
      </c>
      <c r="AO3134" s="179">
        <v>3.76501689313558</v>
      </c>
      <c r="AP3134" s="179">
        <v>2.6965661531917</v>
      </c>
      <c r="AQ3134" s="179">
        <v>2.53375461186692</v>
      </c>
      <c r="AR3134" s="179">
        <v>2.15725292255336</v>
      </c>
      <c r="AS3134" s="177">
        <v>0.8</v>
      </c>
      <c r="AT3134" s="180">
        <v>1.01757213327989</v>
      </c>
      <c r="AU3134" s="181">
        <v>3127</v>
      </c>
    </row>
    <row r="3135" customHeight="1" spans="1:47">
      <c r="A3135" s="184" t="s">
        <v>3455</v>
      </c>
      <c r="B3135" s="185" t="s">
        <v>3543</v>
      </c>
      <c r="C3135" s="167" t="s">
        <v>3555</v>
      </c>
      <c r="D3135" s="186">
        <v>0</v>
      </c>
      <c r="E3135" s="186">
        <v>0.75</v>
      </c>
      <c r="F3135" s="186" t="s">
        <v>160</v>
      </c>
      <c r="G3135" s="186" t="s">
        <v>160</v>
      </c>
      <c r="H3135" s="186" t="s">
        <v>160</v>
      </c>
      <c r="I3135" s="186" t="s">
        <v>160</v>
      </c>
      <c r="J3135" s="186" t="s">
        <v>160</v>
      </c>
      <c r="K3135" s="186" t="s">
        <v>160</v>
      </c>
      <c r="L3135" s="171">
        <v>0.3363</v>
      </c>
      <c r="M3135" s="172">
        <v>399</v>
      </c>
      <c r="N3135" s="173">
        <v>107.87</v>
      </c>
      <c r="O3135" s="173">
        <v>25.98</v>
      </c>
      <c r="Q3135" s="175">
        <v>17.28</v>
      </c>
      <c r="S3135" s="174">
        <f t="shared" si="96"/>
        <v>0.978032</v>
      </c>
      <c r="T3135" s="177">
        <f t="shared" si="97"/>
        <v>-1</v>
      </c>
      <c r="U3135" s="203">
        <v>2.07</v>
      </c>
      <c r="V3135" s="203">
        <v>2.49</v>
      </c>
      <c r="W3135" s="203">
        <v>3.14</v>
      </c>
      <c r="X3135" s="203">
        <v>3.8</v>
      </c>
      <c r="Y3135" s="203">
        <v>4.02</v>
      </c>
      <c r="Z3135" s="203">
        <v>3.97</v>
      </c>
      <c r="AA3135" s="203">
        <v>4.4</v>
      </c>
      <c r="AB3135" s="203">
        <v>4.33</v>
      </c>
      <c r="AC3135" s="203">
        <v>3.86</v>
      </c>
      <c r="AD3135" s="203">
        <v>3</v>
      </c>
      <c r="AE3135" s="203">
        <v>2.7</v>
      </c>
      <c r="AF3135" s="203">
        <v>2.36</v>
      </c>
      <c r="AG3135" s="179">
        <v>2.11519140478021</v>
      </c>
      <c r="AH3135" s="179">
        <v>2.54436067531533</v>
      </c>
      <c r="AI3135" s="179">
        <v>3.20855121304824</v>
      </c>
      <c r="AJ3135" s="179">
        <v>3.88296006674628</v>
      </c>
      <c r="AK3135" s="179">
        <v>4.10776301797896</v>
      </c>
      <c r="AL3135" s="179">
        <v>4.05667143815335</v>
      </c>
      <c r="AM3135" s="179">
        <v>4.49605902465359</v>
      </c>
      <c r="AN3135" s="179">
        <v>4.42453081289774</v>
      </c>
      <c r="AO3135" s="179">
        <v>3.94426996253701</v>
      </c>
      <c r="AP3135" s="179">
        <v>3.06549478953654</v>
      </c>
      <c r="AQ3135" s="179">
        <v>2.75894531058288</v>
      </c>
      <c r="AR3135" s="179">
        <v>2.41152256776874</v>
      </c>
      <c r="AS3135" s="177">
        <v>0.8</v>
      </c>
      <c r="AT3135" s="180">
        <v>1.02183159651218</v>
      </c>
      <c r="AU3135" s="181">
        <v>3128</v>
      </c>
    </row>
    <row r="3136" customHeight="1" spans="1:47">
      <c r="A3136" s="184" t="s">
        <v>3556</v>
      </c>
      <c r="B3136" s="185" t="s">
        <v>3556</v>
      </c>
      <c r="C3136" s="167" t="s">
        <v>3557</v>
      </c>
      <c r="D3136" s="186">
        <v>0</v>
      </c>
      <c r="E3136" s="186">
        <v>0.75</v>
      </c>
      <c r="F3136" s="186" t="s">
        <v>160</v>
      </c>
      <c r="G3136" s="186" t="s">
        <v>160</v>
      </c>
      <c r="H3136" s="186" t="s">
        <v>160</v>
      </c>
      <c r="I3136" s="186" t="s">
        <v>160</v>
      </c>
      <c r="J3136" s="186" t="s">
        <v>160</v>
      </c>
      <c r="K3136" s="186" t="s">
        <v>160</v>
      </c>
      <c r="L3136" s="171">
        <v>0</v>
      </c>
      <c r="M3136" s="172">
        <v>321</v>
      </c>
      <c r="N3136" s="173">
        <v>114.08</v>
      </c>
      <c r="O3136" s="173">
        <v>22.2</v>
      </c>
      <c r="Q3136" s="175">
        <v>18.4</v>
      </c>
      <c r="S3136" s="174">
        <f t="shared" si="96"/>
        <v>1.14232</v>
      </c>
      <c r="T3136" s="177">
        <f t="shared" si="97"/>
        <v>-1</v>
      </c>
      <c r="U3136" s="203">
        <v>3.17</v>
      </c>
      <c r="V3136" s="203">
        <v>2.99</v>
      </c>
      <c r="W3136" s="203">
        <v>3.12</v>
      </c>
      <c r="X3136" s="203">
        <v>3.73</v>
      </c>
      <c r="Y3136" s="203">
        <v>4.3</v>
      </c>
      <c r="Z3136" s="203">
        <v>4.54</v>
      </c>
      <c r="AA3136" s="203">
        <v>4.97</v>
      </c>
      <c r="AB3136" s="203">
        <v>4.56</v>
      </c>
      <c r="AC3136" s="203">
        <v>4.35</v>
      </c>
      <c r="AD3136" s="203">
        <v>4.23</v>
      </c>
      <c r="AE3136" s="203">
        <v>3.79</v>
      </c>
      <c r="AF3136" s="203">
        <v>3.13</v>
      </c>
      <c r="AG3136" s="179">
        <v>3.25502766300161</v>
      </c>
      <c r="AH3136" s="179">
        <v>3.07019959380909</v>
      </c>
      <c r="AI3136" s="179">
        <v>3.20368653267036</v>
      </c>
      <c r="AJ3136" s="179">
        <v>3.83004832271167</v>
      </c>
      <c r="AK3136" s="179">
        <v>4.41533720848799</v>
      </c>
      <c r="AL3136" s="179">
        <v>4.66177463407802</v>
      </c>
      <c r="AM3136" s="179">
        <v>5.10330835492682</v>
      </c>
      <c r="AN3136" s="179">
        <v>4.68231108621052</v>
      </c>
      <c r="AO3136" s="179">
        <v>4.46667833881924</v>
      </c>
      <c r="AP3136" s="179">
        <v>4.34345962602423</v>
      </c>
      <c r="AQ3136" s="179">
        <v>3.89165767910918</v>
      </c>
      <c r="AR3136" s="179">
        <v>3.21395475873661</v>
      </c>
      <c r="AS3136" s="177">
        <v>0.8</v>
      </c>
      <c r="AT3136" s="180">
        <v>1.02682260662511</v>
      </c>
      <c r="AU3136" s="181">
        <v>3129</v>
      </c>
    </row>
    <row r="3137" customHeight="1" spans="1:47">
      <c r="A3137" s="184" t="s">
        <v>3558</v>
      </c>
      <c r="B3137" s="185" t="s">
        <v>3558</v>
      </c>
      <c r="C3137" s="167" t="s">
        <v>3559</v>
      </c>
      <c r="D3137" s="186">
        <v>0</v>
      </c>
      <c r="E3137" s="186">
        <v>0.75</v>
      </c>
      <c r="F3137" s="186" t="s">
        <v>160</v>
      </c>
      <c r="G3137" s="186" t="s">
        <v>160</v>
      </c>
      <c r="H3137" s="186" t="s">
        <v>160</v>
      </c>
      <c r="I3137" s="186" t="s">
        <v>160</v>
      </c>
      <c r="J3137" s="186" t="s">
        <v>160</v>
      </c>
      <c r="K3137" s="186" t="s">
        <v>160</v>
      </c>
      <c r="L3137" s="171">
        <v>0</v>
      </c>
      <c r="M3137" s="172">
        <v>40</v>
      </c>
      <c r="N3137" s="173">
        <v>113.33</v>
      </c>
      <c r="O3137" s="173">
        <v>22.13</v>
      </c>
      <c r="Q3137" s="175">
        <v>18.23</v>
      </c>
      <c r="S3137" s="174">
        <f t="shared" si="96"/>
        <v>1.131752</v>
      </c>
      <c r="T3137" s="177">
        <f t="shared" si="97"/>
        <v>-1</v>
      </c>
      <c r="U3137" s="203">
        <v>3.02</v>
      </c>
      <c r="V3137" s="203">
        <v>2.78</v>
      </c>
      <c r="W3137" s="203">
        <v>3.03</v>
      </c>
      <c r="X3137" s="203">
        <v>3.63</v>
      </c>
      <c r="Y3137" s="203">
        <v>4.24</v>
      </c>
      <c r="Z3137" s="203">
        <v>4.53</v>
      </c>
      <c r="AA3137" s="203">
        <v>4.96</v>
      </c>
      <c r="AB3137" s="203">
        <v>4.63</v>
      </c>
      <c r="AC3137" s="203">
        <v>4.35</v>
      </c>
      <c r="AD3137" s="203">
        <v>4.22</v>
      </c>
      <c r="AE3137" s="203">
        <v>3.79</v>
      </c>
      <c r="AF3137" s="203">
        <v>3.25</v>
      </c>
      <c r="AG3137" s="179">
        <v>3.09813160480388</v>
      </c>
      <c r="AH3137" s="179">
        <v>2.85192247064728</v>
      </c>
      <c r="AI3137" s="179">
        <v>3.10839031872707</v>
      </c>
      <c r="AJ3137" s="179">
        <v>3.72391315411857</v>
      </c>
      <c r="AK3137" s="179">
        <v>4.34969470343326</v>
      </c>
      <c r="AL3137" s="179">
        <v>4.64719740720582</v>
      </c>
      <c r="AM3137" s="179">
        <v>5.08832210590306</v>
      </c>
      <c r="AN3137" s="179">
        <v>4.74978454643774</v>
      </c>
      <c r="AO3137" s="179">
        <v>4.46254055658837</v>
      </c>
      <c r="AP3137" s="179">
        <v>4.32917727558688</v>
      </c>
      <c r="AQ3137" s="179">
        <v>3.88805257688964</v>
      </c>
      <c r="AR3137" s="179">
        <v>3.33408202503729</v>
      </c>
      <c r="AS3137" s="177">
        <v>0.8</v>
      </c>
      <c r="AT3137" s="180">
        <v>1.02587139231917</v>
      </c>
      <c r="AU3137" s="181">
        <v>3130</v>
      </c>
    </row>
    <row r="3138" customHeight="1" spans="1:47">
      <c r="A3138" s="181" t="s">
        <v>3560</v>
      </c>
      <c r="B3138" s="167" t="s">
        <v>3561</v>
      </c>
      <c r="C3138" s="188" t="s">
        <v>3561</v>
      </c>
      <c r="D3138" s="186">
        <v>0</v>
      </c>
      <c r="E3138" s="238">
        <v>0</v>
      </c>
      <c r="F3138" s="186" t="s">
        <v>160</v>
      </c>
      <c r="G3138" s="186" t="s">
        <v>160</v>
      </c>
      <c r="H3138" s="186" t="s">
        <v>160</v>
      </c>
      <c r="I3138" s="186" t="s">
        <v>160</v>
      </c>
      <c r="J3138" s="186" t="s">
        <v>160</v>
      </c>
      <c r="K3138" s="186" t="s">
        <v>160</v>
      </c>
      <c r="L3138" s="171">
        <v>0</v>
      </c>
      <c r="M3138" s="172">
        <v>11</v>
      </c>
      <c r="N3138" s="173">
        <v>121.5</v>
      </c>
      <c r="O3138" s="173">
        <v>25.03</v>
      </c>
      <c r="Q3138" s="175">
        <v>13.83</v>
      </c>
      <c r="S3138" s="174">
        <f t="shared" si="96"/>
        <v>1.185144</v>
      </c>
      <c r="T3138" s="177">
        <f t="shared" si="97"/>
        <v>-1</v>
      </c>
      <c r="U3138" s="239">
        <v>2.26</v>
      </c>
      <c r="V3138" s="239">
        <v>2.63</v>
      </c>
      <c r="W3138" s="239">
        <v>3.18</v>
      </c>
      <c r="X3138" s="239">
        <v>3.94</v>
      </c>
      <c r="Y3138" s="239">
        <v>4.54</v>
      </c>
      <c r="Z3138" s="239">
        <v>5.52</v>
      </c>
      <c r="AA3138" s="239">
        <v>6.84</v>
      </c>
      <c r="AB3138" s="239">
        <v>6.2</v>
      </c>
      <c r="AC3138" s="239">
        <v>4.79</v>
      </c>
      <c r="AD3138" s="239">
        <v>3.74</v>
      </c>
      <c r="AE3138" s="239">
        <v>2.72</v>
      </c>
      <c r="AF3138" s="239">
        <v>2.23</v>
      </c>
      <c r="AG3138" s="179">
        <v>2.28805491990847</v>
      </c>
      <c r="AH3138" s="179">
        <v>2.66264798201738</v>
      </c>
      <c r="AI3138" s="179">
        <v>3.21947550677386</v>
      </c>
      <c r="AJ3138" s="179">
        <v>3.98890990461919</v>
      </c>
      <c r="AK3138" s="179">
        <v>4.59635811344444</v>
      </c>
      <c r="AL3138" s="179">
        <v>5.58852352119236</v>
      </c>
      <c r="AM3138" s="179">
        <v>6.92490958060793</v>
      </c>
      <c r="AN3138" s="179">
        <v>6.27696482452765</v>
      </c>
      <c r="AO3138" s="179">
        <v>4.8494615337883</v>
      </c>
      <c r="AP3138" s="179">
        <v>3.7864271683441</v>
      </c>
      <c r="AQ3138" s="179">
        <v>2.75376521334116</v>
      </c>
      <c r="AR3138" s="179">
        <v>2.2576825094672</v>
      </c>
      <c r="AS3138" s="177">
        <v>0.8</v>
      </c>
      <c r="AT3138" s="180">
        <v>1.01241368137543</v>
      </c>
      <c r="AU3138" s="181">
        <v>3131</v>
      </c>
    </row>
    <row r="3139" customHeight="1" spans="1:47">
      <c r="A3139" s="181" t="s">
        <v>3560</v>
      </c>
      <c r="B3139" s="167" t="s">
        <v>3562</v>
      </c>
      <c r="C3139" s="188" t="s">
        <v>3562</v>
      </c>
      <c r="D3139" s="186">
        <v>0</v>
      </c>
      <c r="E3139" s="238">
        <v>0</v>
      </c>
      <c r="F3139" s="186" t="s">
        <v>160</v>
      </c>
      <c r="G3139" s="186" t="s">
        <v>160</v>
      </c>
      <c r="H3139" s="186" t="s">
        <v>160</v>
      </c>
      <c r="I3139" s="186" t="s">
        <v>160</v>
      </c>
      <c r="J3139" s="186" t="s">
        <v>160</v>
      </c>
      <c r="K3139" s="186" t="s">
        <v>160</v>
      </c>
      <c r="L3139" s="171">
        <v>0</v>
      </c>
      <c r="M3139" s="172">
        <v>9</v>
      </c>
      <c r="N3139" s="173">
        <v>120.28</v>
      </c>
      <c r="O3139" s="173">
        <v>22.62</v>
      </c>
      <c r="Q3139" s="175">
        <v>18.62</v>
      </c>
      <c r="S3139" s="174">
        <f t="shared" si="96"/>
        <v>1.396552</v>
      </c>
      <c r="T3139" s="177">
        <f t="shared" si="97"/>
        <v>-1</v>
      </c>
      <c r="U3139" s="239">
        <v>3.61</v>
      </c>
      <c r="V3139" s="239">
        <v>3.88</v>
      </c>
      <c r="W3139" s="239">
        <v>4.69</v>
      </c>
      <c r="X3139" s="239">
        <v>5.28</v>
      </c>
      <c r="Y3139" s="239">
        <v>5.58</v>
      </c>
      <c r="Z3139" s="239">
        <v>5.78</v>
      </c>
      <c r="AA3139" s="239">
        <v>6.04</v>
      </c>
      <c r="AB3139" s="239">
        <v>5.44</v>
      </c>
      <c r="AC3139" s="239">
        <v>4.99</v>
      </c>
      <c r="AD3139" s="239">
        <v>4.68</v>
      </c>
      <c r="AE3139" s="239">
        <v>3.85</v>
      </c>
      <c r="AF3139" s="239">
        <v>3.51</v>
      </c>
      <c r="AG3139" s="179">
        <v>3.71825719343068</v>
      </c>
      <c r="AH3139" s="179">
        <v>3.99635399183131</v>
      </c>
      <c r="AI3139" s="179">
        <v>4.83064438703321</v>
      </c>
      <c r="AJ3139" s="179">
        <v>5.4383373909457</v>
      </c>
      <c r="AK3139" s="179">
        <v>5.74733383361307</v>
      </c>
      <c r="AL3139" s="179">
        <v>5.95333146205798</v>
      </c>
      <c r="AM3139" s="179">
        <v>6.22112837903637</v>
      </c>
      <c r="AN3139" s="179">
        <v>5.60313549370163</v>
      </c>
      <c r="AO3139" s="179">
        <v>5.13964082970058</v>
      </c>
      <c r="AP3139" s="179">
        <v>4.82034450561096</v>
      </c>
      <c r="AQ3139" s="179">
        <v>3.96545434756457</v>
      </c>
      <c r="AR3139" s="179">
        <v>3.61525837920822</v>
      </c>
      <c r="AS3139" s="177">
        <v>0.8</v>
      </c>
      <c r="AT3139" s="180">
        <v>1.02998814222456</v>
      </c>
      <c r="AU3139" s="181">
        <v>3132</v>
      </c>
    </row>
    <row r="3140" customHeight="1" spans="1:47">
      <c r="A3140" s="181" t="s">
        <v>3560</v>
      </c>
      <c r="B3140" s="167" t="s">
        <v>3563</v>
      </c>
      <c r="C3140" s="188" t="s">
        <v>3563</v>
      </c>
      <c r="D3140" s="186">
        <v>0</v>
      </c>
      <c r="E3140" s="238">
        <v>0</v>
      </c>
      <c r="F3140" s="186" t="s">
        <v>160</v>
      </c>
      <c r="G3140" s="186" t="s">
        <v>160</v>
      </c>
      <c r="H3140" s="186" t="s">
        <v>160</v>
      </c>
      <c r="I3140" s="186" t="s">
        <v>160</v>
      </c>
      <c r="J3140" s="186" t="s">
        <v>160</v>
      </c>
      <c r="K3140" s="186" t="s">
        <v>160</v>
      </c>
      <c r="L3140" s="171">
        <v>0</v>
      </c>
      <c r="M3140" s="172">
        <v>10</v>
      </c>
      <c r="N3140" s="173">
        <v>121.73</v>
      </c>
      <c r="O3140" s="173">
        <v>25.13</v>
      </c>
      <c r="Q3140" s="175">
        <v>13.93</v>
      </c>
      <c r="S3140" s="174">
        <f t="shared" si="96"/>
        <v>1.185144</v>
      </c>
      <c r="T3140" s="177">
        <f t="shared" si="97"/>
        <v>-1</v>
      </c>
      <c r="U3140" s="239">
        <v>2.26</v>
      </c>
      <c r="V3140" s="239">
        <v>2.63</v>
      </c>
      <c r="W3140" s="239">
        <v>3.18</v>
      </c>
      <c r="X3140" s="239">
        <v>3.94</v>
      </c>
      <c r="Y3140" s="239">
        <v>4.54</v>
      </c>
      <c r="Z3140" s="239">
        <v>5.52</v>
      </c>
      <c r="AA3140" s="239">
        <v>6.84</v>
      </c>
      <c r="AB3140" s="239">
        <v>6.2</v>
      </c>
      <c r="AC3140" s="239">
        <v>4.79</v>
      </c>
      <c r="AD3140" s="239">
        <v>3.74</v>
      </c>
      <c r="AE3140" s="239">
        <v>2.72</v>
      </c>
      <c r="AF3140" s="239">
        <v>2.23</v>
      </c>
      <c r="AG3140" s="179">
        <v>2.28871090770404</v>
      </c>
      <c r="AH3140" s="179">
        <v>2.66341136604497</v>
      </c>
      <c r="AI3140" s="179">
        <v>3.22039853384905</v>
      </c>
      <c r="AJ3140" s="179">
        <v>3.99005352936015</v>
      </c>
      <c r="AK3140" s="179">
        <v>4.59767589423732</v>
      </c>
      <c r="AL3140" s="179">
        <v>5.59012575687005</v>
      </c>
      <c r="AM3140" s="179">
        <v>6.92689495959985</v>
      </c>
      <c r="AN3140" s="179">
        <v>6.27876443706419</v>
      </c>
      <c r="AO3140" s="179">
        <v>4.85085187960282</v>
      </c>
      <c r="AP3140" s="179">
        <v>3.78751274106775</v>
      </c>
      <c r="AQ3140" s="179">
        <v>2.75455472077655</v>
      </c>
      <c r="AR3140" s="179">
        <v>2.25832978946018</v>
      </c>
      <c r="AS3140" s="177">
        <v>0.8</v>
      </c>
      <c r="AT3140" s="180">
        <v>1.01270394146197</v>
      </c>
      <c r="AU3140" s="181">
        <v>3133</v>
      </c>
    </row>
    <row r="3141" customHeight="1" spans="1:47">
      <c r="A3141" s="181" t="s">
        <v>3560</v>
      </c>
      <c r="B3141" s="167" t="s">
        <v>3564</v>
      </c>
      <c r="C3141" s="167" t="s">
        <v>3564</v>
      </c>
      <c r="D3141" s="186">
        <v>0</v>
      </c>
      <c r="E3141" s="238">
        <v>0</v>
      </c>
      <c r="F3141" s="186" t="s">
        <v>160</v>
      </c>
      <c r="G3141" s="186" t="s">
        <v>160</v>
      </c>
      <c r="H3141" s="186" t="s">
        <v>160</v>
      </c>
      <c r="I3141" s="186" t="s">
        <v>160</v>
      </c>
      <c r="J3141" s="186" t="s">
        <v>160</v>
      </c>
      <c r="K3141" s="186" t="s">
        <v>160</v>
      </c>
      <c r="L3141" s="171">
        <v>0</v>
      </c>
      <c r="M3141" s="172">
        <v>90</v>
      </c>
      <c r="N3141" s="173">
        <v>120.67</v>
      </c>
      <c r="O3141" s="173">
        <v>24.15</v>
      </c>
      <c r="Q3141" s="175">
        <v>15.45</v>
      </c>
      <c r="S3141" s="174">
        <f t="shared" si="96"/>
        <v>1.263376</v>
      </c>
      <c r="T3141" s="177">
        <f t="shared" si="97"/>
        <v>-1</v>
      </c>
      <c r="U3141" s="239">
        <v>2.63</v>
      </c>
      <c r="V3141" s="239">
        <v>3.01</v>
      </c>
      <c r="W3141" s="239">
        <v>3.53</v>
      </c>
      <c r="X3141" s="239">
        <v>4.26</v>
      </c>
      <c r="Y3141" s="239">
        <v>4.89</v>
      </c>
      <c r="Z3141" s="239">
        <v>5.7</v>
      </c>
      <c r="AA3141" s="239">
        <v>6.69</v>
      </c>
      <c r="AB3141" s="239">
        <v>6.11</v>
      </c>
      <c r="AC3141" s="239">
        <v>5.11</v>
      </c>
      <c r="AD3141" s="239">
        <v>4.12</v>
      </c>
      <c r="AE3141" s="239">
        <v>3.1</v>
      </c>
      <c r="AF3141" s="239">
        <v>2.67</v>
      </c>
      <c r="AG3141" s="179">
        <v>2.67626423170932</v>
      </c>
      <c r="AH3141" s="179">
        <v>3.06294879750763</v>
      </c>
      <c r="AI3141" s="179">
        <v>3.59209609807373</v>
      </c>
      <c r="AJ3141" s="179">
        <v>4.33493750079153</v>
      </c>
      <c r="AK3141" s="179">
        <v>4.97601980724662</v>
      </c>
      <c r="AL3141" s="179">
        <v>5.80026848697458</v>
      </c>
      <c r="AM3141" s="179">
        <v>6.80768353997543</v>
      </c>
      <c r="AN3141" s="179">
        <v>6.2174807816517</v>
      </c>
      <c r="AO3141" s="179">
        <v>5.19988981902458</v>
      </c>
      <c r="AP3141" s="179">
        <v>4.19247476602373</v>
      </c>
      <c r="AQ3141" s="179">
        <v>3.15453198414407</v>
      </c>
      <c r="AR3141" s="179">
        <v>2.71696787021441</v>
      </c>
      <c r="AS3141" s="177">
        <v>0.8</v>
      </c>
      <c r="AT3141" s="180">
        <v>1.01759096262712</v>
      </c>
      <c r="AU3141" s="181">
        <v>3134</v>
      </c>
    </row>
    <row r="3142" customHeight="1" spans="1:47">
      <c r="A3142" s="181" t="s">
        <v>3560</v>
      </c>
      <c r="B3142" s="167" t="s">
        <v>3565</v>
      </c>
      <c r="C3142" s="167" t="s">
        <v>3565</v>
      </c>
      <c r="D3142" s="186">
        <v>0</v>
      </c>
      <c r="E3142" s="238">
        <v>0</v>
      </c>
      <c r="F3142" s="186" t="s">
        <v>160</v>
      </c>
      <c r="G3142" s="186" t="s">
        <v>160</v>
      </c>
      <c r="H3142" s="186" t="s">
        <v>160</v>
      </c>
      <c r="I3142" s="186" t="s">
        <v>160</v>
      </c>
      <c r="J3142" s="186" t="s">
        <v>160</v>
      </c>
      <c r="K3142" s="186" t="s">
        <v>160</v>
      </c>
      <c r="L3142" s="171">
        <v>0</v>
      </c>
      <c r="M3142" s="172">
        <v>28</v>
      </c>
      <c r="N3142" s="173">
        <v>120.2</v>
      </c>
      <c r="O3142" s="173">
        <v>23</v>
      </c>
      <c r="Q3142" s="175">
        <v>17.2</v>
      </c>
      <c r="S3142" s="174">
        <f t="shared" si="96"/>
        <v>1.298336</v>
      </c>
      <c r="T3142" s="177">
        <f t="shared" si="97"/>
        <v>-1</v>
      </c>
      <c r="U3142" s="239">
        <v>3.18</v>
      </c>
      <c r="V3142" s="239">
        <v>3.26</v>
      </c>
      <c r="W3142" s="239">
        <v>3.99</v>
      </c>
      <c r="X3142" s="239">
        <v>4.63</v>
      </c>
      <c r="Y3142" s="239">
        <v>5.15</v>
      </c>
      <c r="Z3142" s="239">
        <v>5.6</v>
      </c>
      <c r="AA3142" s="239">
        <v>6</v>
      </c>
      <c r="AB3142" s="239">
        <v>5.44</v>
      </c>
      <c r="AC3142" s="239">
        <v>4.89</v>
      </c>
      <c r="AD3142" s="239">
        <v>4.44</v>
      </c>
      <c r="AE3142" s="239">
        <v>3.55</v>
      </c>
      <c r="AF3142" s="239">
        <v>3.14</v>
      </c>
      <c r="AG3142" s="179">
        <v>3.2555164764745</v>
      </c>
      <c r="AH3142" s="179">
        <v>3.33741626204619</v>
      </c>
      <c r="AI3142" s="179">
        <v>4.08475180538782</v>
      </c>
      <c r="AJ3142" s="179">
        <v>4.7399500899613</v>
      </c>
      <c r="AK3142" s="179">
        <v>5.27229869617726</v>
      </c>
      <c r="AL3142" s="179">
        <v>5.73298499001799</v>
      </c>
      <c r="AM3142" s="179">
        <v>6.14248391787642</v>
      </c>
      <c r="AN3142" s="179">
        <v>5.56918541887462</v>
      </c>
      <c r="AO3142" s="179">
        <v>5.00612439306928</v>
      </c>
      <c r="AP3142" s="179">
        <v>4.54543809922855</v>
      </c>
      <c r="AQ3142" s="179">
        <v>3.63430298474355</v>
      </c>
      <c r="AR3142" s="179">
        <v>3.21456658368866</v>
      </c>
      <c r="AS3142" s="177">
        <v>0.8</v>
      </c>
      <c r="AT3142" s="180">
        <v>1.02374731964607</v>
      </c>
      <c r="AU3142" s="181">
        <v>3135</v>
      </c>
    </row>
    <row r="3143" customHeight="1" spans="1:47">
      <c r="A3143" s="181" t="s">
        <v>3560</v>
      </c>
      <c r="B3143" s="167" t="s">
        <v>3566</v>
      </c>
      <c r="C3143" s="188" t="s">
        <v>3566</v>
      </c>
      <c r="D3143" s="186">
        <v>0</v>
      </c>
      <c r="E3143" s="238">
        <v>0</v>
      </c>
      <c r="F3143" s="186" t="s">
        <v>160</v>
      </c>
      <c r="G3143" s="186" t="s">
        <v>160</v>
      </c>
      <c r="H3143" s="186" t="s">
        <v>160</v>
      </c>
      <c r="I3143" s="186" t="s">
        <v>160</v>
      </c>
      <c r="J3143" s="186" t="s">
        <v>160</v>
      </c>
      <c r="K3143" s="186" t="s">
        <v>160</v>
      </c>
      <c r="L3143" s="171">
        <v>0</v>
      </c>
      <c r="M3143" s="172">
        <v>25</v>
      </c>
      <c r="N3143" s="173">
        <v>120.95</v>
      </c>
      <c r="O3143" s="173">
        <v>24.82</v>
      </c>
      <c r="Q3143" s="175">
        <v>16.32</v>
      </c>
      <c r="S3143" s="174">
        <f t="shared" si="96"/>
        <v>1.263376</v>
      </c>
      <c r="T3143" s="177">
        <f t="shared" si="97"/>
        <v>-1</v>
      </c>
      <c r="U3143" s="239">
        <v>2.63</v>
      </c>
      <c r="V3143" s="239">
        <v>3.01</v>
      </c>
      <c r="W3143" s="239">
        <v>3.53</v>
      </c>
      <c r="X3143" s="239">
        <v>4.26</v>
      </c>
      <c r="Y3143" s="239">
        <v>4.89</v>
      </c>
      <c r="Z3143" s="239">
        <v>5.7</v>
      </c>
      <c r="AA3143" s="239">
        <v>6.69</v>
      </c>
      <c r="AB3143" s="239">
        <v>6.11</v>
      </c>
      <c r="AC3143" s="239">
        <v>5.11</v>
      </c>
      <c r="AD3143" s="239">
        <v>4.12</v>
      </c>
      <c r="AE3143" s="239">
        <v>3.1</v>
      </c>
      <c r="AF3143" s="239">
        <v>2.67</v>
      </c>
      <c r="AG3143" s="179">
        <v>2.68385836045643</v>
      </c>
      <c r="AH3143" s="179">
        <v>3.07164017679614</v>
      </c>
      <c r="AI3143" s="179">
        <v>3.60228897810311</v>
      </c>
      <c r="AJ3143" s="179">
        <v>4.34723825686098</v>
      </c>
      <c r="AK3143" s="179">
        <v>4.99013968921366</v>
      </c>
      <c r="AL3143" s="179">
        <v>5.81672724509568</v>
      </c>
      <c r="AM3143" s="179">
        <v>6.82700092450703</v>
      </c>
      <c r="AN3143" s="179">
        <v>6.23512341535695</v>
      </c>
      <c r="AO3143" s="179">
        <v>5.21464495130507</v>
      </c>
      <c r="AP3143" s="179">
        <v>4.20437127189372</v>
      </c>
      <c r="AQ3143" s="179">
        <v>3.16348323856081</v>
      </c>
      <c r="AR3143" s="179">
        <v>2.7246774990185</v>
      </c>
      <c r="AS3143" s="177">
        <v>0.8</v>
      </c>
      <c r="AT3143" s="180">
        <v>1.02047846405187</v>
      </c>
      <c r="AU3143" s="181">
        <v>3136</v>
      </c>
    </row>
    <row r="3144" customHeight="1" spans="1:47">
      <c r="A3144" s="181" t="s">
        <v>3560</v>
      </c>
      <c r="B3144" s="167" t="s">
        <v>3567</v>
      </c>
      <c r="C3144" s="188" t="s">
        <v>3567</v>
      </c>
      <c r="D3144" s="186">
        <v>0</v>
      </c>
      <c r="E3144" s="238">
        <v>0</v>
      </c>
      <c r="F3144" s="186" t="s">
        <v>160</v>
      </c>
      <c r="G3144" s="186" t="s">
        <v>160</v>
      </c>
      <c r="H3144" s="186" t="s">
        <v>160</v>
      </c>
      <c r="I3144" s="186" t="s">
        <v>160</v>
      </c>
      <c r="J3144" s="186" t="s">
        <v>160</v>
      </c>
      <c r="K3144" s="186" t="s">
        <v>160</v>
      </c>
      <c r="L3144" s="171">
        <v>0</v>
      </c>
      <c r="M3144" s="172">
        <v>41</v>
      </c>
      <c r="N3144" s="173">
        <v>120.43</v>
      </c>
      <c r="O3144" s="173">
        <v>23.48</v>
      </c>
      <c r="Q3144" s="175">
        <v>17.88</v>
      </c>
      <c r="S3144" s="174">
        <f t="shared" si="96"/>
        <v>1.298336</v>
      </c>
      <c r="T3144" s="177">
        <f t="shared" si="97"/>
        <v>-1</v>
      </c>
      <c r="U3144" s="239">
        <v>3.18</v>
      </c>
      <c r="V3144" s="239">
        <v>3.26</v>
      </c>
      <c r="W3144" s="239">
        <v>3.99</v>
      </c>
      <c r="X3144" s="239">
        <v>4.63</v>
      </c>
      <c r="Y3144" s="239">
        <v>5.15</v>
      </c>
      <c r="Z3144" s="239">
        <v>5.6</v>
      </c>
      <c r="AA3144" s="239">
        <v>6</v>
      </c>
      <c r="AB3144" s="239">
        <v>5.44</v>
      </c>
      <c r="AC3144" s="239">
        <v>4.89</v>
      </c>
      <c r="AD3144" s="239">
        <v>4.44</v>
      </c>
      <c r="AE3144" s="239">
        <v>3.55</v>
      </c>
      <c r="AF3144" s="239">
        <v>3.14</v>
      </c>
      <c r="AG3144" s="179">
        <v>3.26302109777438</v>
      </c>
      <c r="AH3144" s="179">
        <v>3.34510967885047</v>
      </c>
      <c r="AI3144" s="179">
        <v>4.09416798116974</v>
      </c>
      <c r="AJ3144" s="179">
        <v>4.75087662977842</v>
      </c>
      <c r="AK3144" s="179">
        <v>5.28445240677298</v>
      </c>
      <c r="AL3144" s="179">
        <v>5.74620067532596</v>
      </c>
      <c r="AM3144" s="179">
        <v>6.15664358070638</v>
      </c>
      <c r="AN3144" s="179">
        <v>5.58202351317379</v>
      </c>
      <c r="AO3144" s="179">
        <v>5.0176645182757</v>
      </c>
      <c r="AP3144" s="179">
        <v>4.55591624972272</v>
      </c>
      <c r="AQ3144" s="179">
        <v>3.64268078525128</v>
      </c>
      <c r="AR3144" s="179">
        <v>3.22197680723634</v>
      </c>
      <c r="AS3144" s="177">
        <v>0.8</v>
      </c>
      <c r="AT3144" s="180">
        <v>1.02610726345106</v>
      </c>
      <c r="AU3144" s="181">
        <v>3137</v>
      </c>
    </row>
    <row r="3145" customHeight="1" spans="1:47">
      <c r="A3145" s="181" t="s">
        <v>3560</v>
      </c>
      <c r="B3145" s="167" t="s">
        <v>3568</v>
      </c>
      <c r="C3145" s="188" t="s">
        <v>3568</v>
      </c>
      <c r="D3145" s="186">
        <v>0</v>
      </c>
      <c r="E3145" s="238">
        <v>0</v>
      </c>
      <c r="F3145" s="186" t="s">
        <v>160</v>
      </c>
      <c r="G3145" s="186" t="s">
        <v>160</v>
      </c>
      <c r="H3145" s="186" t="s">
        <v>160</v>
      </c>
      <c r="I3145" s="186" t="s">
        <v>160</v>
      </c>
      <c r="J3145" s="186" t="s">
        <v>160</v>
      </c>
      <c r="K3145" s="186" t="s">
        <v>160</v>
      </c>
      <c r="L3145" s="171">
        <v>0</v>
      </c>
      <c r="M3145" s="172">
        <v>11</v>
      </c>
      <c r="N3145" s="173">
        <v>121.47</v>
      </c>
      <c r="O3145" s="173">
        <v>25.02</v>
      </c>
      <c r="Q3145" s="175">
        <v>13.82</v>
      </c>
      <c r="S3145" s="174">
        <f t="shared" si="96"/>
        <v>1.185144</v>
      </c>
      <c r="T3145" s="177">
        <f t="shared" si="97"/>
        <v>-1</v>
      </c>
      <c r="U3145" s="239">
        <v>2.26</v>
      </c>
      <c r="V3145" s="239">
        <v>2.63</v>
      </c>
      <c r="W3145" s="239">
        <v>3.18</v>
      </c>
      <c r="X3145" s="239">
        <v>3.94</v>
      </c>
      <c r="Y3145" s="239">
        <v>4.54</v>
      </c>
      <c r="Z3145" s="239">
        <v>5.52</v>
      </c>
      <c r="AA3145" s="239">
        <v>6.84</v>
      </c>
      <c r="AB3145" s="239">
        <v>6.2</v>
      </c>
      <c r="AC3145" s="239">
        <v>4.79</v>
      </c>
      <c r="AD3145" s="239">
        <v>3.74</v>
      </c>
      <c r="AE3145" s="239">
        <v>2.72</v>
      </c>
      <c r="AF3145" s="239">
        <v>2.23</v>
      </c>
      <c r="AG3145" s="179">
        <v>2.28785659801678</v>
      </c>
      <c r="AH3145" s="179">
        <v>2.6624171914974</v>
      </c>
      <c r="AI3145" s="179">
        <v>3.21919645207671</v>
      </c>
      <c r="AJ3145" s="179">
        <v>3.98856415760448</v>
      </c>
      <c r="AK3145" s="179">
        <v>4.59595971460008</v>
      </c>
      <c r="AL3145" s="179">
        <v>5.58803912435957</v>
      </c>
      <c r="AM3145" s="179">
        <v>6.92430934974991</v>
      </c>
      <c r="AN3145" s="179">
        <v>6.27642075562126</v>
      </c>
      <c r="AO3145" s="179">
        <v>4.84904119668159</v>
      </c>
      <c r="AP3145" s="179">
        <v>3.78609897193928</v>
      </c>
      <c r="AQ3145" s="179">
        <v>2.75352652504675</v>
      </c>
      <c r="AR3145" s="179">
        <v>2.257486820167</v>
      </c>
      <c r="AS3145" s="177">
        <v>0.8</v>
      </c>
      <c r="AT3145" s="180">
        <v>1.01232592832601</v>
      </c>
      <c r="AU3145" s="181">
        <v>3138</v>
      </c>
    </row>
    <row r="3146" customHeight="1" spans="1:47">
      <c r="A3146" s="181" t="s">
        <v>3560</v>
      </c>
      <c r="B3146" s="167" t="s">
        <v>3569</v>
      </c>
      <c r="C3146" s="188" t="s">
        <v>3569</v>
      </c>
      <c r="D3146" s="186">
        <v>0</v>
      </c>
      <c r="E3146" s="238">
        <v>0</v>
      </c>
      <c r="F3146" s="186" t="s">
        <v>160</v>
      </c>
      <c r="G3146" s="186" t="s">
        <v>160</v>
      </c>
      <c r="H3146" s="186" t="s">
        <v>160</v>
      </c>
      <c r="I3146" s="186" t="s">
        <v>160</v>
      </c>
      <c r="J3146" s="186" t="s">
        <v>160</v>
      </c>
      <c r="K3146" s="186" t="s">
        <v>160</v>
      </c>
      <c r="L3146" s="171">
        <v>0</v>
      </c>
      <c r="M3146" s="172">
        <v>13</v>
      </c>
      <c r="N3146" s="173">
        <v>121.75</v>
      </c>
      <c r="O3146" s="173">
        <v>24.77</v>
      </c>
      <c r="Q3146" s="175">
        <v>17.77</v>
      </c>
      <c r="S3146" s="174">
        <f t="shared" si="96"/>
        <v>1.100744</v>
      </c>
      <c r="T3146" s="177">
        <f t="shared" si="97"/>
        <v>-1</v>
      </c>
      <c r="U3146" s="239">
        <v>2.62</v>
      </c>
      <c r="V3146" s="239">
        <v>2.68</v>
      </c>
      <c r="W3146" s="239">
        <v>3.37</v>
      </c>
      <c r="X3146" s="239">
        <v>3.8</v>
      </c>
      <c r="Y3146" s="239">
        <v>4.16</v>
      </c>
      <c r="Z3146" s="239">
        <v>4.78</v>
      </c>
      <c r="AA3146" s="239">
        <v>5.36</v>
      </c>
      <c r="AB3146" s="239">
        <v>4.78</v>
      </c>
      <c r="AC3146" s="239">
        <v>4.1</v>
      </c>
      <c r="AD3146" s="239">
        <v>3.75</v>
      </c>
      <c r="AE3146" s="239">
        <v>3</v>
      </c>
      <c r="AF3146" s="239">
        <v>2.75</v>
      </c>
      <c r="AG3146" s="179">
        <v>2.68407520731433</v>
      </c>
      <c r="AH3146" s="179">
        <v>2.7455425784742</v>
      </c>
      <c r="AI3146" s="179">
        <v>3.4524173468127</v>
      </c>
      <c r="AJ3146" s="179">
        <v>3.89293350679177</v>
      </c>
      <c r="AK3146" s="179">
        <v>4.26173773375099</v>
      </c>
      <c r="AL3146" s="179">
        <v>4.89690056906965</v>
      </c>
      <c r="AM3146" s="179">
        <v>5.49108515694839</v>
      </c>
      <c r="AN3146" s="179">
        <v>4.89690056906965</v>
      </c>
      <c r="AO3146" s="179">
        <v>4.20027036259112</v>
      </c>
      <c r="AP3146" s="179">
        <v>3.84171069749188</v>
      </c>
      <c r="AQ3146" s="179">
        <v>3.0733685579935</v>
      </c>
      <c r="AR3146" s="179">
        <v>2.81725451149404</v>
      </c>
      <c r="AS3146" s="177">
        <v>0.8</v>
      </c>
      <c r="AT3146" s="180">
        <v>1.02445618599783</v>
      </c>
      <c r="AU3146" s="181">
        <v>3139</v>
      </c>
    </row>
    <row r="3147" customHeight="1" spans="1:47">
      <c r="A3147" s="181" t="s">
        <v>3560</v>
      </c>
      <c r="B3147" s="167" t="s">
        <v>3570</v>
      </c>
      <c r="C3147" s="188" t="s">
        <v>3570</v>
      </c>
      <c r="D3147" s="186">
        <v>0</v>
      </c>
      <c r="E3147" s="238">
        <v>0</v>
      </c>
      <c r="F3147" s="186" t="s">
        <v>160</v>
      </c>
      <c r="G3147" s="186" t="s">
        <v>160</v>
      </c>
      <c r="H3147" s="186" t="s">
        <v>160</v>
      </c>
      <c r="I3147" s="186" t="s">
        <v>160</v>
      </c>
      <c r="J3147" s="186" t="s">
        <v>160</v>
      </c>
      <c r="K3147" s="186" t="s">
        <v>160</v>
      </c>
      <c r="L3147" s="171">
        <v>0</v>
      </c>
      <c r="M3147" s="172">
        <v>111</v>
      </c>
      <c r="N3147" s="173">
        <v>121.3</v>
      </c>
      <c r="O3147" s="173">
        <v>24.97</v>
      </c>
      <c r="Q3147" s="175">
        <v>18.07</v>
      </c>
      <c r="S3147" s="174">
        <f t="shared" ref="S3147:S3167" si="98">(U3147*31+V3147*28+W3147*31+X3147*30+Y3147*31+Z3147*30+AA3147*31+AB3147*31+AC3147*30+AD3147*31+AE3147*30+AF3147*31)*AS3147/1000</f>
        <v>1.100744</v>
      </c>
      <c r="T3147" s="177">
        <f t="shared" ref="T3147:T3167" si="99">P3147/S3147-1</f>
        <v>-1</v>
      </c>
      <c r="U3147" s="239">
        <v>2.62</v>
      </c>
      <c r="V3147" s="239">
        <v>2.68</v>
      </c>
      <c r="W3147" s="239">
        <v>3.37</v>
      </c>
      <c r="X3147" s="239">
        <v>3.8</v>
      </c>
      <c r="Y3147" s="239">
        <v>4.16</v>
      </c>
      <c r="Z3147" s="239">
        <v>4.78</v>
      </c>
      <c r="AA3147" s="239">
        <v>5.36</v>
      </c>
      <c r="AB3147" s="239">
        <v>4.78</v>
      </c>
      <c r="AC3147" s="239">
        <v>4.1</v>
      </c>
      <c r="AD3147" s="239">
        <v>3.75</v>
      </c>
      <c r="AE3147" s="239">
        <v>3</v>
      </c>
      <c r="AF3147" s="239">
        <v>2.75</v>
      </c>
      <c r="AG3147" s="179">
        <v>2.6869314572689</v>
      </c>
      <c r="AH3147" s="179">
        <v>2.74846423873308</v>
      </c>
      <c r="AI3147" s="179">
        <v>3.45609122557107</v>
      </c>
      <c r="AJ3147" s="179">
        <v>3.89707615939764</v>
      </c>
      <c r="AK3147" s="179">
        <v>4.26627284818268</v>
      </c>
      <c r="AL3147" s="179">
        <v>4.90211158997914</v>
      </c>
      <c r="AM3147" s="179">
        <v>5.49692847746615</v>
      </c>
      <c r="AN3147" s="179">
        <v>4.90211158997914</v>
      </c>
      <c r="AO3147" s="179">
        <v>4.20474006671851</v>
      </c>
      <c r="AP3147" s="179">
        <v>3.84579884151083</v>
      </c>
      <c r="AQ3147" s="179">
        <v>3.07663907320867</v>
      </c>
      <c r="AR3147" s="179">
        <v>2.82025248377461</v>
      </c>
      <c r="AS3147" s="177">
        <v>0.8</v>
      </c>
      <c r="AT3147" s="180">
        <v>1.02554635773622</v>
      </c>
      <c r="AU3147" s="181">
        <v>3140</v>
      </c>
    </row>
    <row r="3148" customHeight="1" spans="1:47">
      <c r="A3148" s="181" t="s">
        <v>3560</v>
      </c>
      <c r="B3148" s="167" t="s">
        <v>3571</v>
      </c>
      <c r="C3148" s="188" t="s">
        <v>3571</v>
      </c>
      <c r="D3148" s="186">
        <v>0</v>
      </c>
      <c r="E3148" s="238">
        <v>0</v>
      </c>
      <c r="F3148" s="186" t="s">
        <v>160</v>
      </c>
      <c r="G3148" s="186" t="s">
        <v>160</v>
      </c>
      <c r="H3148" s="186" t="s">
        <v>160</v>
      </c>
      <c r="I3148" s="186" t="s">
        <v>160</v>
      </c>
      <c r="J3148" s="186" t="s">
        <v>160</v>
      </c>
      <c r="K3148" s="186" t="s">
        <v>160</v>
      </c>
      <c r="L3148" s="171">
        <v>0</v>
      </c>
      <c r="M3148" s="172">
        <v>60</v>
      </c>
      <c r="N3148" s="173">
        <v>120.8</v>
      </c>
      <c r="O3148" s="173">
        <v>24.53</v>
      </c>
      <c r="Q3148" s="175">
        <v>15.93</v>
      </c>
      <c r="S3148" s="174">
        <f t="shared" si="98"/>
        <v>1.263376</v>
      </c>
      <c r="T3148" s="177">
        <f t="shared" si="99"/>
        <v>-1</v>
      </c>
      <c r="U3148" s="239">
        <v>2.63</v>
      </c>
      <c r="V3148" s="239">
        <v>3.01</v>
      </c>
      <c r="W3148" s="239">
        <v>3.53</v>
      </c>
      <c r="X3148" s="239">
        <v>4.26</v>
      </c>
      <c r="Y3148" s="239">
        <v>4.89</v>
      </c>
      <c r="Z3148" s="239">
        <v>5.7</v>
      </c>
      <c r="AA3148" s="239">
        <v>6.69</v>
      </c>
      <c r="AB3148" s="239">
        <v>6.11</v>
      </c>
      <c r="AC3148" s="239">
        <v>5.11</v>
      </c>
      <c r="AD3148" s="239">
        <v>4.12</v>
      </c>
      <c r="AE3148" s="239">
        <v>3.1</v>
      </c>
      <c r="AF3148" s="239">
        <v>2.67</v>
      </c>
      <c r="AG3148" s="179">
        <v>2.68027779536733</v>
      </c>
      <c r="AH3148" s="179">
        <v>3.06754226770178</v>
      </c>
      <c r="AI3148" s="179">
        <v>3.59748312458049</v>
      </c>
      <c r="AJ3148" s="179">
        <v>4.3414385582756</v>
      </c>
      <c r="AK3148" s="179">
        <v>4.98348228872481</v>
      </c>
      <c r="AL3148" s="179">
        <v>5.80896708501665</v>
      </c>
      <c r="AM3148" s="179">
        <v>6.81789294715113</v>
      </c>
      <c r="AN3148" s="179">
        <v>6.22680506832487</v>
      </c>
      <c r="AO3148" s="179">
        <v>5.20768803586581</v>
      </c>
      <c r="AP3148" s="179">
        <v>4.19876217373134</v>
      </c>
      <c r="AQ3148" s="179">
        <v>3.15926280062309</v>
      </c>
      <c r="AR3148" s="179">
        <v>2.7210424766657</v>
      </c>
      <c r="AS3148" s="177">
        <v>0.8</v>
      </c>
      <c r="AT3148" s="180">
        <v>1.01911703245906</v>
      </c>
      <c r="AU3148" s="181">
        <v>3141</v>
      </c>
    </row>
    <row r="3149" customHeight="1" spans="1:47">
      <c r="A3149" s="181" t="s">
        <v>3560</v>
      </c>
      <c r="B3149" s="167" t="s">
        <v>3572</v>
      </c>
      <c r="C3149" s="167" t="s">
        <v>3572</v>
      </c>
      <c r="D3149" s="186">
        <v>0</v>
      </c>
      <c r="E3149" s="238">
        <v>0</v>
      </c>
      <c r="F3149" s="186" t="s">
        <v>160</v>
      </c>
      <c r="G3149" s="186" t="s">
        <v>160</v>
      </c>
      <c r="H3149" s="186" t="s">
        <v>160</v>
      </c>
      <c r="I3149" s="186" t="s">
        <v>160</v>
      </c>
      <c r="J3149" s="186" t="s">
        <v>160</v>
      </c>
      <c r="K3149" s="186" t="s">
        <v>160</v>
      </c>
      <c r="L3149" s="171">
        <v>0</v>
      </c>
      <c r="M3149" s="172">
        <v>90</v>
      </c>
      <c r="N3149" s="173">
        <v>120.72</v>
      </c>
      <c r="O3149" s="173">
        <v>24.25</v>
      </c>
      <c r="Q3149" s="175">
        <v>15.55</v>
      </c>
      <c r="S3149" s="174">
        <f t="shared" si="98"/>
        <v>1.263376</v>
      </c>
      <c r="T3149" s="177">
        <f t="shared" si="99"/>
        <v>-1</v>
      </c>
      <c r="U3149" s="239">
        <v>2.63</v>
      </c>
      <c r="V3149" s="239">
        <v>3.01</v>
      </c>
      <c r="W3149" s="239">
        <v>3.53</v>
      </c>
      <c r="X3149" s="239">
        <v>4.26</v>
      </c>
      <c r="Y3149" s="239">
        <v>4.89</v>
      </c>
      <c r="Z3149" s="239">
        <v>5.7</v>
      </c>
      <c r="AA3149" s="239">
        <v>6.69</v>
      </c>
      <c r="AB3149" s="239">
        <v>6.11</v>
      </c>
      <c r="AC3149" s="239">
        <v>5.11</v>
      </c>
      <c r="AD3149" s="239">
        <v>4.12</v>
      </c>
      <c r="AE3149" s="239">
        <v>3.1</v>
      </c>
      <c r="AF3149" s="239">
        <v>2.67</v>
      </c>
      <c r="AG3149" s="179">
        <v>2.67714688263826</v>
      </c>
      <c r="AH3149" s="179">
        <v>3.0639589797495</v>
      </c>
      <c r="AI3149" s="179">
        <v>3.59328079684908</v>
      </c>
      <c r="AJ3149" s="179">
        <v>4.33636719393118</v>
      </c>
      <c r="AK3149" s="179">
        <v>4.97766093387875</v>
      </c>
      <c r="AL3149" s="179">
        <v>5.80218145666848</v>
      </c>
      <c r="AM3149" s="179">
        <v>6.80992876230038</v>
      </c>
      <c r="AN3149" s="179">
        <v>6.21953135092007</v>
      </c>
      <c r="AO3149" s="179">
        <v>5.20160477957473</v>
      </c>
      <c r="AP3149" s="179">
        <v>4.19385747394283</v>
      </c>
      <c r="AQ3149" s="179">
        <v>3.15557237117058</v>
      </c>
      <c r="AR3149" s="179">
        <v>2.71786394549208</v>
      </c>
      <c r="AS3149" s="177">
        <v>0.8</v>
      </c>
      <c r="AT3149" s="180">
        <v>1.01792657134535</v>
      </c>
      <c r="AU3149" s="181">
        <v>3142</v>
      </c>
    </row>
    <row r="3150" customHeight="1" spans="1:47">
      <c r="A3150" s="181" t="s">
        <v>3560</v>
      </c>
      <c r="B3150" s="167" t="s">
        <v>3573</v>
      </c>
      <c r="C3150" s="167" t="s">
        <v>3573</v>
      </c>
      <c r="D3150" s="186">
        <v>0</v>
      </c>
      <c r="E3150" s="238">
        <v>0</v>
      </c>
      <c r="F3150" s="186" t="s">
        <v>160</v>
      </c>
      <c r="G3150" s="186" t="s">
        <v>160</v>
      </c>
      <c r="H3150" s="186" t="s">
        <v>160</v>
      </c>
      <c r="I3150" s="186" t="s">
        <v>160</v>
      </c>
      <c r="J3150" s="186" t="s">
        <v>160</v>
      </c>
      <c r="K3150" s="186" t="s">
        <v>160</v>
      </c>
      <c r="L3150" s="171">
        <v>0</v>
      </c>
      <c r="M3150" s="172">
        <v>14</v>
      </c>
      <c r="N3150" s="173">
        <v>120.53</v>
      </c>
      <c r="O3150" s="173">
        <v>24.08</v>
      </c>
      <c r="Q3150" s="175">
        <v>15.38</v>
      </c>
      <c r="S3150" s="174">
        <f t="shared" si="98"/>
        <v>1.263376</v>
      </c>
      <c r="T3150" s="177">
        <f t="shared" si="99"/>
        <v>-1</v>
      </c>
      <c r="U3150" s="239">
        <v>2.63</v>
      </c>
      <c r="V3150" s="239">
        <v>3.01</v>
      </c>
      <c r="W3150" s="239">
        <v>3.53</v>
      </c>
      <c r="X3150" s="239">
        <v>4.26</v>
      </c>
      <c r="Y3150" s="239">
        <v>4.89</v>
      </c>
      <c r="Z3150" s="239">
        <v>5.7</v>
      </c>
      <c r="AA3150" s="239">
        <v>6.69</v>
      </c>
      <c r="AB3150" s="239">
        <v>6.11</v>
      </c>
      <c r="AC3150" s="239">
        <v>5.11</v>
      </c>
      <c r="AD3150" s="239">
        <v>4.12</v>
      </c>
      <c r="AE3150" s="239">
        <v>3.1</v>
      </c>
      <c r="AF3150" s="239">
        <v>2.67</v>
      </c>
      <c r="AG3150" s="179">
        <v>2.67548150352706</v>
      </c>
      <c r="AH3150" s="179">
        <v>3.06205297551956</v>
      </c>
      <c r="AI3150" s="179">
        <v>3.59104551614088</v>
      </c>
      <c r="AJ3150" s="179">
        <v>4.33366965970542</v>
      </c>
      <c r="AK3150" s="179">
        <v>4.9745644685351</v>
      </c>
      <c r="AL3150" s="179">
        <v>5.79857207988754</v>
      </c>
      <c r="AM3150" s="179">
        <v>6.80569249376274</v>
      </c>
      <c r="AN3150" s="179">
        <v>6.2156623523005</v>
      </c>
      <c r="AO3150" s="179">
        <v>5.19836900495181</v>
      </c>
      <c r="AP3150" s="179">
        <v>4.19124859107661</v>
      </c>
      <c r="AQ3150" s="179">
        <v>3.15360937678094</v>
      </c>
      <c r="AR3150" s="179">
        <v>2.71617323742101</v>
      </c>
      <c r="AS3150" s="177">
        <v>0.8</v>
      </c>
      <c r="AT3150" s="180">
        <v>1.01729334734869</v>
      </c>
      <c r="AU3150" s="181">
        <v>3143</v>
      </c>
    </row>
    <row r="3151" customHeight="1" spans="1:47">
      <c r="A3151" s="181" t="s">
        <v>3560</v>
      </c>
      <c r="B3151" s="167" t="s">
        <v>3574</v>
      </c>
      <c r="C3151" s="167" t="s">
        <v>3574</v>
      </c>
      <c r="D3151" s="186">
        <v>0</v>
      </c>
      <c r="E3151" s="238">
        <v>0</v>
      </c>
      <c r="F3151" s="186" t="s">
        <v>160</v>
      </c>
      <c r="G3151" s="186" t="s">
        <v>160</v>
      </c>
      <c r="H3151" s="186" t="s">
        <v>160</v>
      </c>
      <c r="I3151" s="186" t="s">
        <v>160</v>
      </c>
      <c r="J3151" s="186" t="s">
        <v>160</v>
      </c>
      <c r="K3151" s="186" t="s">
        <v>160</v>
      </c>
      <c r="L3151" s="171">
        <v>0</v>
      </c>
      <c r="M3151" s="172">
        <v>446</v>
      </c>
      <c r="N3151" s="173">
        <v>120.67</v>
      </c>
      <c r="O3151" s="173">
        <v>23.92</v>
      </c>
      <c r="Q3151" s="175">
        <v>18.62</v>
      </c>
      <c r="S3151" s="174">
        <f t="shared" si="98"/>
        <v>1.298336</v>
      </c>
      <c r="T3151" s="177">
        <f t="shared" si="99"/>
        <v>-1</v>
      </c>
      <c r="U3151" s="239">
        <v>3.18</v>
      </c>
      <c r="V3151" s="239">
        <v>3.26</v>
      </c>
      <c r="W3151" s="239">
        <v>3.99</v>
      </c>
      <c r="X3151" s="239">
        <v>4.63</v>
      </c>
      <c r="Y3151" s="239">
        <v>5.15</v>
      </c>
      <c r="Z3151" s="239">
        <v>5.6</v>
      </c>
      <c r="AA3151" s="239">
        <v>6</v>
      </c>
      <c r="AB3151" s="239">
        <v>5.44</v>
      </c>
      <c r="AC3151" s="239">
        <v>4.89</v>
      </c>
      <c r="AD3151" s="239">
        <v>4.44</v>
      </c>
      <c r="AE3151" s="239">
        <v>3.55</v>
      </c>
      <c r="AF3151" s="239">
        <v>3.14</v>
      </c>
      <c r="AG3151" s="179">
        <v>3.27283784782984</v>
      </c>
      <c r="AH3151" s="179">
        <v>3.35517339117147</v>
      </c>
      <c r="AI3151" s="179">
        <v>4.10648522416385</v>
      </c>
      <c r="AJ3151" s="179">
        <v>4.7651695708969</v>
      </c>
      <c r="AK3151" s="179">
        <v>5.3003506026175</v>
      </c>
      <c r="AL3151" s="179">
        <v>5.76348803391418</v>
      </c>
      <c r="AM3151" s="179">
        <v>6.17516575062233</v>
      </c>
      <c r="AN3151" s="179">
        <v>5.59881694723092</v>
      </c>
      <c r="AO3151" s="179">
        <v>5.0327600867572</v>
      </c>
      <c r="AP3151" s="179">
        <v>4.56962265546053</v>
      </c>
      <c r="AQ3151" s="179">
        <v>3.65363973578488</v>
      </c>
      <c r="AR3151" s="179">
        <v>3.23167007615902</v>
      </c>
      <c r="AS3151" s="177">
        <v>0.8</v>
      </c>
      <c r="AT3151" s="180">
        <v>1.02919429177039</v>
      </c>
      <c r="AU3151" s="181">
        <v>3144</v>
      </c>
    </row>
    <row r="3152" customHeight="1" spans="1:47">
      <c r="A3152" s="181" t="s">
        <v>3560</v>
      </c>
      <c r="B3152" s="167" t="s">
        <v>3575</v>
      </c>
      <c r="C3152" s="167" t="s">
        <v>3575</v>
      </c>
      <c r="D3152" s="186">
        <v>0</v>
      </c>
      <c r="E3152" s="238">
        <v>0</v>
      </c>
      <c r="F3152" s="186" t="s">
        <v>160</v>
      </c>
      <c r="G3152" s="186" t="s">
        <v>160</v>
      </c>
      <c r="H3152" s="186" t="s">
        <v>160</v>
      </c>
      <c r="I3152" s="186" t="s">
        <v>160</v>
      </c>
      <c r="J3152" s="186" t="s">
        <v>160</v>
      </c>
      <c r="K3152" s="186" t="s">
        <v>160</v>
      </c>
      <c r="L3152" s="171">
        <v>0</v>
      </c>
      <c r="M3152" s="172">
        <v>28</v>
      </c>
      <c r="N3152" s="173">
        <v>120.53</v>
      </c>
      <c r="O3152" s="173">
        <v>23.72</v>
      </c>
      <c r="Q3152" s="175">
        <v>18.32</v>
      </c>
      <c r="S3152" s="174">
        <f t="shared" si="98"/>
        <v>1.298336</v>
      </c>
      <c r="T3152" s="177">
        <f t="shared" si="99"/>
        <v>-1</v>
      </c>
      <c r="U3152" s="239">
        <v>3.18</v>
      </c>
      <c r="V3152" s="239">
        <v>3.26</v>
      </c>
      <c r="W3152" s="239">
        <v>3.99</v>
      </c>
      <c r="X3152" s="239">
        <v>4.63</v>
      </c>
      <c r="Y3152" s="239">
        <v>5.15</v>
      </c>
      <c r="Z3152" s="239">
        <v>5.6</v>
      </c>
      <c r="AA3152" s="239">
        <v>6</v>
      </c>
      <c r="AB3152" s="239">
        <v>5.44</v>
      </c>
      <c r="AC3152" s="239">
        <v>4.89</v>
      </c>
      <c r="AD3152" s="239">
        <v>4.44</v>
      </c>
      <c r="AE3152" s="239">
        <v>3.55</v>
      </c>
      <c r="AF3152" s="239">
        <v>3.14</v>
      </c>
      <c r="AG3152" s="179">
        <v>3.26942843763094</v>
      </c>
      <c r="AH3152" s="179">
        <v>3.35167820964681</v>
      </c>
      <c r="AI3152" s="179">
        <v>4.10220737929165</v>
      </c>
      <c r="AJ3152" s="179">
        <v>4.76020555541863</v>
      </c>
      <c r="AK3152" s="179">
        <v>5.2948290735218</v>
      </c>
      <c r="AL3152" s="179">
        <v>5.75748404111108</v>
      </c>
      <c r="AM3152" s="179">
        <v>6.16873290119045</v>
      </c>
      <c r="AN3152" s="179">
        <v>5.59298449707934</v>
      </c>
      <c r="AO3152" s="179">
        <v>5.02751731447021</v>
      </c>
      <c r="AP3152" s="179">
        <v>4.56486234688093</v>
      </c>
      <c r="AQ3152" s="179">
        <v>3.64983363320435</v>
      </c>
      <c r="AR3152" s="179">
        <v>3.228303551623</v>
      </c>
      <c r="AS3152" s="177">
        <v>0.8</v>
      </c>
      <c r="AT3152" s="180">
        <v>1.02812215019841</v>
      </c>
      <c r="AU3152" s="181">
        <v>3145</v>
      </c>
    </row>
    <row r="3153" customHeight="1" spans="1:47">
      <c r="A3153" s="181" t="s">
        <v>3560</v>
      </c>
      <c r="B3153" s="167" t="s">
        <v>3576</v>
      </c>
      <c r="C3153" s="167" t="s">
        <v>3576</v>
      </c>
      <c r="D3153" s="186">
        <v>0</v>
      </c>
      <c r="E3153" s="238">
        <v>0</v>
      </c>
      <c r="F3153" s="186" t="s">
        <v>160</v>
      </c>
      <c r="G3153" s="186" t="s">
        <v>160</v>
      </c>
      <c r="H3153" s="186" t="s">
        <v>160</v>
      </c>
      <c r="I3153" s="186" t="s">
        <v>160</v>
      </c>
      <c r="J3153" s="186" t="s">
        <v>160</v>
      </c>
      <c r="K3153" s="186" t="s">
        <v>160</v>
      </c>
      <c r="L3153" s="171">
        <v>0</v>
      </c>
      <c r="M3153" s="172">
        <v>28</v>
      </c>
      <c r="N3153" s="173">
        <v>120.32</v>
      </c>
      <c r="O3153" s="173">
        <v>23.32</v>
      </c>
      <c r="Q3153" s="175">
        <v>17.62</v>
      </c>
      <c r="S3153" s="174">
        <f t="shared" si="98"/>
        <v>1.298336</v>
      </c>
      <c r="T3153" s="177">
        <f t="shared" si="99"/>
        <v>-1</v>
      </c>
      <c r="U3153" s="239">
        <v>3.18</v>
      </c>
      <c r="V3153" s="239">
        <v>3.26</v>
      </c>
      <c r="W3153" s="239">
        <v>3.99</v>
      </c>
      <c r="X3153" s="239">
        <v>4.63</v>
      </c>
      <c r="Y3153" s="239">
        <v>5.15</v>
      </c>
      <c r="Z3153" s="239">
        <v>5.6</v>
      </c>
      <c r="AA3153" s="239">
        <v>6</v>
      </c>
      <c r="AB3153" s="239">
        <v>5.44</v>
      </c>
      <c r="AC3153" s="239">
        <v>4.89</v>
      </c>
      <c r="AD3153" s="239">
        <v>4.44</v>
      </c>
      <c r="AE3153" s="239">
        <v>3.55</v>
      </c>
      <c r="AF3153" s="239">
        <v>3.14</v>
      </c>
      <c r="AG3153" s="179">
        <v>3.260395460035</v>
      </c>
      <c r="AH3153" s="179">
        <v>3.34241798733148</v>
      </c>
      <c r="AI3153" s="179">
        <v>4.09087354891184</v>
      </c>
      <c r="AJ3153" s="179">
        <v>4.74705376728366</v>
      </c>
      <c r="AK3153" s="179">
        <v>5.28020019471077</v>
      </c>
      <c r="AL3153" s="179">
        <v>5.74157691075346</v>
      </c>
      <c r="AM3153" s="179">
        <v>6.15168954723585</v>
      </c>
      <c r="AN3153" s="179">
        <v>5.5775318561605</v>
      </c>
      <c r="AO3153" s="179">
        <v>5.01362698099722</v>
      </c>
      <c r="AP3153" s="179">
        <v>4.55225026495453</v>
      </c>
      <c r="AQ3153" s="179">
        <v>3.63974964878121</v>
      </c>
      <c r="AR3153" s="179">
        <v>3.21938419638676</v>
      </c>
      <c r="AS3153" s="177">
        <v>0.8</v>
      </c>
      <c r="AT3153" s="180">
        <v>1.02528159120597</v>
      </c>
      <c r="AU3153" s="181">
        <v>3146</v>
      </c>
    </row>
    <row r="3154" customHeight="1" spans="1:47">
      <c r="A3154" s="181" t="s">
        <v>3560</v>
      </c>
      <c r="B3154" s="167" t="s">
        <v>3577</v>
      </c>
      <c r="C3154" s="167" t="s">
        <v>3577</v>
      </c>
      <c r="D3154" s="186">
        <v>0</v>
      </c>
      <c r="E3154" s="238">
        <v>0</v>
      </c>
      <c r="F3154" s="186" t="s">
        <v>160</v>
      </c>
      <c r="G3154" s="186" t="s">
        <v>160</v>
      </c>
      <c r="H3154" s="186" t="s">
        <v>160</v>
      </c>
      <c r="I3154" s="186" t="s">
        <v>160</v>
      </c>
      <c r="J3154" s="186" t="s">
        <v>160</v>
      </c>
      <c r="K3154" s="186" t="s">
        <v>160</v>
      </c>
      <c r="L3154" s="171">
        <v>0</v>
      </c>
      <c r="M3154" s="172">
        <v>9</v>
      </c>
      <c r="N3154" s="173">
        <v>120.37</v>
      </c>
      <c r="O3154" s="173">
        <v>22.63</v>
      </c>
      <c r="Q3154" s="175">
        <v>18.63</v>
      </c>
      <c r="S3154" s="174">
        <f t="shared" si="98"/>
        <v>1.396552</v>
      </c>
      <c r="T3154" s="177">
        <f t="shared" si="99"/>
        <v>-1</v>
      </c>
      <c r="U3154" s="239">
        <v>3.61</v>
      </c>
      <c r="V3154" s="239">
        <v>3.88</v>
      </c>
      <c r="W3154" s="239">
        <v>4.69</v>
      </c>
      <c r="X3154" s="239">
        <v>5.28</v>
      </c>
      <c r="Y3154" s="239">
        <v>5.58</v>
      </c>
      <c r="Z3154" s="239">
        <v>5.78</v>
      </c>
      <c r="AA3154" s="239">
        <v>6.04</v>
      </c>
      <c r="AB3154" s="239">
        <v>5.44</v>
      </c>
      <c r="AC3154" s="239">
        <v>4.99</v>
      </c>
      <c r="AD3154" s="239">
        <v>4.68</v>
      </c>
      <c r="AE3154" s="239">
        <v>3.85</v>
      </c>
      <c r="AF3154" s="239">
        <v>3.51</v>
      </c>
      <c r="AG3154" s="179">
        <v>3.71842262944738</v>
      </c>
      <c r="AH3154" s="179">
        <v>3.9965318011789</v>
      </c>
      <c r="AI3154" s="179">
        <v>4.83085931637347</v>
      </c>
      <c r="AJ3154" s="179">
        <v>5.43857935830531</v>
      </c>
      <c r="AK3154" s="179">
        <v>5.74758954911811</v>
      </c>
      <c r="AL3154" s="179">
        <v>5.95359634299331</v>
      </c>
      <c r="AM3154" s="179">
        <v>6.22140517503108</v>
      </c>
      <c r="AN3154" s="179">
        <v>5.60338479340547</v>
      </c>
      <c r="AO3154" s="179">
        <v>5.13986950718627</v>
      </c>
      <c r="AP3154" s="179">
        <v>4.82055897667971</v>
      </c>
      <c r="AQ3154" s="179">
        <v>3.96563078209762</v>
      </c>
      <c r="AR3154" s="179">
        <v>3.61541923250978</v>
      </c>
      <c r="AS3154" s="177">
        <v>0.8</v>
      </c>
      <c r="AT3154" s="180">
        <v>1.03003396937601</v>
      </c>
      <c r="AU3154" s="181">
        <v>3147</v>
      </c>
    </row>
    <row r="3155" customHeight="1" spans="1:47">
      <c r="A3155" s="181" t="s">
        <v>3560</v>
      </c>
      <c r="B3155" s="167" t="s">
        <v>3578</v>
      </c>
      <c r="C3155" s="167" t="s">
        <v>3578</v>
      </c>
      <c r="D3155" s="186">
        <v>0</v>
      </c>
      <c r="E3155" s="238">
        <v>0</v>
      </c>
      <c r="F3155" s="186" t="s">
        <v>160</v>
      </c>
      <c r="G3155" s="186" t="s">
        <v>160</v>
      </c>
      <c r="H3155" s="186" t="s">
        <v>160</v>
      </c>
      <c r="I3155" s="186" t="s">
        <v>160</v>
      </c>
      <c r="J3155" s="186" t="s">
        <v>160</v>
      </c>
      <c r="K3155" s="186" t="s">
        <v>160</v>
      </c>
      <c r="L3155" s="171">
        <v>0</v>
      </c>
      <c r="M3155" s="172">
        <v>17</v>
      </c>
      <c r="N3155" s="173">
        <v>120.48</v>
      </c>
      <c r="O3155" s="173">
        <v>22.67</v>
      </c>
      <c r="Q3155" s="175">
        <v>18.67</v>
      </c>
      <c r="S3155" s="174">
        <f t="shared" si="98"/>
        <v>1.396552</v>
      </c>
      <c r="T3155" s="177">
        <f t="shared" si="99"/>
        <v>-1</v>
      </c>
      <c r="U3155" s="239">
        <v>3.61</v>
      </c>
      <c r="V3155" s="239">
        <v>3.88</v>
      </c>
      <c r="W3155" s="239">
        <v>4.69</v>
      </c>
      <c r="X3155" s="239">
        <v>5.28</v>
      </c>
      <c r="Y3155" s="239">
        <v>5.58</v>
      </c>
      <c r="Z3155" s="239">
        <v>5.78</v>
      </c>
      <c r="AA3155" s="239">
        <v>6.04</v>
      </c>
      <c r="AB3155" s="239">
        <v>5.44</v>
      </c>
      <c r="AC3155" s="239">
        <v>4.99</v>
      </c>
      <c r="AD3155" s="239">
        <v>4.68</v>
      </c>
      <c r="AE3155" s="239">
        <v>3.85</v>
      </c>
      <c r="AF3155" s="239">
        <v>3.51</v>
      </c>
      <c r="AG3155" s="179">
        <v>3.71914641202046</v>
      </c>
      <c r="AH3155" s="179">
        <v>3.99730971707462</v>
      </c>
      <c r="AI3155" s="179">
        <v>4.83179963223711</v>
      </c>
      <c r="AJ3155" s="179">
        <v>5.43963796550361</v>
      </c>
      <c r="AK3155" s="179">
        <v>5.74870830445268</v>
      </c>
      <c r="AL3155" s="179">
        <v>5.95475519708539</v>
      </c>
      <c r="AM3155" s="179">
        <v>6.22261615750792</v>
      </c>
      <c r="AN3155" s="179">
        <v>5.60447547960978</v>
      </c>
      <c r="AO3155" s="179">
        <v>5.14086997118618</v>
      </c>
      <c r="AP3155" s="179">
        <v>4.82149728760547</v>
      </c>
      <c r="AQ3155" s="179">
        <v>3.96640268317972</v>
      </c>
      <c r="AR3155" s="179">
        <v>3.6161229657041</v>
      </c>
      <c r="AS3155" s="177">
        <v>0.8</v>
      </c>
      <c r="AT3155" s="180">
        <v>1.03023446316356</v>
      </c>
      <c r="AU3155" s="181">
        <v>3148</v>
      </c>
    </row>
    <row r="3156" customHeight="1" spans="1:47">
      <c r="A3156" s="181" t="s">
        <v>3560</v>
      </c>
      <c r="B3156" s="167" t="s">
        <v>3579</v>
      </c>
      <c r="C3156" s="167" t="s">
        <v>3579</v>
      </c>
      <c r="D3156" s="186">
        <v>0</v>
      </c>
      <c r="E3156" s="238">
        <v>0</v>
      </c>
      <c r="F3156" s="186" t="s">
        <v>160</v>
      </c>
      <c r="G3156" s="186" t="s">
        <v>160</v>
      </c>
      <c r="H3156" s="186" t="s">
        <v>160</v>
      </c>
      <c r="I3156" s="186" t="s">
        <v>160</v>
      </c>
      <c r="J3156" s="186" t="s">
        <v>160</v>
      </c>
      <c r="K3156" s="186" t="s">
        <v>160</v>
      </c>
      <c r="L3156" s="171">
        <v>0</v>
      </c>
      <c r="M3156" s="172">
        <v>143</v>
      </c>
      <c r="N3156" s="173">
        <v>121.15</v>
      </c>
      <c r="O3156" s="173">
        <v>22.75</v>
      </c>
      <c r="Q3156" s="175">
        <v>15.65</v>
      </c>
      <c r="S3156" s="174">
        <f t="shared" si="98"/>
        <v>1.209992</v>
      </c>
      <c r="T3156" s="177">
        <f t="shared" si="99"/>
        <v>-1</v>
      </c>
      <c r="U3156" s="239">
        <v>2.87</v>
      </c>
      <c r="V3156" s="239">
        <v>3.05</v>
      </c>
      <c r="W3156" s="239">
        <v>3.93</v>
      </c>
      <c r="X3156" s="239">
        <v>4.31</v>
      </c>
      <c r="Y3156" s="239">
        <v>4.71</v>
      </c>
      <c r="Z3156" s="239">
        <v>5.21</v>
      </c>
      <c r="AA3156" s="239">
        <v>5.78</v>
      </c>
      <c r="AB3156" s="239">
        <v>5.29</v>
      </c>
      <c r="AC3156" s="239">
        <v>4.44</v>
      </c>
      <c r="AD3156" s="239">
        <v>3.94</v>
      </c>
      <c r="AE3156" s="239">
        <v>3.24</v>
      </c>
      <c r="AF3156" s="239">
        <v>2.87</v>
      </c>
      <c r="AG3156" s="179">
        <v>2.92062618595825</v>
      </c>
      <c r="AH3156" s="179">
        <v>3.10380134744692</v>
      </c>
      <c r="AI3156" s="179">
        <v>3.99932435916932</v>
      </c>
      <c r="AJ3156" s="179">
        <v>4.38602747786762</v>
      </c>
      <c r="AK3156" s="179">
        <v>4.79308339228689</v>
      </c>
      <c r="AL3156" s="179">
        <v>5.30190328531098</v>
      </c>
      <c r="AM3156" s="179">
        <v>5.88195796335843</v>
      </c>
      <c r="AN3156" s="179">
        <v>5.38331446819483</v>
      </c>
      <c r="AO3156" s="179">
        <v>4.51832065005388</v>
      </c>
      <c r="AP3156" s="179">
        <v>4.0095007570298</v>
      </c>
      <c r="AQ3156" s="179">
        <v>3.29715290679608</v>
      </c>
      <c r="AR3156" s="179">
        <v>2.92062618595825</v>
      </c>
      <c r="AS3156" s="177">
        <v>0.8</v>
      </c>
      <c r="AT3156" s="180">
        <v>1.01763978604817</v>
      </c>
      <c r="AU3156" s="181">
        <v>3149</v>
      </c>
    </row>
    <row r="3157" customHeight="1" spans="1:47">
      <c r="A3157" s="181" t="s">
        <v>3560</v>
      </c>
      <c r="B3157" s="167" t="s">
        <v>3580</v>
      </c>
      <c r="C3157" s="167" t="s">
        <v>3580</v>
      </c>
      <c r="D3157" s="186">
        <v>0</v>
      </c>
      <c r="E3157" s="238">
        <v>0</v>
      </c>
      <c r="F3157" s="186" t="s">
        <v>160</v>
      </c>
      <c r="G3157" s="186" t="s">
        <v>160</v>
      </c>
      <c r="H3157" s="186" t="s">
        <v>160</v>
      </c>
      <c r="I3157" s="186" t="s">
        <v>160</v>
      </c>
      <c r="J3157" s="186" t="s">
        <v>160</v>
      </c>
      <c r="K3157" s="186" t="s">
        <v>160</v>
      </c>
      <c r="L3157" s="171">
        <v>0</v>
      </c>
      <c r="M3157" s="172">
        <v>16</v>
      </c>
      <c r="N3157" s="173">
        <v>121.6</v>
      </c>
      <c r="O3157" s="173">
        <v>23.98</v>
      </c>
      <c r="Q3157" s="175">
        <v>17.88</v>
      </c>
      <c r="S3157" s="174">
        <f t="shared" si="98"/>
        <v>1.147488</v>
      </c>
      <c r="T3157" s="177">
        <f t="shared" si="99"/>
        <v>-1</v>
      </c>
      <c r="U3157" s="239">
        <v>2.89</v>
      </c>
      <c r="V3157" s="239">
        <v>2.89</v>
      </c>
      <c r="W3157" s="239">
        <v>3.63</v>
      </c>
      <c r="X3157" s="239">
        <v>3.93</v>
      </c>
      <c r="Y3157" s="239">
        <v>4.28</v>
      </c>
      <c r="Z3157" s="239">
        <v>4.85</v>
      </c>
      <c r="AA3157" s="239">
        <v>5.54</v>
      </c>
      <c r="AB3157" s="239">
        <v>4.99</v>
      </c>
      <c r="AC3157" s="239">
        <v>4.22</v>
      </c>
      <c r="AD3157" s="239">
        <v>3.78</v>
      </c>
      <c r="AE3157" s="239">
        <v>3.14</v>
      </c>
      <c r="AF3157" s="239">
        <v>2.93</v>
      </c>
      <c r="AG3157" s="179">
        <v>2.96207067960624</v>
      </c>
      <c r="AH3157" s="179">
        <v>2.96207067960624</v>
      </c>
      <c r="AI3157" s="179">
        <v>3.72052476365766</v>
      </c>
      <c r="AJ3157" s="179">
        <v>4.02800614908391</v>
      </c>
      <c r="AK3157" s="179">
        <v>4.38673443208121</v>
      </c>
      <c r="AL3157" s="179">
        <v>4.97094906439109</v>
      </c>
      <c r="AM3157" s="179">
        <v>5.67815625087147</v>
      </c>
      <c r="AN3157" s="179">
        <v>5.11444037759001</v>
      </c>
      <c r="AO3157" s="179">
        <v>4.32523815499596</v>
      </c>
      <c r="AP3157" s="179">
        <v>3.87426545637079</v>
      </c>
      <c r="AQ3157" s="179">
        <v>3.21830516746145</v>
      </c>
      <c r="AR3157" s="179">
        <v>3.00306819766307</v>
      </c>
      <c r="AS3157" s="177">
        <v>0.8</v>
      </c>
      <c r="AT3157" s="180">
        <v>1.02493795142084</v>
      </c>
      <c r="AU3157" s="181">
        <v>3150</v>
      </c>
    </row>
    <row r="3158" customHeight="1" spans="1:47">
      <c r="A3158" s="181" t="s">
        <v>3560</v>
      </c>
      <c r="B3158" s="167" t="s">
        <v>3581</v>
      </c>
      <c r="C3158" s="167" t="s">
        <v>3581</v>
      </c>
      <c r="D3158" s="186">
        <v>0</v>
      </c>
      <c r="E3158" s="238">
        <v>0</v>
      </c>
      <c r="F3158" s="186" t="s">
        <v>160</v>
      </c>
      <c r="G3158" s="186" t="s">
        <v>160</v>
      </c>
      <c r="H3158" s="186" t="s">
        <v>160</v>
      </c>
      <c r="I3158" s="186" t="s">
        <v>160</v>
      </c>
      <c r="J3158" s="186" t="s">
        <v>160</v>
      </c>
      <c r="K3158" s="186" t="s">
        <v>160</v>
      </c>
      <c r="L3158" s="171">
        <v>0</v>
      </c>
      <c r="M3158" s="172">
        <v>21</v>
      </c>
      <c r="N3158" s="173">
        <v>119.58</v>
      </c>
      <c r="O3158" s="173">
        <v>23.58</v>
      </c>
      <c r="Q3158" s="175">
        <v>15.18</v>
      </c>
      <c r="S3158" s="174">
        <f t="shared" si="98"/>
        <v>1.285968</v>
      </c>
      <c r="T3158" s="177">
        <f t="shared" si="99"/>
        <v>-1</v>
      </c>
      <c r="U3158" s="239">
        <v>2.75</v>
      </c>
      <c r="V3158" s="239">
        <v>3.03</v>
      </c>
      <c r="W3158" s="239">
        <v>3.67</v>
      </c>
      <c r="X3158" s="239">
        <v>4.54</v>
      </c>
      <c r="Y3158" s="239">
        <v>5.11</v>
      </c>
      <c r="Z3158" s="239">
        <v>5.85</v>
      </c>
      <c r="AA3158" s="239">
        <v>6.58</v>
      </c>
      <c r="AB3158" s="239">
        <v>6</v>
      </c>
      <c r="AC3158" s="239">
        <v>5.14</v>
      </c>
      <c r="AD3158" s="239">
        <v>4.16</v>
      </c>
      <c r="AE3158" s="239">
        <v>3.17</v>
      </c>
      <c r="AF3158" s="239">
        <v>2.75</v>
      </c>
      <c r="AG3158" s="179">
        <v>2.79567765294315</v>
      </c>
      <c r="AH3158" s="179">
        <v>3.08032846851555</v>
      </c>
      <c r="AI3158" s="179">
        <v>3.73095890410959</v>
      </c>
      <c r="AJ3158" s="179">
        <v>4.61540965249524</v>
      </c>
      <c r="AK3158" s="179">
        <v>5.19487738419619</v>
      </c>
      <c r="AL3158" s="179">
        <v>5.9471688253518</v>
      </c>
      <c r="AM3158" s="179">
        <v>6.68929416595125</v>
      </c>
      <c r="AN3158" s="179">
        <v>6.09966033369415</v>
      </c>
      <c r="AO3158" s="179">
        <v>5.22537568586466</v>
      </c>
      <c r="AP3158" s="179">
        <v>4.22909783136128</v>
      </c>
      <c r="AQ3158" s="179">
        <v>3.22265387630174</v>
      </c>
      <c r="AR3158" s="179">
        <v>2.79567765294315</v>
      </c>
      <c r="AS3158" s="177">
        <v>0.8</v>
      </c>
      <c r="AT3158" s="180">
        <v>1.01661005561569</v>
      </c>
      <c r="AU3158" s="181">
        <v>3151</v>
      </c>
    </row>
  </sheetData>
  <autoFilter ref="A2:AU3227">
    <extLst/>
  </autoFilter>
  <mergeCells count="2">
    <mergeCell ref="U1:AF1"/>
    <mergeCell ref="AG1:AR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E360"/>
  <sheetViews>
    <sheetView topLeftCell="A328" workbookViewId="0">
      <selection activeCell="B3" sqref="B3:N3"/>
    </sheetView>
  </sheetViews>
  <sheetFormatPr defaultColWidth="9" defaultRowHeight="12.75" outlineLevelCol="4"/>
  <cols>
    <col min="1" max="1" width="9.375" style="157" customWidth="1"/>
    <col min="2" max="2" width="15.375" style="157" customWidth="1"/>
    <col min="3" max="16384" width="9" style="7"/>
  </cols>
  <sheetData>
    <row r="1" spans="1:2">
      <c r="A1" s="158" t="s">
        <v>5</v>
      </c>
      <c r="B1" s="158" t="s">
        <v>6</v>
      </c>
    </row>
    <row r="2" spans="1:2">
      <c r="A2" s="159" t="s">
        <v>146</v>
      </c>
      <c r="B2" s="160" t="s">
        <v>147</v>
      </c>
    </row>
    <row r="3" spans="1:2">
      <c r="A3" s="159" t="s">
        <v>146</v>
      </c>
      <c r="B3" s="160" t="s">
        <v>158</v>
      </c>
    </row>
    <row r="4" spans="1:2">
      <c r="A4" s="159" t="s">
        <v>146</v>
      </c>
      <c r="B4" s="160" t="s">
        <v>168</v>
      </c>
    </row>
    <row r="5" spans="1:2">
      <c r="A5" s="159" t="s">
        <v>146</v>
      </c>
      <c r="B5" s="160" t="s">
        <v>174</v>
      </c>
    </row>
    <row r="6" spans="1:2">
      <c r="A6" s="159" t="s">
        <v>146</v>
      </c>
      <c r="B6" s="160" t="s">
        <v>183</v>
      </c>
    </row>
    <row r="7" spans="1:2">
      <c r="A7" s="159" t="s">
        <v>146</v>
      </c>
      <c r="B7" s="160" t="s">
        <v>196</v>
      </c>
    </row>
    <row r="8" spans="1:2">
      <c r="A8" s="159" t="s">
        <v>146</v>
      </c>
      <c r="B8" s="160" t="s">
        <v>205</v>
      </c>
    </row>
    <row r="9" spans="1:2">
      <c r="A9" s="159" t="s">
        <v>146</v>
      </c>
      <c r="B9" s="160" t="s">
        <v>212</v>
      </c>
    </row>
    <row r="10" spans="1:2">
      <c r="A10" s="159" t="s">
        <v>146</v>
      </c>
      <c r="B10" s="160" t="s">
        <v>218</v>
      </c>
    </row>
    <row r="11" spans="1:2">
      <c r="A11" s="159" t="s">
        <v>146</v>
      </c>
      <c r="B11" s="160" t="s">
        <v>228</v>
      </c>
    </row>
    <row r="12" spans="1:2">
      <c r="A12" s="159" t="s">
        <v>146</v>
      </c>
      <c r="B12" s="160" t="s">
        <v>238</v>
      </c>
    </row>
    <row r="13" spans="1:2">
      <c r="A13" s="159" t="s">
        <v>146</v>
      </c>
      <c r="B13" s="160" t="s">
        <v>244</v>
      </c>
    </row>
    <row r="14" spans="1:2">
      <c r="A14" s="159" t="s">
        <v>146</v>
      </c>
      <c r="B14" s="161" t="s">
        <v>3582</v>
      </c>
    </row>
    <row r="15" spans="1:2">
      <c r="A15" s="159" t="s">
        <v>146</v>
      </c>
      <c r="B15" s="160" t="s">
        <v>259</v>
      </c>
    </row>
    <row r="16" spans="1:2">
      <c r="A16" s="159" t="s">
        <v>146</v>
      </c>
      <c r="B16" s="160" t="s">
        <v>266</v>
      </c>
    </row>
    <row r="17" spans="1:2">
      <c r="A17" s="159" t="s">
        <v>146</v>
      </c>
      <c r="B17" s="160" t="s">
        <v>271</v>
      </c>
    </row>
    <row r="18" spans="1:2">
      <c r="A18" s="159" t="s">
        <v>146</v>
      </c>
      <c r="B18" s="160" t="s">
        <v>280</v>
      </c>
    </row>
    <row r="19" spans="1:2">
      <c r="A19" s="159" t="s">
        <v>289</v>
      </c>
      <c r="B19" s="160" t="s">
        <v>290</v>
      </c>
    </row>
    <row r="20" spans="1:2">
      <c r="A20" s="159" t="s">
        <v>289</v>
      </c>
      <c r="B20" s="160" t="s">
        <v>305</v>
      </c>
    </row>
    <row r="21" spans="1:2">
      <c r="A21" s="159" t="s">
        <v>289</v>
      </c>
      <c r="B21" s="160" t="s">
        <v>312</v>
      </c>
    </row>
    <row r="22" spans="1:2">
      <c r="A22" s="159" t="s">
        <v>289</v>
      </c>
      <c r="B22" s="160" t="s">
        <v>324</v>
      </c>
    </row>
    <row r="23" spans="1:2">
      <c r="A23" s="159" t="s">
        <v>289</v>
      </c>
      <c r="B23" s="160" t="s">
        <v>332</v>
      </c>
    </row>
    <row r="24" spans="1:2">
      <c r="A24" s="159" t="s">
        <v>289</v>
      </c>
      <c r="B24" s="160" t="s">
        <v>346</v>
      </c>
    </row>
    <row r="25" spans="1:2">
      <c r="A25" s="159" t="s">
        <v>289</v>
      </c>
      <c r="B25" s="160" t="s">
        <v>359</v>
      </c>
    </row>
    <row r="26" spans="1:2">
      <c r="A26" s="159" t="s">
        <v>289</v>
      </c>
      <c r="B26" s="160" t="s">
        <v>373</v>
      </c>
    </row>
    <row r="27" spans="1:2">
      <c r="A27" s="159" t="s">
        <v>289</v>
      </c>
      <c r="B27" s="160" t="s">
        <v>382</v>
      </c>
    </row>
    <row r="28" spans="1:2">
      <c r="A28" s="159" t="s">
        <v>393</v>
      </c>
      <c r="B28" s="160" t="s">
        <v>394</v>
      </c>
    </row>
    <row r="29" spans="1:2">
      <c r="A29" s="159" t="s">
        <v>393</v>
      </c>
      <c r="B29" s="160" t="s">
        <v>400</v>
      </c>
    </row>
    <row r="30" spans="1:2">
      <c r="A30" s="159" t="s">
        <v>393</v>
      </c>
      <c r="B30" s="161" t="s">
        <v>3583</v>
      </c>
    </row>
    <row r="31" spans="1:2">
      <c r="A31" s="159" t="s">
        <v>422</v>
      </c>
      <c r="B31" s="160" t="s">
        <v>423</v>
      </c>
    </row>
    <row r="32" spans="1:2">
      <c r="A32" s="159" t="s">
        <v>422</v>
      </c>
      <c r="B32" s="160" t="s">
        <v>449</v>
      </c>
    </row>
    <row r="33" spans="1:2">
      <c r="A33" s="159" t="s">
        <v>422</v>
      </c>
      <c r="B33" s="160" t="s">
        <v>469</v>
      </c>
    </row>
    <row r="34" spans="1:2">
      <c r="A34" s="159" t="s">
        <v>422</v>
      </c>
      <c r="B34" s="160" t="s">
        <v>481</v>
      </c>
    </row>
    <row r="35" spans="1:2">
      <c r="A35" s="159" t="s">
        <v>422</v>
      </c>
      <c r="B35" s="160" t="s">
        <v>497</v>
      </c>
    </row>
    <row r="36" spans="1:2">
      <c r="A36" s="159" t="s">
        <v>422</v>
      </c>
      <c r="B36" s="160" t="s">
        <v>506</v>
      </c>
    </row>
    <row r="37" spans="1:2">
      <c r="A37" s="159" t="s">
        <v>422</v>
      </c>
      <c r="B37" s="160" t="s">
        <v>526</v>
      </c>
    </row>
    <row r="38" spans="1:2">
      <c r="A38" s="159" t="s">
        <v>422</v>
      </c>
      <c r="B38" s="160" t="s">
        <v>546</v>
      </c>
    </row>
    <row r="39" spans="1:2">
      <c r="A39" s="159" t="s">
        <v>422</v>
      </c>
      <c r="B39" s="160" t="s">
        <v>563</v>
      </c>
    </row>
    <row r="40" spans="1:2">
      <c r="A40" s="159" t="s">
        <v>422</v>
      </c>
      <c r="B40" s="160" t="s">
        <v>581</v>
      </c>
    </row>
    <row r="41" spans="1:2">
      <c r="A41" s="159" t="s">
        <v>422</v>
      </c>
      <c r="B41" s="160" t="s">
        <v>593</v>
      </c>
    </row>
    <row r="42" spans="1:2">
      <c r="A42" s="159" t="s">
        <v>606</v>
      </c>
      <c r="B42" s="160" t="s">
        <v>607</v>
      </c>
    </row>
    <row r="43" spans="1:2">
      <c r="A43" s="159" t="s">
        <v>606</v>
      </c>
      <c r="B43" s="160" t="s">
        <v>621</v>
      </c>
    </row>
    <row r="44" spans="1:2">
      <c r="A44" s="159" t="s">
        <v>606</v>
      </c>
      <c r="B44" s="160" t="s">
        <v>632</v>
      </c>
    </row>
    <row r="45" spans="1:2">
      <c r="A45" s="159" t="s">
        <v>606</v>
      </c>
      <c r="B45" s="160" t="s">
        <v>649</v>
      </c>
    </row>
    <row r="46" spans="1:2">
      <c r="A46" s="159" t="s">
        <v>606</v>
      </c>
      <c r="B46" s="160" t="s">
        <v>662</v>
      </c>
    </row>
    <row r="47" spans="1:2">
      <c r="A47" s="159" t="s">
        <v>606</v>
      </c>
      <c r="B47" s="160" t="s">
        <v>673</v>
      </c>
    </row>
    <row r="48" spans="1:2">
      <c r="A48" s="159" t="s">
        <v>606</v>
      </c>
      <c r="B48" s="160" t="s">
        <v>680</v>
      </c>
    </row>
    <row r="49" spans="1:2">
      <c r="A49" s="159" t="s">
        <v>606</v>
      </c>
      <c r="B49" s="160" t="s">
        <v>694</v>
      </c>
    </row>
    <row r="50" spans="1:2">
      <c r="A50" s="159" t="s">
        <v>606</v>
      </c>
      <c r="B50" s="160" t="s">
        <v>705</v>
      </c>
    </row>
    <row r="51" spans="1:2">
      <c r="A51" s="159" t="s">
        <v>606</v>
      </c>
      <c r="B51" s="160" t="s">
        <v>713</v>
      </c>
    </row>
    <row r="52" spans="1:2">
      <c r="A52" s="159" t="s">
        <v>606</v>
      </c>
      <c r="B52" s="160" t="s">
        <v>724</v>
      </c>
    </row>
    <row r="53" spans="1:2">
      <c r="A53" s="159" t="s">
        <v>606</v>
      </c>
      <c r="B53" s="160" t="s">
        <v>732</v>
      </c>
    </row>
    <row r="54" spans="1:2">
      <c r="A54" s="159" t="s">
        <v>606</v>
      </c>
      <c r="B54" s="160" t="s">
        <v>739</v>
      </c>
    </row>
    <row r="55" spans="1:2">
      <c r="A55" s="159" t="s">
        <v>606</v>
      </c>
      <c r="B55" s="160" t="s">
        <v>751</v>
      </c>
    </row>
    <row r="56" spans="1:2">
      <c r="A56" s="159" t="s">
        <v>606</v>
      </c>
      <c r="B56" s="160" t="s">
        <v>759</v>
      </c>
    </row>
    <row r="57" spans="1:2">
      <c r="A57" s="159" t="s">
        <v>606</v>
      </c>
      <c r="B57" s="160" t="s">
        <v>774</v>
      </c>
    </row>
    <row r="58" spans="1:2">
      <c r="A58" s="159" t="s">
        <v>606</v>
      </c>
      <c r="B58" s="160" t="s">
        <v>786</v>
      </c>
    </row>
    <row r="59" spans="1:2">
      <c r="A59" s="159" t="s">
        <v>798</v>
      </c>
      <c r="B59" s="160" t="s">
        <v>799</v>
      </c>
    </row>
    <row r="60" spans="1:2">
      <c r="A60" s="159" t="s">
        <v>798</v>
      </c>
      <c r="B60" s="160" t="s">
        <v>820</v>
      </c>
    </row>
    <row r="61" spans="1:2">
      <c r="A61" s="159" t="s">
        <v>798</v>
      </c>
      <c r="B61" s="160" t="s">
        <v>841</v>
      </c>
    </row>
    <row r="62" spans="1:2">
      <c r="A62" s="159" t="s">
        <v>798</v>
      </c>
      <c r="B62" s="160" t="s">
        <v>853</v>
      </c>
    </row>
    <row r="63" spans="1:2">
      <c r="A63" s="159" t="s">
        <v>798</v>
      </c>
      <c r="B63" s="160" t="s">
        <v>865</v>
      </c>
    </row>
    <row r="64" spans="1:2">
      <c r="A64" s="159" t="s">
        <v>798</v>
      </c>
      <c r="B64" s="160" t="s">
        <v>876</v>
      </c>
    </row>
    <row r="65" spans="1:2">
      <c r="A65" s="159" t="s">
        <v>798</v>
      </c>
      <c r="B65" s="160" t="s">
        <v>885</v>
      </c>
    </row>
    <row r="66" spans="1:2">
      <c r="A66" s="159" t="s">
        <v>798</v>
      </c>
      <c r="B66" s="160" t="s">
        <v>894</v>
      </c>
    </row>
    <row r="67" spans="1:2">
      <c r="A67" s="159" t="s">
        <v>798</v>
      </c>
      <c r="B67" s="160" t="s">
        <v>902</v>
      </c>
    </row>
    <row r="68" spans="1:2">
      <c r="A68" s="159" t="s">
        <v>798</v>
      </c>
      <c r="B68" s="160" t="s">
        <v>913</v>
      </c>
    </row>
    <row r="69" spans="1:2">
      <c r="A69" s="159" t="s">
        <v>798</v>
      </c>
      <c r="B69" s="160" t="s">
        <v>917</v>
      </c>
    </row>
    <row r="70" spans="1:2">
      <c r="A70" s="159" t="s">
        <v>798</v>
      </c>
      <c r="B70" s="160" t="s">
        <v>936</v>
      </c>
    </row>
    <row r="71" spans="1:2">
      <c r="A71" s="159" t="s">
        <v>798</v>
      </c>
      <c r="B71" s="160" t="s">
        <v>942</v>
      </c>
    </row>
    <row r="72" spans="1:2">
      <c r="A72" s="159" t="s">
        <v>954</v>
      </c>
      <c r="B72" s="160" t="s">
        <v>955</v>
      </c>
    </row>
    <row r="73" spans="1:2">
      <c r="A73" s="159" t="s">
        <v>954</v>
      </c>
      <c r="B73" s="160" t="s">
        <v>970</v>
      </c>
    </row>
    <row r="74" spans="1:2">
      <c r="A74" s="159" t="s">
        <v>954</v>
      </c>
      <c r="B74" s="160" t="s">
        <v>980</v>
      </c>
    </row>
    <row r="75" spans="1:2">
      <c r="A75" s="159" t="s">
        <v>954</v>
      </c>
      <c r="B75" s="160" t="s">
        <v>991</v>
      </c>
    </row>
    <row r="76" spans="1:2">
      <c r="A76" s="159" t="s">
        <v>954</v>
      </c>
      <c r="B76" s="160" t="s">
        <v>999</v>
      </c>
    </row>
    <row r="77" spans="1:2">
      <c r="A77" s="159" t="s">
        <v>954</v>
      </c>
      <c r="B77" s="160" t="s">
        <v>1008</v>
      </c>
    </row>
    <row r="78" spans="1:2">
      <c r="A78" s="159" t="s">
        <v>954</v>
      </c>
      <c r="B78" s="160" t="s">
        <v>1017</v>
      </c>
    </row>
    <row r="79" spans="1:2">
      <c r="A79" s="159" t="s">
        <v>954</v>
      </c>
      <c r="B79" s="160" t="s">
        <v>1025</v>
      </c>
    </row>
    <row r="80" spans="1:2">
      <c r="A80" s="159" t="s">
        <v>954</v>
      </c>
      <c r="B80" s="160" t="s">
        <v>1035</v>
      </c>
    </row>
    <row r="81" spans="1:2">
      <c r="A81" s="159" t="s">
        <v>954</v>
      </c>
      <c r="B81" s="160" t="s">
        <v>1051</v>
      </c>
    </row>
    <row r="82" spans="1:2">
      <c r="A82" s="159" t="s">
        <v>954</v>
      </c>
      <c r="B82" s="160" t="s">
        <v>1055</v>
      </c>
    </row>
    <row r="83" spans="1:2">
      <c r="A83" s="159" t="s">
        <v>954</v>
      </c>
      <c r="B83" s="160" t="s">
        <v>1060</v>
      </c>
    </row>
    <row r="84" spans="1:2">
      <c r="A84" s="159" t="s">
        <v>954</v>
      </c>
      <c r="B84" s="160" t="s">
        <v>1072</v>
      </c>
    </row>
    <row r="85" spans="1:2">
      <c r="A85" s="159" t="s">
        <v>954</v>
      </c>
      <c r="B85" s="160" t="s">
        <v>1081</v>
      </c>
    </row>
    <row r="86" spans="1:2">
      <c r="A86" s="159" t="s">
        <v>1086</v>
      </c>
      <c r="B86" s="160" t="s">
        <v>1087</v>
      </c>
    </row>
    <row r="87" spans="1:2">
      <c r="A87" s="159" t="s">
        <v>1086</v>
      </c>
      <c r="B87" s="160" t="s">
        <v>1100</v>
      </c>
    </row>
    <row r="88" spans="1:2">
      <c r="A88" s="159" t="s">
        <v>1086</v>
      </c>
      <c r="B88" s="160" t="s">
        <v>1106</v>
      </c>
    </row>
    <row r="89" spans="1:2">
      <c r="A89" s="159" t="s">
        <v>1086</v>
      </c>
      <c r="B89" s="160" t="s">
        <v>1117</v>
      </c>
    </row>
    <row r="90" spans="1:2">
      <c r="A90" s="159" t="s">
        <v>1086</v>
      </c>
      <c r="B90" s="160" t="s">
        <v>1125</v>
      </c>
    </row>
    <row r="91" spans="1:2">
      <c r="A91" s="159" t="s">
        <v>1086</v>
      </c>
      <c r="B91" s="160" t="s">
        <v>1136</v>
      </c>
    </row>
    <row r="92" spans="1:2">
      <c r="A92" s="159" t="s">
        <v>1086</v>
      </c>
      <c r="B92" s="160" t="s">
        <v>1147</v>
      </c>
    </row>
    <row r="93" spans="1:2">
      <c r="A93" s="159" t="s">
        <v>1086</v>
      </c>
      <c r="B93" s="160" t="s">
        <v>1154</v>
      </c>
    </row>
    <row r="94" spans="1:2">
      <c r="A94" s="159" t="s">
        <v>1086</v>
      </c>
      <c r="B94" s="160" t="s">
        <v>1168</v>
      </c>
    </row>
    <row r="95" spans="1:2">
      <c r="A95" s="159" t="s">
        <v>1086</v>
      </c>
      <c r="B95" s="160" t="s">
        <v>1181</v>
      </c>
    </row>
    <row r="96" spans="1:2">
      <c r="A96" s="159" t="s">
        <v>1086</v>
      </c>
      <c r="B96" s="160" t="s">
        <v>1194</v>
      </c>
    </row>
    <row r="97" spans="1:2">
      <c r="A97" s="159" t="s">
        <v>1086</v>
      </c>
      <c r="B97" s="160" t="s">
        <v>1208</v>
      </c>
    </row>
    <row r="98" spans="1:2">
      <c r="A98" s="159" t="s">
        <v>1086</v>
      </c>
      <c r="B98" s="160" t="s">
        <v>1222</v>
      </c>
    </row>
    <row r="99" spans="1:2">
      <c r="A99" s="159" t="s">
        <v>1086</v>
      </c>
      <c r="B99" s="160" t="s">
        <v>1229</v>
      </c>
    </row>
    <row r="100" spans="1:2">
      <c r="A100" s="159" t="s">
        <v>1238</v>
      </c>
      <c r="B100" s="160" t="s">
        <v>1239</v>
      </c>
    </row>
    <row r="101" spans="1:2">
      <c r="A101" s="159" t="s">
        <v>1238</v>
      </c>
      <c r="B101" s="160" t="s">
        <v>1251</v>
      </c>
    </row>
    <row r="102" spans="1:2">
      <c r="A102" s="159" t="s">
        <v>1238</v>
      </c>
      <c r="B102" s="160" t="s">
        <v>1258</v>
      </c>
    </row>
    <row r="103" spans="1:2">
      <c r="A103" s="159" t="s">
        <v>1238</v>
      </c>
      <c r="B103" s="160" t="s">
        <v>1265</v>
      </c>
    </row>
    <row r="104" spans="1:2">
      <c r="A104" s="159" t="s">
        <v>1238</v>
      </c>
      <c r="B104" s="160" t="s">
        <v>1276</v>
      </c>
    </row>
    <row r="105" spans="1:2">
      <c r="A105" s="159" t="s">
        <v>1238</v>
      </c>
      <c r="B105" s="160" t="s">
        <v>1284</v>
      </c>
    </row>
    <row r="106" spans="1:2">
      <c r="A106" s="159" t="s">
        <v>1238</v>
      </c>
      <c r="B106" s="160" t="s">
        <v>1289</v>
      </c>
    </row>
    <row r="107" spans="1:2">
      <c r="A107" s="159" t="s">
        <v>1238</v>
      </c>
      <c r="B107" s="160" t="s">
        <v>1298</v>
      </c>
    </row>
    <row r="108" spans="1:2">
      <c r="A108" s="159" t="s">
        <v>1238</v>
      </c>
      <c r="B108" s="160" t="s">
        <v>1306</v>
      </c>
    </row>
    <row r="109" spans="1:2">
      <c r="A109" s="159" t="s">
        <v>1315</v>
      </c>
      <c r="B109" s="160" t="s">
        <v>1316</v>
      </c>
    </row>
    <row r="110" spans="1:2">
      <c r="A110" s="159" t="s">
        <v>1315</v>
      </c>
      <c r="B110" s="160" t="s">
        <v>1331</v>
      </c>
    </row>
    <row r="111" spans="1:2">
      <c r="A111" s="159" t="s">
        <v>1315</v>
      </c>
      <c r="B111" s="160" t="s">
        <v>1344</v>
      </c>
    </row>
    <row r="112" spans="1:2">
      <c r="A112" s="159" t="s">
        <v>1315</v>
      </c>
      <c r="B112" s="160" t="s">
        <v>1353</v>
      </c>
    </row>
    <row r="113" spans="1:2">
      <c r="A113" s="159" t="s">
        <v>1315</v>
      </c>
      <c r="B113" s="160" t="s">
        <v>1365</v>
      </c>
    </row>
    <row r="114" spans="1:2">
      <c r="A114" s="159" t="s">
        <v>1315</v>
      </c>
      <c r="B114" s="160" t="s">
        <v>1380</v>
      </c>
    </row>
    <row r="115" spans="1:2">
      <c r="A115" s="159" t="s">
        <v>1315</v>
      </c>
      <c r="B115" s="160" t="s">
        <v>1388</v>
      </c>
    </row>
    <row r="116" spans="1:2">
      <c r="A116" s="159" t="s">
        <v>1315</v>
      </c>
      <c r="B116" s="160" t="s">
        <v>1398</v>
      </c>
    </row>
    <row r="117" spans="1:2">
      <c r="A117" s="159" t="s">
        <v>1315</v>
      </c>
      <c r="B117" s="160" t="s">
        <v>1407</v>
      </c>
    </row>
    <row r="118" spans="1:2">
      <c r="A118" s="159" t="s">
        <v>1315</v>
      </c>
      <c r="B118" s="160" t="s">
        <v>1417</v>
      </c>
    </row>
    <row r="119" spans="1:2">
      <c r="A119" s="159" t="s">
        <v>1315</v>
      </c>
      <c r="B119" s="160" t="s">
        <v>1430</v>
      </c>
    </row>
    <row r="120" spans="1:2">
      <c r="A120" s="159" t="s">
        <v>1315</v>
      </c>
      <c r="B120" s="160" t="s">
        <v>1440</v>
      </c>
    </row>
    <row r="121" spans="1:2">
      <c r="A121" s="159" t="s">
        <v>1315</v>
      </c>
      <c r="B121" s="160" t="s">
        <v>1447</v>
      </c>
    </row>
    <row r="122" spans="1:2">
      <c r="A122" s="159" t="s">
        <v>1456</v>
      </c>
      <c r="B122" s="160" t="s">
        <v>1457</v>
      </c>
    </row>
    <row r="123" spans="1:2">
      <c r="A123" s="159" t="s">
        <v>1456</v>
      </c>
      <c r="B123" s="160" t="s">
        <v>1475</v>
      </c>
    </row>
    <row r="124" spans="1:2">
      <c r="A124" s="159" t="s">
        <v>1456</v>
      </c>
      <c r="B124" s="160" t="s">
        <v>1484</v>
      </c>
    </row>
    <row r="125" spans="1:2">
      <c r="A125" s="159" t="s">
        <v>1456</v>
      </c>
      <c r="B125" s="160" t="s">
        <v>1498</v>
      </c>
    </row>
    <row r="126" spans="1:2">
      <c r="A126" s="159" t="s">
        <v>1456</v>
      </c>
      <c r="B126" s="160" t="s">
        <v>1505</v>
      </c>
    </row>
    <row r="127" spans="1:2">
      <c r="A127" s="159" t="s">
        <v>1456</v>
      </c>
      <c r="B127" s="160" t="s">
        <v>1515</v>
      </c>
    </row>
    <row r="128" spans="1:2">
      <c r="A128" s="159" t="s">
        <v>1456</v>
      </c>
      <c r="B128" s="160" t="s">
        <v>1528</v>
      </c>
    </row>
    <row r="129" spans="1:2">
      <c r="A129" s="159" t="s">
        <v>1456</v>
      </c>
      <c r="B129" s="160" t="s">
        <v>1539</v>
      </c>
    </row>
    <row r="130" spans="1:2">
      <c r="A130" s="159" t="s">
        <v>1456</v>
      </c>
      <c r="B130" s="160" t="s">
        <v>1556</v>
      </c>
    </row>
    <row r="131" spans="1:2">
      <c r="A131" s="159" t="s">
        <v>1456</v>
      </c>
      <c r="B131" s="160" t="s">
        <v>1567</v>
      </c>
    </row>
    <row r="132" spans="1:2">
      <c r="A132" s="159" t="s">
        <v>1456</v>
      </c>
      <c r="B132" s="160" t="s">
        <v>1572</v>
      </c>
    </row>
    <row r="133" spans="1:2">
      <c r="A133" s="159" t="s">
        <v>1584</v>
      </c>
      <c r="B133" s="160" t="s">
        <v>1585</v>
      </c>
    </row>
    <row r="134" spans="1:2">
      <c r="A134" s="159" t="s">
        <v>1584</v>
      </c>
      <c r="B134" s="160" t="s">
        <v>1598</v>
      </c>
    </row>
    <row r="135" spans="1:2">
      <c r="A135" s="159" t="s">
        <v>1584</v>
      </c>
      <c r="B135" s="160" t="s">
        <v>1612</v>
      </c>
    </row>
    <row r="136" spans="1:2">
      <c r="A136" s="159" t="s">
        <v>1584</v>
      </c>
      <c r="B136" s="160" t="s">
        <v>1618</v>
      </c>
    </row>
    <row r="137" spans="1:2">
      <c r="A137" s="159" t="s">
        <v>1584</v>
      </c>
      <c r="B137" s="160" t="s">
        <v>1632</v>
      </c>
    </row>
    <row r="138" spans="1:2">
      <c r="A138" s="159" t="s">
        <v>1584</v>
      </c>
      <c r="B138" s="160" t="s">
        <v>1637</v>
      </c>
    </row>
    <row r="139" spans="1:2">
      <c r="A139" s="159" t="s">
        <v>1584</v>
      </c>
      <c r="B139" s="160" t="s">
        <v>1652</v>
      </c>
    </row>
    <row r="140" spans="1:2">
      <c r="A140" s="159" t="s">
        <v>1584</v>
      </c>
      <c r="B140" s="160" t="s">
        <v>1664</v>
      </c>
    </row>
    <row r="141" spans="1:2">
      <c r="A141" s="159" t="s">
        <v>1584</v>
      </c>
      <c r="B141" s="160" t="s">
        <v>1671</v>
      </c>
    </row>
    <row r="142" spans="1:2">
      <c r="A142" s="159" t="s">
        <v>1584</v>
      </c>
      <c r="B142" s="160" t="s">
        <v>1691</v>
      </c>
    </row>
    <row r="143" spans="1:2">
      <c r="A143" s="159" t="s">
        <v>1584</v>
      </c>
      <c r="B143" s="160" t="s">
        <v>1695</v>
      </c>
    </row>
    <row r="144" spans="1:2">
      <c r="A144" s="159" t="s">
        <v>1708</v>
      </c>
      <c r="B144" s="160" t="s">
        <v>1709</v>
      </c>
    </row>
    <row r="145" spans="1:2">
      <c r="A145" s="159" t="s">
        <v>1708</v>
      </c>
      <c r="B145" s="160" t="s">
        <v>1722</v>
      </c>
    </row>
    <row r="146" spans="1:2">
      <c r="A146" s="159" t="s">
        <v>1708</v>
      </c>
      <c r="B146" s="160" t="s">
        <v>1731</v>
      </c>
    </row>
    <row r="147" spans="1:2">
      <c r="A147" s="159" t="s">
        <v>1708</v>
      </c>
      <c r="B147" s="160" t="s">
        <v>1739</v>
      </c>
    </row>
    <row r="148" spans="1:2">
      <c r="A148" s="159" t="s">
        <v>1708</v>
      </c>
      <c r="B148" s="160" t="s">
        <v>1747</v>
      </c>
    </row>
    <row r="149" spans="1:2">
      <c r="A149" s="159" t="s">
        <v>1708</v>
      </c>
      <c r="B149" s="160" t="s">
        <v>1756</v>
      </c>
    </row>
    <row r="150" spans="1:2">
      <c r="A150" s="159" t="s">
        <v>1708</v>
      </c>
      <c r="B150" s="160" t="s">
        <v>1764</v>
      </c>
    </row>
    <row r="151" spans="1:2">
      <c r="A151" s="159" t="s">
        <v>1708</v>
      </c>
      <c r="B151" s="160" t="s">
        <v>1773</v>
      </c>
    </row>
    <row r="152" spans="1:2">
      <c r="A152" s="159" t="s">
        <v>1708</v>
      </c>
      <c r="B152" s="160" t="s">
        <v>1780</v>
      </c>
    </row>
    <row r="153" spans="1:2">
      <c r="A153" s="159" t="s">
        <v>1708</v>
      </c>
      <c r="B153" s="160" t="s">
        <v>1788</v>
      </c>
    </row>
    <row r="154" spans="1:2">
      <c r="A154" s="159" t="s">
        <v>1708</v>
      </c>
      <c r="B154" s="160" t="s">
        <v>1800</v>
      </c>
    </row>
    <row r="155" spans="1:2">
      <c r="A155" s="159" t="s">
        <v>1708</v>
      </c>
      <c r="B155" s="160" t="s">
        <v>1808</v>
      </c>
    </row>
    <row r="156" spans="1:2">
      <c r="A156" s="159" t="s">
        <v>1708</v>
      </c>
      <c r="B156" s="160" t="s">
        <v>1814</v>
      </c>
    </row>
    <row r="157" spans="1:2">
      <c r="A157" s="159" t="s">
        <v>1708</v>
      </c>
      <c r="B157" s="160" t="s">
        <v>1823</v>
      </c>
    </row>
    <row r="158" spans="1:2">
      <c r="A158" s="159" t="s">
        <v>1831</v>
      </c>
      <c r="B158" s="160" t="s">
        <v>1832</v>
      </c>
    </row>
    <row r="159" spans="1:2">
      <c r="A159" s="159" t="s">
        <v>1831</v>
      </c>
      <c r="B159" s="160" t="s">
        <v>1840</v>
      </c>
    </row>
    <row r="160" spans="1:2">
      <c r="A160" s="159" t="s">
        <v>1831</v>
      </c>
      <c r="B160" s="160" t="s">
        <v>1845</v>
      </c>
    </row>
    <row r="161" spans="1:2">
      <c r="A161" s="159" t="s">
        <v>1831</v>
      </c>
      <c r="B161" s="160" t="s">
        <v>1852</v>
      </c>
    </row>
    <row r="162" spans="1:2">
      <c r="A162" s="159" t="s">
        <v>1831</v>
      </c>
      <c r="B162" s="160" t="s">
        <v>1857</v>
      </c>
    </row>
    <row r="163" spans="1:2">
      <c r="A163" s="159" t="s">
        <v>1863</v>
      </c>
      <c r="B163" s="160" t="s">
        <v>1864</v>
      </c>
    </row>
    <row r="164" spans="1:2">
      <c r="A164" s="159" t="s">
        <v>1863</v>
      </c>
      <c r="B164" s="160" t="s">
        <v>1885</v>
      </c>
    </row>
    <row r="165" spans="1:2">
      <c r="A165" s="159" t="s">
        <v>1863</v>
      </c>
      <c r="B165" s="160" t="s">
        <v>1880</v>
      </c>
    </row>
    <row r="166" spans="1:2">
      <c r="A166" s="159" t="s">
        <v>1863</v>
      </c>
      <c r="B166" s="160" t="s">
        <v>1904</v>
      </c>
    </row>
    <row r="167" spans="1:2">
      <c r="A167" s="159" t="s">
        <v>1863</v>
      </c>
      <c r="B167" s="160" t="s">
        <v>1892</v>
      </c>
    </row>
    <row r="168" spans="1:2">
      <c r="A168" s="159" t="s">
        <v>1863</v>
      </c>
      <c r="B168" s="160" t="s">
        <v>1873</v>
      </c>
    </row>
    <row r="169" spans="1:2">
      <c r="A169" s="159" t="s">
        <v>1863</v>
      </c>
      <c r="B169" s="160" t="s">
        <v>1909</v>
      </c>
    </row>
    <row r="170" spans="1:2">
      <c r="A170" s="159" t="s">
        <v>1863</v>
      </c>
      <c r="B170" s="160" t="s">
        <v>1898</v>
      </c>
    </row>
    <row r="171" spans="1:2">
      <c r="A171" s="159" t="s">
        <v>1916</v>
      </c>
      <c r="B171" s="160" t="s">
        <v>1917</v>
      </c>
    </row>
    <row r="172" spans="1:2">
      <c r="A172" s="159" t="s">
        <v>1916</v>
      </c>
      <c r="B172" s="160" t="s">
        <v>1929</v>
      </c>
    </row>
    <row r="173" spans="1:2">
      <c r="A173" s="159" t="s">
        <v>1916</v>
      </c>
      <c r="B173" s="160" t="s">
        <v>1943</v>
      </c>
    </row>
    <row r="174" spans="1:2">
      <c r="A174" s="159" t="s">
        <v>1916</v>
      </c>
      <c r="B174" s="160" t="s">
        <v>1953</v>
      </c>
    </row>
    <row r="175" spans="1:2">
      <c r="A175" s="159" t="s">
        <v>1916</v>
      </c>
      <c r="B175" s="160" t="s">
        <v>1960</v>
      </c>
    </row>
    <row r="176" spans="1:2">
      <c r="A176" s="159" t="s">
        <v>1916</v>
      </c>
      <c r="B176" s="160" t="s">
        <v>1974</v>
      </c>
    </row>
    <row r="177" spans="1:2">
      <c r="A177" s="159" t="s">
        <v>1916</v>
      </c>
      <c r="B177" s="160" t="s">
        <v>1988</v>
      </c>
    </row>
    <row r="178" spans="1:2">
      <c r="A178" s="159" t="s">
        <v>1916</v>
      </c>
      <c r="B178" s="160" t="s">
        <v>1995</v>
      </c>
    </row>
    <row r="179" spans="1:2">
      <c r="A179" s="159" t="s">
        <v>1916</v>
      </c>
      <c r="B179" s="160" t="s">
        <v>2001</v>
      </c>
    </row>
    <row r="180" spans="1:2">
      <c r="A180" s="159" t="s">
        <v>1916</v>
      </c>
      <c r="B180" s="160" t="s">
        <v>2014</v>
      </c>
    </row>
    <row r="181" spans="1:2">
      <c r="A181" s="159" t="s">
        <v>1916</v>
      </c>
      <c r="B181" s="160" t="s">
        <v>2022</v>
      </c>
    </row>
    <row r="182" spans="1:2">
      <c r="A182" s="159" t="s">
        <v>1916</v>
      </c>
      <c r="B182" s="160" t="s">
        <v>2028</v>
      </c>
    </row>
    <row r="183" spans="1:2">
      <c r="A183" s="159" t="s">
        <v>1916</v>
      </c>
      <c r="B183" s="160" t="s">
        <v>2032</v>
      </c>
    </row>
    <row r="184" spans="1:2">
      <c r="A184" s="159" t="s">
        <v>1916</v>
      </c>
      <c r="B184" s="160" t="s">
        <v>2046</v>
      </c>
    </row>
    <row r="185" spans="1:2">
      <c r="A185" s="159" t="s">
        <v>1916</v>
      </c>
      <c r="B185" s="160" t="s">
        <v>2059</v>
      </c>
    </row>
    <row r="186" spans="1:2">
      <c r="A186" s="159" t="s">
        <v>1916</v>
      </c>
      <c r="B186" s="160" t="s">
        <v>2069</v>
      </c>
    </row>
    <row r="187" spans="1:2">
      <c r="A187" s="159" t="s">
        <v>1916</v>
      </c>
      <c r="B187" s="160" t="s">
        <v>2078</v>
      </c>
    </row>
    <row r="188" spans="1:2">
      <c r="A188" s="159" t="s">
        <v>2089</v>
      </c>
      <c r="B188" s="160" t="s">
        <v>2090</v>
      </c>
    </row>
    <row r="189" spans="1:2">
      <c r="A189" s="159" t="s">
        <v>2089</v>
      </c>
      <c r="B189" s="160" t="s">
        <v>2100</v>
      </c>
    </row>
    <row r="190" spans="1:2">
      <c r="A190" s="159" t="s">
        <v>2089</v>
      </c>
      <c r="B190" s="160" t="s">
        <v>2109</v>
      </c>
    </row>
    <row r="191" spans="1:2">
      <c r="A191" s="159" t="s">
        <v>2089</v>
      </c>
      <c r="B191" s="160" t="s">
        <v>2111</v>
      </c>
    </row>
    <row r="192" spans="1:2">
      <c r="A192" s="159" t="s">
        <v>2089</v>
      </c>
      <c r="B192" s="160" t="s">
        <v>2119</v>
      </c>
    </row>
    <row r="193" spans="1:2">
      <c r="A193" s="159" t="s">
        <v>2089</v>
      </c>
      <c r="B193" s="160" t="s">
        <v>2128</v>
      </c>
    </row>
    <row r="194" spans="1:2">
      <c r="A194" s="159" t="s">
        <v>2089</v>
      </c>
      <c r="B194" s="160" t="s">
        <v>2135</v>
      </c>
    </row>
    <row r="195" spans="1:2">
      <c r="A195" s="159" t="s">
        <v>2089</v>
      </c>
      <c r="B195" s="160" t="s">
        <v>2144</v>
      </c>
    </row>
    <row r="196" spans="1:2">
      <c r="A196" s="159" t="s">
        <v>2089</v>
      </c>
      <c r="B196" s="160" t="s">
        <v>2153</v>
      </c>
    </row>
    <row r="197" spans="1:2">
      <c r="A197" s="159" t="s">
        <v>2089</v>
      </c>
      <c r="B197" s="160" t="s">
        <v>2157</v>
      </c>
    </row>
    <row r="198" spans="1:2">
      <c r="A198" s="159" t="s">
        <v>2089</v>
      </c>
      <c r="B198" s="160" t="s">
        <v>2166</v>
      </c>
    </row>
    <row r="199" spans="1:2">
      <c r="A199" s="159" t="s">
        <v>2089</v>
      </c>
      <c r="B199" s="160" t="s">
        <v>2177</v>
      </c>
    </row>
    <row r="200" spans="1:2">
      <c r="A200" s="159" t="s">
        <v>2089</v>
      </c>
      <c r="B200" s="160" t="s">
        <v>2186</v>
      </c>
    </row>
    <row r="201" spans="1:2">
      <c r="A201" s="159" t="s">
        <v>2089</v>
      </c>
      <c r="B201" s="160" t="s">
        <v>2196</v>
      </c>
    </row>
    <row r="202" spans="1:2">
      <c r="A202" s="159" t="s">
        <v>2202</v>
      </c>
      <c r="B202" s="160" t="s">
        <v>2203</v>
      </c>
    </row>
    <row r="203" spans="1:2">
      <c r="A203" s="159" t="s">
        <v>2202</v>
      </c>
      <c r="B203" s="160" t="s">
        <v>2214</v>
      </c>
    </row>
    <row r="204" spans="1:2">
      <c r="A204" s="159" t="s">
        <v>2202</v>
      </c>
      <c r="B204" s="160" t="s">
        <v>2224</v>
      </c>
    </row>
    <row r="205" spans="1:2">
      <c r="A205" s="159" t="s">
        <v>2202</v>
      </c>
      <c r="B205" s="160" t="s">
        <v>2229</v>
      </c>
    </row>
    <row r="206" spans="1:2">
      <c r="A206" s="159" t="s">
        <v>2202</v>
      </c>
      <c r="B206" s="160" t="s">
        <v>2243</v>
      </c>
    </row>
    <row r="207" spans="1:2">
      <c r="A207" s="159" t="s">
        <v>2202</v>
      </c>
      <c r="B207" s="160" t="s">
        <v>2253</v>
      </c>
    </row>
    <row r="208" spans="1:2">
      <c r="A208" s="159" t="s">
        <v>2202</v>
      </c>
      <c r="B208" s="160" t="s">
        <v>2268</v>
      </c>
    </row>
    <row r="209" spans="1:2">
      <c r="A209" s="159" t="s">
        <v>2202</v>
      </c>
      <c r="B209" s="160" t="s">
        <v>2275</v>
      </c>
    </row>
    <row r="210" spans="1:2">
      <c r="A210" s="159" t="s">
        <v>2202</v>
      </c>
      <c r="B210" s="160" t="s">
        <v>2284</v>
      </c>
    </row>
    <row r="211" spans="1:2">
      <c r="A211" s="159" t="s">
        <v>2202</v>
      </c>
      <c r="B211" s="160" t="s">
        <v>2297</v>
      </c>
    </row>
    <row r="212" spans="1:2">
      <c r="A212" s="159" t="s">
        <v>2202</v>
      </c>
      <c r="B212" s="160" t="s">
        <v>2301</v>
      </c>
    </row>
    <row r="213" spans="1:2">
      <c r="A213" s="159" t="s">
        <v>2202</v>
      </c>
      <c r="B213" s="160" t="s">
        <v>2310</v>
      </c>
    </row>
    <row r="214" spans="1:2">
      <c r="A214" s="159" t="s">
        <v>2323</v>
      </c>
      <c r="B214" s="160" t="s">
        <v>2324</v>
      </c>
    </row>
    <row r="215" spans="1:2">
      <c r="A215" s="159" t="s">
        <v>2323</v>
      </c>
      <c r="B215" s="160" t="s">
        <v>2336</v>
      </c>
    </row>
    <row r="216" spans="1:2">
      <c r="A216" s="159" t="s">
        <v>2323</v>
      </c>
      <c r="B216" s="160" t="s">
        <v>2349</v>
      </c>
    </row>
    <row r="217" spans="1:2">
      <c r="A217" s="159" t="s">
        <v>2323</v>
      </c>
      <c r="B217" s="160" t="s">
        <v>2357</v>
      </c>
    </row>
    <row r="218" spans="1:2">
      <c r="A218" s="159" t="s">
        <v>2323</v>
      </c>
      <c r="B218" s="160" t="s">
        <v>2361</v>
      </c>
    </row>
    <row r="219" spans="1:2">
      <c r="A219" s="159" t="s">
        <v>2323</v>
      </c>
      <c r="B219" s="160" t="s">
        <v>2374</v>
      </c>
    </row>
    <row r="220" spans="1:2">
      <c r="A220" s="159" t="s">
        <v>2323</v>
      </c>
      <c r="B220" s="160" t="s">
        <v>2381</v>
      </c>
    </row>
    <row r="221" spans="1:2">
      <c r="A221" s="159" t="s">
        <v>2323</v>
      </c>
      <c r="B221" s="160" t="s">
        <v>2397</v>
      </c>
    </row>
    <row r="222" spans="1:2">
      <c r="A222" s="159" t="s">
        <v>2323</v>
      </c>
      <c r="B222" s="160" t="s">
        <v>2410</v>
      </c>
    </row>
    <row r="223" spans="1:2">
      <c r="A223" s="159" t="s">
        <v>2323</v>
      </c>
      <c r="B223" s="160" t="s">
        <v>2429</v>
      </c>
    </row>
    <row r="224" spans="1:2">
      <c r="A224" s="159" t="s">
        <v>2323</v>
      </c>
      <c r="B224" s="162" t="s">
        <v>2444</v>
      </c>
    </row>
    <row r="225" spans="1:2">
      <c r="A225" s="159" t="s">
        <v>2459</v>
      </c>
      <c r="B225" s="160" t="s">
        <v>2460</v>
      </c>
    </row>
    <row r="226" spans="1:2">
      <c r="A226" s="159" t="s">
        <v>2459</v>
      </c>
      <c r="B226" s="160" t="s">
        <v>2476</v>
      </c>
    </row>
    <row r="227" spans="1:2">
      <c r="A227" s="159" t="s">
        <v>2459</v>
      </c>
      <c r="B227" s="160" t="s">
        <v>2490</v>
      </c>
    </row>
    <row r="228" spans="1:2">
      <c r="A228" s="159" t="s">
        <v>2459</v>
      </c>
      <c r="B228" s="160" t="s">
        <v>2506</v>
      </c>
    </row>
    <row r="229" spans="1:2">
      <c r="A229" s="159" t="s">
        <v>2459</v>
      </c>
      <c r="B229" s="160" t="s">
        <v>2519</v>
      </c>
    </row>
    <row r="230" spans="1:2">
      <c r="A230" s="159" t="s">
        <v>2459</v>
      </c>
      <c r="B230" s="160" t="s">
        <v>2525</v>
      </c>
    </row>
    <row r="231" spans="1:2">
      <c r="A231" s="159" t="s">
        <v>2459</v>
      </c>
      <c r="B231" s="160" t="s">
        <v>2540</v>
      </c>
    </row>
    <row r="232" spans="1:2">
      <c r="A232" s="159" t="s">
        <v>2459</v>
      </c>
      <c r="B232" s="160" t="s">
        <v>2554</v>
      </c>
    </row>
    <row r="233" spans="1:2">
      <c r="A233" s="159" t="s">
        <v>2459</v>
      </c>
      <c r="B233" s="160" t="s">
        <v>2567</v>
      </c>
    </row>
    <row r="234" spans="1:2">
      <c r="A234" s="159" t="s">
        <v>2459</v>
      </c>
      <c r="B234" s="160" t="s">
        <v>2579</v>
      </c>
    </row>
    <row r="235" spans="1:2">
      <c r="A235" s="159" t="s">
        <v>2589</v>
      </c>
      <c r="B235" s="160" t="s">
        <v>2590</v>
      </c>
    </row>
    <row r="236" spans="1:2">
      <c r="A236" s="159" t="s">
        <v>2589</v>
      </c>
      <c r="B236" s="160" t="s">
        <v>2604</v>
      </c>
    </row>
    <row r="237" spans="1:2">
      <c r="A237" s="159" t="s">
        <v>2589</v>
      </c>
      <c r="B237" s="160" t="s">
        <v>2614</v>
      </c>
    </row>
    <row r="238" spans="1:2">
      <c r="A238" s="159" t="s">
        <v>2589</v>
      </c>
      <c r="B238" s="160" t="s">
        <v>2626</v>
      </c>
    </row>
    <row r="239" spans="1:2">
      <c r="A239" s="159" t="s">
        <v>2589</v>
      </c>
      <c r="B239" s="160" t="s">
        <v>2634</v>
      </c>
    </row>
    <row r="240" spans="1:2">
      <c r="A240" s="159" t="s">
        <v>2589</v>
      </c>
      <c r="B240" s="160" t="s">
        <v>2644</v>
      </c>
    </row>
    <row r="241" spans="1:2">
      <c r="A241" s="159" t="s">
        <v>2589</v>
      </c>
      <c r="B241" s="160" t="s">
        <v>2649</v>
      </c>
    </row>
    <row r="242" spans="1:2">
      <c r="A242" s="159" t="s">
        <v>2589</v>
      </c>
      <c r="B242" s="160" t="s">
        <v>2658</v>
      </c>
    </row>
    <row r="243" spans="1:2">
      <c r="A243" s="159" t="s">
        <v>2589</v>
      </c>
      <c r="B243" s="160" t="s">
        <v>2665</v>
      </c>
    </row>
    <row r="244" spans="1:2">
      <c r="A244" s="159" t="s">
        <v>2589</v>
      </c>
      <c r="B244" s="160" t="s">
        <v>2670</v>
      </c>
    </row>
    <row r="245" spans="1:2">
      <c r="A245" s="159" t="s">
        <v>2589</v>
      </c>
      <c r="B245" s="160" t="s">
        <v>2677</v>
      </c>
    </row>
    <row r="246" spans="1:2">
      <c r="A246" s="159" t="s">
        <v>2589</v>
      </c>
      <c r="B246" s="162" t="s">
        <v>2683</v>
      </c>
    </row>
    <row r="247" spans="1:2">
      <c r="A247" s="159" t="s">
        <v>2589</v>
      </c>
      <c r="B247" s="160" t="s">
        <v>2690</v>
      </c>
    </row>
    <row r="248" spans="1:2">
      <c r="A248" s="159" t="s">
        <v>2589</v>
      </c>
      <c r="B248" s="160" t="s">
        <v>2695</v>
      </c>
    </row>
    <row r="249" spans="1:2">
      <c r="A249" s="159" t="s">
        <v>2589</v>
      </c>
      <c r="B249" s="160" t="s">
        <v>2697</v>
      </c>
    </row>
    <row r="250" spans="1:2">
      <c r="A250" s="159" t="s">
        <v>2589</v>
      </c>
      <c r="B250" s="160" t="s">
        <v>2706</v>
      </c>
    </row>
    <row r="251" spans="1:2">
      <c r="A251" s="159" t="s">
        <v>2589</v>
      </c>
      <c r="B251" s="160" t="s">
        <v>2713</v>
      </c>
    </row>
    <row r="252" spans="1:2">
      <c r="A252" s="159" t="s">
        <v>2589</v>
      </c>
      <c r="B252" s="160" t="s">
        <v>2723</v>
      </c>
    </row>
    <row r="253" spans="1:2">
      <c r="A253" s="159" t="s">
        <v>2589</v>
      </c>
      <c r="B253" s="160" t="s">
        <v>2730</v>
      </c>
    </row>
    <row r="254" spans="1:2">
      <c r="A254" s="159" t="s">
        <v>2589</v>
      </c>
      <c r="B254" s="160" t="s">
        <v>2736</v>
      </c>
    </row>
    <row r="255" spans="1:2">
      <c r="A255" s="159" t="s">
        <v>2589</v>
      </c>
      <c r="B255" s="160" t="s">
        <v>2744</v>
      </c>
    </row>
    <row r="256" spans="1:2">
      <c r="A256" s="159" t="s">
        <v>2755</v>
      </c>
      <c r="B256" s="160" t="s">
        <v>2756</v>
      </c>
    </row>
    <row r="257" spans="1:2">
      <c r="A257" s="159" t="s">
        <v>2755</v>
      </c>
      <c r="B257" s="160" t="s">
        <v>2766</v>
      </c>
    </row>
    <row r="258" spans="1:2">
      <c r="A258" s="159" t="s">
        <v>2755</v>
      </c>
      <c r="B258" s="160" t="s">
        <v>2774</v>
      </c>
    </row>
    <row r="259" spans="1:2">
      <c r="A259" s="159" t="s">
        <v>2755</v>
      </c>
      <c r="B259" s="160" t="s">
        <v>2786</v>
      </c>
    </row>
    <row r="260" spans="1:2">
      <c r="A260" s="159" t="s">
        <v>2755</v>
      </c>
      <c r="B260" s="160" t="s">
        <v>2794</v>
      </c>
    </row>
    <row r="261" spans="1:2">
      <c r="A261" s="159" t="s">
        <v>2755</v>
      </c>
      <c r="B261" s="160" t="s">
        <v>2813</v>
      </c>
    </row>
    <row r="262" spans="1:2">
      <c r="A262" s="159" t="s">
        <v>2755</v>
      </c>
      <c r="B262" s="160" t="s">
        <v>2826</v>
      </c>
    </row>
    <row r="263" spans="1:2">
      <c r="A263" s="159" t="s">
        <v>2837</v>
      </c>
      <c r="B263" s="160" t="s">
        <v>2838</v>
      </c>
    </row>
    <row r="264" spans="1:2">
      <c r="A264" s="159" t="s">
        <v>2837</v>
      </c>
      <c r="B264" s="160" t="s">
        <v>2859</v>
      </c>
    </row>
    <row r="265" spans="1:2">
      <c r="A265" s="159" t="s">
        <v>2837</v>
      </c>
      <c r="B265" s="160" t="s">
        <v>2868</v>
      </c>
    </row>
    <row r="266" spans="1:2">
      <c r="A266" s="159" t="s">
        <v>2837</v>
      </c>
      <c r="B266" s="160" t="s">
        <v>2879</v>
      </c>
    </row>
    <row r="267" spans="1:2">
      <c r="A267" s="159" t="s">
        <v>2837</v>
      </c>
      <c r="B267" s="160" t="s">
        <v>2887</v>
      </c>
    </row>
    <row r="268" spans="1:2">
      <c r="A268" s="159" t="s">
        <v>2837</v>
      </c>
      <c r="B268" s="160" t="s">
        <v>2898</v>
      </c>
    </row>
    <row r="269" spans="1:2">
      <c r="A269" s="159" t="s">
        <v>2837</v>
      </c>
      <c r="B269" s="160" t="s">
        <v>2905</v>
      </c>
    </row>
    <row r="270" spans="1:2">
      <c r="A270" s="159" t="s">
        <v>2837</v>
      </c>
      <c r="B270" s="160" t="s">
        <v>2912</v>
      </c>
    </row>
    <row r="271" spans="1:2">
      <c r="A271" s="159" t="s">
        <v>2837</v>
      </c>
      <c r="B271" s="160" t="s">
        <v>2918</v>
      </c>
    </row>
    <row r="272" spans="1:2">
      <c r="A272" s="159" t="s">
        <v>2837</v>
      </c>
      <c r="B272" s="160" t="s">
        <v>2930</v>
      </c>
    </row>
    <row r="273" spans="1:2">
      <c r="A273" s="159" t="s">
        <v>2837</v>
      </c>
      <c r="B273" s="160" t="s">
        <v>2938</v>
      </c>
    </row>
    <row r="274" spans="1:2">
      <c r="A274" s="159" t="s">
        <v>2837</v>
      </c>
      <c r="B274" s="160" t="s">
        <v>2947</v>
      </c>
    </row>
    <row r="275" spans="1:2">
      <c r="A275" s="159" t="s">
        <v>2837</v>
      </c>
      <c r="B275" s="160" t="s">
        <v>2959</v>
      </c>
    </row>
    <row r="276" spans="1:2">
      <c r="A276" s="159" t="s">
        <v>2837</v>
      </c>
      <c r="B276" s="160" t="s">
        <v>2966</v>
      </c>
    </row>
    <row r="277" spans="1:2">
      <c r="A277" s="159" t="s">
        <v>2837</v>
      </c>
      <c r="B277" s="160" t="s">
        <v>2972</v>
      </c>
    </row>
    <row r="278" spans="1:2">
      <c r="A278" s="159" t="s">
        <v>2837</v>
      </c>
      <c r="B278" s="160" t="s">
        <v>2981</v>
      </c>
    </row>
    <row r="279" spans="1:2">
      <c r="A279" s="159" t="s">
        <v>2837</v>
      </c>
      <c r="B279" s="160" t="s">
        <v>2987</v>
      </c>
    </row>
    <row r="280" spans="1:2">
      <c r="A280" s="159" t="s">
        <v>2837</v>
      </c>
      <c r="B280" s="160" t="s">
        <v>2995</v>
      </c>
    </row>
    <row r="281" spans="1:2">
      <c r="A281" s="159" t="s">
        <v>2837</v>
      </c>
      <c r="B281" s="160" t="s">
        <v>3005</v>
      </c>
    </row>
    <row r="282" spans="1:2">
      <c r="A282" s="159" t="s">
        <v>2837</v>
      </c>
      <c r="B282" s="160" t="s">
        <v>3024</v>
      </c>
    </row>
    <row r="283" spans="1:2">
      <c r="A283" s="159" t="s">
        <v>2837</v>
      </c>
      <c r="B283" s="160" t="s">
        <v>3042</v>
      </c>
    </row>
    <row r="284" spans="1:2">
      <c r="A284" s="159" t="s">
        <v>3056</v>
      </c>
      <c r="B284" s="160" t="s">
        <v>3057</v>
      </c>
    </row>
    <row r="285" spans="1:2">
      <c r="A285" s="159" t="s">
        <v>3056</v>
      </c>
      <c r="B285" s="160" t="s">
        <v>3065</v>
      </c>
    </row>
    <row r="286" spans="1:2">
      <c r="A286" s="159" t="s">
        <v>3056</v>
      </c>
      <c r="B286" s="162" t="s">
        <v>3074</v>
      </c>
    </row>
    <row r="287" spans="1:2">
      <c r="A287" s="159" t="s">
        <v>3056</v>
      </c>
      <c r="B287" s="160" t="s">
        <v>3080</v>
      </c>
    </row>
    <row r="288" spans="1:2">
      <c r="A288" s="159" t="s">
        <v>3056</v>
      </c>
      <c r="B288" s="160" t="s">
        <v>3084</v>
      </c>
    </row>
    <row r="289" spans="1:2">
      <c r="A289" s="159" t="s">
        <v>3056</v>
      </c>
      <c r="B289" s="160" t="s">
        <v>3088</v>
      </c>
    </row>
    <row r="290" spans="1:2">
      <c r="A290" s="159" t="s">
        <v>3056</v>
      </c>
      <c r="B290" s="160" t="s">
        <v>3099</v>
      </c>
    </row>
    <row r="291" spans="1:2">
      <c r="A291" s="159" t="s">
        <v>3056</v>
      </c>
      <c r="B291" s="160" t="s">
        <v>3109</v>
      </c>
    </row>
    <row r="292" spans="1:2">
      <c r="A292" s="159" t="s">
        <v>3056</v>
      </c>
      <c r="B292" s="160" t="s">
        <v>3118</v>
      </c>
    </row>
    <row r="293" spans="1:2">
      <c r="A293" s="159" t="s">
        <v>3056</v>
      </c>
      <c r="B293" s="160" t="s">
        <v>3126</v>
      </c>
    </row>
    <row r="294" spans="1:2">
      <c r="A294" s="159" t="s">
        <v>3056</v>
      </c>
      <c r="B294" s="160" t="s">
        <v>3134</v>
      </c>
    </row>
    <row r="295" spans="1:2">
      <c r="A295" s="159" t="s">
        <v>3056</v>
      </c>
      <c r="B295" s="160" t="s">
        <v>3144</v>
      </c>
    </row>
    <row r="296" spans="1:2">
      <c r="A296" s="159" t="s">
        <v>3056</v>
      </c>
      <c r="B296" s="160" t="s">
        <v>3148</v>
      </c>
    </row>
    <row r="297" spans="1:2">
      <c r="A297" s="159" t="s">
        <v>3056</v>
      </c>
      <c r="B297" s="160" t="s">
        <v>3153</v>
      </c>
    </row>
    <row r="298" spans="1:2">
      <c r="A298" s="159" t="s">
        <v>3056</v>
      </c>
      <c r="B298" s="160" t="s">
        <v>3165</v>
      </c>
    </row>
    <row r="299" spans="1:5">
      <c r="A299" s="159" t="s">
        <v>3170</v>
      </c>
      <c r="B299" s="160" t="s">
        <v>3171</v>
      </c>
      <c r="E299" s="163"/>
    </row>
    <row r="300" spans="1:2">
      <c r="A300" s="159" t="s">
        <v>3170</v>
      </c>
      <c r="B300" s="160" t="s">
        <v>3185</v>
      </c>
    </row>
    <row r="301" spans="1:2">
      <c r="A301" s="159" t="s">
        <v>3170</v>
      </c>
      <c r="B301" s="160" t="s">
        <v>3204</v>
      </c>
    </row>
    <row r="302" spans="1:2">
      <c r="A302" s="159" t="s">
        <v>3170</v>
      </c>
      <c r="B302" s="160" t="s">
        <v>3218</v>
      </c>
    </row>
    <row r="303" spans="1:2">
      <c r="A303" s="159" t="s">
        <v>3170</v>
      </c>
      <c r="B303" s="160" t="s">
        <v>3226</v>
      </c>
    </row>
    <row r="304" spans="1:2">
      <c r="A304" s="159" t="s">
        <v>3170</v>
      </c>
      <c r="B304" s="160" t="s">
        <v>3232</v>
      </c>
    </row>
    <row r="305" spans="1:2">
      <c r="A305" s="159" t="s">
        <v>3170</v>
      </c>
      <c r="B305" s="160" t="s">
        <v>3238</v>
      </c>
    </row>
    <row r="306" spans="1:2">
      <c r="A306" s="159" t="s">
        <v>3170</v>
      </c>
      <c r="B306" s="160" t="s">
        <v>3247</v>
      </c>
    </row>
    <row r="307" spans="1:2">
      <c r="A307" s="159" t="s">
        <v>3170</v>
      </c>
      <c r="B307" s="160" t="s">
        <v>3259</v>
      </c>
    </row>
    <row r="308" spans="1:2">
      <c r="A308" s="159" t="s">
        <v>3170</v>
      </c>
      <c r="B308" s="160" t="s">
        <v>3272</v>
      </c>
    </row>
    <row r="309" spans="1:2">
      <c r="A309" s="159" t="s">
        <v>3170</v>
      </c>
      <c r="B309" s="160" t="s">
        <v>3278</v>
      </c>
    </row>
    <row r="310" spans="1:2">
      <c r="A310" s="159" t="s">
        <v>3170</v>
      </c>
      <c r="B310" s="160" t="s">
        <v>3284</v>
      </c>
    </row>
    <row r="311" spans="1:2">
      <c r="A311" s="159" t="s">
        <v>3170</v>
      </c>
      <c r="B311" s="160" t="s">
        <v>3292</v>
      </c>
    </row>
    <row r="312" spans="1:2">
      <c r="A312" s="159" t="s">
        <v>3170</v>
      </c>
      <c r="B312" s="160" t="s">
        <v>3301</v>
      </c>
    </row>
    <row r="313" spans="1:2">
      <c r="A313" s="159" t="s">
        <v>3308</v>
      </c>
      <c r="B313" s="160" t="s">
        <v>3309</v>
      </c>
    </row>
    <row r="314" spans="1:2">
      <c r="A314" s="159" t="s">
        <v>3308</v>
      </c>
      <c r="B314" s="160" t="s">
        <v>3325</v>
      </c>
    </row>
    <row r="315" spans="1:2">
      <c r="A315" s="159" t="s">
        <v>3308</v>
      </c>
      <c r="B315" s="160" t="s">
        <v>3336</v>
      </c>
    </row>
    <row r="316" spans="1:2">
      <c r="A316" s="159" t="s">
        <v>3308</v>
      </c>
      <c r="B316" s="160" t="s">
        <v>3346</v>
      </c>
    </row>
    <row r="317" spans="1:2">
      <c r="A317" s="159" t="s">
        <v>3308</v>
      </c>
      <c r="B317" s="160" t="s">
        <v>3353</v>
      </c>
    </row>
    <row r="318" spans="1:2">
      <c r="A318" s="159" t="s">
        <v>3308</v>
      </c>
      <c r="B318" s="160" t="s">
        <v>3360</v>
      </c>
    </row>
    <row r="319" spans="1:2">
      <c r="A319" s="159" t="s">
        <v>3308</v>
      </c>
      <c r="B319" s="160" t="s">
        <v>3370</v>
      </c>
    </row>
    <row r="320" spans="1:2">
      <c r="A320" s="159" t="s">
        <v>3308</v>
      </c>
      <c r="B320" s="160" t="s">
        <v>3376</v>
      </c>
    </row>
    <row r="321" spans="1:2">
      <c r="A321" s="159" t="s">
        <v>3308</v>
      </c>
      <c r="B321" s="160" t="s">
        <v>3381</v>
      </c>
    </row>
    <row r="322" spans="1:2">
      <c r="A322" s="159" t="s">
        <v>3308</v>
      </c>
      <c r="B322" s="160" t="s">
        <v>3385</v>
      </c>
    </row>
    <row r="323" spans="1:2">
      <c r="A323" s="159" t="s">
        <v>3308</v>
      </c>
      <c r="B323" s="160" t="s">
        <v>3396</v>
      </c>
    </row>
    <row r="324" spans="1:2">
      <c r="A324" s="159" t="s">
        <v>3308</v>
      </c>
      <c r="B324" s="160" t="s">
        <v>3409</v>
      </c>
    </row>
    <row r="325" spans="1:2">
      <c r="A325" s="159" t="s">
        <v>3308</v>
      </c>
      <c r="B325" s="160" t="s">
        <v>3422</v>
      </c>
    </row>
    <row r="326" spans="1:2">
      <c r="A326" s="159" t="s">
        <v>3308</v>
      </c>
      <c r="B326" s="160" t="s">
        <v>3435</v>
      </c>
    </row>
    <row r="327" spans="1:2">
      <c r="A327" s="159" t="s">
        <v>3308</v>
      </c>
      <c r="B327" s="160" t="s">
        <v>3442</v>
      </c>
    </row>
    <row r="328" spans="1:2">
      <c r="A328" s="159" t="s">
        <v>3308</v>
      </c>
      <c r="B328" s="160" t="s">
        <v>3451</v>
      </c>
    </row>
    <row r="329" spans="1:2">
      <c r="A329" s="159" t="s">
        <v>3455</v>
      </c>
      <c r="B329" s="160" t="s">
        <v>3456</v>
      </c>
    </row>
    <row r="330" spans="1:2">
      <c r="A330" s="159" t="s">
        <v>3455</v>
      </c>
      <c r="B330" s="160" t="s">
        <v>3468</v>
      </c>
    </row>
    <row r="331" spans="1:2">
      <c r="A331" s="159" t="s">
        <v>3455</v>
      </c>
      <c r="B331" s="160" t="s">
        <v>3473</v>
      </c>
    </row>
    <row r="332" spans="1:2">
      <c r="A332" s="159" t="s">
        <v>3455</v>
      </c>
      <c r="B332" s="160" t="s">
        <v>3489</v>
      </c>
    </row>
    <row r="333" spans="1:2">
      <c r="A333" s="159" t="s">
        <v>3455</v>
      </c>
      <c r="B333" s="160" t="s">
        <v>3497</v>
      </c>
    </row>
    <row r="334" spans="1:2">
      <c r="A334" s="159" t="s">
        <v>3455</v>
      </c>
      <c r="B334" s="160" t="s">
        <v>3506</v>
      </c>
    </row>
    <row r="335" spans="1:2">
      <c r="A335" s="159" t="s">
        <v>3455</v>
      </c>
      <c r="B335" s="160" t="s">
        <v>3515</v>
      </c>
    </row>
    <row r="336" spans="1:2">
      <c r="A336" s="159" t="s">
        <v>3455</v>
      </c>
      <c r="B336" s="160" t="s">
        <v>3526</v>
      </c>
    </row>
    <row r="337" spans="1:2">
      <c r="A337" s="159" t="s">
        <v>3455</v>
      </c>
      <c r="B337" s="160" t="s">
        <v>3543</v>
      </c>
    </row>
    <row r="338" spans="1:2">
      <c r="A338" s="159" t="s">
        <v>3556</v>
      </c>
      <c r="B338" s="160" t="s">
        <v>3556</v>
      </c>
    </row>
    <row r="339" spans="1:2">
      <c r="A339" s="159" t="s">
        <v>3558</v>
      </c>
      <c r="B339" s="160" t="s">
        <v>3558</v>
      </c>
    </row>
    <row r="340" spans="1:2">
      <c r="A340" s="41" t="s">
        <v>3560</v>
      </c>
      <c r="B340" s="157" t="s">
        <v>3561</v>
      </c>
    </row>
    <row r="341" spans="1:2">
      <c r="A341" s="41" t="s">
        <v>3560</v>
      </c>
      <c r="B341" s="157" t="s">
        <v>3562</v>
      </c>
    </row>
    <row r="342" spans="1:2">
      <c r="A342" s="41" t="s">
        <v>3560</v>
      </c>
      <c r="B342" s="157" t="s">
        <v>3563</v>
      </c>
    </row>
    <row r="343" spans="1:2">
      <c r="A343" s="41" t="s">
        <v>3560</v>
      </c>
      <c r="B343" s="157" t="s">
        <v>3564</v>
      </c>
    </row>
    <row r="344" spans="1:2">
      <c r="A344" s="41" t="s">
        <v>3560</v>
      </c>
      <c r="B344" s="157" t="s">
        <v>3565</v>
      </c>
    </row>
    <row r="345" spans="1:2">
      <c r="A345" s="41" t="s">
        <v>3560</v>
      </c>
      <c r="B345" s="157" t="s">
        <v>3566</v>
      </c>
    </row>
    <row r="346" spans="1:2">
      <c r="A346" s="41" t="s">
        <v>3560</v>
      </c>
      <c r="B346" s="157" t="s">
        <v>3567</v>
      </c>
    </row>
    <row r="347" spans="1:2">
      <c r="A347" s="41" t="s">
        <v>3560</v>
      </c>
      <c r="B347" s="157" t="s">
        <v>3568</v>
      </c>
    </row>
    <row r="348" spans="1:2">
      <c r="A348" s="41" t="s">
        <v>3560</v>
      </c>
      <c r="B348" s="157" t="s">
        <v>3569</v>
      </c>
    </row>
    <row r="349" spans="1:2">
      <c r="A349" s="41" t="s">
        <v>3560</v>
      </c>
      <c r="B349" s="157" t="s">
        <v>3570</v>
      </c>
    </row>
    <row r="350" spans="1:2">
      <c r="A350" s="41" t="s">
        <v>3560</v>
      </c>
      <c r="B350" s="157" t="s">
        <v>3571</v>
      </c>
    </row>
    <row r="351" spans="1:2">
      <c r="A351" s="41" t="s">
        <v>3560</v>
      </c>
      <c r="B351" s="157" t="s">
        <v>3572</v>
      </c>
    </row>
    <row r="352" spans="1:2">
      <c r="A352" s="41" t="s">
        <v>3560</v>
      </c>
      <c r="B352" s="157" t="s">
        <v>3573</v>
      </c>
    </row>
    <row r="353" spans="1:2">
      <c r="A353" s="41" t="s">
        <v>3560</v>
      </c>
      <c r="B353" s="157" t="s">
        <v>3574</v>
      </c>
    </row>
    <row r="354" spans="1:2">
      <c r="A354" s="41" t="s">
        <v>3560</v>
      </c>
      <c r="B354" s="157" t="s">
        <v>3575</v>
      </c>
    </row>
    <row r="355" spans="1:2">
      <c r="A355" s="41" t="s">
        <v>3560</v>
      </c>
      <c r="B355" s="157" t="s">
        <v>3576</v>
      </c>
    </row>
    <row r="356" spans="1:2">
      <c r="A356" s="41" t="s">
        <v>3560</v>
      </c>
      <c r="B356" s="157" t="s">
        <v>3577</v>
      </c>
    </row>
    <row r="357" spans="1:2">
      <c r="A357" s="41" t="s">
        <v>3560</v>
      </c>
      <c r="B357" s="157" t="s">
        <v>3578</v>
      </c>
    </row>
    <row r="358" spans="1:2">
      <c r="A358" s="41" t="s">
        <v>3560</v>
      </c>
      <c r="B358" s="157" t="s">
        <v>3579</v>
      </c>
    </row>
    <row r="359" spans="1:2">
      <c r="A359" s="41" t="s">
        <v>3560</v>
      </c>
      <c r="B359" s="157" t="s">
        <v>3580</v>
      </c>
    </row>
    <row r="360" spans="1:2">
      <c r="A360" s="41" t="s">
        <v>3560</v>
      </c>
      <c r="B360" s="157" t="s">
        <v>3581</v>
      </c>
    </row>
  </sheetData>
  <sheetProtection password="E937" sheet="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0000"/>
    <pageSetUpPr fitToPage="1"/>
  </sheetPr>
  <dimension ref="A1:O32"/>
  <sheetViews>
    <sheetView showGridLines="0" zoomScale="112" zoomScaleNormal="112" topLeftCell="A22" workbookViewId="0">
      <selection activeCell="B3" sqref="B3:N3"/>
    </sheetView>
  </sheetViews>
  <sheetFormatPr defaultColWidth="9" defaultRowHeight="12.75"/>
  <cols>
    <col min="1" max="1" width="13.875" style="7" customWidth="1"/>
    <col min="2" max="2" width="10.375" style="7" customWidth="1"/>
    <col min="3" max="3" width="10.625" style="7" customWidth="1"/>
    <col min="4" max="4" width="10.75" style="7" customWidth="1"/>
    <col min="5" max="5" width="10.25" style="7" customWidth="1"/>
    <col min="6" max="6" width="10.125" style="7" customWidth="1"/>
    <col min="7" max="7" width="10.5" style="7" customWidth="1"/>
    <col min="8" max="8" width="10.25" style="7" customWidth="1"/>
    <col min="9" max="9" width="11.5" style="8" customWidth="1"/>
    <col min="10" max="11" width="10.625" style="7" customWidth="1"/>
    <col min="12" max="12" width="10.125" style="7" customWidth="1"/>
    <col min="13" max="13" width="9.875" style="7" customWidth="1"/>
    <col min="14" max="14" width="12.375" style="7" customWidth="1"/>
    <col min="15" max="15" width="5.375" style="7" customWidth="1"/>
    <col min="16" max="16384" width="9" style="7"/>
  </cols>
  <sheetData>
    <row r="1" ht="51.75" customHeight="1" spans="1:15">
      <c r="A1" s="9" t="str">
        <f>B11&amp;"--光伏发电模拟发电量"</f>
        <v>某项目--光伏发电模拟发电量</v>
      </c>
      <c r="B1" s="9"/>
      <c r="C1" s="9"/>
      <c r="D1" s="9"/>
      <c r="E1" s="9"/>
      <c r="F1" s="9"/>
      <c r="G1" s="9"/>
      <c r="H1" s="9"/>
      <c r="I1" s="9"/>
      <c r="J1" s="9"/>
      <c r="K1" s="9"/>
      <c r="L1" s="9"/>
      <c r="M1" s="9"/>
      <c r="N1" s="9"/>
      <c r="O1" s="9"/>
    </row>
    <row r="2" spans="1:15">
      <c r="A2" s="10" t="s">
        <v>3584</v>
      </c>
      <c r="B2" s="11" t="s">
        <v>3585</v>
      </c>
      <c r="C2" s="11"/>
      <c r="D2" s="11"/>
      <c r="E2" s="11"/>
      <c r="F2" s="11"/>
      <c r="G2" s="11"/>
      <c r="H2" s="11"/>
      <c r="I2" s="11"/>
      <c r="J2" s="11"/>
      <c r="K2" s="11"/>
      <c r="L2" s="11"/>
      <c r="M2" s="11"/>
      <c r="N2" s="11"/>
      <c r="O2" s="92"/>
    </row>
    <row r="3" spans="1:15">
      <c r="A3" s="12"/>
      <c r="B3" s="11" t="s">
        <v>3586</v>
      </c>
      <c r="C3" s="11"/>
      <c r="D3" s="11"/>
      <c r="E3" s="11"/>
      <c r="F3" s="11"/>
      <c r="G3" s="11"/>
      <c r="H3" s="11"/>
      <c r="I3" s="11"/>
      <c r="J3" s="11"/>
      <c r="K3" s="11"/>
      <c r="L3" s="11"/>
      <c r="M3" s="11"/>
      <c r="N3" s="11"/>
      <c r="O3" s="92"/>
    </row>
    <row r="4" spans="1:15">
      <c r="A4" s="12"/>
      <c r="B4" s="11" t="s">
        <v>3587</v>
      </c>
      <c r="C4" s="11"/>
      <c r="D4" s="11"/>
      <c r="E4" s="11"/>
      <c r="F4" s="11"/>
      <c r="G4" s="11"/>
      <c r="H4" s="11"/>
      <c r="I4" s="11"/>
      <c r="J4" s="11"/>
      <c r="K4" s="11"/>
      <c r="L4" s="11"/>
      <c r="M4" s="11"/>
      <c r="N4" s="11"/>
      <c r="O4" s="92"/>
    </row>
    <row r="5" spans="1:15">
      <c r="A5" s="12"/>
      <c r="B5" s="11"/>
      <c r="C5" s="11"/>
      <c r="D5" s="11"/>
      <c r="E5" s="11"/>
      <c r="F5" s="11"/>
      <c r="G5" s="11"/>
      <c r="H5" s="11"/>
      <c r="I5" s="11"/>
      <c r="J5" s="11"/>
      <c r="K5" s="11"/>
      <c r="L5" s="11"/>
      <c r="M5" s="11"/>
      <c r="N5" s="11"/>
      <c r="O5" s="92"/>
    </row>
    <row r="6" s="1" customFormat="1" ht="13.5" spans="1:15">
      <c r="A6" s="13"/>
      <c r="B6" s="14"/>
      <c r="C6" s="14"/>
      <c r="D6" s="14"/>
      <c r="E6" s="14"/>
      <c r="F6" s="14"/>
      <c r="G6" s="14"/>
      <c r="H6" s="14"/>
      <c r="I6" s="14"/>
      <c r="J6" s="14"/>
      <c r="K6" s="14"/>
      <c r="L6" s="14"/>
      <c r="M6" s="14"/>
      <c r="N6" s="14"/>
      <c r="O6" s="93"/>
    </row>
    <row r="7" spans="1:15">
      <c r="A7" s="15" t="s">
        <v>3588</v>
      </c>
      <c r="B7" s="16"/>
      <c r="C7" s="16"/>
      <c r="D7" s="17"/>
      <c r="E7" s="18" t="s">
        <v>3589</v>
      </c>
      <c r="F7" s="19" t="s">
        <v>3590</v>
      </c>
      <c r="G7" s="20"/>
      <c r="H7" s="21"/>
      <c r="I7" s="94" t="s">
        <v>3591</v>
      </c>
      <c r="J7" s="95"/>
      <c r="K7" s="96"/>
      <c r="L7" s="96"/>
      <c r="M7" s="96"/>
      <c r="N7" s="96"/>
      <c r="O7" s="97"/>
    </row>
    <row r="8" ht="13.7" customHeight="1" spans="1:15">
      <c r="A8" s="22" t="s">
        <v>3592</v>
      </c>
      <c r="B8" s="23" t="s">
        <v>3593</v>
      </c>
      <c r="C8" s="24"/>
      <c r="D8" s="25"/>
      <c r="E8" s="26" t="s">
        <v>3594</v>
      </c>
      <c r="F8" s="27" t="s">
        <v>3595</v>
      </c>
      <c r="G8" s="28" t="s">
        <v>3596</v>
      </c>
      <c r="H8" s="21"/>
      <c r="I8" s="26" t="s">
        <v>3597</v>
      </c>
      <c r="J8" s="98" t="s">
        <v>3598</v>
      </c>
      <c r="K8" s="98" t="s">
        <v>3599</v>
      </c>
      <c r="L8" s="99" t="s">
        <v>3600</v>
      </c>
      <c r="M8" s="100" t="s">
        <v>3601</v>
      </c>
      <c r="N8" s="101" t="s">
        <v>3602</v>
      </c>
      <c r="O8" s="102"/>
    </row>
    <row r="9" ht="13.7" customHeight="1" spans="1:15">
      <c r="A9" s="22" t="s">
        <v>3603</v>
      </c>
      <c r="B9" s="23" t="s">
        <v>3604</v>
      </c>
      <c r="C9" s="24"/>
      <c r="D9" s="29"/>
      <c r="E9" s="30" t="s">
        <v>3605</v>
      </c>
      <c r="F9" s="31">
        <v>0.03</v>
      </c>
      <c r="G9" s="32">
        <v>0.0068</v>
      </c>
      <c r="H9" s="11"/>
      <c r="I9" s="103" t="s">
        <v>3606</v>
      </c>
      <c r="J9" s="104"/>
      <c r="K9" s="105"/>
      <c r="L9" s="106">
        <v>500</v>
      </c>
      <c r="M9" s="107">
        <v>2000</v>
      </c>
      <c r="N9" s="108">
        <f>IF(OR(L9="",M9="",M9=0),"",L9*M9/1000)</f>
        <v>1000</v>
      </c>
      <c r="O9" s="109" t="str">
        <f>IF(N9="","","Kw")</f>
        <v>Kw</v>
      </c>
    </row>
    <row r="10" ht="13.7" customHeight="1" spans="1:15">
      <c r="A10" s="22" t="s">
        <v>3607</v>
      </c>
      <c r="B10" s="33" t="s">
        <v>3608</v>
      </c>
      <c r="C10" s="24"/>
      <c r="D10" s="34"/>
      <c r="E10" s="30" t="s">
        <v>3590</v>
      </c>
      <c r="F10" s="31">
        <v>0.025</v>
      </c>
      <c r="G10" s="32">
        <v>0.007</v>
      </c>
      <c r="H10" s="13"/>
      <c r="I10" s="103"/>
      <c r="J10" s="110"/>
      <c r="K10" s="111"/>
      <c r="L10" s="106"/>
      <c r="M10" s="107"/>
      <c r="N10" s="112" t="str">
        <f>IF(OR(L10="",M10="",M10=0),"",L10*M10/1000)</f>
        <v/>
      </c>
      <c r="O10" s="109" t="str">
        <f>IF(N10="","","kWh")</f>
        <v/>
      </c>
    </row>
    <row r="11" ht="13.7" customHeight="1" spans="1:15">
      <c r="A11" s="35" t="s">
        <v>3609</v>
      </c>
      <c r="B11" s="36" t="s">
        <v>3610</v>
      </c>
      <c r="C11" s="37"/>
      <c r="D11" s="38"/>
      <c r="E11" s="30"/>
      <c r="F11" s="39"/>
      <c r="G11" s="40"/>
      <c r="H11" s="41"/>
      <c r="I11" s="103"/>
      <c r="J11" s="113"/>
      <c r="K11" s="114"/>
      <c r="L11" s="106"/>
      <c r="M11" s="107"/>
      <c r="N11" s="112" t="str">
        <f>IF(OR(L11="",M11="",M11=0),"",L11*M11/1000)</f>
        <v/>
      </c>
      <c r="O11" s="109" t="str">
        <f>IF(N11="","","kWh")</f>
        <v/>
      </c>
    </row>
    <row r="12" ht="13.7" customHeight="1" spans="1:15">
      <c r="A12" s="35" t="s">
        <v>3611</v>
      </c>
      <c r="B12" s="42" t="str">
        <f>B8&amp;B9&amp;B10</f>
        <v>山东临沂市兰山区</v>
      </c>
      <c r="C12" s="43"/>
      <c r="D12" s="44"/>
      <c r="E12" s="30"/>
      <c r="F12" s="39"/>
      <c r="G12" s="40"/>
      <c r="H12" s="45"/>
      <c r="I12" s="103"/>
      <c r="J12" s="113"/>
      <c r="K12" s="114"/>
      <c r="L12" s="106"/>
      <c r="M12" s="107"/>
      <c r="N12" s="112" t="str">
        <f>IF(OR(L12="",M12="",M12=0),"",L12*M12/1000)</f>
        <v/>
      </c>
      <c r="O12" s="109" t="str">
        <f>IF(N12="","","kWh")</f>
        <v/>
      </c>
    </row>
    <row r="13" ht="13.7" customHeight="1" spans="1:15">
      <c r="A13" s="35" t="s">
        <v>3612</v>
      </c>
      <c r="B13" s="46" t="str">
        <f>"海拔"&amp;INDEX(数据库!C:AT,MATCH(发电模拟!B10,数据库!C1:C3750,0),11)&amp;"米---"&amp;"东经"&amp;INDEX(数据库!C:AF,MATCH(发电模拟!B10,数据库!C1:C3750,0),12)&amp;"º---北纬"&amp;INDEX(数据库!C:AF,MATCH(发电模拟!B10,数据库!C1:C3750,0),13)&amp;"º"</f>
        <v>海拔79米---东经118.33º---北纬35.07º</v>
      </c>
      <c r="C13" s="47"/>
      <c r="D13" s="48"/>
      <c r="E13" s="30"/>
      <c r="F13" s="39"/>
      <c r="G13" s="40"/>
      <c r="H13" s="45"/>
      <c r="I13" s="115" t="s">
        <v>3613</v>
      </c>
      <c r="J13" s="116">
        <f>SUM(J9:J12)</f>
        <v>0</v>
      </c>
      <c r="K13" s="117" t="s">
        <v>3614</v>
      </c>
      <c r="L13" s="118"/>
      <c r="M13" s="119">
        <f>SUM(M9:M12)</f>
        <v>2000</v>
      </c>
      <c r="N13" s="120" t="s">
        <v>3615</v>
      </c>
      <c r="O13" s="121"/>
    </row>
    <row r="14" ht="13.7" customHeight="1" spans="1:15">
      <c r="A14" s="49" t="s">
        <v>3616</v>
      </c>
      <c r="B14" s="50" t="str">
        <f>INDEX(数据库!C:AT,MATCH(发电模拟!B10,数据库!C1:C3750,0),15)&amp;" º"</f>
        <v>32.57 º</v>
      </c>
      <c r="C14" s="51"/>
      <c r="D14" s="52"/>
      <c r="E14" s="30"/>
      <c r="F14" s="39"/>
      <c r="G14" s="40"/>
      <c r="H14" s="45"/>
      <c r="I14" s="122" t="s">
        <v>3617</v>
      </c>
      <c r="J14" s="123" t="str">
        <f>INDEX(数据库!C:AF,MATCH(发电模拟!B10,数据库!C1:C3750,0),16)&amp;" 亩"</f>
        <v> 亩</v>
      </c>
      <c r="K14" s="124"/>
      <c r="L14" s="125"/>
      <c r="M14" s="126" t="s">
        <v>3618</v>
      </c>
      <c r="N14" s="127">
        <f>SUM(N9:N12)</f>
        <v>1000</v>
      </c>
      <c r="O14" s="128" t="s">
        <v>3619</v>
      </c>
    </row>
    <row r="15" ht="13.7" customHeight="1" spans="1:15">
      <c r="A15" s="53" t="s">
        <v>3620</v>
      </c>
      <c r="B15" s="54" t="s">
        <v>3621</v>
      </c>
      <c r="C15" s="55"/>
      <c r="D15" s="56"/>
      <c r="E15" s="57"/>
      <c r="F15" s="58"/>
      <c r="G15" s="59"/>
      <c r="H15" s="45"/>
      <c r="I15" s="129"/>
      <c r="J15" s="116"/>
      <c r="K15" s="130"/>
      <c r="L15" s="65"/>
      <c r="M15" s="119"/>
      <c r="N15" s="131"/>
      <c r="O15" s="131"/>
    </row>
    <row r="16" ht="13.7" customHeight="1" spans="1:15">
      <c r="A16" s="60"/>
      <c r="B16" s="61"/>
      <c r="C16" s="61"/>
      <c r="D16" s="61"/>
      <c r="E16" s="62"/>
      <c r="F16" s="63"/>
      <c r="G16" s="64"/>
      <c r="H16" s="45"/>
      <c r="I16" s="129"/>
      <c r="J16" s="116"/>
      <c r="K16" s="132"/>
      <c r="L16" s="133"/>
      <c r="M16" s="119"/>
      <c r="N16" s="134"/>
      <c r="O16" s="131"/>
    </row>
    <row r="17" ht="13.5" spans="7:15">
      <c r="G17" s="65"/>
      <c r="H17" s="66"/>
      <c r="I17" s="130"/>
      <c r="J17" s="135"/>
      <c r="K17" s="132"/>
      <c r="L17" s="65"/>
      <c r="M17" s="66"/>
      <c r="N17" s="136"/>
      <c r="O17" s="137"/>
    </row>
    <row r="18" ht="13.5" customHeight="1" spans="1:15">
      <c r="A18" s="67" t="s">
        <v>3622</v>
      </c>
      <c r="B18" s="68"/>
      <c r="C18" s="68"/>
      <c r="D18" s="69"/>
      <c r="E18" s="69"/>
      <c r="F18" s="69"/>
      <c r="G18" s="69"/>
      <c r="H18" s="69"/>
      <c r="I18" s="138"/>
      <c r="J18" s="69"/>
      <c r="K18" s="69"/>
      <c r="L18" s="69"/>
      <c r="M18" s="69"/>
      <c r="N18" s="69"/>
      <c r="O18" s="139"/>
    </row>
    <row r="19" s="2" customFormat="1" ht="13.7" customHeight="1" spans="1:15">
      <c r="A19" s="70" t="s">
        <v>3623</v>
      </c>
      <c r="B19" s="71" t="s">
        <v>3624</v>
      </c>
      <c r="C19" s="71" t="s">
        <v>3625</v>
      </c>
      <c r="D19" s="71" t="s">
        <v>3626</v>
      </c>
      <c r="E19" s="71" t="s">
        <v>3627</v>
      </c>
      <c r="F19" s="71" t="s">
        <v>3628</v>
      </c>
      <c r="G19" s="71" t="s">
        <v>3629</v>
      </c>
      <c r="H19" s="71" t="s">
        <v>3630</v>
      </c>
      <c r="I19" s="71" t="s">
        <v>3631</v>
      </c>
      <c r="J19" s="71" t="s">
        <v>3632</v>
      </c>
      <c r="K19" s="71" t="s">
        <v>3633</v>
      </c>
      <c r="L19" s="71" t="s">
        <v>3634</v>
      </c>
      <c r="M19" s="71" t="s">
        <v>3635</v>
      </c>
      <c r="N19" s="140" t="s">
        <v>3636</v>
      </c>
      <c r="O19" s="141"/>
    </row>
    <row r="20" s="3" customFormat="1" ht="13.7" customHeight="1" spans="1:15">
      <c r="A20" s="72" t="s">
        <v>3637</v>
      </c>
      <c r="B20" s="73">
        <f>IF(B15="最佳角度安装",INDEX(数据库!C:AT,MATCH(发电模拟!B10,数据库!C1:C3750,0),31),IF(B15="贴南面屋顶面安装",INDEX(数据库!C:AT,MATCH(发电模拟!B10,数据库!C1:C3750,0),19)))</f>
        <v>3.3282738945287</v>
      </c>
      <c r="C20" s="73">
        <f>IF(B15="最佳角度安装",INDEX(数据库!C:AT,MATCH(发电模拟!B10,数据库!C1:C3750,0),32),IF(B15="贴南面屋顶面安装",INDEX(数据库!C:AT,MATCH(发电模拟!B10,数据库!C1:C3750,0),20)))</f>
        <v>4.2247786472637</v>
      </c>
      <c r="D20" s="73">
        <f>IF(B15="最佳角度安装",INDEX(数据库!C:AT,MATCH(发电模拟!B10,数据库!C1:C3750,0),33),IF(B15="贴南面屋顶面安装",INDEX(数据库!C:AT,MATCH(发电模拟!B10,数据库!C1:C3750,0),21)))</f>
        <v>5.14369601881708</v>
      </c>
      <c r="E20" s="73">
        <f>IF(B15="最佳角度安装",INDEX(数据库!C:AT,MATCH(发电模拟!B10,数据库!C1:C3750,0),34),IF(B15="贴南面屋顶面安装",INDEX(数据库!C:AT,MATCH(发电模拟!B10,数据库!C1:C3750,0),22)))</f>
        <v>5.99537553391534</v>
      </c>
      <c r="F20" s="73">
        <f>IF(B15="最佳角度安装",INDEX(数据库!C:AT,MATCH(发电模拟!B10,数据库!C1:C3750,0),35),IF(B15="贴南面屋顶面安装",INDEX(数据库!C:AT,MATCH(发电模拟!B10,数据库!C1:C3750,0),23)))</f>
        <v>6.39880267264609</v>
      </c>
      <c r="G20" s="73">
        <f>IF(B15="最佳角度安装",INDEX(数据库!C:AT,MATCH(发电模拟!B10,数据库!C1:C3750,0),36),IF(B15="贴南面屋顶面安装",INDEX(数据库!C:AT,MATCH(发电模拟!B10,数据库!C1:C3750,0),24)))</f>
        <v>6.15226386564396</v>
      </c>
      <c r="H20" s="73">
        <f>IF(B15="最佳角度安装",INDEX(数据库!C:AT,MATCH(发电模拟!B10,数据库!C1:C3750,0),37),IF(B15="贴南面屋顶面安装",INDEX(数据库!C:AT,MATCH(发电模拟!B10,数据库!C1:C3750,0),25)))</f>
        <v>5.44626637286515</v>
      </c>
      <c r="I20" s="73">
        <f>IF(B15="最佳角度安装",INDEX(数据库!C:AT,MATCH(发电模拟!B10,数据库!C1:C3750,0),38),IF(B15="贴南面屋顶面安装",INDEX(数据库!C:AT,MATCH(发电模拟!B10,数据库!C1:C3750,0),26)))</f>
        <v>5.23334649409058</v>
      </c>
      <c r="J20" s="73">
        <f>IF(B15="最佳角度安装",INDEX(数据库!C:AT,MATCH(发电模拟!B10,数据库!C1:C3750,0),39),IF(B15="贴南面屋顶面安装",INDEX(数据库!C:AT,MATCH(发电模拟!B10,数据库!C1:C3750,0),27)))</f>
        <v>4.82991935535983</v>
      </c>
      <c r="K20" s="73">
        <f>IF(B15="最佳角度安装",INDEX(数据库!C:AT,MATCH(发电模拟!B10,数据库!C1:C3750,0),40),IF(B15="贴南面屋顶面安装",INDEX(数据库!C:AT,MATCH(发电模拟!B10,数据库!C1:C3750,0),28)))</f>
        <v>3.92220829321564</v>
      </c>
      <c r="L20" s="73">
        <f>IF(B15="最佳角度安装",INDEX(数据库!C:AT,MATCH(发电模拟!B10,数据库!C1:C3750,0),41),IF(B15="贴南面屋顶面安装",INDEX(数据库!C:AT,MATCH(发电模拟!B10,数据库!C1:C3750,0),29)))</f>
        <v>3.33948020393789</v>
      </c>
      <c r="M20" s="73">
        <f>IF(B15="最佳角度安装",INDEX(数据库!C:AT,MATCH(发电模拟!B10,数据库!C1:C3750,0),42),IF(B15="贴南面屋顶面安装",INDEX(数据库!C:AT,MATCH(发电模拟!B10,数据库!C1:C3750,0),30)))</f>
        <v>2.99208461225307</v>
      </c>
      <c r="N20" s="142">
        <f>N22/N21</f>
        <v>4.7512602739726</v>
      </c>
      <c r="O20" s="143" t="str">
        <f>IF(N20="","","Kwh")</f>
        <v>Kwh</v>
      </c>
    </row>
    <row r="21" s="4" customFormat="1" ht="13.7" customHeight="1" spans="1:15">
      <c r="A21" s="74" t="s">
        <v>3638</v>
      </c>
      <c r="B21" s="75">
        <v>31</v>
      </c>
      <c r="C21" s="75">
        <v>28</v>
      </c>
      <c r="D21" s="75">
        <v>31</v>
      </c>
      <c r="E21" s="75">
        <v>30</v>
      </c>
      <c r="F21" s="75">
        <v>31</v>
      </c>
      <c r="G21" s="75">
        <v>30</v>
      </c>
      <c r="H21" s="75">
        <v>31</v>
      </c>
      <c r="I21" s="75">
        <v>31</v>
      </c>
      <c r="J21" s="75">
        <v>30</v>
      </c>
      <c r="K21" s="75">
        <v>31</v>
      </c>
      <c r="L21" s="75">
        <v>30</v>
      </c>
      <c r="M21" s="75">
        <v>31</v>
      </c>
      <c r="N21" s="144">
        <f>SUM(B21:M21)</f>
        <v>365</v>
      </c>
      <c r="O21" s="143" t="str">
        <f>IF(N21="","","天")</f>
        <v>天</v>
      </c>
    </row>
    <row r="22" s="5" customFormat="1" ht="13.7" customHeight="1" spans="1:15">
      <c r="A22" s="76" t="s">
        <v>3639</v>
      </c>
      <c r="B22" s="73">
        <f>B20*B21</f>
        <v>103.17649073039</v>
      </c>
      <c r="C22" s="73">
        <f t="shared" ref="C22:M22" si="0">C20*C21</f>
        <v>118.293802123384</v>
      </c>
      <c r="D22" s="73">
        <f t="shared" si="0"/>
        <v>159.45457658333</v>
      </c>
      <c r="E22" s="73">
        <f t="shared" si="0"/>
        <v>179.86126601746</v>
      </c>
      <c r="F22" s="73">
        <f t="shared" si="0"/>
        <v>198.362882852029</v>
      </c>
      <c r="G22" s="73">
        <f t="shared" si="0"/>
        <v>184.567915969319</v>
      </c>
      <c r="H22" s="73">
        <f t="shared" si="0"/>
        <v>168.83425755882</v>
      </c>
      <c r="I22" s="73">
        <f t="shared" si="0"/>
        <v>162.233741316808</v>
      </c>
      <c r="J22" s="73">
        <f t="shared" si="0"/>
        <v>144.897580660795</v>
      </c>
      <c r="K22" s="73">
        <f t="shared" si="0"/>
        <v>121.588457089685</v>
      </c>
      <c r="L22" s="73">
        <f t="shared" si="0"/>
        <v>100.184406118137</v>
      </c>
      <c r="M22" s="73">
        <f t="shared" si="0"/>
        <v>92.7546229798453</v>
      </c>
      <c r="N22" s="145">
        <f>SUM(B22:M22)</f>
        <v>1734.21</v>
      </c>
      <c r="O22" s="143" t="str">
        <f>IF(N22="","","Kwh")</f>
        <v>Kwh</v>
      </c>
    </row>
    <row r="23" s="5" customFormat="1" ht="13.7" customHeight="1" spans="1:15">
      <c r="A23" s="77"/>
      <c r="B23" s="78"/>
      <c r="C23" s="78"/>
      <c r="D23" s="78"/>
      <c r="E23" s="78"/>
      <c r="F23" s="78"/>
      <c r="G23" s="78"/>
      <c r="H23" s="78"/>
      <c r="I23" s="78"/>
      <c r="J23" s="78"/>
      <c r="K23" s="78"/>
      <c r="L23" s="78"/>
      <c r="M23" s="78"/>
      <c r="N23" s="146"/>
      <c r="O23" s="147"/>
    </row>
    <row r="24" s="3" customFormat="1" ht="13.7" customHeight="1" spans="1:15">
      <c r="A24" s="79" t="s">
        <v>3640</v>
      </c>
      <c r="B24" s="80"/>
      <c r="C24" s="81"/>
      <c r="D24" s="81"/>
      <c r="E24" s="81"/>
      <c r="F24" s="81"/>
      <c r="G24" s="81"/>
      <c r="H24" s="81"/>
      <c r="I24" s="148"/>
      <c r="J24" s="81"/>
      <c r="K24" s="81"/>
      <c r="L24" s="81"/>
      <c r="M24" s="81"/>
      <c r="N24" s="81"/>
      <c r="O24" s="149"/>
    </row>
    <row r="25" s="3" customFormat="1" ht="13.7" customHeight="1" spans="1:15">
      <c r="A25" s="82" t="s">
        <v>3641</v>
      </c>
      <c r="B25" s="83" t="s">
        <v>3642</v>
      </c>
      <c r="C25" s="83" t="s">
        <v>3643</v>
      </c>
      <c r="D25" s="83" t="s">
        <v>3644</v>
      </c>
      <c r="E25" s="83" t="s">
        <v>3645</v>
      </c>
      <c r="F25" s="83" t="s">
        <v>3646</v>
      </c>
      <c r="G25" s="83" t="s">
        <v>3647</v>
      </c>
      <c r="H25" s="83" t="s">
        <v>3648</v>
      </c>
      <c r="I25" s="83" t="s">
        <v>3649</v>
      </c>
      <c r="J25" s="83" t="s">
        <v>3650</v>
      </c>
      <c r="K25" s="83" t="s">
        <v>3651</v>
      </c>
      <c r="L25" s="83" t="s">
        <v>3652</v>
      </c>
      <c r="M25" s="83" t="s">
        <v>3653</v>
      </c>
      <c r="N25" s="140" t="s">
        <v>3654</v>
      </c>
      <c r="O25" s="141"/>
    </row>
    <row r="26" s="6" customFormat="1" ht="13.7" customHeight="1" spans="1:15">
      <c r="A26" s="84" t="str">
        <f>IF(I9="","",I9)</f>
        <v>A屋顶</v>
      </c>
      <c r="B26" s="85">
        <f>IF(OR(L9="",M9=0),"",IF(F7="多晶硅",N9*B22*0.8,IF(F7="单晶硅",N9*B22*0.83)))</f>
        <v>82541.1925843118</v>
      </c>
      <c r="C26" s="85">
        <f>IF(OR(L9="",M9=0),"",IF(F7="多晶硅",N9*C22*0.8,IF(F7="单晶硅",N9*C22*0.83)))</f>
        <v>94635.041698707</v>
      </c>
      <c r="D26" s="86">
        <f>IF(OR(L9="",M9=0),"",IF(F7="多晶硅",N9*D22*0.8,IF(F7="单晶硅",N9*D22*0.83)))</f>
        <v>127563.661266664</v>
      </c>
      <c r="E26" s="86">
        <f>IF(OR(L9="",M9=0),"",IF(F7="多晶硅",N9*E22*0.8,IF(F7="单晶硅",N9*E22*0.83)))</f>
        <v>143889.012813968</v>
      </c>
      <c r="F26" s="86">
        <f>IF(OR(L9="",M9=0),"",IF(F7="多晶硅",N9*F22*0.8,IF(F7="单晶硅",N9*F22*0.83)))</f>
        <v>158690.306281623</v>
      </c>
      <c r="G26" s="86">
        <f>IF(OR(L9="",M9=0),"",IF(F7="多晶硅",N9*G22*0.8,IF(F7="单晶硅",N9*G22*0.83)))</f>
        <v>147654.332775455</v>
      </c>
      <c r="H26" s="86">
        <f>IF(OR(L9="",M9=0),"",IF(F7="多晶硅",N9*H22*0.8,IF(F7="单晶硅",N9*H22*0.83)))</f>
        <v>135067.406047056</v>
      </c>
      <c r="I26" s="86">
        <f>IF(OR(L9="",M9=0),"",IF(F7="多晶硅",N9*I22*0.8,IF(F7="单晶硅",N9*I22*0.83)))</f>
        <v>129786.993053446</v>
      </c>
      <c r="J26" s="86">
        <f>IF(OR(L9="",M9=0),"",IF(F7="多晶硅",N9*J22*0.8,IF(F7="单晶硅",N9*J22*0.83)))</f>
        <v>115918.064528636</v>
      </c>
      <c r="K26" s="86">
        <f>IF(OR(L9="",M9=0),"",IF(F7="多晶硅",N9*K22*0.8,IF(F7="单晶硅",N9*K22*0.83)))</f>
        <v>97270.7656717479</v>
      </c>
      <c r="L26" s="86">
        <f>IF(OR(L9="",M9=0),"",IF(F7="多晶硅",N9*L22*0.8,IF(F7="单晶硅",N9*L22*0.83)))</f>
        <v>80147.5248945093</v>
      </c>
      <c r="M26" s="86">
        <f>IF(OR(L9="",M9=0),"",IF(F7="多晶硅",N9*M22*0.8,IF(F7="单晶硅",N9*M22*0.83)))</f>
        <v>74203.6983838762</v>
      </c>
      <c r="N26" s="150">
        <f>IF(B26="","",SUM(B26:M26))</f>
        <v>1387368</v>
      </c>
      <c r="O26" s="143" t="str">
        <f>IF(N26="","","kWh")</f>
        <v>kWh</v>
      </c>
    </row>
    <row r="27" s="6" customFormat="1" ht="13.7" customHeight="1" spans="1:15">
      <c r="A27" s="84" t="str">
        <f>IF(I10="","",I10)</f>
        <v/>
      </c>
      <c r="B27" s="85" t="str">
        <f>IF(OR(L10="",M10=0),"",IF(F7="多晶硅",N10*B22*0.8,IF(F7="单晶硅",N10*B22*0.83)))</f>
        <v/>
      </c>
      <c r="C27" s="85" t="str">
        <f>IF(OR(L10="",M10=0),"",IF(F7="多晶硅",N10*C22*0.8,IF(F7="单晶硅",N10*C22*0.83)))</f>
        <v/>
      </c>
      <c r="D27" s="85" t="str">
        <f>IF(OR(L10="",M10=0),"",IF(F7="多晶硅",N10*D22*0.8,IF(F7="单晶硅",N10*D22*0.83)))</f>
        <v/>
      </c>
      <c r="E27" s="85" t="str">
        <f>IF(OR(L10="",M10=0),"",IF(F7="多晶硅",N10*E22*0.8,IF(F7="单晶硅",N10*E22*0.83)))</f>
        <v/>
      </c>
      <c r="F27" s="85" t="str">
        <f>IF(OR(L10="",M10=0),"",IF(F7="多晶硅",N10*F22*0.8,IF(F7="单晶硅",N10*F22*0.83)))</f>
        <v/>
      </c>
      <c r="G27" s="85" t="str">
        <f>IF(OR(L10="",M10=0),"",IF(F7="多晶硅",N10*G22*0.8,IF(F7="单晶硅",N10*G22*0.83)))</f>
        <v/>
      </c>
      <c r="H27" s="85" t="str">
        <f>IF(OR(L10="",M10=0),"",IF(F7="多晶硅",N10*H22*0.8,IF(F7="单晶硅",N10*H22*0.83)))</f>
        <v/>
      </c>
      <c r="I27" s="85" t="str">
        <f>IF(OR(L10="",M10=0),"",IF(F7="多晶硅",N10*I22*0.8,IF(F7="单晶硅",N10*I22*0.83)))</f>
        <v/>
      </c>
      <c r="J27" s="85" t="str">
        <f>IF(OR(L10="",M10=0),"",IF(F7="多晶硅",N10*J22*0.8,IF(F7="单晶硅",N10*J22*0.83)))</f>
        <v/>
      </c>
      <c r="K27" s="85" t="str">
        <f>IF(OR(L10="",M10=0),"",IF(F7="多晶硅",N10*K22*0.8,IF(F7="单晶硅",N10*K22*0.83)))</f>
        <v/>
      </c>
      <c r="L27" s="85" t="str">
        <f>IF(OR(L10="",M10=0),"",IF(F7="多晶硅",N10*L22*0.8,IF(F7="单晶硅",N10*L22*0.83)))</f>
        <v/>
      </c>
      <c r="M27" s="85" t="str">
        <f>IF(OR(L10="",M10=0),"",IF(F7="多晶硅",N10*M22*0.8,IF(F7="单晶硅",N10*M22*0.83)))</f>
        <v/>
      </c>
      <c r="N27" s="150" t="str">
        <f>IF(B27="","",SUM(B27:M27))</f>
        <v/>
      </c>
      <c r="O27" s="143" t="str">
        <f>IF(N27="","","kWh")</f>
        <v/>
      </c>
    </row>
    <row r="28" s="6" customFormat="1" ht="13.7" customHeight="1" spans="1:15">
      <c r="A28" s="84" t="str">
        <f>IF(I11="","",I11)</f>
        <v/>
      </c>
      <c r="B28" s="85" t="str">
        <f>IF(OR(L11="",M11=0),"",IF(F7="多晶硅",N11*B22*0.8,IF(F7="单晶硅",N11*B22*0.83)))</f>
        <v/>
      </c>
      <c r="C28" s="85" t="str">
        <f>IF(OR(L11="",M11=0),"",IF(F7="多晶硅",N11*C22*0.8,IF(F7="单晶硅",N11*C22*0.83)))</f>
        <v/>
      </c>
      <c r="D28" s="85" t="str">
        <f>IF(OR(L11="",M11=0),"",IF(F7="多晶硅",N11*D22*0.8,IF(F7="单晶硅",N11*D22*0.83)))</f>
        <v/>
      </c>
      <c r="E28" s="85" t="str">
        <f>IF(OR(L11="",M11=0),"",IF(F7="多晶硅",N11*E22*0.8,IF(F7="单晶硅",N11*E22*0.83)))</f>
        <v/>
      </c>
      <c r="F28" s="85" t="str">
        <f>IF(OR(L11="",M11=0),"",IF(F7="多晶硅",N11*F22*0.8,IF(F7="单晶硅",N11*F22*0.83)))</f>
        <v/>
      </c>
      <c r="G28" s="85" t="str">
        <f>IF(OR(L11="",M11=0),"",IF(F7="多晶硅",N11*G22*0.8,IF(F7="单晶硅",N11*G22*0.83)))</f>
        <v/>
      </c>
      <c r="H28" s="85" t="str">
        <f>IF(OR(L11="",M11=0),"",IF(F7="多晶硅",N11*H22*0.8,IF(F7="单晶硅",N11*H22*0.83)))</f>
        <v/>
      </c>
      <c r="I28" s="85" t="str">
        <f>IF(OR(L11="",M11=0),"",IF(F7="多晶硅",N11*I22*0.8,IF(F7="单晶硅",N11*I22*0.83)))</f>
        <v/>
      </c>
      <c r="J28" s="85" t="str">
        <f>IF(OR(L11="",M11=0),"",IF(F7="多晶硅",N11*J22*0.8,IF(F7="单晶硅",N11*J22*0.83)))</f>
        <v/>
      </c>
      <c r="K28" s="85" t="str">
        <f>IF(OR(L11="",M11=0),"",IF(F7="多晶硅",N11*K22*0.8,IF(F7="单晶硅",N11*K22*0.83)))</f>
        <v/>
      </c>
      <c r="L28" s="85" t="str">
        <f>IF(OR(L11="",M11=0),"",IF(F7="多晶硅",N11*L22*0.8,IF(F7="单晶硅",N11*L22*0.83)))</f>
        <v/>
      </c>
      <c r="M28" s="85" t="str">
        <f>IF(OR(L11="",M11=0),"",IF(F7="多晶硅",N11*M22*0.8,IF(F7="单晶硅",N11*M22*0.83)))</f>
        <v/>
      </c>
      <c r="N28" s="150" t="str">
        <f>IF(B28="","",SUM(B28:M28))</f>
        <v/>
      </c>
      <c r="O28" s="143" t="str">
        <f>IF(N28="","","kWh")</f>
        <v/>
      </c>
    </row>
    <row r="29" s="6" customFormat="1" ht="13.7" customHeight="1" spans="1:15">
      <c r="A29" s="84" t="str">
        <f>IF(I12="","",I12)</f>
        <v/>
      </c>
      <c r="B29" s="85" t="str">
        <f>IF(OR(L12="",M12=0),"",IF(F7="多晶硅",N12*B22*0.8,IF(F7="单晶硅",N12*B22*0.83)))</f>
        <v/>
      </c>
      <c r="C29" s="85" t="str">
        <f>IF(OR(L12="",M12=0),"",IF(F7="多晶硅",N12*C22*0.8,IF(F7="单晶硅",N12*C22*0.83)))</f>
        <v/>
      </c>
      <c r="D29" s="85" t="str">
        <f>IF(OR(L12="",M12=0),"",IF(F7="多晶硅",N12*D22*0.8,IF(F7="单晶硅",N12*D22*0.83)))</f>
        <v/>
      </c>
      <c r="E29" s="85" t="str">
        <f>IF(OR(L12="",M12=0),"",IF(F7="多晶硅",N12*E22*0.8,IF(F7="单晶硅",N12*E22*0.83)))</f>
        <v/>
      </c>
      <c r="F29" s="85" t="str">
        <f>IF(OR(L12="",M12=0),"",IF(F7="多晶硅",N12*F22*0.8,IF(F7="单晶硅",N12*F22*0.83)))</f>
        <v/>
      </c>
      <c r="G29" s="85" t="str">
        <f>IF(OR(L12="",M12=0),"",IF(F7="多晶硅",N12*G22*0.8,IF(F7="单晶硅",N12*G22*0.83)))</f>
        <v/>
      </c>
      <c r="H29" s="85" t="str">
        <f>IF(OR(L12="",M12=0),"",IF(F7="多晶硅",N12*H22*0.8,IF(F7="单晶硅",N12*H22*0.83)))</f>
        <v/>
      </c>
      <c r="I29" s="85" t="str">
        <f>IF(OR(L12="",M12=0),"",IF(F7="多晶硅",N12*I22*0.8,IF(F7="单晶硅",N12*I22*0.83)))</f>
        <v/>
      </c>
      <c r="J29" s="85" t="str">
        <f>IF(OR(L12="",M12=0),"",IF(F7="多晶硅",N12*J22*0.8,IF(F7="单晶硅",N12*J22*0.83)))</f>
        <v/>
      </c>
      <c r="K29" s="85" t="str">
        <f>IF(OR(L12="",M12=0),"",IF(F7="多晶硅",N12*K22*0.8,IF(F7="单晶硅",N12*K22*0.83)))</f>
        <v/>
      </c>
      <c r="L29" s="85" t="str">
        <f>IF(OR(L12="",M12=0),"",IF(F7="多晶硅",N12*L22*0.8,IF(F7="单晶硅",N12*L22*0.83)))</f>
        <v/>
      </c>
      <c r="M29" s="85" t="str">
        <f>IF(OR(L12="",M12=0),"",IF(F7="多晶硅",N12*M22*0.8,IF(F7="单晶硅",N12*M22*0.83)))</f>
        <v/>
      </c>
      <c r="N29" s="150" t="str">
        <f>IF(B29="","",SUM(B29:M29))</f>
        <v/>
      </c>
      <c r="O29" s="143" t="str">
        <f>IF(N29="","","kWh")</f>
        <v/>
      </c>
    </row>
    <row r="30" s="6" customFormat="1" ht="13.7" customHeight="1" spans="1:15">
      <c r="A30" s="87" t="s">
        <v>3655</v>
      </c>
      <c r="B30" s="88">
        <f>SUM(B26:B29)</f>
        <v>82541.1925843118</v>
      </c>
      <c r="C30" s="88">
        <f t="shared" ref="C30:M30" si="1">SUM(C26:C29)</f>
        <v>94635.041698707</v>
      </c>
      <c r="D30" s="88">
        <f t="shared" si="1"/>
        <v>127563.661266664</v>
      </c>
      <c r="E30" s="88">
        <f t="shared" si="1"/>
        <v>143889.012813968</v>
      </c>
      <c r="F30" s="88">
        <f t="shared" si="1"/>
        <v>158690.306281623</v>
      </c>
      <c r="G30" s="88">
        <f t="shared" si="1"/>
        <v>147654.332775455</v>
      </c>
      <c r="H30" s="88">
        <f t="shared" si="1"/>
        <v>135067.406047056</v>
      </c>
      <c r="I30" s="88">
        <f t="shared" si="1"/>
        <v>129786.993053446</v>
      </c>
      <c r="J30" s="88">
        <f t="shared" si="1"/>
        <v>115918.064528636</v>
      </c>
      <c r="K30" s="88">
        <f t="shared" si="1"/>
        <v>97270.7656717479</v>
      </c>
      <c r="L30" s="88">
        <f t="shared" si="1"/>
        <v>80147.5248945093</v>
      </c>
      <c r="M30" s="88">
        <f t="shared" si="1"/>
        <v>74203.6983838762</v>
      </c>
      <c r="N30" s="151">
        <f>IF(B30="","",SUM(B30:M30))</f>
        <v>1387368</v>
      </c>
      <c r="O30" s="152" t="str">
        <f>IF(N30="","","kWh")</f>
        <v>kWh</v>
      </c>
    </row>
    <row r="31" s="6" customFormat="1" ht="36" customHeight="1" spans="1:14">
      <c r="A31" s="89"/>
      <c r="B31" s="90"/>
      <c r="C31" s="90"/>
      <c r="D31" s="90"/>
      <c r="E31" s="90"/>
      <c r="F31" s="90"/>
      <c r="G31" s="90"/>
      <c r="H31" s="90"/>
      <c r="I31" s="90"/>
      <c r="J31" s="90"/>
      <c r="K31" s="90"/>
      <c r="L31" s="90"/>
      <c r="M31" s="90"/>
      <c r="N31" s="153"/>
    </row>
    <row r="32" s="3" customFormat="1" ht="14.25" customHeight="1" spans="1:15">
      <c r="A32" s="91" t="s">
        <v>3656</v>
      </c>
      <c r="I32" s="154"/>
      <c r="L32" s="155" t="s">
        <v>3657</v>
      </c>
      <c r="M32" s="155"/>
      <c r="N32" s="156">
        <f>N30/N14/1000</f>
        <v>1.387368</v>
      </c>
      <c r="O32" s="3" t="s">
        <v>3658</v>
      </c>
    </row>
  </sheetData>
  <mergeCells count="20">
    <mergeCell ref="A1:O1"/>
    <mergeCell ref="B2:N2"/>
    <mergeCell ref="B3:N3"/>
    <mergeCell ref="B4:N4"/>
    <mergeCell ref="B5:N5"/>
    <mergeCell ref="I7:J7"/>
    <mergeCell ref="B8:C8"/>
    <mergeCell ref="N8:O8"/>
    <mergeCell ref="B9:C9"/>
    <mergeCell ref="B10:C10"/>
    <mergeCell ref="B11:D11"/>
    <mergeCell ref="B12:D12"/>
    <mergeCell ref="B13:D13"/>
    <mergeCell ref="B14:D14"/>
    <mergeCell ref="B15:D15"/>
    <mergeCell ref="A18:C18"/>
    <mergeCell ref="N19:O19"/>
    <mergeCell ref="A24:B24"/>
    <mergeCell ref="N25:O25"/>
    <mergeCell ref="L32:M32"/>
  </mergeCells>
  <dataValidations count="7">
    <dataValidation type="list" allowBlank="1" showInputMessage="1" showErrorMessage="1" promptTitle="请点击右边三角形选择安装角度。" prompt="请点击右边三角形选择安装角度。" sqref="B15:D15">
      <formula1>"最佳角度安装,贴南面屋顶面安装"</formula1>
    </dataValidation>
    <dataValidation type="list" allowBlank="1" showInputMessage="1" showErrorMessage="1" errorTitle="不须手工输入！" error="只须选择选择下面的单晶或多晶即可!" prompt="只须在右边箭头下拉菜单中选择即可!" sqref="F7">
      <formula1>"单晶硅,多晶硅"</formula1>
    </dataValidation>
    <dataValidation type="list" allowBlank="1" showInputMessage="1" showErrorMessage="1" promptTitle="请点击右边三角形选择省份！" prompt="请点击右边三角形选择省份！" sqref="B8:C8">
      <formula1>"北京,上海,天津,重庆,安徽,福建,海南,河北,河南,黑龙江,湖北,湖南,吉林,江苏,江西,辽宁,宁夏,青海,山东,浙江,甘肃,内蒙古,山西,陕西,广东,西藏,四川,新疆,广西,云南,贵州,香港,澳门,台湾"</formula1>
    </dataValidation>
    <dataValidation type="list" allowBlank="1" showInputMessage="1" showErrorMessage="1" promptTitle="请点击右边三角形选择县/区！" prompt="请点击右边三角形选择县/区！" sqref="B10:C10">
      <formula1>INDIRECT(B9)</formula1>
    </dataValidation>
    <dataValidation type="list" showInputMessage="1" showErrorMessage="1" promptTitle="请点击右边三角形选择城市！" prompt="请点击右边三角形选择城市！" sqref="B9:C9">
      <formula1>INDIRECT(B8)</formula1>
    </dataValidation>
    <dataValidation type="whole" operator="between" allowBlank="1" showInputMessage="1" showErrorMessage="1" error="只能输入正整数,不能输入字母和符号." promptTitle="请输入组件标称功率整数, 如260,270,280,300等" prompt="只能输入正整数,不能输入字母和符号." sqref="L9:L12">
      <formula1>0</formula1>
      <formula2>1000</formula2>
    </dataValidation>
    <dataValidation type="decimal" operator="between" allowBlank="1" showInputMessage="1" showErrorMessage="1" error="只能输入数字, 不能输入字母和字符!" promptTitle="请输入数字" prompt="只能输入数字, 不能输入字母和字符!" sqref="F9:G10">
      <formula1>0</formula1>
      <formula2>100</formula2>
    </dataValidation>
  </dataValidations>
  <printOptions horizontalCentered="1"/>
  <pageMargins left="0.2" right="0.2" top="0.2" bottom="0.2" header="0.31" footer="0.31"/>
  <pageSetup paperSize="9" scale="82" orientation="landscape"/>
  <headerFooter/>
  <drawing r:id="rId1"/>
  <legacyDrawingHF r:id="rId2"/>
</worksheet>
</file>

<file path=docProps/app.xml><?xml version="1.0" encoding="utf-8"?>
<Properties xmlns="http://schemas.openxmlformats.org/officeDocument/2006/extended-properties" xmlns:vt="http://schemas.openxmlformats.org/officeDocument/2006/docPropsVTypes">
  <Company>P R C</Company>
  <Application>Microsoft Excel</Application>
  <HeadingPairs>
    <vt:vector size="2" baseType="variant">
      <vt:variant>
        <vt:lpstr>工作表</vt:lpstr>
      </vt:variant>
      <vt:variant>
        <vt:i4>3</vt:i4>
      </vt:variant>
    </vt:vector>
  </HeadingPairs>
  <TitlesOfParts>
    <vt:vector size="3" baseType="lpstr">
      <vt:lpstr>数据库</vt:lpstr>
      <vt:lpstr>省市列表</vt:lpstr>
      <vt:lpstr>发电模拟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刘元强</cp:lastModifiedBy>
  <dcterms:created xsi:type="dcterms:W3CDTF">2022-03-17T06:39:00Z</dcterms:created>
  <dcterms:modified xsi:type="dcterms:W3CDTF">2022-03-17T07:02:39Z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722BB41584F14880BD3DA13D989D7A5E</vt:lpwstr>
  </property>
  <property fmtid="{D5CDD505-2E9C-101B-9397-08002B2CF9AE}" pid="3" name="KSOProductBuildVer">
    <vt:lpwstr>2052-11.1.0.11365</vt:lpwstr>
  </property>
</Properties>
</file>